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H:\CSPA Projects\610025 - FEECA Potential Study\Regulatory (Post-Filing)\SACE POD 1\DEF\Q15-uploaded\"/>
    </mc:Choice>
  </mc:AlternateContent>
  <bookViews>
    <workbookView xWindow="0" yWindow="0" windowWidth="28800" windowHeight="11835" activeTab="2"/>
  </bookViews>
  <sheets>
    <sheet name="ReadMe" sheetId="2" r:id="rId1"/>
    <sheet name="RankingApplicability" sheetId="23" r:id="rId2"/>
    <sheet name="Applicability" sheetId="8" r:id="rId3"/>
    <sheet name="Feasibility Factor" sheetId="3" r:id="rId4"/>
    <sheet name="ESShip" sheetId="1" r:id="rId5"/>
    <sheet name="PairList" sheetId="7" r:id="rId6"/>
  </sheets>
  <definedNames>
    <definedName name="_xlnm._FilterDatabase" localSheetId="2" hidden="1">Applicability!$A$1:$M$922</definedName>
    <definedName name="_xlnm._FilterDatabase" localSheetId="5" hidden="1">PairList!$H$1:$K$93</definedName>
    <definedName name="_xlnm._FilterDatabase" localSheetId="1" hidden="1">RankingApplicability!$A$2:$K$758</definedName>
    <definedName name="Cat_SCS">#REF!</definedName>
    <definedName name="DukeLoadshapes">#REF!</definedName>
    <definedName name="Feasible">'Feasibility Factor'!$A$5:$W$144</definedName>
    <definedName name="FLLoadShapes">#REF!</definedName>
    <definedName name="GPCLoadshapes">#REF!</definedName>
    <definedName name="LoadShapeRef">PairList!$H$1:$J$93</definedName>
    <definedName name="Res_Cat">#REF!</definedName>
  </definedNames>
  <calcPr calcId="152511"/>
</workbook>
</file>

<file path=xl/calcChain.xml><?xml version="1.0" encoding="utf-8"?>
<calcChain xmlns="http://schemas.openxmlformats.org/spreadsheetml/2006/main">
  <c r="D513" i="8" l="1"/>
  <c r="D510" i="8"/>
  <c r="D507" i="8"/>
  <c r="D504" i="8"/>
  <c r="D501" i="8"/>
  <c r="D498" i="8"/>
  <c r="E372" i="8" l="1"/>
  <c r="E373" i="8"/>
  <c r="E374" i="8"/>
  <c r="E375" i="8"/>
  <c r="E376" i="8"/>
  <c r="E377" i="8"/>
  <c r="E378" i="8"/>
  <c r="E379" i="8"/>
  <c r="E380" i="8"/>
  <c r="E381" i="8"/>
  <c r="E382" i="8"/>
  <c r="E383" i="8"/>
  <c r="E384" i="8"/>
  <c r="E385" i="8"/>
  <c r="E386" i="8"/>
  <c r="E387" i="8"/>
  <c r="E388" i="8"/>
  <c r="E389" i="8"/>
  <c r="E390" i="8"/>
  <c r="E391" i="8"/>
  <c r="E392" i="8"/>
  <c r="E393" i="8"/>
  <c r="E394" i="8"/>
  <c r="E395" i="8"/>
  <c r="E396" i="8"/>
  <c r="E397" i="8"/>
  <c r="E371" i="8"/>
  <c r="E363" i="8"/>
  <c r="E364" i="8"/>
  <c r="E365" i="8"/>
  <c r="E366" i="8"/>
  <c r="E367" i="8"/>
  <c r="E368" i="8"/>
  <c r="E369" i="8"/>
  <c r="E370" i="8"/>
  <c r="E362" i="8"/>
  <c r="E417" i="8"/>
  <c r="E418" i="8"/>
  <c r="E419" i="8"/>
  <c r="E420" i="8"/>
  <c r="E421" i="8"/>
  <c r="E422" i="8"/>
  <c r="E423" i="8"/>
  <c r="E424" i="8"/>
  <c r="E425" i="8"/>
  <c r="E426" i="8"/>
  <c r="E427" i="8"/>
  <c r="E428" i="8"/>
  <c r="E429" i="8"/>
  <c r="E430" i="8"/>
  <c r="E431" i="8"/>
  <c r="E432" i="8"/>
  <c r="E433" i="8"/>
  <c r="E434" i="8"/>
  <c r="E435" i="8"/>
  <c r="E436" i="8"/>
  <c r="E437" i="8"/>
  <c r="E438" i="8"/>
  <c r="E439" i="8"/>
  <c r="E440" i="8"/>
  <c r="E441" i="8"/>
  <c r="E442" i="8"/>
  <c r="E416" i="8"/>
  <c r="E408" i="8"/>
  <c r="E409" i="8"/>
  <c r="E410" i="8"/>
  <c r="E411" i="8"/>
  <c r="E412" i="8"/>
  <c r="E413" i="8"/>
  <c r="E414" i="8"/>
  <c r="E415" i="8"/>
  <c r="E407" i="8"/>
  <c r="E399" i="8"/>
  <c r="E400" i="8"/>
  <c r="E401" i="8"/>
  <c r="E402" i="8"/>
  <c r="E403" i="8"/>
  <c r="E404" i="8"/>
  <c r="E405" i="8"/>
  <c r="E406" i="8"/>
  <c r="E398" i="8"/>
  <c r="AT710" i="23" l="1"/>
  <c r="AT709" i="23"/>
  <c r="AT708" i="23"/>
  <c r="AT707" i="23"/>
  <c r="AT706" i="23"/>
  <c r="AT705" i="23"/>
  <c r="AT704" i="23"/>
  <c r="AT703" i="23"/>
  <c r="AT702" i="23"/>
  <c r="AT701" i="23"/>
  <c r="AT700" i="23"/>
  <c r="AT699" i="23"/>
  <c r="AT578" i="23"/>
  <c r="AT577" i="23"/>
  <c r="AT576" i="23"/>
  <c r="AT575" i="23"/>
  <c r="AT574" i="23"/>
  <c r="AT573" i="23"/>
  <c r="AT572" i="23"/>
  <c r="AT571" i="23"/>
  <c r="AT570" i="23"/>
  <c r="AT569" i="23"/>
  <c r="AT568" i="23"/>
  <c r="AT567" i="23"/>
  <c r="AT488" i="23"/>
  <c r="AT487" i="23"/>
  <c r="AT486" i="23"/>
  <c r="AT485" i="23"/>
  <c r="AT484" i="23"/>
  <c r="AT483" i="23"/>
  <c r="AT407" i="23"/>
  <c r="AT406" i="23"/>
  <c r="AT395" i="23"/>
  <c r="AT394" i="23"/>
  <c r="AT377" i="23"/>
  <c r="AT350" i="23"/>
  <c r="AT349" i="23"/>
  <c r="AT348" i="23"/>
  <c r="AT347" i="23"/>
  <c r="AT346" i="23"/>
  <c r="AT345" i="23"/>
  <c r="AT344" i="23"/>
  <c r="AT343" i="23"/>
  <c r="AT342" i="23"/>
  <c r="AT341" i="23"/>
  <c r="AT340" i="23"/>
  <c r="AT339" i="23"/>
  <c r="AT308" i="23"/>
  <c r="AT307" i="23"/>
  <c r="AT306" i="23"/>
  <c r="AT305" i="23"/>
  <c r="AT304" i="23"/>
  <c r="AT303" i="23"/>
  <c r="AT228" i="23"/>
  <c r="AT225" i="23"/>
  <c r="AT222" i="23"/>
  <c r="AT219" i="23"/>
  <c r="AT182" i="23"/>
  <c r="AT181" i="23"/>
  <c r="AT180" i="23"/>
  <c r="AT179" i="23"/>
  <c r="AT178" i="23"/>
  <c r="AT177" i="23"/>
  <c r="AT176" i="23"/>
  <c r="AT175" i="23"/>
  <c r="AT174" i="23"/>
  <c r="AT173" i="23"/>
  <c r="AT172" i="23"/>
  <c r="AT171" i="23"/>
  <c r="AT170" i="23"/>
  <c r="AT169" i="23"/>
  <c r="AT168" i="23"/>
  <c r="AT167" i="23"/>
  <c r="AT166" i="23"/>
  <c r="AT165" i="23"/>
  <c r="AT164" i="23"/>
  <c r="AT163" i="23"/>
  <c r="AT162" i="23"/>
  <c r="AT161" i="23"/>
  <c r="AT160" i="23"/>
  <c r="AT159" i="23"/>
  <c r="AT158" i="23"/>
  <c r="AT157" i="23"/>
  <c r="AT156" i="23"/>
  <c r="AT155" i="23"/>
  <c r="AT154" i="23"/>
  <c r="AT153" i="23"/>
  <c r="AT152" i="23"/>
  <c r="AT151" i="23"/>
  <c r="AT150" i="23"/>
  <c r="AT149" i="23"/>
  <c r="AT148" i="23"/>
  <c r="AT147" i="23"/>
  <c r="AT146" i="23"/>
  <c r="AT145" i="23"/>
  <c r="AT144" i="23"/>
  <c r="AT143" i="23"/>
  <c r="AT142" i="23"/>
  <c r="AT141" i="23"/>
  <c r="AT140" i="23"/>
  <c r="AT139" i="23"/>
  <c r="AT138" i="23"/>
  <c r="AT137" i="23"/>
  <c r="AT136" i="23"/>
  <c r="AT135" i="23"/>
  <c r="AT134" i="23"/>
  <c r="AT133" i="23"/>
  <c r="AT132" i="23"/>
  <c r="AT131" i="23"/>
  <c r="AT130" i="23"/>
  <c r="AT129" i="23"/>
  <c r="AT128" i="23"/>
  <c r="AT127" i="23"/>
  <c r="AT126" i="23"/>
  <c r="AT125" i="23"/>
  <c r="AT124" i="23"/>
  <c r="AT123" i="23"/>
  <c r="AT122" i="23"/>
  <c r="AT121" i="23"/>
  <c r="AT120" i="23"/>
  <c r="AT119" i="23"/>
  <c r="AT118" i="23"/>
  <c r="AT117" i="23"/>
  <c r="AT116" i="23"/>
  <c r="AT115" i="23"/>
  <c r="AT114" i="23"/>
  <c r="AT113" i="23"/>
  <c r="AT112" i="23"/>
  <c r="AT111" i="23"/>
  <c r="AT110" i="23"/>
  <c r="AT109" i="23"/>
  <c r="AT108" i="23"/>
  <c r="AT107" i="23"/>
  <c r="AT106" i="23"/>
  <c r="AT105" i="23"/>
  <c r="AT104" i="23"/>
  <c r="AT103" i="23"/>
  <c r="AT102" i="23"/>
  <c r="AT101" i="23"/>
  <c r="AT100" i="23"/>
  <c r="AT99" i="23"/>
  <c r="AF710" i="23"/>
  <c r="AF709" i="23"/>
  <c r="AF708" i="23"/>
  <c r="AF707" i="23"/>
  <c r="AF706" i="23"/>
  <c r="AF705" i="23"/>
  <c r="AF704" i="23"/>
  <c r="AF703" i="23"/>
  <c r="AF702" i="23"/>
  <c r="AF701" i="23"/>
  <c r="AF700" i="23"/>
  <c r="AF699" i="23"/>
  <c r="AF578" i="23"/>
  <c r="AF577" i="23"/>
  <c r="AF576" i="23"/>
  <c r="AF575" i="23"/>
  <c r="AF574" i="23"/>
  <c r="AF573" i="23"/>
  <c r="AF572" i="23"/>
  <c r="AF571" i="23"/>
  <c r="AF570" i="23"/>
  <c r="AF569" i="23"/>
  <c r="AF568" i="23"/>
  <c r="AF567" i="23"/>
  <c r="AF488" i="23"/>
  <c r="AF487" i="23"/>
  <c r="AF486" i="23"/>
  <c r="AF485" i="23"/>
  <c r="AF484" i="23"/>
  <c r="AF483" i="23"/>
  <c r="AF407" i="23"/>
  <c r="AF406" i="23"/>
  <c r="AF395" i="23"/>
  <c r="AF394" i="23"/>
  <c r="AF377" i="23"/>
  <c r="AF350" i="23"/>
  <c r="AF349" i="23"/>
  <c r="AF348" i="23"/>
  <c r="AF347" i="23"/>
  <c r="AF346" i="23"/>
  <c r="AF345" i="23"/>
  <c r="AF344" i="23"/>
  <c r="AF343" i="23"/>
  <c r="AF342" i="23"/>
  <c r="AF341" i="23"/>
  <c r="AF340" i="23"/>
  <c r="AF339" i="23"/>
  <c r="AF308" i="23"/>
  <c r="AF307" i="23"/>
  <c r="AF306" i="23"/>
  <c r="AF305" i="23"/>
  <c r="AF304" i="23"/>
  <c r="AF303" i="23"/>
  <c r="AF228" i="23"/>
  <c r="AF225" i="23"/>
  <c r="AF222" i="23"/>
  <c r="AF219" i="23"/>
  <c r="AF182" i="23"/>
  <c r="AF181" i="23"/>
  <c r="AF180" i="23"/>
  <c r="AF179" i="23"/>
  <c r="AF178" i="23"/>
  <c r="AF177" i="23"/>
  <c r="AF176" i="23"/>
  <c r="AF175" i="23"/>
  <c r="AF174" i="23"/>
  <c r="AF173" i="23"/>
  <c r="AF172" i="23"/>
  <c r="AF171" i="23"/>
  <c r="AF170" i="23"/>
  <c r="AF169" i="23"/>
  <c r="AF168" i="23"/>
  <c r="AF167" i="23"/>
  <c r="AF166" i="23"/>
  <c r="AF165" i="23"/>
  <c r="AF164" i="23"/>
  <c r="AF163" i="23"/>
  <c r="AF162" i="23"/>
  <c r="AF161" i="23"/>
  <c r="AF160" i="23"/>
  <c r="AF159" i="23"/>
  <c r="AF158" i="23"/>
  <c r="AF157" i="23"/>
  <c r="AF156" i="23"/>
  <c r="AF155" i="23"/>
  <c r="AF154" i="23"/>
  <c r="AF153" i="23"/>
  <c r="AF152" i="23"/>
  <c r="AF151" i="23"/>
  <c r="AF150" i="23"/>
  <c r="AF149" i="23"/>
  <c r="AF148" i="23"/>
  <c r="AF147" i="23"/>
  <c r="AF146" i="23"/>
  <c r="AF145" i="23"/>
  <c r="AF144" i="23"/>
  <c r="AF143" i="23"/>
  <c r="AF142" i="23"/>
  <c r="AF141" i="23"/>
  <c r="AF140" i="23"/>
  <c r="AF139" i="23"/>
  <c r="AF138" i="23"/>
  <c r="AF137" i="23"/>
  <c r="AF136" i="23"/>
  <c r="AF135" i="23"/>
  <c r="AF134" i="23"/>
  <c r="AF133" i="23"/>
  <c r="AF132" i="23"/>
  <c r="AF131" i="23"/>
  <c r="AF130" i="23"/>
  <c r="AF129" i="23"/>
  <c r="AF128" i="23"/>
  <c r="AF127" i="23"/>
  <c r="AF126" i="23"/>
  <c r="AF125" i="23"/>
  <c r="AF124" i="23"/>
  <c r="AF123" i="23"/>
  <c r="AF122" i="23"/>
  <c r="AF121" i="23"/>
  <c r="AF120" i="23"/>
  <c r="AF119" i="23"/>
  <c r="AF118" i="23"/>
  <c r="AF117" i="23"/>
  <c r="AF116" i="23"/>
  <c r="AF115" i="23"/>
  <c r="AF114" i="23"/>
  <c r="AF113" i="23"/>
  <c r="AF112" i="23"/>
  <c r="AF111" i="23"/>
  <c r="AF110" i="23"/>
  <c r="AF109" i="23"/>
  <c r="AF108" i="23"/>
  <c r="AF107" i="23"/>
  <c r="AF106" i="23"/>
  <c r="AF105" i="23"/>
  <c r="AF104" i="23"/>
  <c r="AF103" i="23"/>
  <c r="AF102" i="23"/>
  <c r="AF101" i="23"/>
  <c r="AF100" i="23"/>
  <c r="AF99" i="23"/>
  <c r="K99" i="23"/>
  <c r="K100" i="23"/>
  <c r="K101" i="23"/>
  <c r="K102" i="23"/>
  <c r="K103" i="23"/>
  <c r="K104" i="23"/>
  <c r="K105" i="23"/>
  <c r="K106" i="23"/>
  <c r="K107" i="23"/>
  <c r="K108" i="23"/>
  <c r="K109" i="23"/>
  <c r="K110" i="23"/>
  <c r="K111" i="23"/>
  <c r="K112" i="23"/>
  <c r="K113" i="23"/>
  <c r="K114" i="23"/>
  <c r="K115" i="23"/>
  <c r="K116" i="23"/>
  <c r="K117" i="23"/>
  <c r="K118" i="23"/>
  <c r="K119" i="23"/>
  <c r="K120" i="23"/>
  <c r="K121" i="23"/>
  <c r="K122" i="23"/>
  <c r="K123" i="23"/>
  <c r="K124" i="23"/>
  <c r="K125" i="23"/>
  <c r="K126" i="23"/>
  <c r="K127" i="23"/>
  <c r="K128" i="23"/>
  <c r="K129" i="23"/>
  <c r="K130" i="23"/>
  <c r="K131" i="23"/>
  <c r="K132" i="23"/>
  <c r="K133" i="23"/>
  <c r="K134" i="23"/>
  <c r="K135" i="23"/>
  <c r="K136" i="23"/>
  <c r="K137" i="23"/>
  <c r="K138" i="23"/>
  <c r="K139" i="23"/>
  <c r="K140" i="23"/>
  <c r="K141" i="23"/>
  <c r="K142" i="23"/>
  <c r="K143" i="23"/>
  <c r="K144" i="23"/>
  <c r="K145" i="23"/>
  <c r="K146" i="23"/>
  <c r="K147" i="23"/>
  <c r="K148" i="23"/>
  <c r="K149" i="23"/>
  <c r="K150" i="23"/>
  <c r="K151" i="23"/>
  <c r="K152" i="23"/>
  <c r="K153" i="23"/>
  <c r="K154" i="23"/>
  <c r="K155" i="23"/>
  <c r="K156" i="23"/>
  <c r="K157" i="23"/>
  <c r="K158" i="23"/>
  <c r="K159" i="23"/>
  <c r="K160" i="23"/>
  <c r="K161" i="23"/>
  <c r="K162" i="23"/>
  <c r="K163" i="23"/>
  <c r="K164" i="23"/>
  <c r="K165" i="23"/>
  <c r="K166" i="23"/>
  <c r="K167" i="23"/>
  <c r="K168" i="23"/>
  <c r="K169" i="23"/>
  <c r="K170" i="23"/>
  <c r="K171" i="23"/>
  <c r="K172" i="23"/>
  <c r="K173" i="23"/>
  <c r="K174" i="23"/>
  <c r="K175" i="23"/>
  <c r="K176" i="23"/>
  <c r="K177" i="23"/>
  <c r="K178" i="23"/>
  <c r="K179" i="23"/>
  <c r="K180" i="23"/>
  <c r="K181" i="23"/>
  <c r="K182" i="23"/>
  <c r="K219" i="23"/>
  <c r="K222" i="23"/>
  <c r="K225" i="23"/>
  <c r="K228" i="23"/>
  <c r="K303" i="23"/>
  <c r="K304" i="23"/>
  <c r="K305" i="23"/>
  <c r="K306" i="23"/>
  <c r="K307" i="23"/>
  <c r="K308" i="23"/>
  <c r="K339" i="23"/>
  <c r="K340" i="23"/>
  <c r="K341" i="23"/>
  <c r="K342" i="23"/>
  <c r="K343" i="23"/>
  <c r="K344" i="23"/>
  <c r="K345" i="23"/>
  <c r="K346" i="23"/>
  <c r="K347" i="23"/>
  <c r="K348" i="23"/>
  <c r="K349" i="23"/>
  <c r="K350" i="23"/>
  <c r="K377" i="23"/>
  <c r="K394" i="23"/>
  <c r="K395" i="23"/>
  <c r="K406" i="23"/>
  <c r="K407" i="23"/>
  <c r="K483" i="23"/>
  <c r="K484" i="23"/>
  <c r="K485" i="23"/>
  <c r="K486" i="23"/>
  <c r="K487" i="23"/>
  <c r="K488" i="23"/>
  <c r="K567" i="23"/>
  <c r="K568" i="23"/>
  <c r="K569" i="23"/>
  <c r="K570" i="23"/>
  <c r="K571" i="23"/>
  <c r="K572" i="23"/>
  <c r="K573" i="23"/>
  <c r="K574" i="23"/>
  <c r="K575" i="23"/>
  <c r="K576" i="23"/>
  <c r="K577" i="23"/>
  <c r="K578" i="23"/>
  <c r="K699" i="23"/>
  <c r="K700" i="23"/>
  <c r="K701" i="23"/>
  <c r="K702" i="23"/>
  <c r="K703" i="23"/>
  <c r="K704" i="23"/>
  <c r="K705" i="23"/>
  <c r="K706" i="23"/>
  <c r="K707" i="23"/>
  <c r="K708" i="23"/>
  <c r="K709" i="23"/>
  <c r="K710" i="23"/>
  <c r="AQ686" i="23"/>
  <c r="AS686" i="23" s="1"/>
  <c r="AT686" i="23" s="1"/>
  <c r="AQ685" i="23"/>
  <c r="AS685" i="23" s="1"/>
  <c r="AT685" i="23" s="1"/>
  <c r="AQ684" i="23"/>
  <c r="AS684" i="23" s="1"/>
  <c r="AT684" i="23" s="1"/>
  <c r="AQ680" i="23"/>
  <c r="AS680" i="23" s="1"/>
  <c r="AT680" i="23" s="1"/>
  <c r="AQ679" i="23"/>
  <c r="AS679" i="23" s="1"/>
  <c r="AT679" i="23" s="1"/>
  <c r="AQ678" i="23"/>
  <c r="AS678" i="23" s="1"/>
  <c r="AT678" i="23" s="1"/>
  <c r="AQ674" i="23"/>
  <c r="AS674" i="23" s="1"/>
  <c r="AT674" i="23" s="1"/>
  <c r="AQ673" i="23"/>
  <c r="AS673" i="23" s="1"/>
  <c r="AT673" i="23" s="1"/>
  <c r="AQ672" i="23"/>
  <c r="AS672" i="23" s="1"/>
  <c r="AT672" i="23" s="1"/>
  <c r="AQ668" i="23"/>
  <c r="AS668" i="23" s="1"/>
  <c r="AT668" i="23" s="1"/>
  <c r="AQ667" i="23"/>
  <c r="AS667" i="23" s="1"/>
  <c r="AT667" i="23" s="1"/>
  <c r="AQ666" i="23"/>
  <c r="AS666" i="23" s="1"/>
  <c r="AT666" i="23" s="1"/>
  <c r="AQ662" i="23"/>
  <c r="AS662" i="23" s="1"/>
  <c r="AT662" i="23" s="1"/>
  <c r="AQ661" i="23"/>
  <c r="AS661" i="23" s="1"/>
  <c r="AT661" i="23" s="1"/>
  <c r="AQ660" i="23"/>
  <c r="AS660" i="23" s="1"/>
  <c r="AT660" i="23" s="1"/>
  <c r="AQ656" i="23"/>
  <c r="AS656" i="23" s="1"/>
  <c r="AT656" i="23" s="1"/>
  <c r="AQ655" i="23"/>
  <c r="AS655" i="23" s="1"/>
  <c r="AT655" i="23" s="1"/>
  <c r="AQ654" i="23"/>
  <c r="AS654" i="23" s="1"/>
  <c r="AT654" i="23" s="1"/>
  <c r="AS614" i="23"/>
  <c r="AT614" i="23" s="1"/>
  <c r="AS613" i="23"/>
  <c r="AT613" i="23" s="1"/>
  <c r="AS612" i="23"/>
  <c r="AT612" i="23" s="1"/>
  <c r="AS611" i="23"/>
  <c r="AT611" i="23" s="1"/>
  <c r="AS610" i="23"/>
  <c r="AT610" i="23" s="1"/>
  <c r="AS609" i="23"/>
  <c r="AT609" i="23" s="1"/>
  <c r="AS608" i="23"/>
  <c r="AT608" i="23" s="1"/>
  <c r="AS607" i="23"/>
  <c r="AT607" i="23" s="1"/>
  <c r="AS606" i="23"/>
  <c r="AT606" i="23" s="1"/>
  <c r="AS605" i="23"/>
  <c r="AT605" i="23" s="1"/>
  <c r="AS604" i="23"/>
  <c r="AT604" i="23" s="1"/>
  <c r="AS603" i="23"/>
  <c r="AT603" i="23" s="1"/>
  <c r="AQ470" i="23"/>
  <c r="AS470" i="23" s="1"/>
  <c r="AT470" i="23" s="1"/>
  <c r="AQ469" i="23"/>
  <c r="AS469" i="23" s="1"/>
  <c r="AT469" i="23" s="1"/>
  <c r="AQ468" i="23"/>
  <c r="AS468" i="23" s="1"/>
  <c r="AT468" i="23" s="1"/>
  <c r="AQ464" i="23"/>
  <c r="AS464" i="23" s="1"/>
  <c r="AT464" i="23" s="1"/>
  <c r="AQ463" i="23"/>
  <c r="AS463" i="23" s="1"/>
  <c r="AT463" i="23" s="1"/>
  <c r="AQ462" i="23"/>
  <c r="AS462" i="23" s="1"/>
  <c r="AT462" i="23" s="1"/>
  <c r="AQ458" i="23"/>
  <c r="AS458" i="23" s="1"/>
  <c r="AT458" i="23" s="1"/>
  <c r="AQ457" i="23"/>
  <c r="AS457" i="23" s="1"/>
  <c r="AT457" i="23" s="1"/>
  <c r="AQ456" i="23"/>
  <c r="AS456" i="23" s="1"/>
  <c r="AT456" i="23" s="1"/>
  <c r="AQ452" i="23"/>
  <c r="AS452" i="23" s="1"/>
  <c r="AT452" i="23" s="1"/>
  <c r="AQ451" i="23"/>
  <c r="AS451" i="23" s="1"/>
  <c r="AT451" i="23" s="1"/>
  <c r="AQ450" i="23"/>
  <c r="AS450" i="23" s="1"/>
  <c r="AT450" i="23" s="1"/>
  <c r="AQ446" i="23"/>
  <c r="AS446" i="23" s="1"/>
  <c r="AT446" i="23" s="1"/>
  <c r="AQ445" i="23"/>
  <c r="AS445" i="23" s="1"/>
  <c r="AT445" i="23" s="1"/>
  <c r="AQ444" i="23"/>
  <c r="AS444" i="23" s="1"/>
  <c r="AT444" i="23" s="1"/>
  <c r="AQ440" i="23"/>
  <c r="AS440" i="23" s="1"/>
  <c r="AT440" i="23" s="1"/>
  <c r="AQ439" i="23"/>
  <c r="AS439" i="23" s="1"/>
  <c r="AT439" i="23" s="1"/>
  <c r="AQ438" i="23"/>
  <c r="AS438" i="23" s="1"/>
  <c r="AT438" i="23" s="1"/>
  <c r="AE614" i="23"/>
  <c r="AF614" i="23" s="1"/>
  <c r="AE613" i="23"/>
  <c r="AF613" i="23" s="1"/>
  <c r="AE612" i="23"/>
  <c r="AF612" i="23" s="1"/>
  <c r="AE611" i="23"/>
  <c r="AF611" i="23" s="1"/>
  <c r="AE610" i="23"/>
  <c r="AF610" i="23" s="1"/>
  <c r="AE609" i="23"/>
  <c r="AF609" i="23" s="1"/>
  <c r="AE608" i="23"/>
  <c r="AF608" i="23" s="1"/>
  <c r="AE607" i="23"/>
  <c r="AF607" i="23" s="1"/>
  <c r="AE606" i="23"/>
  <c r="AF606" i="23" s="1"/>
  <c r="AE605" i="23"/>
  <c r="AF605" i="23" s="1"/>
  <c r="AE604" i="23"/>
  <c r="AF604" i="23" s="1"/>
  <c r="AE603" i="23"/>
  <c r="AF603" i="23" s="1"/>
  <c r="AC686" i="23"/>
  <c r="AE686" i="23" s="1"/>
  <c r="AF686" i="23" s="1"/>
  <c r="AC685" i="23"/>
  <c r="AE685" i="23" s="1"/>
  <c r="AF685" i="23" s="1"/>
  <c r="AC684" i="23"/>
  <c r="AE684" i="23" s="1"/>
  <c r="AF684" i="23" s="1"/>
  <c r="AC680" i="23"/>
  <c r="AE680" i="23" s="1"/>
  <c r="AF680" i="23" s="1"/>
  <c r="AC679" i="23"/>
  <c r="AE679" i="23" s="1"/>
  <c r="AF679" i="23" s="1"/>
  <c r="AC678" i="23"/>
  <c r="AE678" i="23" s="1"/>
  <c r="AF678" i="23" s="1"/>
  <c r="AC674" i="23"/>
  <c r="AE674" i="23" s="1"/>
  <c r="AF674" i="23" s="1"/>
  <c r="AC673" i="23"/>
  <c r="AE673" i="23" s="1"/>
  <c r="AF673" i="23" s="1"/>
  <c r="AC672" i="23"/>
  <c r="AE672" i="23" s="1"/>
  <c r="AF672" i="23" s="1"/>
  <c r="AC668" i="23"/>
  <c r="AE668" i="23" s="1"/>
  <c r="AF668" i="23" s="1"/>
  <c r="AC667" i="23"/>
  <c r="AE667" i="23" s="1"/>
  <c r="AF667" i="23" s="1"/>
  <c r="AC666" i="23"/>
  <c r="AE666" i="23" s="1"/>
  <c r="AF666" i="23" s="1"/>
  <c r="AC662" i="23"/>
  <c r="AE662" i="23" s="1"/>
  <c r="AF662" i="23" s="1"/>
  <c r="AC661" i="23"/>
  <c r="AE661" i="23" s="1"/>
  <c r="AF661" i="23" s="1"/>
  <c r="AC660" i="23"/>
  <c r="AE660" i="23" s="1"/>
  <c r="AF660" i="23" s="1"/>
  <c r="AC656" i="23"/>
  <c r="AE656" i="23" s="1"/>
  <c r="AF656" i="23" s="1"/>
  <c r="AC655" i="23"/>
  <c r="AE655" i="23" s="1"/>
  <c r="AF655" i="23" s="1"/>
  <c r="AC654" i="23"/>
  <c r="AE654" i="23" s="1"/>
  <c r="AF654" i="23" s="1"/>
  <c r="AC470" i="23"/>
  <c r="AE470" i="23" s="1"/>
  <c r="AF470" i="23" s="1"/>
  <c r="AC469" i="23"/>
  <c r="AE469" i="23" s="1"/>
  <c r="AF469" i="23" s="1"/>
  <c r="AC468" i="23"/>
  <c r="AE468" i="23" s="1"/>
  <c r="AF468" i="23" s="1"/>
  <c r="AC464" i="23"/>
  <c r="AE464" i="23" s="1"/>
  <c r="AF464" i="23" s="1"/>
  <c r="AC463" i="23"/>
  <c r="AE463" i="23" s="1"/>
  <c r="AF463" i="23" s="1"/>
  <c r="AC462" i="23"/>
  <c r="AE462" i="23" s="1"/>
  <c r="AF462" i="23" s="1"/>
  <c r="AC458" i="23"/>
  <c r="AE458" i="23" s="1"/>
  <c r="AF458" i="23" s="1"/>
  <c r="AC457" i="23"/>
  <c r="AE457" i="23" s="1"/>
  <c r="AF457" i="23" s="1"/>
  <c r="AC456" i="23"/>
  <c r="AE456" i="23" s="1"/>
  <c r="AF456" i="23" s="1"/>
  <c r="AC452" i="23"/>
  <c r="AE452" i="23" s="1"/>
  <c r="AF452" i="23" s="1"/>
  <c r="AC451" i="23"/>
  <c r="AE451" i="23" s="1"/>
  <c r="AF451" i="23" s="1"/>
  <c r="AC450" i="23"/>
  <c r="AE450" i="23" s="1"/>
  <c r="AF450" i="23" s="1"/>
  <c r="AC446" i="23"/>
  <c r="AE446" i="23" s="1"/>
  <c r="AF446" i="23" s="1"/>
  <c r="AC445" i="23"/>
  <c r="AE445" i="23" s="1"/>
  <c r="AF445" i="23" s="1"/>
  <c r="AC444" i="23"/>
  <c r="AE444" i="23" s="1"/>
  <c r="AF444" i="23" s="1"/>
  <c r="AC440" i="23"/>
  <c r="AE440" i="23" s="1"/>
  <c r="AF440" i="23" s="1"/>
  <c r="AC439" i="23"/>
  <c r="AE439" i="23" s="1"/>
  <c r="AF439" i="23" s="1"/>
  <c r="AC438" i="23"/>
  <c r="AE438" i="23" s="1"/>
  <c r="AF438" i="23" s="1"/>
  <c r="J612" i="23"/>
  <c r="K612" i="23" s="1"/>
  <c r="J606" i="23"/>
  <c r="K606" i="23" s="1"/>
  <c r="J613" i="23"/>
  <c r="K613" i="23" s="1"/>
  <c r="J607" i="23"/>
  <c r="K607" i="23" s="1"/>
  <c r="J614" i="23"/>
  <c r="K614" i="23" s="1"/>
  <c r="J608" i="23"/>
  <c r="K608" i="23" s="1"/>
  <c r="J611" i="23"/>
  <c r="K611" i="23" s="1"/>
  <c r="J605" i="23"/>
  <c r="K605" i="23" s="1"/>
  <c r="J610" i="23"/>
  <c r="K610" i="23" s="1"/>
  <c r="J604" i="23"/>
  <c r="K604" i="23" s="1"/>
  <c r="J609" i="23"/>
  <c r="K609" i="23" s="1"/>
  <c r="J603" i="23"/>
  <c r="K603" i="23" s="1"/>
  <c r="D99" i="8" l="1"/>
  <c r="D96" i="8"/>
  <c r="D93" i="8"/>
  <c r="D487" i="8" l="1"/>
  <c r="D484" i="8"/>
  <c r="D481" i="8"/>
  <c r="D486" i="8"/>
  <c r="D483" i="8"/>
  <c r="D480" i="8"/>
  <c r="D485" i="8"/>
  <c r="D482" i="8"/>
  <c r="D479" i="8"/>
  <c r="H438" i="23" l="1"/>
  <c r="J438" i="23" s="1"/>
  <c r="H439" i="23"/>
  <c r="J439" i="23" s="1"/>
  <c r="H440" i="23"/>
  <c r="J440" i="23" s="1"/>
  <c r="H444" i="23"/>
  <c r="J444" i="23" s="1"/>
  <c r="H445" i="23"/>
  <c r="J445" i="23" s="1"/>
  <c r="H446" i="23"/>
  <c r="J446" i="23" s="1"/>
  <c r="H450" i="23"/>
  <c r="J450" i="23" s="1"/>
  <c r="H451" i="23"/>
  <c r="J451" i="23" s="1"/>
  <c r="H452" i="23"/>
  <c r="J452" i="23" s="1"/>
  <c r="H456" i="23"/>
  <c r="J456" i="23" s="1"/>
  <c r="H457" i="23"/>
  <c r="J457" i="23" s="1"/>
  <c r="H458" i="23"/>
  <c r="J458" i="23" s="1"/>
  <c r="H462" i="23"/>
  <c r="J462" i="23" s="1"/>
  <c r="H463" i="23"/>
  <c r="J463" i="23" s="1"/>
  <c r="H464" i="23"/>
  <c r="J464" i="23" s="1"/>
  <c r="H468" i="23"/>
  <c r="J468" i="23" s="1"/>
  <c r="H469" i="23"/>
  <c r="J469" i="23" s="1"/>
  <c r="H470" i="23"/>
  <c r="J470" i="23" s="1"/>
  <c r="H654" i="23"/>
  <c r="J654" i="23" s="1"/>
  <c r="H655" i="23"/>
  <c r="J655" i="23" s="1"/>
  <c r="H656" i="23"/>
  <c r="J656" i="23" s="1"/>
  <c r="H660" i="23"/>
  <c r="J660" i="23" s="1"/>
  <c r="H661" i="23"/>
  <c r="J661" i="23" s="1"/>
  <c r="H662" i="23"/>
  <c r="J662" i="23" s="1"/>
  <c r="H666" i="23"/>
  <c r="J666" i="23" s="1"/>
  <c r="H667" i="23"/>
  <c r="J667" i="23" s="1"/>
  <c r="H668" i="23"/>
  <c r="J668" i="23" s="1"/>
  <c r="H672" i="23"/>
  <c r="J672" i="23" s="1"/>
  <c r="H673" i="23"/>
  <c r="J673" i="23" s="1"/>
  <c r="H674" i="23"/>
  <c r="J674" i="23" s="1"/>
  <c r="H678" i="23"/>
  <c r="J678" i="23" s="1"/>
  <c r="H679" i="23"/>
  <c r="J679" i="23" s="1"/>
  <c r="H680" i="23"/>
  <c r="J680" i="23" s="1"/>
  <c r="H684" i="23"/>
  <c r="J684" i="23" s="1"/>
  <c r="H685" i="23"/>
  <c r="J685" i="23" s="1"/>
  <c r="H686" i="23"/>
  <c r="J686" i="23" s="1"/>
  <c r="K686" i="23" l="1"/>
  <c r="K679" i="23"/>
  <c r="K672" i="23"/>
  <c r="K662" i="23"/>
  <c r="K655" i="23"/>
  <c r="K468" i="23"/>
  <c r="K458" i="23"/>
  <c r="K451" i="23"/>
  <c r="K444" i="23"/>
  <c r="K685" i="23"/>
  <c r="K678" i="23"/>
  <c r="K668" i="23"/>
  <c r="K661" i="23"/>
  <c r="K654" i="23"/>
  <c r="K464" i="23"/>
  <c r="K457" i="23"/>
  <c r="K450" i="23"/>
  <c r="K440" i="23"/>
  <c r="K684" i="23"/>
  <c r="K674" i="23"/>
  <c r="K667" i="23"/>
  <c r="K660" i="23"/>
  <c r="K470" i="23"/>
  <c r="K463" i="23"/>
  <c r="K456" i="23"/>
  <c r="K446" i="23"/>
  <c r="K439" i="23"/>
  <c r="K680" i="23"/>
  <c r="K673" i="23"/>
  <c r="K666" i="23"/>
  <c r="K656" i="23"/>
  <c r="K469" i="23"/>
  <c r="K462" i="23"/>
  <c r="K452" i="23"/>
  <c r="K445" i="23"/>
  <c r="K438" i="23"/>
  <c r="I3" i="8" l="1"/>
  <c r="I4" i="8"/>
  <c r="I5" i="8"/>
  <c r="I6" i="8"/>
  <c r="I7" i="8"/>
  <c r="I8" i="8"/>
  <c r="I9" i="8"/>
  <c r="I10" i="8"/>
  <c r="I11" i="8"/>
  <c r="I12" i="8"/>
  <c r="I13" i="8"/>
  <c r="I14" i="8"/>
  <c r="I15" i="8"/>
  <c r="I16" i="8"/>
  <c r="I17" i="8"/>
  <c r="I18" i="8"/>
  <c r="I19" i="8"/>
  <c r="I20" i="8"/>
  <c r="I21" i="8"/>
  <c r="I22" i="8"/>
  <c r="I23" i="8"/>
  <c r="I24" i="8"/>
  <c r="I25" i="8"/>
  <c r="I26" i="8"/>
  <c r="I27" i="8"/>
  <c r="I28" i="8"/>
  <c r="I29" i="8"/>
  <c r="I30" i="8"/>
  <c r="I31" i="8"/>
  <c r="I32" i="8"/>
  <c r="I33" i="8"/>
  <c r="I34" i="8"/>
  <c r="I35" i="8"/>
  <c r="I36" i="8"/>
  <c r="I37" i="8"/>
  <c r="I38" i="8"/>
  <c r="I39" i="8"/>
  <c r="I40" i="8"/>
  <c r="I41" i="8"/>
  <c r="I42" i="8"/>
  <c r="I43" i="8"/>
  <c r="I44" i="8"/>
  <c r="I45" i="8"/>
  <c r="I46" i="8"/>
  <c r="I47" i="8"/>
  <c r="I48" i="8"/>
  <c r="I49" i="8"/>
  <c r="I50" i="8"/>
  <c r="I51" i="8"/>
  <c r="I52" i="8"/>
  <c r="I53" i="8"/>
  <c r="I54" i="8"/>
  <c r="I55" i="8"/>
  <c r="I56" i="8"/>
  <c r="I57" i="8"/>
  <c r="I58" i="8"/>
  <c r="I59" i="8"/>
  <c r="I60" i="8"/>
  <c r="I61" i="8"/>
  <c r="I62" i="8"/>
  <c r="I63" i="8"/>
  <c r="I64" i="8"/>
  <c r="I65" i="8"/>
  <c r="I66" i="8"/>
  <c r="I67" i="8"/>
  <c r="I68" i="8"/>
  <c r="I69" i="8"/>
  <c r="I70" i="8"/>
  <c r="I71" i="8"/>
  <c r="I72" i="8"/>
  <c r="I73" i="8"/>
  <c r="I74" i="8"/>
  <c r="I75" i="8"/>
  <c r="I76" i="8"/>
  <c r="I77" i="8"/>
  <c r="I78" i="8"/>
  <c r="I79" i="8"/>
  <c r="I80" i="8"/>
  <c r="I81" i="8"/>
  <c r="I82" i="8"/>
  <c r="I83" i="8"/>
  <c r="I84" i="8"/>
  <c r="I85" i="8"/>
  <c r="I86" i="8"/>
  <c r="I87" i="8"/>
  <c r="I88" i="8"/>
  <c r="I89" i="8"/>
  <c r="I90" i="8"/>
  <c r="I91" i="8"/>
  <c r="I92" i="8"/>
  <c r="I93" i="8"/>
  <c r="I94" i="8"/>
  <c r="I95" i="8"/>
  <c r="I96" i="8"/>
  <c r="I97" i="8"/>
  <c r="I98" i="8"/>
  <c r="I99" i="8"/>
  <c r="I100" i="8"/>
  <c r="I101" i="8"/>
  <c r="I102" i="8"/>
  <c r="I103" i="8"/>
  <c r="I104" i="8"/>
  <c r="I105" i="8"/>
  <c r="I106" i="8"/>
  <c r="I107" i="8"/>
  <c r="I108" i="8"/>
  <c r="I109" i="8"/>
  <c r="I110" i="8"/>
  <c r="I111" i="8"/>
  <c r="I112" i="8"/>
  <c r="I113" i="8"/>
  <c r="I114" i="8"/>
  <c r="I115" i="8"/>
  <c r="I116" i="8"/>
  <c r="I117" i="8"/>
  <c r="I118" i="8"/>
  <c r="I119" i="8"/>
  <c r="I120" i="8"/>
  <c r="I121" i="8"/>
  <c r="I122" i="8"/>
  <c r="I123" i="8"/>
  <c r="I124" i="8"/>
  <c r="I125" i="8"/>
  <c r="I126" i="8"/>
  <c r="I127" i="8"/>
  <c r="I128" i="8"/>
  <c r="I129" i="8"/>
  <c r="I130" i="8"/>
  <c r="I131" i="8"/>
  <c r="I132" i="8"/>
  <c r="I133" i="8"/>
  <c r="I134" i="8"/>
  <c r="I135" i="8"/>
  <c r="I136" i="8"/>
  <c r="I137" i="8"/>
  <c r="I138" i="8"/>
  <c r="I139" i="8"/>
  <c r="I140" i="8"/>
  <c r="I141" i="8"/>
  <c r="I142" i="8"/>
  <c r="I143" i="8"/>
  <c r="I144" i="8"/>
  <c r="I145" i="8"/>
  <c r="I146" i="8"/>
  <c r="I147" i="8"/>
  <c r="I148" i="8"/>
  <c r="I149" i="8"/>
  <c r="I150" i="8"/>
  <c r="I151" i="8"/>
  <c r="I152" i="8"/>
  <c r="I153" i="8"/>
  <c r="I154" i="8"/>
  <c r="I155" i="8"/>
  <c r="I156" i="8"/>
  <c r="I157" i="8"/>
  <c r="I158" i="8"/>
  <c r="I159" i="8"/>
  <c r="I160" i="8"/>
  <c r="I161" i="8"/>
  <c r="I162" i="8"/>
  <c r="I163" i="8"/>
  <c r="I164" i="8"/>
  <c r="I165" i="8"/>
  <c r="I166" i="8"/>
  <c r="I167" i="8"/>
  <c r="I168" i="8"/>
  <c r="I169" i="8"/>
  <c r="I170" i="8"/>
  <c r="I171" i="8"/>
  <c r="I172" i="8"/>
  <c r="I173" i="8"/>
  <c r="I174" i="8"/>
  <c r="I175" i="8"/>
  <c r="I176" i="8"/>
  <c r="I177" i="8"/>
  <c r="I178" i="8"/>
  <c r="I179" i="8"/>
  <c r="I180" i="8"/>
  <c r="I181" i="8"/>
  <c r="I182" i="8"/>
  <c r="I183" i="8"/>
  <c r="I184" i="8"/>
  <c r="I185" i="8"/>
  <c r="I186" i="8"/>
  <c r="I187" i="8"/>
  <c r="I188" i="8"/>
  <c r="I189" i="8"/>
  <c r="I190" i="8"/>
  <c r="I191" i="8"/>
  <c r="I192" i="8"/>
  <c r="I193" i="8"/>
  <c r="I194" i="8"/>
  <c r="I195" i="8"/>
  <c r="I196" i="8"/>
  <c r="I197" i="8"/>
  <c r="I198" i="8"/>
  <c r="I199" i="8"/>
  <c r="I200" i="8"/>
  <c r="I201" i="8"/>
  <c r="I202" i="8"/>
  <c r="I203" i="8"/>
  <c r="I204" i="8"/>
  <c r="I205" i="8"/>
  <c r="I206" i="8"/>
  <c r="I207" i="8"/>
  <c r="I208" i="8"/>
  <c r="I209" i="8"/>
  <c r="I210" i="8"/>
  <c r="I211" i="8"/>
  <c r="I212" i="8"/>
  <c r="I213" i="8"/>
  <c r="I214" i="8"/>
  <c r="I215" i="8"/>
  <c r="I216" i="8"/>
  <c r="I217" i="8"/>
  <c r="I218" i="8"/>
  <c r="I219" i="8"/>
  <c r="I220" i="8"/>
  <c r="I221" i="8"/>
  <c r="I222" i="8"/>
  <c r="I223" i="8"/>
  <c r="I224" i="8"/>
  <c r="I225" i="8"/>
  <c r="I226" i="8"/>
  <c r="I227" i="8"/>
  <c r="I228" i="8"/>
  <c r="I229" i="8"/>
  <c r="I230" i="8"/>
  <c r="I231" i="8"/>
  <c r="I232" i="8"/>
  <c r="I233" i="8"/>
  <c r="I234" i="8"/>
  <c r="I235" i="8"/>
  <c r="I236" i="8"/>
  <c r="I237" i="8"/>
  <c r="I238" i="8"/>
  <c r="I239" i="8"/>
  <c r="I240" i="8"/>
  <c r="I241" i="8"/>
  <c r="I242" i="8"/>
  <c r="I243" i="8"/>
  <c r="I244" i="8"/>
  <c r="I245" i="8"/>
  <c r="I246" i="8"/>
  <c r="I247" i="8"/>
  <c r="I248" i="8"/>
  <c r="I249" i="8"/>
  <c r="I250" i="8"/>
  <c r="I251" i="8"/>
  <c r="I252" i="8"/>
  <c r="I253" i="8"/>
  <c r="I254" i="8"/>
  <c r="I255" i="8"/>
  <c r="I256" i="8"/>
  <c r="I257" i="8"/>
  <c r="I258" i="8"/>
  <c r="I259" i="8"/>
  <c r="I260" i="8"/>
  <c r="I261" i="8"/>
  <c r="I262" i="8"/>
  <c r="I263" i="8"/>
  <c r="I264" i="8"/>
  <c r="I265" i="8"/>
  <c r="I266" i="8"/>
  <c r="I267" i="8"/>
  <c r="I268" i="8"/>
  <c r="I269" i="8"/>
  <c r="I270" i="8"/>
  <c r="I271" i="8"/>
  <c r="I272" i="8"/>
  <c r="I273" i="8"/>
  <c r="I274" i="8"/>
  <c r="I275" i="8"/>
  <c r="I276" i="8"/>
  <c r="I277" i="8"/>
  <c r="I278" i="8"/>
  <c r="I279" i="8"/>
  <c r="I280" i="8"/>
  <c r="I281" i="8"/>
  <c r="I282" i="8"/>
  <c r="I283" i="8"/>
  <c r="I284" i="8"/>
  <c r="I285" i="8"/>
  <c r="I286" i="8"/>
  <c r="I287" i="8"/>
  <c r="I288" i="8"/>
  <c r="I289" i="8"/>
  <c r="I290" i="8"/>
  <c r="I291" i="8"/>
  <c r="I292" i="8"/>
  <c r="I293" i="8"/>
  <c r="I294" i="8"/>
  <c r="I295" i="8"/>
  <c r="I296" i="8"/>
  <c r="I297" i="8"/>
  <c r="I298" i="8"/>
  <c r="I299" i="8"/>
  <c r="I300" i="8"/>
  <c r="I301" i="8"/>
  <c r="I302" i="8"/>
  <c r="I303" i="8"/>
  <c r="I304" i="8"/>
  <c r="I305" i="8"/>
  <c r="I306" i="8"/>
  <c r="I307" i="8"/>
  <c r="I308" i="8"/>
  <c r="I309" i="8"/>
  <c r="I310" i="8"/>
  <c r="I311" i="8"/>
  <c r="I312" i="8"/>
  <c r="I313" i="8"/>
  <c r="I314" i="8"/>
  <c r="I315" i="8"/>
  <c r="I316" i="8"/>
  <c r="I317" i="8"/>
  <c r="I318" i="8"/>
  <c r="I319" i="8"/>
  <c r="I320" i="8"/>
  <c r="I321" i="8"/>
  <c r="I322" i="8"/>
  <c r="I323" i="8"/>
  <c r="I324" i="8"/>
  <c r="I325" i="8"/>
  <c r="I326" i="8"/>
  <c r="I327" i="8"/>
  <c r="I328" i="8"/>
  <c r="I329" i="8"/>
  <c r="I330" i="8"/>
  <c r="I331" i="8"/>
  <c r="I332" i="8"/>
  <c r="I333" i="8"/>
  <c r="I334" i="8"/>
  <c r="I335" i="8"/>
  <c r="I336" i="8"/>
  <c r="I337" i="8"/>
  <c r="I338" i="8"/>
  <c r="I339" i="8"/>
  <c r="I340" i="8"/>
  <c r="I341" i="8"/>
  <c r="I342" i="8"/>
  <c r="I343" i="8"/>
  <c r="I344" i="8"/>
  <c r="I345" i="8"/>
  <c r="I346" i="8"/>
  <c r="I347" i="8"/>
  <c r="I348" i="8"/>
  <c r="I349" i="8"/>
  <c r="I350" i="8"/>
  <c r="I351" i="8"/>
  <c r="I352" i="8"/>
  <c r="I353" i="8"/>
  <c r="I354" i="8"/>
  <c r="I355" i="8"/>
  <c r="I356" i="8"/>
  <c r="I357" i="8"/>
  <c r="I358" i="8"/>
  <c r="I359" i="8"/>
  <c r="I360" i="8"/>
  <c r="I361" i="8"/>
  <c r="I362" i="8"/>
  <c r="I363" i="8"/>
  <c r="I364" i="8"/>
  <c r="I365" i="8"/>
  <c r="I366" i="8"/>
  <c r="I367" i="8"/>
  <c r="I368" i="8"/>
  <c r="I369" i="8"/>
  <c r="I370" i="8"/>
  <c r="I371" i="8"/>
  <c r="I372" i="8"/>
  <c r="I373" i="8"/>
  <c r="I374" i="8"/>
  <c r="I375" i="8"/>
  <c r="I376" i="8"/>
  <c r="I377" i="8"/>
  <c r="I378" i="8"/>
  <c r="I379" i="8"/>
  <c r="I380" i="8"/>
  <c r="I381" i="8"/>
  <c r="I382" i="8"/>
  <c r="I383" i="8"/>
  <c r="I384" i="8"/>
  <c r="I385" i="8"/>
  <c r="I386" i="8"/>
  <c r="I387" i="8"/>
  <c r="I388" i="8"/>
  <c r="I389" i="8"/>
  <c r="I390" i="8"/>
  <c r="I391" i="8"/>
  <c r="I392" i="8"/>
  <c r="I393" i="8"/>
  <c r="I394" i="8"/>
  <c r="I395" i="8"/>
  <c r="I396" i="8"/>
  <c r="I397" i="8"/>
  <c r="I398" i="8"/>
  <c r="I399" i="8"/>
  <c r="I400" i="8"/>
  <c r="I401" i="8"/>
  <c r="I402" i="8"/>
  <c r="I403" i="8"/>
  <c r="I404" i="8"/>
  <c r="I405" i="8"/>
  <c r="I406" i="8"/>
  <c r="I407" i="8"/>
  <c r="I408" i="8"/>
  <c r="I409" i="8"/>
  <c r="I410" i="8"/>
  <c r="I411" i="8"/>
  <c r="I412" i="8"/>
  <c r="I413" i="8"/>
  <c r="I414" i="8"/>
  <c r="I415" i="8"/>
  <c r="I416" i="8"/>
  <c r="I417" i="8"/>
  <c r="I418" i="8"/>
  <c r="I419" i="8"/>
  <c r="I420" i="8"/>
  <c r="I421" i="8"/>
  <c r="I422" i="8"/>
  <c r="I423" i="8"/>
  <c r="I424" i="8"/>
  <c r="I425" i="8"/>
  <c r="I426" i="8"/>
  <c r="I427" i="8"/>
  <c r="I428" i="8"/>
  <c r="I429" i="8"/>
  <c r="I430" i="8"/>
  <c r="I431" i="8"/>
  <c r="I432" i="8"/>
  <c r="I433" i="8"/>
  <c r="I434" i="8"/>
  <c r="I435" i="8"/>
  <c r="I436" i="8"/>
  <c r="I437" i="8"/>
  <c r="I438" i="8"/>
  <c r="I439" i="8"/>
  <c r="I440" i="8"/>
  <c r="I441" i="8"/>
  <c r="I442" i="8"/>
  <c r="I443" i="8"/>
  <c r="I444" i="8"/>
  <c r="I445" i="8"/>
  <c r="I446" i="8"/>
  <c r="I447" i="8"/>
  <c r="I448" i="8"/>
  <c r="I449" i="8"/>
  <c r="I450" i="8"/>
  <c r="I451" i="8"/>
  <c r="I452" i="8"/>
  <c r="I453" i="8"/>
  <c r="I454" i="8"/>
  <c r="I455" i="8"/>
  <c r="I456" i="8"/>
  <c r="I457" i="8"/>
  <c r="I458" i="8"/>
  <c r="I459" i="8"/>
  <c r="I460" i="8"/>
  <c r="I461" i="8"/>
  <c r="I462" i="8"/>
  <c r="I463" i="8"/>
  <c r="I464" i="8"/>
  <c r="I465" i="8"/>
  <c r="I466" i="8"/>
  <c r="I467" i="8"/>
  <c r="I468" i="8"/>
  <c r="I469" i="8"/>
  <c r="I470" i="8"/>
  <c r="I471" i="8"/>
  <c r="I472" i="8"/>
  <c r="I473" i="8"/>
  <c r="I474" i="8"/>
  <c r="I475" i="8"/>
  <c r="I476" i="8"/>
  <c r="I477" i="8"/>
  <c r="I478" i="8"/>
  <c r="I479" i="8"/>
  <c r="I480" i="8"/>
  <c r="I481" i="8"/>
  <c r="I482" i="8"/>
  <c r="I483" i="8"/>
  <c r="I484" i="8"/>
  <c r="I485" i="8"/>
  <c r="I486" i="8"/>
  <c r="I487" i="8"/>
  <c r="I488" i="8"/>
  <c r="I489" i="8"/>
  <c r="I490" i="8"/>
  <c r="I491" i="8"/>
  <c r="I492" i="8"/>
  <c r="I493" i="8"/>
  <c r="I494" i="8"/>
  <c r="I495" i="8"/>
  <c r="I496" i="8"/>
  <c r="I497" i="8"/>
  <c r="I498" i="8"/>
  <c r="I499" i="8"/>
  <c r="I500" i="8"/>
  <c r="I501" i="8"/>
  <c r="I502" i="8"/>
  <c r="I503" i="8"/>
  <c r="I504" i="8"/>
  <c r="I505" i="8"/>
  <c r="I506" i="8"/>
  <c r="I507" i="8"/>
  <c r="I508" i="8"/>
  <c r="I509" i="8"/>
  <c r="I510" i="8"/>
  <c r="I511" i="8"/>
  <c r="I512" i="8"/>
  <c r="I513" i="8"/>
  <c r="I514" i="8"/>
  <c r="I515" i="8"/>
  <c r="I516" i="8"/>
  <c r="I517" i="8"/>
  <c r="I518" i="8"/>
  <c r="I519" i="8"/>
  <c r="I520" i="8"/>
  <c r="I521" i="8"/>
  <c r="I522" i="8"/>
  <c r="I523" i="8"/>
  <c r="I524" i="8"/>
  <c r="I525" i="8"/>
  <c r="I526" i="8"/>
  <c r="I527" i="8"/>
  <c r="I528" i="8"/>
  <c r="I529" i="8"/>
  <c r="I530" i="8"/>
  <c r="I531" i="8"/>
  <c r="I532" i="8"/>
  <c r="I533" i="8"/>
  <c r="I534" i="8"/>
  <c r="I535" i="8"/>
  <c r="I536" i="8"/>
  <c r="I537" i="8"/>
  <c r="I538" i="8"/>
  <c r="I539" i="8"/>
  <c r="I540" i="8"/>
  <c r="I541" i="8"/>
  <c r="I542" i="8"/>
  <c r="I543" i="8"/>
  <c r="I544" i="8"/>
  <c r="I545" i="8"/>
  <c r="I546" i="8"/>
  <c r="I547" i="8"/>
  <c r="I548" i="8"/>
  <c r="I549" i="8"/>
  <c r="I550" i="8"/>
  <c r="I551" i="8"/>
  <c r="I552" i="8"/>
  <c r="I553" i="8"/>
  <c r="I554" i="8"/>
  <c r="I555" i="8"/>
  <c r="I556" i="8"/>
  <c r="I557" i="8"/>
  <c r="I558" i="8"/>
  <c r="I559" i="8"/>
  <c r="I560" i="8"/>
  <c r="I561" i="8"/>
  <c r="I562" i="8"/>
  <c r="I563" i="8"/>
  <c r="I564" i="8"/>
  <c r="I565" i="8"/>
  <c r="I566" i="8"/>
  <c r="I567" i="8"/>
  <c r="I568" i="8"/>
  <c r="I569" i="8"/>
  <c r="I570" i="8"/>
  <c r="I571" i="8"/>
  <c r="I572" i="8"/>
  <c r="I573" i="8"/>
  <c r="I574" i="8"/>
  <c r="I575" i="8"/>
  <c r="I576" i="8"/>
  <c r="I577" i="8"/>
  <c r="I578" i="8"/>
  <c r="I579" i="8"/>
  <c r="I580" i="8"/>
  <c r="I581" i="8"/>
  <c r="I582" i="8"/>
  <c r="I583" i="8"/>
  <c r="I584" i="8"/>
  <c r="I585" i="8"/>
  <c r="I586" i="8"/>
  <c r="I587" i="8"/>
  <c r="I588" i="8"/>
  <c r="I589" i="8"/>
  <c r="I590" i="8"/>
  <c r="I591" i="8"/>
  <c r="I592" i="8"/>
  <c r="I593" i="8"/>
  <c r="I594" i="8"/>
  <c r="I595" i="8"/>
  <c r="I596" i="8"/>
  <c r="I597" i="8"/>
  <c r="I598" i="8"/>
  <c r="I599" i="8"/>
  <c r="I600" i="8"/>
  <c r="I601" i="8"/>
  <c r="I602" i="8"/>
  <c r="I603" i="8"/>
  <c r="I604" i="8"/>
  <c r="I605" i="8"/>
  <c r="I606" i="8"/>
  <c r="I607" i="8"/>
  <c r="I608" i="8"/>
  <c r="I609" i="8"/>
  <c r="I610" i="8"/>
  <c r="I611" i="8"/>
  <c r="I612" i="8"/>
  <c r="I613" i="8"/>
  <c r="I614" i="8"/>
  <c r="I615" i="8"/>
  <c r="I616" i="8"/>
  <c r="I617" i="8"/>
  <c r="I618" i="8"/>
  <c r="I619" i="8"/>
  <c r="I620" i="8"/>
  <c r="I621" i="8"/>
  <c r="I622" i="8"/>
  <c r="I623" i="8"/>
  <c r="I624" i="8"/>
  <c r="I625" i="8"/>
  <c r="I626" i="8"/>
  <c r="I627" i="8"/>
  <c r="I628" i="8"/>
  <c r="I629" i="8"/>
  <c r="I630" i="8"/>
  <c r="I631" i="8"/>
  <c r="I632" i="8"/>
  <c r="I633" i="8"/>
  <c r="I634" i="8"/>
  <c r="I635" i="8"/>
  <c r="I636" i="8"/>
  <c r="I637" i="8"/>
  <c r="I638" i="8"/>
  <c r="I639" i="8"/>
  <c r="I640" i="8"/>
  <c r="I641" i="8"/>
  <c r="I642" i="8"/>
  <c r="I643" i="8"/>
  <c r="I644" i="8"/>
  <c r="I645" i="8"/>
  <c r="I646" i="8"/>
  <c r="I647" i="8"/>
  <c r="I648" i="8"/>
  <c r="I649" i="8"/>
  <c r="I650" i="8"/>
  <c r="I651" i="8"/>
  <c r="I652" i="8"/>
  <c r="I653" i="8"/>
  <c r="I654" i="8"/>
  <c r="I655" i="8"/>
  <c r="I656" i="8"/>
  <c r="I657" i="8"/>
  <c r="I658" i="8"/>
  <c r="I659" i="8"/>
  <c r="I660" i="8"/>
  <c r="I661" i="8"/>
  <c r="I662" i="8"/>
  <c r="I663" i="8"/>
  <c r="I664" i="8"/>
  <c r="I665" i="8"/>
  <c r="I666" i="8"/>
  <c r="I667" i="8"/>
  <c r="I668" i="8"/>
  <c r="I669" i="8"/>
  <c r="I670" i="8"/>
  <c r="I671" i="8"/>
  <c r="I672" i="8"/>
  <c r="I673" i="8"/>
  <c r="I674" i="8"/>
  <c r="I675" i="8"/>
  <c r="I676" i="8"/>
  <c r="I677" i="8"/>
  <c r="I678" i="8"/>
  <c r="I679" i="8"/>
  <c r="I680" i="8"/>
  <c r="I681" i="8"/>
  <c r="I682" i="8"/>
  <c r="I683" i="8"/>
  <c r="I684" i="8"/>
  <c r="I685" i="8"/>
  <c r="I686" i="8"/>
  <c r="I687" i="8"/>
  <c r="I688" i="8"/>
  <c r="I689" i="8"/>
  <c r="I690" i="8"/>
  <c r="I691" i="8"/>
  <c r="I692" i="8"/>
  <c r="I693" i="8"/>
  <c r="I694" i="8"/>
  <c r="I695" i="8"/>
  <c r="I696" i="8"/>
  <c r="I697" i="8"/>
  <c r="I698" i="8"/>
  <c r="I699" i="8"/>
  <c r="I700" i="8"/>
  <c r="I701" i="8"/>
  <c r="I702" i="8"/>
  <c r="I703" i="8"/>
  <c r="I704" i="8"/>
  <c r="I705" i="8"/>
  <c r="I706" i="8"/>
  <c r="I707" i="8"/>
  <c r="I708" i="8"/>
  <c r="I709" i="8"/>
  <c r="I710" i="8"/>
  <c r="I711" i="8"/>
  <c r="I712" i="8"/>
  <c r="I713" i="8"/>
  <c r="I714" i="8"/>
  <c r="I715" i="8"/>
  <c r="I716" i="8"/>
  <c r="I717" i="8"/>
  <c r="I718" i="8"/>
  <c r="I719" i="8"/>
  <c r="I720" i="8"/>
  <c r="I721" i="8"/>
  <c r="I722" i="8"/>
  <c r="I723" i="8"/>
  <c r="I724" i="8"/>
  <c r="I725" i="8"/>
  <c r="I726" i="8"/>
  <c r="I727" i="8"/>
  <c r="I728" i="8"/>
  <c r="I729" i="8"/>
  <c r="I730" i="8"/>
  <c r="I731" i="8"/>
  <c r="I732" i="8"/>
  <c r="I733" i="8"/>
  <c r="I734" i="8"/>
  <c r="I735" i="8"/>
  <c r="I736" i="8"/>
  <c r="I737" i="8"/>
  <c r="I738" i="8"/>
  <c r="I739" i="8"/>
  <c r="I740" i="8"/>
  <c r="I741" i="8"/>
  <c r="I742" i="8"/>
  <c r="I743" i="8"/>
  <c r="I744" i="8"/>
  <c r="I745" i="8"/>
  <c r="I746" i="8"/>
  <c r="I747" i="8"/>
  <c r="I748" i="8"/>
  <c r="I749" i="8"/>
  <c r="I750" i="8"/>
  <c r="I751" i="8"/>
  <c r="I752" i="8"/>
  <c r="I753" i="8"/>
  <c r="I754" i="8"/>
  <c r="I755" i="8"/>
  <c r="I756" i="8"/>
  <c r="I757" i="8"/>
  <c r="I758" i="8"/>
  <c r="I759" i="8"/>
  <c r="I760" i="8"/>
  <c r="I761" i="8"/>
  <c r="I762" i="8"/>
  <c r="I763" i="8"/>
  <c r="I764" i="8"/>
  <c r="I765" i="8"/>
  <c r="I766" i="8"/>
  <c r="I767" i="8"/>
  <c r="I768" i="8"/>
  <c r="I769" i="8"/>
  <c r="I770" i="8"/>
  <c r="I771" i="8"/>
  <c r="I772" i="8"/>
  <c r="I773" i="8"/>
  <c r="I774" i="8"/>
  <c r="I775" i="8"/>
  <c r="I776" i="8"/>
  <c r="I777" i="8"/>
  <c r="I778" i="8"/>
  <c r="I779" i="8"/>
  <c r="I780" i="8"/>
  <c r="I781" i="8"/>
  <c r="I782" i="8"/>
  <c r="I783" i="8"/>
  <c r="I784" i="8"/>
  <c r="I785" i="8"/>
  <c r="I786" i="8"/>
  <c r="I787" i="8"/>
  <c r="I788" i="8"/>
  <c r="I789" i="8"/>
  <c r="I790" i="8"/>
  <c r="I791" i="8"/>
  <c r="I792" i="8"/>
  <c r="I793" i="8"/>
  <c r="I794" i="8"/>
  <c r="I795" i="8"/>
  <c r="I796" i="8"/>
  <c r="I797" i="8"/>
  <c r="I798" i="8"/>
  <c r="I799" i="8"/>
  <c r="I800" i="8"/>
  <c r="I801" i="8"/>
  <c r="I802" i="8"/>
  <c r="I803" i="8"/>
  <c r="I804" i="8"/>
  <c r="I805" i="8"/>
  <c r="I806" i="8"/>
  <c r="I807" i="8"/>
  <c r="I808" i="8"/>
  <c r="I809" i="8"/>
  <c r="I810" i="8"/>
  <c r="I811" i="8"/>
  <c r="I812" i="8"/>
  <c r="I813" i="8"/>
  <c r="I814" i="8"/>
  <c r="I815" i="8"/>
  <c r="I816" i="8"/>
  <c r="I817" i="8"/>
  <c r="I818" i="8"/>
  <c r="I819" i="8"/>
  <c r="I820" i="8"/>
  <c r="I821" i="8"/>
  <c r="I822" i="8"/>
  <c r="I823" i="8"/>
  <c r="I824" i="8"/>
  <c r="I825" i="8"/>
  <c r="I826" i="8"/>
  <c r="I827" i="8"/>
  <c r="I828" i="8"/>
  <c r="I829" i="8"/>
  <c r="I830" i="8"/>
  <c r="I831" i="8"/>
  <c r="I832" i="8"/>
  <c r="I833" i="8"/>
  <c r="I834" i="8"/>
  <c r="I835" i="8"/>
  <c r="I836" i="8"/>
  <c r="I837" i="8"/>
  <c r="I838" i="8"/>
  <c r="I839" i="8"/>
  <c r="I840" i="8"/>
  <c r="I841" i="8"/>
  <c r="I842" i="8"/>
  <c r="I843" i="8"/>
  <c r="I844" i="8"/>
  <c r="I845" i="8"/>
  <c r="I846" i="8"/>
  <c r="I847" i="8"/>
  <c r="I848" i="8"/>
  <c r="I849" i="8"/>
  <c r="I850" i="8"/>
  <c r="I851" i="8"/>
  <c r="I852" i="8"/>
  <c r="I853" i="8"/>
  <c r="I854" i="8"/>
  <c r="I855" i="8"/>
  <c r="I856" i="8"/>
  <c r="I857" i="8"/>
  <c r="I858" i="8"/>
  <c r="I859" i="8"/>
  <c r="I860" i="8"/>
  <c r="I861" i="8"/>
  <c r="I862" i="8"/>
  <c r="I863" i="8"/>
  <c r="I864" i="8"/>
  <c r="I865" i="8"/>
  <c r="I866" i="8"/>
  <c r="I867" i="8"/>
  <c r="I868" i="8"/>
  <c r="I869" i="8"/>
  <c r="I870" i="8"/>
  <c r="I871" i="8"/>
  <c r="I872" i="8"/>
  <c r="I873" i="8"/>
  <c r="I874" i="8"/>
  <c r="I875" i="8"/>
  <c r="I876" i="8"/>
  <c r="I877" i="8"/>
  <c r="I878" i="8"/>
  <c r="I879" i="8"/>
  <c r="I880" i="8"/>
  <c r="I881" i="8"/>
  <c r="I882" i="8"/>
  <c r="I883" i="8"/>
  <c r="I884" i="8"/>
  <c r="I885" i="8"/>
  <c r="I886" i="8"/>
  <c r="I887" i="8"/>
  <c r="I888" i="8"/>
  <c r="I889" i="8"/>
  <c r="I890" i="8"/>
  <c r="I891" i="8"/>
  <c r="I892" i="8"/>
  <c r="I893" i="8"/>
  <c r="I894" i="8"/>
  <c r="I895" i="8"/>
  <c r="I896" i="8"/>
  <c r="I897" i="8"/>
  <c r="I898" i="8"/>
  <c r="I899" i="8"/>
  <c r="I900" i="8"/>
  <c r="I901" i="8"/>
  <c r="I902" i="8"/>
  <c r="I903" i="8"/>
  <c r="I904" i="8"/>
  <c r="I905" i="8"/>
  <c r="I906" i="8"/>
  <c r="I907" i="8"/>
  <c r="I908" i="8"/>
  <c r="I909" i="8"/>
  <c r="I910" i="8"/>
  <c r="I911" i="8"/>
  <c r="I912" i="8"/>
  <c r="I913" i="8"/>
  <c r="I914" i="8"/>
  <c r="I915" i="8"/>
  <c r="I916" i="8"/>
  <c r="I917" i="8"/>
  <c r="I918" i="8"/>
  <c r="I919" i="8"/>
  <c r="I920" i="8"/>
  <c r="I921" i="8"/>
  <c r="I922" i="8"/>
  <c r="I2" i="8"/>
  <c r="D2" i="8"/>
  <c r="H3" i="8" l="1"/>
  <c r="H4" i="8"/>
  <c r="H5" i="8"/>
  <c r="H6" i="8"/>
  <c r="H7" i="8"/>
  <c r="H8" i="8"/>
  <c r="H9" i="8"/>
  <c r="H10" i="8"/>
  <c r="H11" i="8"/>
  <c r="H12" i="8"/>
  <c r="H13"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4" i="8"/>
  <c r="H65" i="8"/>
  <c r="H66" i="8"/>
  <c r="H67" i="8"/>
  <c r="H68" i="8"/>
  <c r="H69" i="8"/>
  <c r="H70" i="8"/>
  <c r="H71" i="8"/>
  <c r="H72" i="8"/>
  <c r="H73" i="8"/>
  <c r="H74" i="8"/>
  <c r="H75" i="8"/>
  <c r="H76" i="8"/>
  <c r="H77" i="8"/>
  <c r="H78" i="8"/>
  <c r="H79" i="8"/>
  <c r="H80" i="8"/>
  <c r="H81" i="8"/>
  <c r="H82" i="8"/>
  <c r="H83" i="8"/>
  <c r="H84" i="8"/>
  <c r="H85" i="8"/>
  <c r="H86" i="8"/>
  <c r="H87" i="8"/>
  <c r="H88" i="8"/>
  <c r="H89" i="8"/>
  <c r="H90" i="8"/>
  <c r="H91" i="8"/>
  <c r="H92" i="8"/>
  <c r="H93" i="8"/>
  <c r="H94" i="8"/>
  <c r="H95" i="8"/>
  <c r="H96" i="8"/>
  <c r="H97" i="8"/>
  <c r="H98" i="8"/>
  <c r="H99" i="8"/>
  <c r="H100" i="8"/>
  <c r="H101" i="8"/>
  <c r="H102" i="8"/>
  <c r="H103" i="8"/>
  <c r="H104" i="8"/>
  <c r="H105" i="8"/>
  <c r="H106" i="8"/>
  <c r="H107" i="8"/>
  <c r="H108" i="8"/>
  <c r="H109" i="8"/>
  <c r="H110" i="8"/>
  <c r="H111" i="8"/>
  <c r="H112" i="8"/>
  <c r="H113" i="8"/>
  <c r="H114" i="8"/>
  <c r="H115" i="8"/>
  <c r="H116" i="8"/>
  <c r="H117" i="8"/>
  <c r="H118" i="8"/>
  <c r="H119" i="8"/>
  <c r="H120" i="8"/>
  <c r="H121" i="8"/>
  <c r="H122" i="8"/>
  <c r="H123" i="8"/>
  <c r="H124" i="8"/>
  <c r="H125" i="8"/>
  <c r="H126" i="8"/>
  <c r="H127" i="8"/>
  <c r="H128" i="8"/>
  <c r="H129" i="8"/>
  <c r="H130" i="8"/>
  <c r="H131" i="8"/>
  <c r="H132" i="8"/>
  <c r="H133" i="8"/>
  <c r="H134" i="8"/>
  <c r="H135" i="8"/>
  <c r="H136" i="8"/>
  <c r="H137" i="8"/>
  <c r="H138" i="8"/>
  <c r="H139" i="8"/>
  <c r="H140" i="8"/>
  <c r="H141" i="8"/>
  <c r="H142" i="8"/>
  <c r="H143" i="8"/>
  <c r="H144" i="8"/>
  <c r="H145" i="8"/>
  <c r="H146" i="8"/>
  <c r="H147" i="8"/>
  <c r="H148" i="8"/>
  <c r="H149" i="8"/>
  <c r="H150" i="8"/>
  <c r="H151" i="8"/>
  <c r="H152" i="8"/>
  <c r="H153" i="8"/>
  <c r="H154" i="8"/>
  <c r="H155" i="8"/>
  <c r="H156" i="8"/>
  <c r="H157" i="8"/>
  <c r="H158" i="8"/>
  <c r="H159" i="8"/>
  <c r="H160" i="8"/>
  <c r="H161" i="8"/>
  <c r="H162" i="8"/>
  <c r="H163" i="8"/>
  <c r="H164" i="8"/>
  <c r="H165" i="8"/>
  <c r="H166" i="8"/>
  <c r="H167" i="8"/>
  <c r="H168" i="8"/>
  <c r="H169" i="8"/>
  <c r="H170" i="8"/>
  <c r="H171" i="8"/>
  <c r="H172" i="8"/>
  <c r="H173" i="8"/>
  <c r="H174" i="8"/>
  <c r="H175" i="8"/>
  <c r="H176" i="8"/>
  <c r="H177" i="8"/>
  <c r="H178" i="8"/>
  <c r="H179" i="8"/>
  <c r="H180" i="8"/>
  <c r="H181" i="8"/>
  <c r="H182" i="8"/>
  <c r="H183" i="8"/>
  <c r="H184" i="8"/>
  <c r="H185" i="8"/>
  <c r="H186" i="8"/>
  <c r="H187" i="8"/>
  <c r="H188" i="8"/>
  <c r="H189" i="8"/>
  <c r="H190" i="8"/>
  <c r="H191" i="8"/>
  <c r="H192" i="8"/>
  <c r="H193" i="8"/>
  <c r="H194" i="8"/>
  <c r="H195" i="8"/>
  <c r="H196" i="8"/>
  <c r="H197" i="8"/>
  <c r="H198" i="8"/>
  <c r="H199" i="8"/>
  <c r="H200" i="8"/>
  <c r="H201" i="8"/>
  <c r="H202" i="8"/>
  <c r="H203" i="8"/>
  <c r="H204" i="8"/>
  <c r="H205" i="8"/>
  <c r="H206" i="8"/>
  <c r="H207" i="8"/>
  <c r="H208" i="8"/>
  <c r="H209" i="8"/>
  <c r="H210" i="8"/>
  <c r="H211" i="8"/>
  <c r="H212" i="8"/>
  <c r="H213" i="8"/>
  <c r="H214" i="8"/>
  <c r="H215" i="8"/>
  <c r="H216" i="8"/>
  <c r="H217" i="8"/>
  <c r="H218" i="8"/>
  <c r="H219" i="8"/>
  <c r="H220" i="8"/>
  <c r="H221" i="8"/>
  <c r="H222" i="8"/>
  <c r="H223" i="8"/>
  <c r="H224" i="8"/>
  <c r="H225" i="8"/>
  <c r="H226" i="8"/>
  <c r="H227" i="8"/>
  <c r="H228" i="8"/>
  <c r="H229" i="8"/>
  <c r="H230" i="8"/>
  <c r="H231" i="8"/>
  <c r="H232" i="8"/>
  <c r="H233" i="8"/>
  <c r="H234" i="8"/>
  <c r="H235" i="8"/>
  <c r="H236" i="8"/>
  <c r="H237" i="8"/>
  <c r="H238" i="8"/>
  <c r="H239" i="8"/>
  <c r="H240" i="8"/>
  <c r="H241" i="8"/>
  <c r="H242" i="8"/>
  <c r="H243" i="8"/>
  <c r="H244" i="8"/>
  <c r="H245" i="8"/>
  <c r="H246" i="8"/>
  <c r="H247" i="8"/>
  <c r="H248" i="8"/>
  <c r="H249" i="8"/>
  <c r="H250" i="8"/>
  <c r="H251" i="8"/>
  <c r="H252" i="8"/>
  <c r="H253" i="8"/>
  <c r="H254" i="8"/>
  <c r="H255" i="8"/>
  <c r="H256" i="8"/>
  <c r="H257" i="8"/>
  <c r="H258" i="8"/>
  <c r="H259" i="8"/>
  <c r="H260" i="8"/>
  <c r="H261" i="8"/>
  <c r="H262" i="8"/>
  <c r="H263" i="8"/>
  <c r="H264" i="8"/>
  <c r="H265" i="8"/>
  <c r="H266" i="8"/>
  <c r="H267" i="8"/>
  <c r="H268" i="8"/>
  <c r="H269" i="8"/>
  <c r="H270" i="8"/>
  <c r="H271" i="8"/>
  <c r="H272" i="8"/>
  <c r="H273" i="8"/>
  <c r="H274" i="8"/>
  <c r="H275" i="8"/>
  <c r="H276" i="8"/>
  <c r="H277" i="8"/>
  <c r="H278" i="8"/>
  <c r="H279" i="8"/>
  <c r="H280" i="8"/>
  <c r="H281" i="8"/>
  <c r="H282" i="8"/>
  <c r="H283" i="8"/>
  <c r="H284" i="8"/>
  <c r="H285" i="8"/>
  <c r="H286" i="8"/>
  <c r="H287" i="8"/>
  <c r="H288" i="8"/>
  <c r="H289" i="8"/>
  <c r="H290" i="8"/>
  <c r="H291" i="8"/>
  <c r="H292" i="8"/>
  <c r="H293" i="8"/>
  <c r="H294" i="8"/>
  <c r="H295" i="8"/>
  <c r="H296" i="8"/>
  <c r="H297" i="8"/>
  <c r="H298" i="8"/>
  <c r="H299" i="8"/>
  <c r="H300" i="8"/>
  <c r="H301" i="8"/>
  <c r="H302" i="8"/>
  <c r="H303" i="8"/>
  <c r="H304" i="8"/>
  <c r="H305" i="8"/>
  <c r="H306" i="8"/>
  <c r="H307" i="8"/>
  <c r="H308" i="8"/>
  <c r="H309" i="8"/>
  <c r="H310" i="8"/>
  <c r="H311" i="8"/>
  <c r="H312" i="8"/>
  <c r="H313" i="8"/>
  <c r="H314" i="8"/>
  <c r="H315" i="8"/>
  <c r="H316" i="8"/>
  <c r="H317" i="8"/>
  <c r="H318" i="8"/>
  <c r="H319" i="8"/>
  <c r="H320" i="8"/>
  <c r="H321" i="8"/>
  <c r="H322" i="8"/>
  <c r="H323" i="8"/>
  <c r="H324" i="8"/>
  <c r="H325" i="8"/>
  <c r="H326" i="8"/>
  <c r="H327" i="8"/>
  <c r="H328" i="8"/>
  <c r="H329" i="8"/>
  <c r="H330" i="8"/>
  <c r="H331" i="8"/>
  <c r="H332" i="8"/>
  <c r="H333" i="8"/>
  <c r="H334" i="8"/>
  <c r="H335" i="8"/>
  <c r="H336" i="8"/>
  <c r="H337" i="8"/>
  <c r="H338" i="8"/>
  <c r="H339" i="8"/>
  <c r="H340" i="8"/>
  <c r="H341" i="8"/>
  <c r="H342" i="8"/>
  <c r="H343" i="8"/>
  <c r="H344" i="8"/>
  <c r="H345" i="8"/>
  <c r="H346" i="8"/>
  <c r="H347" i="8"/>
  <c r="H348" i="8"/>
  <c r="H349" i="8"/>
  <c r="H350" i="8"/>
  <c r="H351" i="8"/>
  <c r="H352" i="8"/>
  <c r="H353" i="8"/>
  <c r="H354" i="8"/>
  <c r="H355" i="8"/>
  <c r="H356" i="8"/>
  <c r="H357" i="8"/>
  <c r="H358" i="8"/>
  <c r="H359" i="8"/>
  <c r="H360" i="8"/>
  <c r="H361" i="8"/>
  <c r="H362" i="8"/>
  <c r="H363" i="8"/>
  <c r="H364" i="8"/>
  <c r="H365" i="8"/>
  <c r="H366" i="8"/>
  <c r="H367" i="8"/>
  <c r="H368" i="8"/>
  <c r="H369" i="8"/>
  <c r="H370" i="8"/>
  <c r="H371" i="8"/>
  <c r="H372" i="8"/>
  <c r="H373" i="8"/>
  <c r="H374" i="8"/>
  <c r="H375" i="8"/>
  <c r="H376" i="8"/>
  <c r="H377" i="8"/>
  <c r="H378" i="8"/>
  <c r="H379" i="8"/>
  <c r="H380" i="8"/>
  <c r="H381" i="8"/>
  <c r="H382" i="8"/>
  <c r="H383" i="8"/>
  <c r="H384" i="8"/>
  <c r="H385" i="8"/>
  <c r="H386" i="8"/>
  <c r="H387" i="8"/>
  <c r="H388" i="8"/>
  <c r="H389" i="8"/>
  <c r="H390" i="8"/>
  <c r="H391" i="8"/>
  <c r="H392" i="8"/>
  <c r="H393" i="8"/>
  <c r="H394" i="8"/>
  <c r="H395" i="8"/>
  <c r="H396" i="8"/>
  <c r="H397" i="8"/>
  <c r="H398" i="8"/>
  <c r="H399" i="8"/>
  <c r="H400" i="8"/>
  <c r="H401" i="8"/>
  <c r="H402" i="8"/>
  <c r="H403" i="8"/>
  <c r="H404" i="8"/>
  <c r="H405" i="8"/>
  <c r="H406" i="8"/>
  <c r="H407" i="8"/>
  <c r="H408" i="8"/>
  <c r="H409" i="8"/>
  <c r="H410" i="8"/>
  <c r="H411" i="8"/>
  <c r="H412" i="8"/>
  <c r="H413" i="8"/>
  <c r="H414" i="8"/>
  <c r="H415" i="8"/>
  <c r="H416" i="8"/>
  <c r="H417" i="8"/>
  <c r="H418" i="8"/>
  <c r="H419" i="8"/>
  <c r="H420" i="8"/>
  <c r="H421" i="8"/>
  <c r="H422" i="8"/>
  <c r="H423" i="8"/>
  <c r="H424" i="8"/>
  <c r="H425" i="8"/>
  <c r="H426" i="8"/>
  <c r="H427" i="8"/>
  <c r="H428" i="8"/>
  <c r="H429" i="8"/>
  <c r="H430" i="8"/>
  <c r="H431" i="8"/>
  <c r="H432" i="8"/>
  <c r="H433" i="8"/>
  <c r="H434" i="8"/>
  <c r="H435" i="8"/>
  <c r="H436" i="8"/>
  <c r="H437" i="8"/>
  <c r="H438" i="8"/>
  <c r="H439" i="8"/>
  <c r="H440" i="8"/>
  <c r="H441" i="8"/>
  <c r="H442" i="8"/>
  <c r="H443" i="8"/>
  <c r="H444" i="8"/>
  <c r="H445" i="8"/>
  <c r="H446" i="8"/>
  <c r="H447" i="8"/>
  <c r="H448" i="8"/>
  <c r="H449" i="8"/>
  <c r="H450" i="8"/>
  <c r="H451" i="8"/>
  <c r="H452" i="8"/>
  <c r="H453" i="8"/>
  <c r="H454" i="8"/>
  <c r="H455" i="8"/>
  <c r="H456" i="8"/>
  <c r="H457" i="8"/>
  <c r="H458" i="8"/>
  <c r="H459" i="8"/>
  <c r="H460" i="8"/>
  <c r="H461" i="8"/>
  <c r="H462" i="8"/>
  <c r="H463" i="8"/>
  <c r="H464" i="8"/>
  <c r="H465" i="8"/>
  <c r="H466" i="8"/>
  <c r="H467" i="8"/>
  <c r="H468" i="8"/>
  <c r="H469" i="8"/>
  <c r="H470" i="8"/>
  <c r="H471" i="8"/>
  <c r="H472" i="8"/>
  <c r="H473" i="8"/>
  <c r="H474" i="8"/>
  <c r="H475" i="8"/>
  <c r="H476" i="8"/>
  <c r="H477" i="8"/>
  <c r="H478" i="8"/>
  <c r="H479" i="8"/>
  <c r="H480" i="8"/>
  <c r="H481" i="8"/>
  <c r="H482" i="8"/>
  <c r="H483" i="8"/>
  <c r="H484" i="8"/>
  <c r="H485" i="8"/>
  <c r="H486" i="8"/>
  <c r="H487" i="8"/>
  <c r="H488" i="8"/>
  <c r="H489" i="8"/>
  <c r="H490" i="8"/>
  <c r="H491" i="8"/>
  <c r="H492" i="8"/>
  <c r="H493" i="8"/>
  <c r="H494" i="8"/>
  <c r="H495" i="8"/>
  <c r="H496" i="8"/>
  <c r="H497" i="8"/>
  <c r="H498" i="8"/>
  <c r="H499" i="8"/>
  <c r="H500" i="8"/>
  <c r="H501" i="8"/>
  <c r="H502" i="8"/>
  <c r="H503" i="8"/>
  <c r="H504" i="8"/>
  <c r="H505" i="8"/>
  <c r="H506" i="8"/>
  <c r="H507" i="8"/>
  <c r="H508" i="8"/>
  <c r="H509" i="8"/>
  <c r="H510" i="8"/>
  <c r="H511" i="8"/>
  <c r="H512" i="8"/>
  <c r="H513" i="8"/>
  <c r="H514" i="8"/>
  <c r="H515" i="8"/>
  <c r="H516" i="8"/>
  <c r="H517" i="8"/>
  <c r="H518" i="8"/>
  <c r="H519" i="8"/>
  <c r="H520" i="8"/>
  <c r="H521" i="8"/>
  <c r="H522" i="8"/>
  <c r="H523" i="8"/>
  <c r="H524" i="8"/>
  <c r="H525" i="8"/>
  <c r="H526" i="8"/>
  <c r="H527" i="8"/>
  <c r="H528" i="8"/>
  <c r="H529" i="8"/>
  <c r="H530" i="8"/>
  <c r="H531" i="8"/>
  <c r="H532" i="8"/>
  <c r="H533" i="8"/>
  <c r="H534" i="8"/>
  <c r="H535" i="8"/>
  <c r="H536" i="8"/>
  <c r="H537" i="8"/>
  <c r="H538" i="8"/>
  <c r="H539" i="8"/>
  <c r="H540" i="8"/>
  <c r="H541" i="8"/>
  <c r="H542" i="8"/>
  <c r="H543" i="8"/>
  <c r="H544" i="8"/>
  <c r="H545" i="8"/>
  <c r="H546" i="8"/>
  <c r="H547" i="8"/>
  <c r="H548" i="8"/>
  <c r="H549" i="8"/>
  <c r="H550" i="8"/>
  <c r="H551" i="8"/>
  <c r="H552" i="8"/>
  <c r="H553" i="8"/>
  <c r="H554" i="8"/>
  <c r="H555" i="8"/>
  <c r="H556" i="8"/>
  <c r="H557" i="8"/>
  <c r="H558" i="8"/>
  <c r="H559" i="8"/>
  <c r="H560" i="8"/>
  <c r="H561" i="8"/>
  <c r="H562" i="8"/>
  <c r="H563" i="8"/>
  <c r="H564" i="8"/>
  <c r="H565" i="8"/>
  <c r="H566" i="8"/>
  <c r="H567" i="8"/>
  <c r="H568" i="8"/>
  <c r="H569" i="8"/>
  <c r="H570" i="8"/>
  <c r="H571" i="8"/>
  <c r="H572" i="8"/>
  <c r="H573" i="8"/>
  <c r="H574" i="8"/>
  <c r="H575" i="8"/>
  <c r="H576" i="8"/>
  <c r="H577" i="8"/>
  <c r="H578" i="8"/>
  <c r="H579" i="8"/>
  <c r="H580" i="8"/>
  <c r="H581" i="8"/>
  <c r="H582" i="8"/>
  <c r="H583" i="8"/>
  <c r="H584" i="8"/>
  <c r="H585" i="8"/>
  <c r="H586" i="8"/>
  <c r="H587" i="8"/>
  <c r="H588" i="8"/>
  <c r="H589" i="8"/>
  <c r="H590" i="8"/>
  <c r="H591" i="8"/>
  <c r="H592" i="8"/>
  <c r="H593" i="8"/>
  <c r="H594" i="8"/>
  <c r="H595" i="8"/>
  <c r="H596" i="8"/>
  <c r="H597" i="8"/>
  <c r="H598" i="8"/>
  <c r="H599" i="8"/>
  <c r="H600" i="8"/>
  <c r="H601" i="8"/>
  <c r="H602" i="8"/>
  <c r="H603" i="8"/>
  <c r="H604" i="8"/>
  <c r="H605" i="8"/>
  <c r="H606" i="8"/>
  <c r="H607" i="8"/>
  <c r="H608" i="8"/>
  <c r="H609" i="8"/>
  <c r="H610" i="8"/>
  <c r="H611" i="8"/>
  <c r="H612" i="8"/>
  <c r="H613" i="8"/>
  <c r="H614" i="8"/>
  <c r="H615" i="8"/>
  <c r="H616" i="8"/>
  <c r="H617" i="8"/>
  <c r="H618" i="8"/>
  <c r="H619" i="8"/>
  <c r="H620" i="8"/>
  <c r="H621" i="8"/>
  <c r="H622" i="8"/>
  <c r="H623" i="8"/>
  <c r="H624" i="8"/>
  <c r="H625" i="8"/>
  <c r="H626" i="8"/>
  <c r="H627" i="8"/>
  <c r="H628" i="8"/>
  <c r="H629" i="8"/>
  <c r="H630" i="8"/>
  <c r="H631" i="8"/>
  <c r="H632" i="8"/>
  <c r="H633" i="8"/>
  <c r="H634" i="8"/>
  <c r="H635" i="8"/>
  <c r="H636" i="8"/>
  <c r="H637" i="8"/>
  <c r="H638" i="8"/>
  <c r="H639" i="8"/>
  <c r="H640" i="8"/>
  <c r="H641" i="8"/>
  <c r="H642" i="8"/>
  <c r="H643" i="8"/>
  <c r="H644" i="8"/>
  <c r="H645" i="8"/>
  <c r="H646" i="8"/>
  <c r="H647" i="8"/>
  <c r="H648" i="8"/>
  <c r="H649" i="8"/>
  <c r="H650" i="8"/>
  <c r="H651" i="8"/>
  <c r="H652" i="8"/>
  <c r="H653" i="8"/>
  <c r="H654" i="8"/>
  <c r="H655" i="8"/>
  <c r="H656" i="8"/>
  <c r="H657" i="8"/>
  <c r="H658" i="8"/>
  <c r="H659" i="8"/>
  <c r="H660" i="8"/>
  <c r="H661" i="8"/>
  <c r="H662" i="8"/>
  <c r="H663" i="8"/>
  <c r="H664" i="8"/>
  <c r="H665" i="8"/>
  <c r="H666" i="8"/>
  <c r="H667" i="8"/>
  <c r="H668" i="8"/>
  <c r="H669" i="8"/>
  <c r="H670" i="8"/>
  <c r="H671" i="8"/>
  <c r="H672" i="8"/>
  <c r="H673" i="8"/>
  <c r="H674" i="8"/>
  <c r="H675" i="8"/>
  <c r="H676" i="8"/>
  <c r="H677" i="8"/>
  <c r="H678" i="8"/>
  <c r="H679" i="8"/>
  <c r="H680" i="8"/>
  <c r="H681" i="8"/>
  <c r="H682" i="8"/>
  <c r="H683" i="8"/>
  <c r="H684" i="8"/>
  <c r="H685" i="8"/>
  <c r="H686" i="8"/>
  <c r="H687" i="8"/>
  <c r="H688" i="8"/>
  <c r="H689" i="8"/>
  <c r="H690" i="8"/>
  <c r="H691" i="8"/>
  <c r="H692" i="8"/>
  <c r="H693" i="8"/>
  <c r="H694" i="8"/>
  <c r="H695" i="8"/>
  <c r="H696" i="8"/>
  <c r="H697" i="8"/>
  <c r="H698" i="8"/>
  <c r="H699" i="8"/>
  <c r="H700" i="8"/>
  <c r="H701" i="8"/>
  <c r="H702" i="8"/>
  <c r="H703" i="8"/>
  <c r="H704" i="8"/>
  <c r="H705" i="8"/>
  <c r="H706" i="8"/>
  <c r="H707" i="8"/>
  <c r="H708" i="8"/>
  <c r="H709" i="8"/>
  <c r="H710" i="8"/>
  <c r="H711" i="8"/>
  <c r="H712" i="8"/>
  <c r="H713" i="8"/>
  <c r="H714" i="8"/>
  <c r="H715" i="8"/>
  <c r="H716" i="8"/>
  <c r="H717" i="8"/>
  <c r="H718" i="8"/>
  <c r="H719" i="8"/>
  <c r="H720" i="8"/>
  <c r="H721" i="8"/>
  <c r="H722" i="8"/>
  <c r="H723" i="8"/>
  <c r="H724" i="8"/>
  <c r="H725" i="8"/>
  <c r="H726" i="8"/>
  <c r="H727" i="8"/>
  <c r="H728" i="8"/>
  <c r="H729" i="8"/>
  <c r="H730" i="8"/>
  <c r="H731" i="8"/>
  <c r="H732" i="8"/>
  <c r="H733" i="8"/>
  <c r="H734" i="8"/>
  <c r="H735" i="8"/>
  <c r="H736" i="8"/>
  <c r="H737" i="8"/>
  <c r="H738" i="8"/>
  <c r="H739" i="8"/>
  <c r="H740" i="8"/>
  <c r="H741" i="8"/>
  <c r="H742" i="8"/>
  <c r="H743" i="8"/>
  <c r="H744" i="8"/>
  <c r="H745" i="8"/>
  <c r="H746" i="8"/>
  <c r="H747" i="8"/>
  <c r="H748" i="8"/>
  <c r="H749" i="8"/>
  <c r="H750" i="8"/>
  <c r="H751" i="8"/>
  <c r="H752" i="8"/>
  <c r="H753" i="8"/>
  <c r="H754" i="8"/>
  <c r="H755" i="8"/>
  <c r="H756" i="8"/>
  <c r="H757" i="8"/>
  <c r="H758" i="8"/>
  <c r="H759" i="8"/>
  <c r="H760" i="8"/>
  <c r="H761" i="8"/>
  <c r="H762" i="8"/>
  <c r="H763" i="8"/>
  <c r="H764" i="8"/>
  <c r="H765" i="8"/>
  <c r="H766" i="8"/>
  <c r="H767" i="8"/>
  <c r="H768" i="8"/>
  <c r="H769" i="8"/>
  <c r="H770" i="8"/>
  <c r="H771" i="8"/>
  <c r="H772" i="8"/>
  <c r="H773" i="8"/>
  <c r="H774" i="8"/>
  <c r="H775" i="8"/>
  <c r="H776" i="8"/>
  <c r="H777" i="8"/>
  <c r="H778" i="8"/>
  <c r="H779" i="8"/>
  <c r="H780" i="8"/>
  <c r="H781" i="8"/>
  <c r="H782" i="8"/>
  <c r="H783" i="8"/>
  <c r="H784" i="8"/>
  <c r="H785" i="8"/>
  <c r="H786" i="8"/>
  <c r="H787" i="8"/>
  <c r="H788" i="8"/>
  <c r="H789" i="8"/>
  <c r="H790" i="8"/>
  <c r="H791" i="8"/>
  <c r="H792" i="8"/>
  <c r="H793" i="8"/>
  <c r="H794" i="8"/>
  <c r="H795" i="8"/>
  <c r="H796" i="8"/>
  <c r="H797" i="8"/>
  <c r="H798" i="8"/>
  <c r="H799" i="8"/>
  <c r="H800" i="8"/>
  <c r="H801" i="8"/>
  <c r="H802" i="8"/>
  <c r="H803" i="8"/>
  <c r="H804" i="8"/>
  <c r="H805" i="8"/>
  <c r="H806" i="8"/>
  <c r="H807" i="8"/>
  <c r="H808" i="8"/>
  <c r="H809" i="8"/>
  <c r="H810" i="8"/>
  <c r="H811" i="8"/>
  <c r="H812" i="8"/>
  <c r="H813" i="8"/>
  <c r="H814" i="8"/>
  <c r="H815" i="8"/>
  <c r="H816" i="8"/>
  <c r="H817" i="8"/>
  <c r="H818" i="8"/>
  <c r="H819" i="8"/>
  <c r="H820" i="8"/>
  <c r="H821" i="8"/>
  <c r="H822" i="8"/>
  <c r="H823" i="8"/>
  <c r="H824" i="8"/>
  <c r="H825" i="8"/>
  <c r="H826" i="8"/>
  <c r="H827" i="8"/>
  <c r="H828" i="8"/>
  <c r="H829" i="8"/>
  <c r="H830" i="8"/>
  <c r="H831" i="8"/>
  <c r="H832" i="8"/>
  <c r="H833" i="8"/>
  <c r="H834" i="8"/>
  <c r="H835" i="8"/>
  <c r="H836" i="8"/>
  <c r="H837" i="8"/>
  <c r="H838" i="8"/>
  <c r="H839" i="8"/>
  <c r="H840" i="8"/>
  <c r="H841" i="8"/>
  <c r="H842" i="8"/>
  <c r="H843" i="8"/>
  <c r="H844" i="8"/>
  <c r="H845" i="8"/>
  <c r="H846" i="8"/>
  <c r="H847" i="8"/>
  <c r="H848" i="8"/>
  <c r="H849" i="8"/>
  <c r="H850" i="8"/>
  <c r="H851" i="8"/>
  <c r="H852" i="8"/>
  <c r="H853" i="8"/>
  <c r="H854" i="8"/>
  <c r="H855" i="8"/>
  <c r="H856" i="8"/>
  <c r="H857" i="8"/>
  <c r="H858" i="8"/>
  <c r="H859" i="8"/>
  <c r="H860" i="8"/>
  <c r="H861" i="8"/>
  <c r="H862" i="8"/>
  <c r="H863" i="8"/>
  <c r="H864" i="8"/>
  <c r="H865" i="8"/>
  <c r="H866" i="8"/>
  <c r="H867" i="8"/>
  <c r="H868" i="8"/>
  <c r="H869" i="8"/>
  <c r="H870" i="8"/>
  <c r="H871" i="8"/>
  <c r="H872" i="8"/>
  <c r="H873" i="8"/>
  <c r="H874" i="8"/>
  <c r="H875" i="8"/>
  <c r="H876" i="8"/>
  <c r="H877" i="8"/>
  <c r="H878" i="8"/>
  <c r="H879" i="8"/>
  <c r="H880" i="8"/>
  <c r="H881" i="8"/>
  <c r="H882" i="8"/>
  <c r="H883" i="8"/>
  <c r="H884" i="8"/>
  <c r="H885" i="8"/>
  <c r="H886" i="8"/>
  <c r="H887" i="8"/>
  <c r="H888" i="8"/>
  <c r="H889" i="8"/>
  <c r="H890" i="8"/>
  <c r="H891" i="8"/>
  <c r="H892" i="8"/>
  <c r="H893" i="8"/>
  <c r="H894" i="8"/>
  <c r="H895" i="8"/>
  <c r="H896" i="8"/>
  <c r="H897" i="8"/>
  <c r="H898" i="8"/>
  <c r="H899" i="8"/>
  <c r="H900" i="8"/>
  <c r="H901" i="8"/>
  <c r="H902" i="8"/>
  <c r="H903" i="8"/>
  <c r="H904" i="8"/>
  <c r="H905" i="8"/>
  <c r="H906" i="8"/>
  <c r="H907" i="8"/>
  <c r="H908" i="8"/>
  <c r="H909" i="8"/>
  <c r="H910" i="8"/>
  <c r="H911" i="8"/>
  <c r="H912" i="8"/>
  <c r="H913" i="8"/>
  <c r="H914" i="8"/>
  <c r="H915" i="8"/>
  <c r="H916" i="8"/>
  <c r="H917" i="8"/>
  <c r="H918" i="8"/>
  <c r="H919" i="8"/>
  <c r="H920" i="8"/>
  <c r="H921" i="8"/>
  <c r="H922" i="8"/>
  <c r="D921" i="8" l="1"/>
  <c r="E917" i="8"/>
  <c r="D917" i="8"/>
  <c r="E913" i="8"/>
  <c r="D913" i="8"/>
  <c r="E909" i="8"/>
  <c r="D909" i="8"/>
  <c r="D905" i="8"/>
  <c r="E901" i="8"/>
  <c r="D901" i="8"/>
  <c r="E897" i="8"/>
  <c r="D897" i="8"/>
  <c r="D893" i="8"/>
  <c r="E889" i="8"/>
  <c r="D889" i="8"/>
  <c r="E885" i="8"/>
  <c r="D885" i="8"/>
  <c r="E881" i="8"/>
  <c r="D881" i="8"/>
  <c r="E877" i="8"/>
  <c r="D877" i="8"/>
  <c r="D873" i="8"/>
  <c r="E869" i="8"/>
  <c r="D869" i="8"/>
  <c r="E865" i="8"/>
  <c r="D865" i="8"/>
  <c r="D861" i="8"/>
  <c r="D857" i="8"/>
  <c r="E853" i="8"/>
  <c r="D853" i="8"/>
  <c r="E849" i="8"/>
  <c r="D849" i="8"/>
  <c r="E845" i="8"/>
  <c r="D845" i="8"/>
  <c r="D841" i="8"/>
  <c r="E837" i="8"/>
  <c r="D837" i="8"/>
  <c r="E833" i="8"/>
  <c r="D833" i="8"/>
  <c r="D829" i="8"/>
  <c r="E825" i="8"/>
  <c r="D825" i="8"/>
  <c r="E821" i="8"/>
  <c r="D821" i="8"/>
  <c r="E817" i="8"/>
  <c r="D817" i="8"/>
  <c r="E813" i="8"/>
  <c r="D813" i="8"/>
  <c r="D809" i="8"/>
  <c r="E805" i="8"/>
  <c r="D805" i="8"/>
  <c r="E801" i="8"/>
  <c r="D801" i="8"/>
  <c r="D797" i="8"/>
  <c r="D793" i="8"/>
  <c r="E789" i="8"/>
  <c r="D789" i="8"/>
  <c r="E785" i="8"/>
  <c r="D785" i="8"/>
  <c r="E781" i="8"/>
  <c r="D781" i="8"/>
  <c r="D777" i="8"/>
  <c r="E773" i="8"/>
  <c r="D773" i="8"/>
  <c r="E769" i="8"/>
  <c r="D769" i="8"/>
  <c r="D765" i="8"/>
  <c r="E761" i="8"/>
  <c r="D761" i="8"/>
  <c r="E757" i="8"/>
  <c r="D757" i="8"/>
  <c r="E753" i="8"/>
  <c r="D753" i="8"/>
  <c r="E749" i="8"/>
  <c r="D749" i="8"/>
  <c r="D745" i="8"/>
  <c r="E741" i="8"/>
  <c r="D741" i="8"/>
  <c r="E737" i="8"/>
  <c r="D737" i="8"/>
  <c r="D733" i="8"/>
  <c r="D729" i="8"/>
  <c r="E725" i="8"/>
  <c r="D725" i="8"/>
  <c r="E721" i="8"/>
  <c r="D721" i="8"/>
  <c r="E717" i="8"/>
  <c r="D717" i="8"/>
  <c r="D713" i="8"/>
  <c r="E709" i="8"/>
  <c r="D709" i="8"/>
  <c r="E705" i="8"/>
  <c r="D705" i="8"/>
  <c r="D701" i="8"/>
  <c r="E697" i="8"/>
  <c r="D697" i="8"/>
  <c r="E693" i="8"/>
  <c r="D693" i="8"/>
  <c r="E689" i="8"/>
  <c r="D689" i="8"/>
  <c r="E685" i="8"/>
  <c r="D685" i="8"/>
  <c r="E677" i="8"/>
  <c r="D677" i="8"/>
  <c r="E673" i="8"/>
  <c r="D673" i="8"/>
  <c r="D665" i="8"/>
  <c r="E661" i="8"/>
  <c r="D661" i="8"/>
  <c r="E657" i="8"/>
  <c r="D657" i="8"/>
  <c r="E653" i="8"/>
  <c r="D653" i="8"/>
  <c r="D649" i="8"/>
  <c r="E645" i="8"/>
  <c r="D645" i="8"/>
  <c r="E641" i="8"/>
  <c r="D641" i="8"/>
  <c r="D637" i="8"/>
  <c r="E633" i="8"/>
  <c r="D633" i="8"/>
  <c r="E629" i="8"/>
  <c r="D629" i="8"/>
  <c r="E625" i="8"/>
  <c r="D625" i="8"/>
  <c r="E621" i="8"/>
  <c r="D621" i="8"/>
  <c r="D617" i="8"/>
  <c r="E613" i="8"/>
  <c r="D613" i="8"/>
  <c r="E609" i="8"/>
  <c r="D609" i="8"/>
  <c r="D605" i="8"/>
  <c r="D601" i="8"/>
  <c r="E597" i="8"/>
  <c r="D597" i="8"/>
  <c r="E593" i="8"/>
  <c r="D593" i="8"/>
  <c r="E589" i="8"/>
  <c r="D589" i="8"/>
  <c r="D585" i="8"/>
  <c r="E581" i="8"/>
  <c r="D581" i="8"/>
  <c r="E577" i="8"/>
  <c r="D577" i="8"/>
  <c r="D573" i="8"/>
  <c r="E569" i="8"/>
  <c r="D569" i="8"/>
  <c r="E565" i="8"/>
  <c r="D565" i="8"/>
  <c r="E561" i="8"/>
  <c r="D561" i="8"/>
  <c r="E557" i="8"/>
  <c r="D557" i="8"/>
  <c r="D553" i="8"/>
  <c r="E549" i="8"/>
  <c r="D549" i="8"/>
  <c r="E545" i="8"/>
  <c r="D545" i="8"/>
  <c r="D541" i="8"/>
  <c r="D537" i="8"/>
  <c r="E533" i="8"/>
  <c r="D533" i="8"/>
  <c r="E529" i="8"/>
  <c r="D529" i="8"/>
  <c r="E525" i="8"/>
  <c r="D525" i="8"/>
  <c r="D521" i="8"/>
  <c r="E517" i="8"/>
  <c r="D517" i="8"/>
  <c r="E513" i="8"/>
  <c r="E505" i="8"/>
  <c r="E501" i="8"/>
  <c r="E497" i="8"/>
  <c r="E493" i="8"/>
  <c r="D493" i="8"/>
  <c r="D489" i="8"/>
  <c r="E485" i="8"/>
  <c r="E481" i="8"/>
  <c r="D477" i="8"/>
  <c r="D473" i="8"/>
  <c r="E469" i="8"/>
  <c r="D469" i="8"/>
  <c r="E465" i="8"/>
  <c r="D465" i="8"/>
  <c r="E461" i="8"/>
  <c r="D461" i="8"/>
  <c r="D457" i="8"/>
  <c r="E453" i="8"/>
  <c r="D453" i="8"/>
  <c r="E449" i="8"/>
  <c r="D449" i="8"/>
  <c r="D445" i="8"/>
  <c r="D397" i="8"/>
  <c r="D393" i="8"/>
  <c r="D389" i="8"/>
  <c r="D385" i="8"/>
  <c r="D381" i="8"/>
  <c r="D377" i="8"/>
  <c r="D373" i="8"/>
  <c r="D369" i="8"/>
  <c r="D365" i="8"/>
  <c r="D361" i="8"/>
  <c r="E357" i="8"/>
  <c r="D357" i="8"/>
  <c r="E353" i="8"/>
  <c r="D353" i="8"/>
  <c r="D349" i="8"/>
  <c r="D345" i="8"/>
  <c r="E341" i="8"/>
  <c r="D341" i="8"/>
  <c r="E337" i="8"/>
  <c r="D337" i="8"/>
  <c r="E333" i="8"/>
  <c r="D333" i="8"/>
  <c r="D329" i="8"/>
  <c r="E325" i="8"/>
  <c r="D325" i="8"/>
  <c r="E321" i="8"/>
  <c r="D321" i="8"/>
  <c r="D317" i="8"/>
  <c r="E313" i="8"/>
  <c r="D313" i="8"/>
  <c r="E309" i="8"/>
  <c r="D309" i="8"/>
  <c r="E305" i="8"/>
  <c r="D305" i="8"/>
  <c r="E301" i="8"/>
  <c r="D301" i="8"/>
  <c r="D297" i="8"/>
  <c r="E293" i="8"/>
  <c r="D293" i="8"/>
  <c r="E289" i="8"/>
  <c r="D289" i="8"/>
  <c r="D285" i="8"/>
  <c r="D281" i="8"/>
  <c r="E277" i="8"/>
  <c r="D277" i="8"/>
  <c r="E273" i="8"/>
  <c r="D273" i="8"/>
  <c r="E269" i="8"/>
  <c r="D269" i="8"/>
  <c r="D265" i="8"/>
  <c r="E261" i="8"/>
  <c r="D261" i="8"/>
  <c r="E257" i="8"/>
  <c r="D257" i="8"/>
  <c r="D253" i="8"/>
  <c r="E249" i="8"/>
  <c r="D249" i="8"/>
  <c r="E245" i="8"/>
  <c r="D245" i="8"/>
  <c r="E241" i="8"/>
  <c r="D241" i="8"/>
  <c r="E237" i="8"/>
  <c r="D237" i="8"/>
  <c r="D233" i="8"/>
  <c r="E229" i="8"/>
  <c r="D229" i="8"/>
  <c r="E225" i="8"/>
  <c r="D225" i="8"/>
  <c r="D221" i="8"/>
  <c r="E217" i="8"/>
  <c r="D217" i="8"/>
  <c r="E213" i="8"/>
  <c r="D213" i="8"/>
  <c r="E209" i="8"/>
  <c r="D209" i="8"/>
  <c r="D205" i="8"/>
  <c r="E201" i="8"/>
  <c r="D201" i="8"/>
  <c r="E197" i="8"/>
  <c r="D197" i="8"/>
  <c r="E193" i="8"/>
  <c r="D193" i="8"/>
  <c r="D189" i="8"/>
  <c r="E185" i="8"/>
  <c r="E181" i="8"/>
  <c r="E177" i="8"/>
  <c r="E169" i="8"/>
  <c r="E165" i="8"/>
  <c r="E161" i="8"/>
  <c r="E153" i="8"/>
  <c r="E149" i="8"/>
  <c r="E145" i="8"/>
  <c r="E137" i="8"/>
  <c r="E133" i="8"/>
  <c r="E129" i="8"/>
  <c r="E121" i="8"/>
  <c r="E117" i="8"/>
  <c r="E113" i="8"/>
  <c r="E105" i="8"/>
  <c r="E101" i="8"/>
  <c r="E97" i="8"/>
  <c r="F97" i="8" s="1"/>
  <c r="G97" i="8" s="1"/>
  <c r="E89" i="8"/>
  <c r="E85" i="8"/>
  <c r="E81" i="8"/>
  <c r="E73" i="8"/>
  <c r="E69" i="8"/>
  <c r="E65" i="8"/>
  <c r="E57" i="8"/>
  <c r="E53" i="8"/>
  <c r="E49" i="8"/>
  <c r="E41" i="8"/>
  <c r="E37" i="8"/>
  <c r="E33" i="8"/>
  <c r="E25" i="8"/>
  <c r="E21" i="8"/>
  <c r="E17" i="8"/>
  <c r="E9" i="8"/>
  <c r="E5" i="8"/>
  <c r="E920" i="8"/>
  <c r="D920" i="8"/>
  <c r="E916" i="8"/>
  <c r="D916" i="8"/>
  <c r="E912" i="8"/>
  <c r="D912" i="8"/>
  <c r="E908" i="8"/>
  <c r="D908" i="8"/>
  <c r="E904" i="8"/>
  <c r="D904" i="8"/>
  <c r="E900" i="8"/>
  <c r="D900" i="8"/>
  <c r="E896" i="8"/>
  <c r="D896" i="8"/>
  <c r="E892" i="8"/>
  <c r="D892" i="8"/>
  <c r="E888" i="8"/>
  <c r="D888" i="8"/>
  <c r="E884" i="8"/>
  <c r="D884" i="8"/>
  <c r="E880" i="8"/>
  <c r="D880" i="8"/>
  <c r="E876" i="8"/>
  <c r="D876" i="8"/>
  <c r="E872" i="8"/>
  <c r="D872" i="8"/>
  <c r="E868" i="8"/>
  <c r="D868" i="8"/>
  <c r="E864" i="8"/>
  <c r="D864" i="8"/>
  <c r="E860" i="8"/>
  <c r="D860" i="8"/>
  <c r="E856" i="8"/>
  <c r="D856" i="8"/>
  <c r="E852" i="8"/>
  <c r="D852" i="8"/>
  <c r="E848" i="8"/>
  <c r="D848" i="8"/>
  <c r="E844" i="8"/>
  <c r="D844" i="8"/>
  <c r="E840" i="8"/>
  <c r="D840" i="8"/>
  <c r="E836" i="8"/>
  <c r="D836" i="8"/>
  <c r="E832" i="8"/>
  <c r="D832" i="8"/>
  <c r="E828" i="8"/>
  <c r="D828" i="8"/>
  <c r="E824" i="8"/>
  <c r="D824" i="8"/>
  <c r="E820" i="8"/>
  <c r="D820" i="8"/>
  <c r="E816" i="8"/>
  <c r="D816" i="8"/>
  <c r="E812" i="8"/>
  <c r="D812" i="8"/>
  <c r="E808" i="8"/>
  <c r="D808" i="8"/>
  <c r="E804" i="8"/>
  <c r="D804" i="8"/>
  <c r="E800" i="8"/>
  <c r="D800" i="8"/>
  <c r="E796" i="8"/>
  <c r="D796" i="8"/>
  <c r="E792" i="8"/>
  <c r="D792" i="8"/>
  <c r="E788" i="8"/>
  <c r="D788" i="8"/>
  <c r="E784" i="8"/>
  <c r="D784" i="8"/>
  <c r="E780" i="8"/>
  <c r="D780" i="8"/>
  <c r="E776" i="8"/>
  <c r="D776" i="8"/>
  <c r="E772" i="8"/>
  <c r="D772" i="8"/>
  <c r="E768" i="8"/>
  <c r="D768" i="8"/>
  <c r="E764" i="8"/>
  <c r="D764" i="8"/>
  <c r="E760" i="8"/>
  <c r="D760" i="8"/>
  <c r="E756" i="8"/>
  <c r="D756" i="8"/>
  <c r="E752" i="8"/>
  <c r="D752" i="8"/>
  <c r="E748" i="8"/>
  <c r="D748" i="8"/>
  <c r="E744" i="8"/>
  <c r="D744" i="8"/>
  <c r="E740" i="8"/>
  <c r="D740" i="8"/>
  <c r="E736" i="8"/>
  <c r="D736" i="8"/>
  <c r="E732" i="8"/>
  <c r="D732" i="8"/>
  <c r="E728" i="8"/>
  <c r="D728" i="8"/>
  <c r="E724" i="8"/>
  <c r="D724" i="8"/>
  <c r="E720" i="8"/>
  <c r="D720" i="8"/>
  <c r="E716" i="8"/>
  <c r="D716" i="8"/>
  <c r="E712" i="8"/>
  <c r="D712" i="8"/>
  <c r="E708" i="8"/>
  <c r="D708" i="8"/>
  <c r="E704" i="8"/>
  <c r="D704" i="8"/>
  <c r="E700" i="8"/>
  <c r="D700" i="8"/>
  <c r="E696" i="8"/>
  <c r="D696" i="8"/>
  <c r="E692" i="8"/>
  <c r="D692" i="8"/>
  <c r="E688" i="8"/>
  <c r="E684" i="8"/>
  <c r="D684" i="8"/>
  <c r="E680" i="8"/>
  <c r="E676" i="8"/>
  <c r="E672" i="8"/>
  <c r="D672" i="8"/>
  <c r="E668" i="8"/>
  <c r="E664" i="8"/>
  <c r="D664" i="8"/>
  <c r="E660" i="8"/>
  <c r="D660" i="8"/>
  <c r="E656" i="8"/>
  <c r="D656" i="8"/>
  <c r="E652" i="8"/>
  <c r="D652" i="8"/>
  <c r="E648" i="8"/>
  <c r="D648" i="8"/>
  <c r="E644" i="8"/>
  <c r="D644" i="8"/>
  <c r="E640" i="8"/>
  <c r="D640" i="8"/>
  <c r="E636" i="8"/>
  <c r="D636" i="8"/>
  <c r="E632" i="8"/>
  <c r="D632" i="8"/>
  <c r="E628" i="8"/>
  <c r="D628" i="8"/>
  <c r="E624" i="8"/>
  <c r="D624" i="8"/>
  <c r="E620" i="8"/>
  <c r="D620" i="8"/>
  <c r="E616" i="8"/>
  <c r="D616" i="8"/>
  <c r="E612" i="8"/>
  <c r="D612" i="8"/>
  <c r="E608" i="8"/>
  <c r="D608" i="8"/>
  <c r="E604" i="8"/>
  <c r="D604" i="8"/>
  <c r="E600" i="8"/>
  <c r="D600" i="8"/>
  <c r="E596" i="8"/>
  <c r="D596" i="8"/>
  <c r="E592" i="8"/>
  <c r="D592" i="8"/>
  <c r="E588" i="8"/>
  <c r="D588" i="8"/>
  <c r="E584" i="8"/>
  <c r="D584" i="8"/>
  <c r="E580" i="8"/>
  <c r="D580" i="8"/>
  <c r="E576" i="8"/>
  <c r="D576" i="8"/>
  <c r="E572" i="8"/>
  <c r="D572" i="8"/>
  <c r="E568" i="8"/>
  <c r="D568" i="8"/>
  <c r="E564" i="8"/>
  <c r="D564" i="8"/>
  <c r="E560" i="8"/>
  <c r="D560" i="8"/>
  <c r="E556" i="8"/>
  <c r="D556" i="8"/>
  <c r="E552" i="8"/>
  <c r="D552" i="8"/>
  <c r="E548" i="8"/>
  <c r="D548" i="8"/>
  <c r="E544" i="8"/>
  <c r="D544" i="8"/>
  <c r="E540" i="8"/>
  <c r="D540" i="8"/>
  <c r="E536" i="8"/>
  <c r="D536" i="8"/>
  <c r="E532" i="8"/>
  <c r="D532" i="8"/>
  <c r="E528" i="8"/>
  <c r="D528" i="8"/>
  <c r="E524" i="8"/>
  <c r="D524" i="8"/>
  <c r="E520" i="8"/>
  <c r="D520" i="8"/>
  <c r="E516" i="8"/>
  <c r="D516" i="8"/>
  <c r="E512" i="8"/>
  <c r="E508" i="8"/>
  <c r="E504" i="8"/>
  <c r="E500" i="8"/>
  <c r="E496" i="8"/>
  <c r="D496" i="8"/>
  <c r="E492" i="8"/>
  <c r="D492" i="8"/>
  <c r="E488" i="8"/>
  <c r="D488" i="8"/>
  <c r="E484" i="8"/>
  <c r="E480" i="8"/>
  <c r="E476" i="8"/>
  <c r="D476" i="8"/>
  <c r="E472" i="8"/>
  <c r="D472" i="8"/>
  <c r="E468" i="8"/>
  <c r="D468" i="8"/>
  <c r="E464" i="8"/>
  <c r="D464" i="8"/>
  <c r="E460" i="8"/>
  <c r="D460" i="8"/>
  <c r="E456" i="8"/>
  <c r="D456" i="8"/>
  <c r="E452" i="8"/>
  <c r="D452" i="8"/>
  <c r="E448" i="8"/>
  <c r="D448" i="8"/>
  <c r="E444" i="8"/>
  <c r="D444" i="8"/>
  <c r="D396" i="8"/>
  <c r="D392" i="8"/>
  <c r="D388" i="8"/>
  <c r="D384" i="8"/>
  <c r="D380" i="8"/>
  <c r="D376" i="8"/>
  <c r="D372" i="8"/>
  <c r="D368" i="8"/>
  <c r="D364" i="8"/>
  <c r="E360" i="8"/>
  <c r="D360" i="8"/>
  <c r="E356" i="8"/>
  <c r="D356" i="8"/>
  <c r="E352" i="8"/>
  <c r="D352" i="8"/>
  <c r="E348" i="8"/>
  <c r="D348" i="8"/>
  <c r="E344" i="8"/>
  <c r="D344" i="8"/>
  <c r="E340" i="8"/>
  <c r="D340" i="8"/>
  <c r="E336" i="8"/>
  <c r="D336" i="8"/>
  <c r="E332" i="8"/>
  <c r="D332" i="8"/>
  <c r="E328" i="8"/>
  <c r="D328" i="8"/>
  <c r="E324" i="8"/>
  <c r="D324" i="8"/>
  <c r="E320" i="8"/>
  <c r="D320" i="8"/>
  <c r="E316" i="8"/>
  <c r="D316" i="8"/>
  <c r="E312" i="8"/>
  <c r="D312" i="8"/>
  <c r="E308" i="8"/>
  <c r="D308" i="8"/>
  <c r="E304" i="8"/>
  <c r="D304" i="8"/>
  <c r="E300" i="8"/>
  <c r="D300" i="8"/>
  <c r="E296" i="8"/>
  <c r="D296" i="8"/>
  <c r="E292" i="8"/>
  <c r="D292" i="8"/>
  <c r="E288" i="8"/>
  <c r="D288" i="8"/>
  <c r="E284" i="8"/>
  <c r="D284" i="8"/>
  <c r="E280" i="8"/>
  <c r="D280" i="8"/>
  <c r="E276" i="8"/>
  <c r="D276" i="8"/>
  <c r="E272" i="8"/>
  <c r="D272" i="8"/>
  <c r="E268" i="8"/>
  <c r="D268" i="8"/>
  <c r="E264" i="8"/>
  <c r="D264" i="8"/>
  <c r="E260" i="8"/>
  <c r="D260" i="8"/>
  <c r="E256" i="8"/>
  <c r="D256" i="8"/>
  <c r="E252" i="8"/>
  <c r="D252" i="8"/>
  <c r="E248" i="8"/>
  <c r="D248" i="8"/>
  <c r="E244" i="8"/>
  <c r="D244" i="8"/>
  <c r="E240" i="8"/>
  <c r="D240" i="8"/>
  <c r="E236" i="8"/>
  <c r="D236" i="8"/>
  <c r="E232" i="8"/>
  <c r="D232" i="8"/>
  <c r="E228" i="8"/>
  <c r="D228" i="8"/>
  <c r="E224" i="8"/>
  <c r="D224" i="8"/>
  <c r="E220" i="8"/>
  <c r="D220" i="8"/>
  <c r="E216" i="8"/>
  <c r="D216" i="8"/>
  <c r="E212" i="8"/>
  <c r="D212" i="8"/>
  <c r="E208" i="8"/>
  <c r="D208" i="8"/>
  <c r="E204" i="8"/>
  <c r="D204" i="8"/>
  <c r="E200" i="8"/>
  <c r="D200" i="8"/>
  <c r="E196" i="8"/>
  <c r="D196" i="8"/>
  <c r="E192" i="8"/>
  <c r="D192" i="8"/>
  <c r="E188" i="8"/>
  <c r="D188" i="8"/>
  <c r="E184" i="8"/>
  <c r="E180" i="8"/>
  <c r="E176" i="8"/>
  <c r="E172" i="8"/>
  <c r="E168" i="8"/>
  <c r="E164" i="8"/>
  <c r="E160" i="8"/>
  <c r="E156" i="8"/>
  <c r="E152" i="8"/>
  <c r="E148" i="8"/>
  <c r="E144" i="8"/>
  <c r="E140" i="8"/>
  <c r="E136" i="8"/>
  <c r="E132" i="8"/>
  <c r="E128" i="8"/>
  <c r="E124" i="8"/>
  <c r="E120" i="8"/>
  <c r="E116" i="8"/>
  <c r="E112" i="8"/>
  <c r="E108" i="8"/>
  <c r="E104" i="8"/>
  <c r="E100" i="8"/>
  <c r="E96" i="8"/>
  <c r="E92" i="8"/>
  <c r="E88" i="8"/>
  <c r="E84" i="8"/>
  <c r="E80" i="8"/>
  <c r="E76" i="8"/>
  <c r="E72" i="8"/>
  <c r="E68" i="8"/>
  <c r="E64" i="8"/>
  <c r="E60" i="8"/>
  <c r="E56" i="8"/>
  <c r="E52" i="8"/>
  <c r="E48" i="8"/>
  <c r="E44" i="8"/>
  <c r="E40" i="8"/>
  <c r="E36" i="8"/>
  <c r="E32" i="8"/>
  <c r="E28" i="8"/>
  <c r="E24" i="8"/>
  <c r="E20" i="8"/>
  <c r="E16" i="8"/>
  <c r="E12" i="8"/>
  <c r="E8" i="8"/>
  <c r="E4" i="8"/>
  <c r="D919" i="8"/>
  <c r="E915" i="8"/>
  <c r="D915" i="8"/>
  <c r="D911" i="8"/>
  <c r="D907" i="8"/>
  <c r="D903" i="8"/>
  <c r="E899" i="8"/>
  <c r="D899" i="8"/>
  <c r="D895" i="8"/>
  <c r="D891" i="8"/>
  <c r="D887" i="8"/>
  <c r="E883" i="8"/>
  <c r="D883" i="8"/>
  <c r="D879" i="8"/>
  <c r="D875" i="8"/>
  <c r="D871" i="8"/>
  <c r="E867" i="8"/>
  <c r="D867" i="8"/>
  <c r="D863" i="8"/>
  <c r="D859" i="8"/>
  <c r="D855" i="8"/>
  <c r="D851" i="8"/>
  <c r="E847" i="8"/>
  <c r="D847" i="8"/>
  <c r="E843" i="8"/>
  <c r="D843" i="8"/>
  <c r="E839" i="8"/>
  <c r="D839" i="8"/>
  <c r="E835" i="8"/>
  <c r="D835" i="8"/>
  <c r="E831" i="8"/>
  <c r="D831" i="8"/>
  <c r="E827" i="8"/>
  <c r="D827" i="8"/>
  <c r="E823" i="8"/>
  <c r="D823" i="8"/>
  <c r="E819" i="8"/>
  <c r="D819" i="8"/>
  <c r="E815" i="8"/>
  <c r="D815" i="8"/>
  <c r="E811" i="8"/>
  <c r="D811" i="8"/>
  <c r="E807" i="8"/>
  <c r="D807" i="8"/>
  <c r="E803" i="8"/>
  <c r="D803" i="8"/>
  <c r="E799" i="8"/>
  <c r="D799" i="8"/>
  <c r="E795" i="8"/>
  <c r="D795" i="8"/>
  <c r="E791" i="8"/>
  <c r="D791" i="8"/>
  <c r="E787" i="8"/>
  <c r="D787" i="8"/>
  <c r="D783" i="8"/>
  <c r="D779" i="8"/>
  <c r="D775" i="8"/>
  <c r="E771" i="8"/>
  <c r="D771" i="8"/>
  <c r="D767" i="8"/>
  <c r="D763" i="8"/>
  <c r="D759" i="8"/>
  <c r="E755" i="8"/>
  <c r="D755" i="8"/>
  <c r="D751" i="8"/>
  <c r="D747" i="8"/>
  <c r="D743" i="8"/>
  <c r="E739" i="8"/>
  <c r="D739" i="8"/>
  <c r="D735" i="8"/>
  <c r="D731" i="8"/>
  <c r="D727" i="8"/>
  <c r="E723" i="8"/>
  <c r="D723" i="8"/>
  <c r="D719" i="8"/>
  <c r="D715" i="8"/>
  <c r="D711" i="8"/>
  <c r="E707" i="8"/>
  <c r="D707" i="8"/>
  <c r="D703" i="8"/>
  <c r="D699" i="8"/>
  <c r="D695" i="8"/>
  <c r="E691" i="8"/>
  <c r="D691" i="8"/>
  <c r="D683" i="8"/>
  <c r="D679" i="8"/>
  <c r="E675" i="8"/>
  <c r="D671" i="8"/>
  <c r="D667" i="8"/>
  <c r="D663" i="8"/>
  <c r="E659" i="8"/>
  <c r="D659" i="8"/>
  <c r="D655" i="8"/>
  <c r="D651" i="8"/>
  <c r="D647" i="8"/>
  <c r="E643" i="8"/>
  <c r="D643" i="8"/>
  <c r="D639" i="8"/>
  <c r="D635" i="8"/>
  <c r="D631" i="8"/>
  <c r="E627" i="8"/>
  <c r="D627" i="8"/>
  <c r="D623" i="8"/>
  <c r="D619" i="8"/>
  <c r="D615" i="8"/>
  <c r="E611" i="8"/>
  <c r="D611" i="8"/>
  <c r="D607" i="8"/>
  <c r="D603" i="8"/>
  <c r="D599" i="8"/>
  <c r="E595" i="8"/>
  <c r="D595" i="8"/>
  <c r="D591" i="8"/>
  <c r="D587" i="8"/>
  <c r="D583" i="8"/>
  <c r="E579" i="8"/>
  <c r="D579" i="8"/>
  <c r="D575" i="8"/>
  <c r="D571" i="8"/>
  <c r="D567" i="8"/>
  <c r="E563" i="8"/>
  <c r="D563" i="8"/>
  <c r="D559" i="8"/>
  <c r="D555" i="8"/>
  <c r="D551" i="8"/>
  <c r="D547" i="8"/>
  <c r="D543" i="8"/>
  <c r="D539" i="8"/>
  <c r="D535" i="8"/>
  <c r="D531" i="8"/>
  <c r="D527" i="8"/>
  <c r="D523" i="8"/>
  <c r="D519" i="8"/>
  <c r="D515" i="8"/>
  <c r="E507" i="8"/>
  <c r="E499" i="8"/>
  <c r="D495" i="8"/>
  <c r="D491" i="8"/>
  <c r="D475" i="8"/>
  <c r="D471" i="8"/>
  <c r="D467" i="8"/>
  <c r="D463" i="8"/>
  <c r="D459" i="8"/>
  <c r="D455" i="8"/>
  <c r="D451" i="8"/>
  <c r="D447" i="8"/>
  <c r="E443" i="8"/>
  <c r="D443" i="8"/>
  <c r="D395" i="8"/>
  <c r="D391" i="8"/>
  <c r="D387" i="8"/>
  <c r="D383" i="8"/>
  <c r="D379" i="8"/>
  <c r="D375" i="8"/>
  <c r="D371" i="8"/>
  <c r="D367" i="8"/>
  <c r="D363" i="8"/>
  <c r="D359" i="8"/>
  <c r="D355" i="8"/>
  <c r="D351" i="8"/>
  <c r="D347" i="8"/>
  <c r="D343" i="8"/>
  <c r="D339" i="8"/>
  <c r="D335" i="8"/>
  <c r="D331" i="8"/>
  <c r="D327" i="8"/>
  <c r="D323" i="8"/>
  <c r="D319" i="8"/>
  <c r="E315" i="8"/>
  <c r="D315" i="8"/>
  <c r="D311" i="8"/>
  <c r="D307" i="8"/>
  <c r="D303" i="8"/>
  <c r="D299" i="8"/>
  <c r="D295" i="8"/>
  <c r="D291" i="8"/>
  <c r="D287" i="8"/>
  <c r="D283" i="8"/>
  <c r="D279" i="8"/>
  <c r="D275" i="8"/>
  <c r="D271" i="8"/>
  <c r="D267" i="8"/>
  <c r="D263" i="8"/>
  <c r="D259" i="8"/>
  <c r="D255" i="8"/>
  <c r="E251" i="8"/>
  <c r="D251" i="8"/>
  <c r="D247" i="8"/>
  <c r="D243" i="8"/>
  <c r="D239" i="8"/>
  <c r="D235" i="8"/>
  <c r="D231" i="8"/>
  <c r="D227" i="8"/>
  <c r="D223" i="8"/>
  <c r="D219" i="8"/>
  <c r="D215" i="8"/>
  <c r="D211" i="8"/>
  <c r="D207" i="8"/>
  <c r="D203" i="8"/>
  <c r="D199" i="8"/>
  <c r="D195" i="8"/>
  <c r="D191" i="8"/>
  <c r="E187" i="8"/>
  <c r="E171" i="8"/>
  <c r="E155" i="8"/>
  <c r="E139" i="8"/>
  <c r="E123" i="8"/>
  <c r="E107" i="8"/>
  <c r="E91" i="8"/>
  <c r="E75" i="8"/>
  <c r="E59" i="8"/>
  <c r="E43" i="8"/>
  <c r="E27" i="8"/>
  <c r="E11" i="8"/>
  <c r="E922" i="8"/>
  <c r="D922" i="8"/>
  <c r="E918" i="8"/>
  <c r="D918" i="8"/>
  <c r="E914" i="8"/>
  <c r="D914" i="8"/>
  <c r="E910" i="8"/>
  <c r="D910" i="8"/>
  <c r="E906" i="8"/>
  <c r="D906" i="8"/>
  <c r="E902" i="8"/>
  <c r="D902" i="8"/>
  <c r="E898" i="8"/>
  <c r="D898" i="8"/>
  <c r="E894" i="8"/>
  <c r="D894" i="8"/>
  <c r="E890" i="8"/>
  <c r="D890" i="8"/>
  <c r="E886" i="8"/>
  <c r="D886" i="8"/>
  <c r="E882" i="8"/>
  <c r="D882" i="8"/>
  <c r="E878" i="8"/>
  <c r="D878" i="8"/>
  <c r="E874" i="8"/>
  <c r="D874" i="8"/>
  <c r="E870" i="8"/>
  <c r="D870" i="8"/>
  <c r="E866" i="8"/>
  <c r="D866" i="8"/>
  <c r="E862" i="8"/>
  <c r="D862" i="8"/>
  <c r="E858" i="8"/>
  <c r="D858" i="8"/>
  <c r="E854" i="8"/>
  <c r="D854" i="8"/>
  <c r="E850" i="8"/>
  <c r="D850" i="8"/>
  <c r="E846" i="8"/>
  <c r="D846" i="8"/>
  <c r="E842" i="8"/>
  <c r="D842" i="8"/>
  <c r="E838" i="8"/>
  <c r="D838" i="8"/>
  <c r="E834" i="8"/>
  <c r="D834" i="8"/>
  <c r="E830" i="8"/>
  <c r="D830" i="8"/>
  <c r="E826" i="8"/>
  <c r="D826" i="8"/>
  <c r="E822" i="8"/>
  <c r="D822" i="8"/>
  <c r="E818" i="8"/>
  <c r="D818" i="8"/>
  <c r="E814" i="8"/>
  <c r="D814" i="8"/>
  <c r="E810" i="8"/>
  <c r="D810" i="8"/>
  <c r="E806" i="8"/>
  <c r="D806" i="8"/>
  <c r="E802" i="8"/>
  <c r="D802" i="8"/>
  <c r="E798" i="8"/>
  <c r="D798" i="8"/>
  <c r="E794" i="8"/>
  <c r="D794" i="8"/>
  <c r="E790" i="8"/>
  <c r="D790" i="8"/>
  <c r="E786" i="8"/>
  <c r="D786" i="8"/>
  <c r="E782" i="8"/>
  <c r="D782" i="8"/>
  <c r="E778" i="8"/>
  <c r="D778" i="8"/>
  <c r="E774" i="8"/>
  <c r="D774" i="8"/>
  <c r="E770" i="8"/>
  <c r="D770" i="8"/>
  <c r="E766" i="8"/>
  <c r="D766" i="8"/>
  <c r="E762" i="8"/>
  <c r="D762" i="8"/>
  <c r="E758" i="8"/>
  <c r="D758" i="8"/>
  <c r="E754" i="8"/>
  <c r="D754" i="8"/>
  <c r="E750" i="8"/>
  <c r="D750" i="8"/>
  <c r="E746" i="8"/>
  <c r="D746" i="8"/>
  <c r="E742" i="8"/>
  <c r="D742" i="8"/>
  <c r="E738" i="8"/>
  <c r="D738" i="8"/>
  <c r="E734" i="8"/>
  <c r="D734" i="8"/>
  <c r="E730" i="8"/>
  <c r="D730" i="8"/>
  <c r="E726" i="8"/>
  <c r="D726" i="8"/>
  <c r="E722" i="8"/>
  <c r="D722" i="8"/>
  <c r="E718" i="8"/>
  <c r="D718" i="8"/>
  <c r="E714" i="8"/>
  <c r="D714" i="8"/>
  <c r="E710" i="8"/>
  <c r="D710" i="8"/>
  <c r="E706" i="8"/>
  <c r="D706" i="8"/>
  <c r="E702" i="8"/>
  <c r="D702" i="8"/>
  <c r="E698" i="8"/>
  <c r="D698" i="8"/>
  <c r="E694" i="8"/>
  <c r="D694" i="8"/>
  <c r="E690" i="8"/>
  <c r="D690" i="8"/>
  <c r="E686" i="8"/>
  <c r="E682" i="8"/>
  <c r="E678" i="8"/>
  <c r="D678" i="8"/>
  <c r="E674" i="8"/>
  <c r="E670" i="8"/>
  <c r="E666" i="8"/>
  <c r="D666" i="8"/>
  <c r="E662" i="8"/>
  <c r="D662" i="8"/>
  <c r="E658" i="8"/>
  <c r="D658" i="8"/>
  <c r="E654" i="8"/>
  <c r="D654" i="8"/>
  <c r="E650" i="8"/>
  <c r="D650" i="8"/>
  <c r="E646" i="8"/>
  <c r="D646" i="8"/>
  <c r="E642" i="8"/>
  <c r="D642" i="8"/>
  <c r="E638" i="8"/>
  <c r="D638" i="8"/>
  <c r="E634" i="8"/>
  <c r="D634" i="8"/>
  <c r="E630" i="8"/>
  <c r="D630" i="8"/>
  <c r="E626" i="8"/>
  <c r="D626" i="8"/>
  <c r="E622" i="8"/>
  <c r="D622" i="8"/>
  <c r="E618" i="8"/>
  <c r="D618" i="8"/>
  <c r="E614" i="8"/>
  <c r="D614" i="8"/>
  <c r="E610" i="8"/>
  <c r="D610" i="8"/>
  <c r="E606" i="8"/>
  <c r="D606" i="8"/>
  <c r="E602" i="8"/>
  <c r="D602" i="8"/>
  <c r="E598" i="8"/>
  <c r="D598" i="8"/>
  <c r="E594" i="8"/>
  <c r="D594" i="8"/>
  <c r="E590" i="8"/>
  <c r="D590" i="8"/>
  <c r="E586" i="8"/>
  <c r="D586" i="8"/>
  <c r="E582" i="8"/>
  <c r="D582" i="8"/>
  <c r="E578" i="8"/>
  <c r="D578" i="8"/>
  <c r="E574" i="8"/>
  <c r="D574" i="8"/>
  <c r="E570" i="8"/>
  <c r="D570" i="8"/>
  <c r="E566" i="8"/>
  <c r="D566" i="8"/>
  <c r="E562" i="8"/>
  <c r="D562" i="8"/>
  <c r="E558" i="8"/>
  <c r="D558" i="8"/>
  <c r="E554" i="8"/>
  <c r="D554" i="8"/>
  <c r="E550" i="8"/>
  <c r="D550" i="8"/>
  <c r="E546" i="8"/>
  <c r="D546" i="8"/>
  <c r="E542" i="8"/>
  <c r="D542" i="8"/>
  <c r="E538" i="8"/>
  <c r="D538" i="8"/>
  <c r="E534" i="8"/>
  <c r="D534" i="8"/>
  <c r="E530" i="8"/>
  <c r="D530" i="8"/>
  <c r="E526" i="8"/>
  <c r="D526" i="8"/>
  <c r="E522" i="8"/>
  <c r="D522" i="8"/>
  <c r="E518" i="8"/>
  <c r="D518" i="8"/>
  <c r="E514" i="8"/>
  <c r="E510" i="8"/>
  <c r="E506" i="8"/>
  <c r="E502" i="8"/>
  <c r="E498" i="8"/>
  <c r="E494" i="8"/>
  <c r="D494" i="8"/>
  <c r="E490" i="8"/>
  <c r="D490" i="8"/>
  <c r="E486" i="8"/>
  <c r="E482" i="8"/>
  <c r="E478" i="8"/>
  <c r="D478" i="8"/>
  <c r="E474" i="8"/>
  <c r="D474" i="8"/>
  <c r="E470" i="8"/>
  <c r="D470" i="8"/>
  <c r="E466" i="8"/>
  <c r="D466" i="8"/>
  <c r="E462" i="8"/>
  <c r="D462" i="8"/>
  <c r="E458" i="8"/>
  <c r="D458" i="8"/>
  <c r="E454" i="8"/>
  <c r="D454" i="8"/>
  <c r="E450" i="8"/>
  <c r="D450" i="8"/>
  <c r="E446" i="8"/>
  <c r="D446" i="8"/>
  <c r="D394" i="8"/>
  <c r="D390" i="8"/>
  <c r="D386" i="8"/>
  <c r="D382" i="8"/>
  <c r="D378" i="8"/>
  <c r="D374" i="8"/>
  <c r="D370" i="8"/>
  <c r="D366" i="8"/>
  <c r="D362" i="8"/>
  <c r="E358" i="8"/>
  <c r="D358" i="8"/>
  <c r="E354" i="8"/>
  <c r="D354" i="8"/>
  <c r="E350" i="8"/>
  <c r="D350" i="8"/>
  <c r="E346" i="8"/>
  <c r="D346" i="8"/>
  <c r="E342" i="8"/>
  <c r="D342" i="8"/>
  <c r="E338" i="8"/>
  <c r="D338" i="8"/>
  <c r="E334" i="8"/>
  <c r="D334" i="8"/>
  <c r="E330" i="8"/>
  <c r="D330" i="8"/>
  <c r="E326" i="8"/>
  <c r="D326" i="8"/>
  <c r="E322" i="8"/>
  <c r="D322" i="8"/>
  <c r="E318" i="8"/>
  <c r="D318" i="8"/>
  <c r="E314" i="8"/>
  <c r="D314" i="8"/>
  <c r="E310" i="8"/>
  <c r="D310" i="8"/>
  <c r="E306" i="8"/>
  <c r="D306" i="8"/>
  <c r="E302" i="8"/>
  <c r="D302" i="8"/>
  <c r="E298" i="8"/>
  <c r="D298" i="8"/>
  <c r="E294" i="8"/>
  <c r="D294" i="8"/>
  <c r="E290" i="8"/>
  <c r="D290" i="8"/>
  <c r="E286" i="8"/>
  <c r="D286" i="8"/>
  <c r="E282" i="8"/>
  <c r="D282" i="8"/>
  <c r="E278" i="8"/>
  <c r="D278" i="8"/>
  <c r="E274" i="8"/>
  <c r="D274" i="8"/>
  <c r="E270" i="8"/>
  <c r="D270" i="8"/>
  <c r="E266" i="8"/>
  <c r="D266" i="8"/>
  <c r="E262" i="8"/>
  <c r="D262" i="8"/>
  <c r="E258" i="8"/>
  <c r="D258" i="8"/>
  <c r="E254" i="8"/>
  <c r="D254" i="8"/>
  <c r="E250" i="8"/>
  <c r="D250" i="8"/>
  <c r="E246" i="8"/>
  <c r="D246" i="8"/>
  <c r="E242" i="8"/>
  <c r="D242" i="8"/>
  <c r="E238" i="8"/>
  <c r="D238" i="8"/>
  <c r="E234" i="8"/>
  <c r="D234" i="8"/>
  <c r="E230" i="8"/>
  <c r="D230" i="8"/>
  <c r="E226" i="8"/>
  <c r="D226" i="8"/>
  <c r="E222" i="8"/>
  <c r="D222" i="8"/>
  <c r="E218" i="8"/>
  <c r="D218" i="8"/>
  <c r="E214" i="8"/>
  <c r="D214" i="8"/>
  <c r="E210" i="8"/>
  <c r="D210" i="8"/>
  <c r="E206" i="8"/>
  <c r="D206" i="8"/>
  <c r="E202" i="8"/>
  <c r="D202" i="8"/>
  <c r="E198" i="8"/>
  <c r="D198" i="8"/>
  <c r="E194" i="8"/>
  <c r="D194" i="8"/>
  <c r="E190" i="8"/>
  <c r="D190" i="8"/>
  <c r="E186" i="8"/>
  <c r="E182" i="8"/>
  <c r="E178" i="8"/>
  <c r="E174" i="8"/>
  <c r="E170" i="8"/>
  <c r="E166" i="8"/>
  <c r="E162" i="8"/>
  <c r="E158" i="8"/>
  <c r="E154" i="8"/>
  <c r="E150" i="8"/>
  <c r="E146" i="8"/>
  <c r="E142" i="8"/>
  <c r="E138" i="8"/>
  <c r="E134" i="8"/>
  <c r="E130" i="8"/>
  <c r="E126" i="8"/>
  <c r="E122" i="8"/>
  <c r="E118" i="8"/>
  <c r="E114" i="8"/>
  <c r="E110" i="8"/>
  <c r="E106" i="8"/>
  <c r="E102" i="8"/>
  <c r="E98" i="8"/>
  <c r="E94" i="8"/>
  <c r="E90" i="8"/>
  <c r="E86" i="8"/>
  <c r="E82" i="8"/>
  <c r="E78" i="8"/>
  <c r="E74" i="8"/>
  <c r="E70" i="8"/>
  <c r="E66" i="8"/>
  <c r="E62" i="8"/>
  <c r="E58" i="8"/>
  <c r="E54" i="8"/>
  <c r="E50" i="8"/>
  <c r="E46" i="8"/>
  <c r="E42" i="8"/>
  <c r="E38" i="8"/>
  <c r="E34" i="8"/>
  <c r="E30" i="8"/>
  <c r="E26" i="8"/>
  <c r="E22" i="8"/>
  <c r="E18" i="8"/>
  <c r="E14" i="8"/>
  <c r="E10" i="8"/>
  <c r="E6" i="8"/>
  <c r="D125" i="8"/>
  <c r="D61" i="8"/>
  <c r="E125" i="8"/>
  <c r="D123" i="8"/>
  <c r="D187" i="8"/>
  <c r="D59" i="8"/>
  <c r="E905" i="8"/>
  <c r="E893" i="8"/>
  <c r="E873" i="8"/>
  <c r="E861" i="8"/>
  <c r="E777" i="8"/>
  <c r="E765" i="8"/>
  <c r="E745" i="8"/>
  <c r="E733" i="8"/>
  <c r="E713" i="8"/>
  <c r="E701" i="8"/>
  <c r="E681" i="8"/>
  <c r="E649" i="8"/>
  <c r="E637" i="8"/>
  <c r="E617" i="8"/>
  <c r="E605" i="8"/>
  <c r="E585" i="8"/>
  <c r="E573" i="8"/>
  <c r="E553" i="8"/>
  <c r="E541" i="8"/>
  <c r="E521" i="8"/>
  <c r="E509" i="8"/>
  <c r="E489" i="8"/>
  <c r="E477" i="8"/>
  <c r="E457" i="8"/>
  <c r="E445" i="8"/>
  <c r="E361" i="8"/>
  <c r="E349" i="8"/>
  <c r="E317" i="8"/>
  <c r="E297" i="8"/>
  <c r="E285" i="8"/>
  <c r="E265" i="8"/>
  <c r="E253" i="8"/>
  <c r="E233" i="8"/>
  <c r="E221" i="8"/>
  <c r="E205" i="8"/>
  <c r="E189" i="8"/>
  <c r="D173" i="8"/>
  <c r="E173" i="8"/>
  <c r="D157" i="8"/>
  <c r="E157" i="8"/>
  <c r="D141" i="8"/>
  <c r="E141" i="8"/>
  <c r="D109" i="8"/>
  <c r="E109" i="8"/>
  <c r="E669" i="8"/>
  <c r="E919" i="8"/>
  <c r="E911" i="8"/>
  <c r="E907" i="8"/>
  <c r="E903" i="8"/>
  <c r="E895" i="8"/>
  <c r="E891" i="8"/>
  <c r="E887" i="8"/>
  <c r="E879" i="8"/>
  <c r="E875" i="8"/>
  <c r="E871" i="8"/>
  <c r="E863" i="8"/>
  <c r="E859" i="8"/>
  <c r="E855" i="8"/>
  <c r="E783" i="8"/>
  <c r="E779" i="8"/>
  <c r="E775" i="8"/>
  <c r="E767" i="8"/>
  <c r="E763" i="8"/>
  <c r="E759" i="8"/>
  <c r="E751" i="8"/>
  <c r="E747" i="8"/>
  <c r="E743" i="8"/>
  <c r="E735" i="8"/>
  <c r="E731" i="8"/>
  <c r="E727" i="8"/>
  <c r="E719" i="8"/>
  <c r="E715" i="8"/>
  <c r="E711" i="8"/>
  <c r="E703" i="8"/>
  <c r="E699" i="8"/>
  <c r="E695" i="8"/>
  <c r="E687" i="8"/>
  <c r="E683" i="8"/>
  <c r="E679" i="8"/>
  <c r="E671" i="8"/>
  <c r="E667" i="8"/>
  <c r="E663" i="8"/>
  <c r="E655" i="8"/>
  <c r="E651" i="8"/>
  <c r="E647" i="8"/>
  <c r="E639" i="8"/>
  <c r="E635" i="8"/>
  <c r="E631" i="8"/>
  <c r="E623" i="8"/>
  <c r="E619" i="8"/>
  <c r="E615" i="8"/>
  <c r="E607" i="8"/>
  <c r="E603" i="8"/>
  <c r="E599" i="8"/>
  <c r="E591" i="8"/>
  <c r="E587" i="8"/>
  <c r="E583" i="8"/>
  <c r="E575" i="8"/>
  <c r="E571" i="8"/>
  <c r="E567" i="8"/>
  <c r="E559" i="8"/>
  <c r="E555" i="8"/>
  <c r="E551" i="8"/>
  <c r="E547" i="8"/>
  <c r="E543" i="8"/>
  <c r="E539" i="8"/>
  <c r="E535" i="8"/>
  <c r="E531" i="8"/>
  <c r="E527" i="8"/>
  <c r="E523" i="8"/>
  <c r="E519" i="8"/>
  <c r="E515" i="8"/>
  <c r="E511" i="8"/>
  <c r="E503" i="8"/>
  <c r="E495" i="8"/>
  <c r="E491" i="8"/>
  <c r="E487" i="8"/>
  <c r="E483" i="8"/>
  <c r="E479" i="8"/>
  <c r="E475" i="8"/>
  <c r="E471" i="8"/>
  <c r="E467" i="8"/>
  <c r="E463" i="8"/>
  <c r="E459" i="8"/>
  <c r="E455" i="8"/>
  <c r="E451" i="8"/>
  <c r="E447" i="8"/>
  <c r="E359" i="8"/>
  <c r="E355" i="8"/>
  <c r="E351" i="8"/>
  <c r="E347" i="8"/>
  <c r="E343" i="8"/>
  <c r="E339" i="8"/>
  <c r="E335" i="8"/>
  <c r="E331" i="8"/>
  <c r="E327" i="8"/>
  <c r="E323" i="8"/>
  <c r="E319" i="8"/>
  <c r="E311" i="8"/>
  <c r="E307" i="8"/>
  <c r="E303" i="8"/>
  <c r="E299" i="8"/>
  <c r="E295" i="8"/>
  <c r="E291" i="8"/>
  <c r="E287" i="8"/>
  <c r="E283" i="8"/>
  <c r="E279" i="8"/>
  <c r="E275" i="8"/>
  <c r="E271" i="8"/>
  <c r="E267" i="8"/>
  <c r="E263" i="8"/>
  <c r="E259" i="8"/>
  <c r="E255" i="8"/>
  <c r="E247" i="8"/>
  <c r="E243" i="8"/>
  <c r="E239" i="8"/>
  <c r="E235" i="8"/>
  <c r="E231" i="8"/>
  <c r="E227" i="8"/>
  <c r="E223" i="8"/>
  <c r="E219" i="8"/>
  <c r="E215" i="8"/>
  <c r="E211" i="8"/>
  <c r="E207" i="8"/>
  <c r="E203" i="8"/>
  <c r="E329" i="8"/>
  <c r="E93" i="8"/>
  <c r="D77" i="8"/>
  <c r="E77" i="8"/>
  <c r="D45" i="8"/>
  <c r="E45" i="8"/>
  <c r="D29" i="8"/>
  <c r="E29" i="8"/>
  <c r="D13" i="8"/>
  <c r="E13" i="8"/>
  <c r="D171" i="8"/>
  <c r="D107" i="8"/>
  <c r="D43" i="8"/>
  <c r="E61" i="8"/>
  <c r="D155" i="8"/>
  <c r="D91" i="8"/>
  <c r="D27" i="8"/>
  <c r="E199" i="8"/>
  <c r="E195" i="8"/>
  <c r="E191" i="8"/>
  <c r="E183" i="8"/>
  <c r="D183" i="8"/>
  <c r="E179" i="8"/>
  <c r="D179" i="8"/>
  <c r="E175" i="8"/>
  <c r="D175" i="8"/>
  <c r="E167" i="8"/>
  <c r="D167" i="8"/>
  <c r="E163" i="8"/>
  <c r="D163" i="8"/>
  <c r="E159" i="8"/>
  <c r="D159" i="8"/>
  <c r="E151" i="8"/>
  <c r="D151" i="8"/>
  <c r="E147" i="8"/>
  <c r="D147" i="8"/>
  <c r="E143" i="8"/>
  <c r="D143" i="8"/>
  <c r="E135" i="8"/>
  <c r="D135" i="8"/>
  <c r="E131" i="8"/>
  <c r="D131" i="8"/>
  <c r="E127" i="8"/>
  <c r="D127" i="8"/>
  <c r="E119" i="8"/>
  <c r="D119" i="8"/>
  <c r="E115" i="8"/>
  <c r="D115" i="8"/>
  <c r="E111" i="8"/>
  <c r="D111" i="8"/>
  <c r="E103" i="8"/>
  <c r="D103" i="8"/>
  <c r="E99" i="8"/>
  <c r="E95" i="8"/>
  <c r="E87" i="8"/>
  <c r="D87" i="8"/>
  <c r="E83" i="8"/>
  <c r="D83" i="8"/>
  <c r="E79" i="8"/>
  <c r="D79" i="8"/>
  <c r="E71" i="8"/>
  <c r="D71" i="8"/>
  <c r="E67" i="8"/>
  <c r="D67" i="8"/>
  <c r="E63" i="8"/>
  <c r="D63" i="8"/>
  <c r="E55" i="8"/>
  <c r="D55" i="8"/>
  <c r="E51" i="8"/>
  <c r="D51" i="8"/>
  <c r="E47" i="8"/>
  <c r="D47" i="8"/>
  <c r="E39" i="8"/>
  <c r="D39" i="8"/>
  <c r="E35" i="8"/>
  <c r="D35" i="8"/>
  <c r="E31" i="8"/>
  <c r="D31" i="8"/>
  <c r="E23" i="8"/>
  <c r="D23" i="8"/>
  <c r="E19" i="8"/>
  <c r="D19" i="8"/>
  <c r="E15" i="8"/>
  <c r="D15" i="8"/>
  <c r="E7" i="8"/>
  <c r="D7" i="8"/>
  <c r="E3" i="8"/>
  <c r="D3" i="8"/>
  <c r="D139" i="8"/>
  <c r="D75" i="8"/>
  <c r="D11" i="8"/>
  <c r="E851" i="8"/>
  <c r="E841" i="8"/>
  <c r="E829" i="8"/>
  <c r="E809" i="8"/>
  <c r="E797" i="8"/>
  <c r="D181" i="8"/>
  <c r="D165" i="8"/>
  <c r="D149" i="8"/>
  <c r="D133" i="8"/>
  <c r="D117" i="8"/>
  <c r="D101" i="8"/>
  <c r="D85" i="8"/>
  <c r="D69" i="8"/>
  <c r="D53" i="8"/>
  <c r="D37" i="8"/>
  <c r="D21" i="8"/>
  <c r="D5" i="8"/>
  <c r="E921" i="8"/>
  <c r="E857" i="8"/>
  <c r="E793" i="8"/>
  <c r="E729" i="8"/>
  <c r="E665" i="8"/>
  <c r="E601" i="8"/>
  <c r="E537" i="8"/>
  <c r="E473" i="8"/>
  <c r="E345" i="8"/>
  <c r="E281" i="8"/>
  <c r="D185" i="8"/>
  <c r="D177" i="8"/>
  <c r="D169" i="8"/>
  <c r="D161" i="8"/>
  <c r="D153" i="8"/>
  <c r="D145" i="8"/>
  <c r="D137" i="8"/>
  <c r="D129" i="8"/>
  <c r="D121" i="8"/>
  <c r="D113" i="8"/>
  <c r="D105" i="8"/>
  <c r="D89" i="8"/>
  <c r="D81" i="8"/>
  <c r="D73" i="8"/>
  <c r="D65" i="8"/>
  <c r="D57" i="8"/>
  <c r="D49" i="8"/>
  <c r="D41" i="8"/>
  <c r="D33" i="8"/>
  <c r="D25" i="8"/>
  <c r="D17" i="8"/>
  <c r="D9" i="8"/>
  <c r="D186" i="8"/>
  <c r="D182" i="8"/>
  <c r="D178" i="8"/>
  <c r="D174" i="8"/>
  <c r="D170" i="8"/>
  <c r="D166" i="8"/>
  <c r="D162" i="8"/>
  <c r="D158" i="8"/>
  <c r="D154" i="8"/>
  <c r="D150" i="8"/>
  <c r="D146" i="8"/>
  <c r="D142" i="8"/>
  <c r="D138" i="8"/>
  <c r="D134" i="8"/>
  <c r="D130" i="8"/>
  <c r="D126" i="8"/>
  <c r="D122" i="8"/>
  <c r="D118" i="8"/>
  <c r="D114" i="8"/>
  <c r="D110" i="8"/>
  <c r="D106" i="8"/>
  <c r="D102" i="8"/>
  <c r="D90" i="8"/>
  <c r="D86" i="8"/>
  <c r="D82" i="8"/>
  <c r="D78" i="8"/>
  <c r="D74" i="8"/>
  <c r="D70" i="8"/>
  <c r="D66" i="8"/>
  <c r="D62" i="8"/>
  <c r="D58" i="8"/>
  <c r="D54" i="8"/>
  <c r="D50" i="8"/>
  <c r="D46" i="8"/>
  <c r="D42" i="8"/>
  <c r="D38" i="8"/>
  <c r="D34" i="8"/>
  <c r="D30" i="8"/>
  <c r="D26" i="8"/>
  <c r="D22" i="8"/>
  <c r="D18" i="8"/>
  <c r="D14" i="8"/>
  <c r="D10" i="8"/>
  <c r="D6" i="8"/>
  <c r="D184" i="8"/>
  <c r="D180" i="8"/>
  <c r="D176" i="8"/>
  <c r="D172" i="8"/>
  <c r="D168" i="8"/>
  <c r="D164" i="8"/>
  <c r="D160" i="8"/>
  <c r="D156" i="8"/>
  <c r="D152" i="8"/>
  <c r="D148" i="8"/>
  <c r="D144" i="8"/>
  <c r="D140" i="8"/>
  <c r="D136" i="8"/>
  <c r="D132" i="8"/>
  <c r="D128" i="8"/>
  <c r="D124" i="8"/>
  <c r="D120" i="8"/>
  <c r="D116" i="8"/>
  <c r="D112" i="8"/>
  <c r="D108" i="8"/>
  <c r="D104" i="8"/>
  <c r="D88" i="8"/>
  <c r="D84" i="8"/>
  <c r="D80" i="8"/>
  <c r="D76" i="8"/>
  <c r="D72" i="8"/>
  <c r="D68" i="8"/>
  <c r="D64" i="8"/>
  <c r="D60" i="8"/>
  <c r="D56" i="8"/>
  <c r="D52" i="8"/>
  <c r="D48" i="8"/>
  <c r="D44" i="8"/>
  <c r="D40" i="8"/>
  <c r="D36" i="8"/>
  <c r="D32" i="8"/>
  <c r="D28" i="8"/>
  <c r="D24" i="8"/>
  <c r="D20" i="8"/>
  <c r="D16" i="8"/>
  <c r="D12" i="8"/>
  <c r="D8" i="8"/>
  <c r="D4" i="8"/>
  <c r="F137" i="8" l="1"/>
  <c r="F9" i="8"/>
  <c r="F73" i="8"/>
  <c r="G73" i="8" s="1"/>
  <c r="F33" i="8"/>
  <c r="G33" i="8" s="1"/>
  <c r="F161" i="8"/>
  <c r="G161" i="8" s="1"/>
  <c r="F117" i="8"/>
  <c r="G117" i="8" s="1"/>
  <c r="F53" i="8"/>
  <c r="G53" i="8" s="1"/>
  <c r="F181" i="8"/>
  <c r="G181" i="8" s="1"/>
  <c r="F418" i="8"/>
  <c r="G418" i="8" s="1"/>
  <c r="F284" i="8"/>
  <c r="G284" i="8" s="1"/>
  <c r="F860" i="8"/>
  <c r="G860" i="8" s="1"/>
  <c r="F401" i="8"/>
  <c r="F629" i="8"/>
  <c r="G629" i="8" s="1"/>
  <c r="F213" i="8"/>
  <c r="F421" i="8"/>
  <c r="G421" i="8" s="1"/>
  <c r="F705" i="8"/>
  <c r="G705" i="8" s="1"/>
  <c r="F877" i="8"/>
  <c r="G877" i="8" s="1"/>
  <c r="F57" i="8"/>
  <c r="F121" i="8"/>
  <c r="G121" i="8" s="1"/>
  <c r="F185" i="8"/>
  <c r="G185" i="8" s="1"/>
  <c r="F193" i="8"/>
  <c r="G193" i="8" s="1"/>
  <c r="F12" i="8"/>
  <c r="G12" i="8" s="1"/>
  <c r="F28" i="8"/>
  <c r="G28" i="8" s="1"/>
  <c r="F44" i="8"/>
  <c r="G44" i="8" s="1"/>
  <c r="F60" i="8"/>
  <c r="G60" i="8" s="1"/>
  <c r="F76" i="8"/>
  <c r="G76" i="8" s="1"/>
  <c r="F92" i="8"/>
  <c r="G92" i="8" s="1"/>
  <c r="F108" i="8"/>
  <c r="G108" i="8" s="1"/>
  <c r="F124" i="8"/>
  <c r="G124" i="8" s="1"/>
  <c r="F140" i="8"/>
  <c r="G140" i="8" s="1"/>
  <c r="F156" i="8"/>
  <c r="F172" i="8"/>
  <c r="G172" i="8" s="1"/>
  <c r="F188" i="8"/>
  <c r="G188" i="8" s="1"/>
  <c r="F212" i="8"/>
  <c r="G212" i="8" s="1"/>
  <c r="F220" i="8"/>
  <c r="G220" i="8" s="1"/>
  <c r="F244" i="8"/>
  <c r="F252" i="8"/>
  <c r="G252" i="8" s="1"/>
  <c r="F276" i="8"/>
  <c r="G276" i="8" s="1"/>
  <c r="F308" i="8"/>
  <c r="F316" i="8"/>
  <c r="G316" i="8" s="1"/>
  <c r="F340" i="8"/>
  <c r="G340" i="8" s="1"/>
  <c r="F348" i="8"/>
  <c r="G348" i="8" s="1"/>
  <c r="F372" i="8"/>
  <c r="F380" i="8"/>
  <c r="F404" i="8"/>
  <c r="F412" i="8"/>
  <c r="G412" i="8" s="1"/>
  <c r="F436" i="8"/>
  <c r="G436" i="8" s="1"/>
  <c r="F444" i="8"/>
  <c r="G444" i="8" s="1"/>
  <c r="F468" i="8"/>
  <c r="G468" i="8" s="1"/>
  <c r="F476" i="8"/>
  <c r="G476" i="8" s="1"/>
  <c r="F500" i="8"/>
  <c r="F508" i="8"/>
  <c r="F532" i="8"/>
  <c r="G532" i="8" s="1"/>
  <c r="F540" i="8"/>
  <c r="G540" i="8" s="1"/>
  <c r="F564" i="8"/>
  <c r="F572" i="8"/>
  <c r="G572" i="8" s="1"/>
  <c r="F596" i="8"/>
  <c r="G596" i="8" s="1"/>
  <c r="F604" i="8"/>
  <c r="G604" i="8" s="1"/>
  <c r="F628" i="8"/>
  <c r="F636" i="8"/>
  <c r="F660" i="8"/>
  <c r="F668" i="8"/>
  <c r="G668" i="8" s="1"/>
  <c r="F692" i="8"/>
  <c r="F700" i="8"/>
  <c r="G700" i="8" s="1"/>
  <c r="F724" i="8"/>
  <c r="G724" i="8" s="1"/>
  <c r="F732" i="8"/>
  <c r="G732" i="8" s="1"/>
  <c r="F756" i="8"/>
  <c r="F764" i="8"/>
  <c r="F788" i="8"/>
  <c r="G788" i="8" s="1"/>
  <c r="F796" i="8"/>
  <c r="G796" i="8" s="1"/>
  <c r="F820" i="8"/>
  <c r="F828" i="8"/>
  <c r="G828" i="8" s="1"/>
  <c r="F852" i="8"/>
  <c r="G852" i="8" s="1"/>
  <c r="F884" i="8"/>
  <c r="G884" i="8" s="1"/>
  <c r="F892" i="8"/>
  <c r="F916" i="8"/>
  <c r="G916" i="8" s="1"/>
  <c r="F250" i="8"/>
  <c r="G250" i="8" s="1"/>
  <c r="F642" i="8"/>
  <c r="F890" i="8"/>
  <c r="G890" i="8" s="1"/>
  <c r="F258" i="8"/>
  <c r="G258" i="8" s="1"/>
  <c r="F298" i="8"/>
  <c r="F354" i="8"/>
  <c r="F378" i="8"/>
  <c r="G378" i="8" s="1"/>
  <c r="F474" i="8"/>
  <c r="G474" i="8" s="1"/>
  <c r="F482" i="8"/>
  <c r="G482" i="8" s="1"/>
  <c r="F522" i="8"/>
  <c r="F586" i="8"/>
  <c r="F602" i="8"/>
  <c r="G602" i="8" s="1"/>
  <c r="F714" i="8"/>
  <c r="G714" i="8" s="1"/>
  <c r="F738" i="8"/>
  <c r="F802" i="8"/>
  <c r="G802" i="8" s="1"/>
  <c r="F866" i="8"/>
  <c r="G866" i="8" s="1"/>
  <c r="F241" i="8"/>
  <c r="G241" i="8" s="1"/>
  <c r="F249" i="8"/>
  <c r="F269" i="8"/>
  <c r="G269" i="8" s="1"/>
  <c r="F277" i="8"/>
  <c r="G277" i="8" s="1"/>
  <c r="F289" i="8"/>
  <c r="G289" i="8" s="1"/>
  <c r="F325" i="8"/>
  <c r="G325" i="8" s="1"/>
  <c r="F365" i="8"/>
  <c r="F373" i="8"/>
  <c r="F449" i="8"/>
  <c r="G449" i="8" s="1"/>
  <c r="F497" i="8"/>
  <c r="G497" i="8" s="1"/>
  <c r="F505" i="8"/>
  <c r="G505" i="8" s="1"/>
  <c r="F525" i="8"/>
  <c r="G525" i="8" s="1"/>
  <c r="F533" i="8"/>
  <c r="G533" i="8" s="1"/>
  <c r="F545" i="8"/>
  <c r="G545" i="8" s="1"/>
  <c r="F581" i="8"/>
  <c r="G581" i="8" s="1"/>
  <c r="F621" i="8"/>
  <c r="G621" i="8" s="1"/>
  <c r="F657" i="8"/>
  <c r="G657" i="8" s="1"/>
  <c r="F677" i="8"/>
  <c r="F753" i="8"/>
  <c r="G753" i="8" s="1"/>
  <c r="F761" i="8"/>
  <c r="G761" i="8" s="1"/>
  <c r="F781" i="8"/>
  <c r="G781" i="8" s="1"/>
  <c r="F789" i="8"/>
  <c r="G789" i="8" s="1"/>
  <c r="F801" i="8"/>
  <c r="G801" i="8" s="1"/>
  <c r="F837" i="8"/>
  <c r="G837" i="8" s="1"/>
  <c r="F885" i="8"/>
  <c r="F913" i="8"/>
  <c r="G913" i="8" s="1"/>
  <c r="F739" i="8"/>
  <c r="G739" i="8" s="1"/>
  <c r="F883" i="8"/>
  <c r="G883" i="8" s="1"/>
  <c r="F309" i="8"/>
  <c r="G309" i="8" s="1"/>
  <c r="F385" i="8"/>
  <c r="F441" i="8"/>
  <c r="G441" i="8" s="1"/>
  <c r="F565" i="8"/>
  <c r="F689" i="8"/>
  <c r="F737" i="8"/>
  <c r="G737" i="8" s="1"/>
  <c r="F10" i="8"/>
  <c r="G10" i="8" s="1"/>
  <c r="F26" i="8"/>
  <c r="G26" i="8" s="1"/>
  <c r="F42" i="8"/>
  <c r="F58" i="8"/>
  <c r="G58" i="8" s="1"/>
  <c r="F74" i="8"/>
  <c r="G74" i="8" s="1"/>
  <c r="F90" i="8"/>
  <c r="F106" i="8"/>
  <c r="G106" i="8" s="1"/>
  <c r="F122" i="8"/>
  <c r="G122" i="8" s="1"/>
  <c r="F138" i="8"/>
  <c r="G138" i="8" s="1"/>
  <c r="F154" i="8"/>
  <c r="G154" i="8" s="1"/>
  <c r="F170" i="8"/>
  <c r="G170" i="8" s="1"/>
  <c r="F186" i="8"/>
  <c r="G186" i="8" s="1"/>
  <c r="F17" i="8"/>
  <c r="G17" i="8" s="1"/>
  <c r="F81" i="8"/>
  <c r="G81" i="8" s="1"/>
  <c r="F145" i="8"/>
  <c r="G145" i="8" s="1"/>
  <c r="F43" i="8"/>
  <c r="G43" i="8" s="1"/>
  <c r="F821" i="8"/>
  <c r="G821" i="8" s="1"/>
  <c r="F849" i="8"/>
  <c r="G849" i="8" s="1"/>
  <c r="F8" i="8"/>
  <c r="G8" i="8" s="1"/>
  <c r="F24" i="8"/>
  <c r="G24" i="8" s="1"/>
  <c r="F40" i="8"/>
  <c r="G40" i="8" s="1"/>
  <c r="F56" i="8"/>
  <c r="F72" i="8"/>
  <c r="G72" i="8" s="1"/>
  <c r="F88" i="8"/>
  <c r="G88" i="8" s="1"/>
  <c r="F104" i="8"/>
  <c r="G104" i="8" s="1"/>
  <c r="F120" i="8"/>
  <c r="G120" i="8" s="1"/>
  <c r="F136" i="8"/>
  <c r="G136" i="8" s="1"/>
  <c r="F152" i="8"/>
  <c r="F168" i="8"/>
  <c r="G168" i="8" s="1"/>
  <c r="F184" i="8"/>
  <c r="F857" i="8"/>
  <c r="G857" i="8" s="1"/>
  <c r="F37" i="8"/>
  <c r="G37" i="8" s="1"/>
  <c r="F101" i="8"/>
  <c r="G101" i="8" s="1"/>
  <c r="F165" i="8"/>
  <c r="G165" i="8" s="1"/>
  <c r="F107" i="8"/>
  <c r="G107" i="8" s="1"/>
  <c r="F823" i="8"/>
  <c r="G823" i="8" s="1"/>
  <c r="F123" i="8"/>
  <c r="G123" i="8" s="1"/>
  <c r="F225" i="8"/>
  <c r="F261" i="8"/>
  <c r="G261" i="8" s="1"/>
  <c r="F337" i="8"/>
  <c r="G337" i="8" s="1"/>
  <c r="F517" i="8"/>
  <c r="G517" i="8" s="1"/>
  <c r="F773" i="8"/>
  <c r="G773" i="8" s="1"/>
  <c r="F897" i="8"/>
  <c r="G897" i="8" s="1"/>
  <c r="F202" i="8"/>
  <c r="G202" i="8" s="1"/>
  <c r="F41" i="8"/>
  <c r="G41" i="8" s="1"/>
  <c r="F105" i="8"/>
  <c r="G105" i="8" s="1"/>
  <c r="F169" i="8"/>
  <c r="G169" i="8" s="1"/>
  <c r="F218" i="8"/>
  <c r="G218" i="8" s="1"/>
  <c r="F226" i="8"/>
  <c r="G226" i="8" s="1"/>
  <c r="F266" i="8"/>
  <c r="G266" i="8" s="1"/>
  <c r="F290" i="8"/>
  <c r="F314" i="8"/>
  <c r="G314" i="8" s="1"/>
  <c r="F330" i="8"/>
  <c r="G330" i="8" s="1"/>
  <c r="F346" i="8"/>
  <c r="G346" i="8" s="1"/>
  <c r="F386" i="8"/>
  <c r="F394" i="8"/>
  <c r="F426" i="8"/>
  <c r="G426" i="8" s="1"/>
  <c r="F442" i="8"/>
  <c r="G442" i="8" s="1"/>
  <c r="F458" i="8"/>
  <c r="G458" i="8" s="1"/>
  <c r="F506" i="8"/>
  <c r="G506" i="8" s="1"/>
  <c r="F514" i="8"/>
  <c r="F546" i="8"/>
  <c r="F554" i="8"/>
  <c r="G554" i="8" s="1"/>
  <c r="F570" i="8"/>
  <c r="G570" i="8" s="1"/>
  <c r="F610" i="8"/>
  <c r="G610" i="8" s="1"/>
  <c r="F634" i="8"/>
  <c r="G634" i="8" s="1"/>
  <c r="F650" i="8"/>
  <c r="G650" i="8" s="1"/>
  <c r="F682" i="8"/>
  <c r="G682" i="8" s="1"/>
  <c r="F698" i="8"/>
  <c r="F762" i="8"/>
  <c r="G762" i="8" s="1"/>
  <c r="F770" i="8"/>
  <c r="G770" i="8" s="1"/>
  <c r="F810" i="8"/>
  <c r="G810" i="8" s="1"/>
  <c r="F818" i="8"/>
  <c r="F826" i="8"/>
  <c r="G826" i="8" s="1"/>
  <c r="F834" i="8"/>
  <c r="G834" i="8" s="1"/>
  <c r="F850" i="8"/>
  <c r="G850" i="8" s="1"/>
  <c r="F858" i="8"/>
  <c r="G858" i="8" s="1"/>
  <c r="F874" i="8"/>
  <c r="G874" i="8" s="1"/>
  <c r="F882" i="8"/>
  <c r="G882" i="8" s="1"/>
  <c r="F906" i="8"/>
  <c r="G906" i="8" s="1"/>
  <c r="F914" i="8"/>
  <c r="G914" i="8" s="1"/>
  <c r="F922" i="8"/>
  <c r="G922" i="8" s="1"/>
  <c r="F611" i="8"/>
  <c r="G611" i="8" s="1"/>
  <c r="F675" i="8"/>
  <c r="G675" i="8" s="1"/>
  <c r="F685" i="8"/>
  <c r="G685" i="8" s="1"/>
  <c r="F693" i="8"/>
  <c r="G693" i="8" s="1"/>
  <c r="F721" i="8"/>
  <c r="G721" i="8" s="1"/>
  <c r="F741" i="8"/>
  <c r="G741" i="8" s="1"/>
  <c r="F769" i="8"/>
  <c r="F817" i="8"/>
  <c r="G817" i="8" s="1"/>
  <c r="F825" i="8"/>
  <c r="G825" i="8" s="1"/>
  <c r="F845" i="8"/>
  <c r="G845" i="8" s="1"/>
  <c r="F853" i="8"/>
  <c r="G853" i="8" s="1"/>
  <c r="F865" i="8"/>
  <c r="G865" i="8" s="1"/>
  <c r="F901" i="8"/>
  <c r="G901" i="8" s="1"/>
  <c r="F791" i="8"/>
  <c r="G791" i="8" s="1"/>
  <c r="F799" i="8"/>
  <c r="G799" i="8" s="1"/>
  <c r="F807" i="8"/>
  <c r="G807" i="8" s="1"/>
  <c r="F831" i="8"/>
  <c r="G831" i="8" s="1"/>
  <c r="F839" i="8"/>
  <c r="G839" i="8" s="1"/>
  <c r="F847" i="8"/>
  <c r="G847" i="8" s="1"/>
  <c r="F196" i="8"/>
  <c r="G196" i="8" s="1"/>
  <c r="F204" i="8"/>
  <c r="G204" i="8" s="1"/>
  <c r="F228" i="8"/>
  <c r="G228" i="8" s="1"/>
  <c r="F236" i="8"/>
  <c r="G236" i="8" s="1"/>
  <c r="F260" i="8"/>
  <c r="G260" i="8" s="1"/>
  <c r="F268" i="8"/>
  <c r="G268" i="8" s="1"/>
  <c r="F292" i="8"/>
  <c r="F300" i="8"/>
  <c r="F324" i="8"/>
  <c r="G324" i="8" s="1"/>
  <c r="F332" i="8"/>
  <c r="G332" i="8" s="1"/>
  <c r="F356" i="8"/>
  <c r="G356" i="8" s="1"/>
  <c r="F364" i="8"/>
  <c r="F388" i="8"/>
  <c r="F396" i="8"/>
  <c r="F420" i="8"/>
  <c r="G420" i="8" s="1"/>
  <c r="F428" i="8"/>
  <c r="G428" i="8" s="1"/>
  <c r="F452" i="8"/>
  <c r="G452" i="8" s="1"/>
  <c r="F460" i="8"/>
  <c r="G460" i="8" s="1"/>
  <c r="F484" i="8"/>
  <c r="G484" i="8" s="1"/>
  <c r="F492" i="8"/>
  <c r="G492" i="8" s="1"/>
  <c r="F516" i="8"/>
  <c r="G516" i="8" s="1"/>
  <c r="F524" i="8"/>
  <c r="G524" i="8" s="1"/>
  <c r="F548" i="8"/>
  <c r="G548" i="8" s="1"/>
  <c r="F556" i="8"/>
  <c r="G556" i="8" s="1"/>
  <c r="F580" i="8"/>
  <c r="G580" i="8" s="1"/>
  <c r="F588" i="8"/>
  <c r="G588" i="8" s="1"/>
  <c r="F612" i="8"/>
  <c r="G612" i="8" s="1"/>
  <c r="F620" i="8"/>
  <c r="G620" i="8" s="1"/>
  <c r="F644" i="8"/>
  <c r="G644" i="8" s="1"/>
  <c r="F652" i="8"/>
  <c r="G652" i="8" s="1"/>
  <c r="F676" i="8"/>
  <c r="G676" i="8" s="1"/>
  <c r="F684" i="8"/>
  <c r="G684" i="8" s="1"/>
  <c r="F708" i="8"/>
  <c r="G708" i="8" s="1"/>
  <c r="F716" i="8"/>
  <c r="G716" i="8" s="1"/>
  <c r="F740" i="8"/>
  <c r="G740" i="8" s="1"/>
  <c r="F748" i="8"/>
  <c r="G748" i="8" s="1"/>
  <c r="F772" i="8"/>
  <c r="G772" i="8" s="1"/>
  <c r="F780" i="8"/>
  <c r="G780" i="8" s="1"/>
  <c r="F804" i="8"/>
  <c r="G804" i="8" s="1"/>
  <c r="F812" i="8"/>
  <c r="G812" i="8" s="1"/>
  <c r="F836" i="8"/>
  <c r="G836" i="8" s="1"/>
  <c r="F844" i="8"/>
  <c r="G844" i="8" s="1"/>
  <c r="F868" i="8"/>
  <c r="G868" i="8" s="1"/>
  <c r="F876" i="8"/>
  <c r="G876" i="8" s="1"/>
  <c r="F900" i="8"/>
  <c r="G900" i="8" s="1"/>
  <c r="F908" i="8"/>
  <c r="G908" i="8" s="1"/>
  <c r="F197" i="8"/>
  <c r="G197" i="8" s="1"/>
  <c r="F301" i="8"/>
  <c r="F357" i="8"/>
  <c r="G357" i="8" s="1"/>
  <c r="F433" i="8"/>
  <c r="G433" i="8" s="1"/>
  <c r="F461" i="8"/>
  <c r="G461" i="8" s="1"/>
  <c r="F469" i="8"/>
  <c r="G469" i="8" s="1"/>
  <c r="F481" i="8"/>
  <c r="G481" i="8" s="1"/>
  <c r="F557" i="8"/>
  <c r="G557" i="8" s="1"/>
  <c r="F593" i="8"/>
  <c r="G593" i="8" s="1"/>
  <c r="F613" i="8"/>
  <c r="G613" i="8" s="1"/>
  <c r="F641" i="8"/>
  <c r="G641" i="8" s="1"/>
  <c r="F697" i="8"/>
  <c r="F717" i="8"/>
  <c r="G717" i="8" s="1"/>
  <c r="F725" i="8"/>
  <c r="G725" i="8" s="1"/>
  <c r="F813" i="8"/>
  <c r="G813" i="8" s="1"/>
  <c r="F869" i="8"/>
  <c r="G869" i="8" s="1"/>
  <c r="F16" i="8"/>
  <c r="G16" i="8" s="1"/>
  <c r="F48" i="8"/>
  <c r="G48" i="8" s="1"/>
  <c r="F80" i="8"/>
  <c r="G80" i="8" s="1"/>
  <c r="F112" i="8"/>
  <c r="G112" i="8" s="1"/>
  <c r="F144" i="8"/>
  <c r="G144" i="8" s="1"/>
  <c r="F176" i="8"/>
  <c r="G176" i="8" s="1"/>
  <c r="F793" i="8"/>
  <c r="G793" i="8" s="1"/>
  <c r="F379" i="8"/>
  <c r="F499" i="8"/>
  <c r="G499" i="8" s="1"/>
  <c r="F595" i="8"/>
  <c r="G595" i="8" s="1"/>
  <c r="F659" i="8"/>
  <c r="F723" i="8"/>
  <c r="G723" i="8" s="1"/>
  <c r="F787" i="8"/>
  <c r="G787" i="8" s="1"/>
  <c r="F795" i="8"/>
  <c r="G795" i="8" s="1"/>
  <c r="F803" i="8"/>
  <c r="G803" i="8" s="1"/>
  <c r="F811" i="8"/>
  <c r="G811" i="8" s="1"/>
  <c r="F819" i="8"/>
  <c r="G819" i="8" s="1"/>
  <c r="F827" i="8"/>
  <c r="G827" i="8" s="1"/>
  <c r="F835" i="8"/>
  <c r="G835" i="8" s="1"/>
  <c r="F843" i="8"/>
  <c r="G843" i="8" s="1"/>
  <c r="F867" i="8"/>
  <c r="G867" i="8" s="1"/>
  <c r="F32" i="8"/>
  <c r="G32" i="8" s="1"/>
  <c r="F64" i="8"/>
  <c r="G64" i="8" s="1"/>
  <c r="F96" i="8"/>
  <c r="G96" i="8" s="1"/>
  <c r="F128" i="8"/>
  <c r="G128" i="8" s="1"/>
  <c r="F160" i="8"/>
  <c r="F75" i="8"/>
  <c r="G75" i="8" s="1"/>
  <c r="F65" i="8"/>
  <c r="G65" i="8" s="1"/>
  <c r="F129" i="8"/>
  <c r="G129" i="8" s="1"/>
  <c r="F21" i="8"/>
  <c r="G21" i="8" s="1"/>
  <c r="F85" i="8"/>
  <c r="G85" i="8" s="1"/>
  <c r="F149" i="8"/>
  <c r="F139" i="8"/>
  <c r="G139" i="8" s="1"/>
  <c r="F192" i="8"/>
  <c r="G192" i="8" s="1"/>
  <c r="F200" i="8"/>
  <c r="G200" i="8" s="1"/>
  <c r="F208" i="8"/>
  <c r="G208" i="8" s="1"/>
  <c r="F216" i="8"/>
  <c r="G216" i="8" s="1"/>
  <c r="F224" i="8"/>
  <c r="G224" i="8" s="1"/>
  <c r="F232" i="8"/>
  <c r="G232" i="8" s="1"/>
  <c r="F240" i="8"/>
  <c r="G240" i="8" s="1"/>
  <c r="F248" i="8"/>
  <c r="G248" i="8" s="1"/>
  <c r="F256" i="8"/>
  <c r="G256" i="8" s="1"/>
  <c r="F264" i="8"/>
  <c r="G264" i="8" s="1"/>
  <c r="F272" i="8"/>
  <c r="G272" i="8" s="1"/>
  <c r="F280" i="8"/>
  <c r="G280" i="8" s="1"/>
  <c r="F288" i="8"/>
  <c r="G288" i="8" s="1"/>
  <c r="F296" i="8"/>
  <c r="F304" i="8"/>
  <c r="F312" i="8"/>
  <c r="G312" i="8" s="1"/>
  <c r="F320" i="8"/>
  <c r="G320" i="8" s="1"/>
  <c r="F328" i="8"/>
  <c r="G328" i="8" s="1"/>
  <c r="F336" i="8"/>
  <c r="G336" i="8" s="1"/>
  <c r="F344" i="8"/>
  <c r="G344" i="8" s="1"/>
  <c r="F352" i="8"/>
  <c r="G352" i="8" s="1"/>
  <c r="F360" i="8"/>
  <c r="G360" i="8" s="1"/>
  <c r="F368" i="8"/>
  <c r="F376" i="8"/>
  <c r="F384" i="8"/>
  <c r="F392" i="8"/>
  <c r="F400" i="8"/>
  <c r="F408" i="8"/>
  <c r="F416" i="8"/>
  <c r="G416" i="8" s="1"/>
  <c r="F424" i="8"/>
  <c r="G424" i="8" s="1"/>
  <c r="F432" i="8"/>
  <c r="G432" i="8" s="1"/>
  <c r="F440" i="8"/>
  <c r="G440" i="8" s="1"/>
  <c r="F448" i="8"/>
  <c r="G448" i="8" s="1"/>
  <c r="F456" i="8"/>
  <c r="G456" i="8" s="1"/>
  <c r="F464" i="8"/>
  <c r="G464" i="8" s="1"/>
  <c r="F472" i="8"/>
  <c r="G472" i="8" s="1"/>
  <c r="F920" i="8"/>
  <c r="G920" i="8" s="1"/>
  <c r="F201" i="8"/>
  <c r="G201" i="8" s="1"/>
  <c r="F229" i="8"/>
  <c r="G229" i="8" s="1"/>
  <c r="F257" i="8"/>
  <c r="G257" i="8" s="1"/>
  <c r="F305" i="8"/>
  <c r="F313" i="8"/>
  <c r="G313" i="8" s="1"/>
  <c r="F333" i="8"/>
  <c r="G333" i="8" s="1"/>
  <c r="F341" i="8"/>
  <c r="G341" i="8" s="1"/>
  <c r="F353" i="8"/>
  <c r="G353" i="8" s="1"/>
  <c r="F389" i="8"/>
  <c r="F429" i="8"/>
  <c r="G429" i="8" s="1"/>
  <c r="F437" i="8"/>
  <c r="G437" i="8" s="1"/>
  <c r="F465" i="8"/>
  <c r="G465" i="8" s="1"/>
  <c r="F485" i="8"/>
  <c r="G485" i="8" s="1"/>
  <c r="F513" i="8"/>
  <c r="G513" i="8" s="1"/>
  <c r="F561" i="8"/>
  <c r="G561" i="8" s="1"/>
  <c r="F569" i="8"/>
  <c r="G569" i="8" s="1"/>
  <c r="F589" i="8"/>
  <c r="G589" i="8" s="1"/>
  <c r="F597" i="8"/>
  <c r="G597" i="8" s="1"/>
  <c r="F609" i="8"/>
  <c r="G609" i="8" s="1"/>
  <c r="F645" i="8"/>
  <c r="G645" i="8" s="1"/>
  <c r="F251" i="8"/>
  <c r="G251" i="8" s="1"/>
  <c r="F190" i="8"/>
  <c r="G190" i="8" s="1"/>
  <c r="F198" i="8"/>
  <c r="G198" i="8" s="1"/>
  <c r="F206" i="8"/>
  <c r="G206" i="8" s="1"/>
  <c r="F214" i="8"/>
  <c r="G214" i="8" s="1"/>
  <c r="F222" i="8"/>
  <c r="G222" i="8" s="1"/>
  <c r="F230" i="8"/>
  <c r="G230" i="8" s="1"/>
  <c r="F238" i="8"/>
  <c r="G238" i="8" s="1"/>
  <c r="F246" i="8"/>
  <c r="G246" i="8" s="1"/>
  <c r="F254" i="8"/>
  <c r="G254" i="8" s="1"/>
  <c r="F262" i="8"/>
  <c r="G262" i="8" s="1"/>
  <c r="F270" i="8"/>
  <c r="G270" i="8" s="1"/>
  <c r="F278" i="8"/>
  <c r="G278" i="8" s="1"/>
  <c r="F286" i="8"/>
  <c r="G286" i="8" s="1"/>
  <c r="F294" i="8"/>
  <c r="F302" i="8"/>
  <c r="F310" i="8"/>
  <c r="G310" i="8" s="1"/>
  <c r="F318" i="8"/>
  <c r="G318" i="8" s="1"/>
  <c r="F326" i="8"/>
  <c r="G326" i="8" s="1"/>
  <c r="F334" i="8"/>
  <c r="G334" i="8" s="1"/>
  <c r="F342" i="8"/>
  <c r="G342" i="8" s="1"/>
  <c r="F350" i="8"/>
  <c r="G350" i="8" s="1"/>
  <c r="F358" i="8"/>
  <c r="G358" i="8" s="1"/>
  <c r="F366" i="8"/>
  <c r="F374" i="8"/>
  <c r="F382" i="8"/>
  <c r="F390" i="8"/>
  <c r="F398" i="8"/>
  <c r="F406" i="8"/>
  <c r="F414" i="8"/>
  <c r="G414" i="8" s="1"/>
  <c r="F422" i="8"/>
  <c r="G422" i="8" s="1"/>
  <c r="F430" i="8"/>
  <c r="G430" i="8" s="1"/>
  <c r="M430" i="8" s="1"/>
  <c r="F438" i="8"/>
  <c r="G438" i="8" s="1"/>
  <c r="F446" i="8"/>
  <c r="G446" i="8" s="1"/>
  <c r="F454" i="8"/>
  <c r="G454" i="8" s="1"/>
  <c r="F462" i="8"/>
  <c r="G462" i="8" s="1"/>
  <c r="F470" i="8"/>
  <c r="G470" i="8" s="1"/>
  <c r="F478" i="8"/>
  <c r="G478" i="8" s="1"/>
  <c r="F486" i="8"/>
  <c r="G486" i="8" s="1"/>
  <c r="F494" i="8"/>
  <c r="G494" i="8" s="1"/>
  <c r="M494" i="8" s="1"/>
  <c r="F502" i="8"/>
  <c r="G502" i="8" s="1"/>
  <c r="F510" i="8"/>
  <c r="G510" i="8" s="1"/>
  <c r="F518" i="8"/>
  <c r="G518" i="8" s="1"/>
  <c r="F526" i="8"/>
  <c r="G526" i="8" s="1"/>
  <c r="F534" i="8"/>
  <c r="G534" i="8" s="1"/>
  <c r="F542" i="8"/>
  <c r="G542" i="8" s="1"/>
  <c r="M542" i="8" s="1"/>
  <c r="F550" i="8"/>
  <c r="G550" i="8" s="1"/>
  <c r="F558" i="8"/>
  <c r="G558" i="8" s="1"/>
  <c r="F566" i="8"/>
  <c r="G566" i="8" s="1"/>
  <c r="M566" i="8" s="1"/>
  <c r="F574" i="8"/>
  <c r="G574" i="8" s="1"/>
  <c r="F582" i="8"/>
  <c r="G582" i="8" s="1"/>
  <c r="F590" i="8"/>
  <c r="G590" i="8" s="1"/>
  <c r="F598" i="8"/>
  <c r="G598" i="8" s="1"/>
  <c r="F606" i="8"/>
  <c r="G606" i="8" s="1"/>
  <c r="F614" i="8"/>
  <c r="G614" i="8" s="1"/>
  <c r="F622" i="8"/>
  <c r="G622" i="8" s="1"/>
  <c r="F630" i="8"/>
  <c r="G630" i="8" s="1"/>
  <c r="F638" i="8"/>
  <c r="G638" i="8" s="1"/>
  <c r="F646" i="8"/>
  <c r="G646" i="8" s="1"/>
  <c r="F654" i="8"/>
  <c r="G654" i="8" s="1"/>
  <c r="F662" i="8"/>
  <c r="F670" i="8"/>
  <c r="G670" i="8" s="1"/>
  <c r="F678" i="8"/>
  <c r="G678" i="8" s="1"/>
  <c r="F686" i="8"/>
  <c r="G686" i="8" s="1"/>
  <c r="F694" i="8"/>
  <c r="G694" i="8" s="1"/>
  <c r="F702" i="8"/>
  <c r="G702" i="8" s="1"/>
  <c r="F710" i="8"/>
  <c r="G710" i="8" s="1"/>
  <c r="F718" i="8"/>
  <c r="G718" i="8" s="1"/>
  <c r="F726" i="8"/>
  <c r="F734" i="8"/>
  <c r="G734" i="8" s="1"/>
  <c r="F742" i="8"/>
  <c r="G742" i="8" s="1"/>
  <c r="F750" i="8"/>
  <c r="G750" i="8" s="1"/>
  <c r="F758" i="8"/>
  <c r="G758" i="8" s="1"/>
  <c r="F766" i="8"/>
  <c r="G766" i="8" s="1"/>
  <c r="F774" i="8"/>
  <c r="G774" i="8" s="1"/>
  <c r="F782" i="8"/>
  <c r="G782" i="8" s="1"/>
  <c r="F790" i="8"/>
  <c r="G790" i="8" s="1"/>
  <c r="F798" i="8"/>
  <c r="G798" i="8" s="1"/>
  <c r="F806" i="8"/>
  <c r="G806" i="8" s="1"/>
  <c r="F814" i="8"/>
  <c r="G814" i="8" s="1"/>
  <c r="F822" i="8"/>
  <c r="G822" i="8" s="1"/>
  <c r="F830" i="8"/>
  <c r="G830" i="8" s="1"/>
  <c r="F838" i="8"/>
  <c r="G838" i="8" s="1"/>
  <c r="F846" i="8"/>
  <c r="G846" i="8" s="1"/>
  <c r="F854" i="8"/>
  <c r="G854" i="8" s="1"/>
  <c r="F862" i="8"/>
  <c r="G862" i="8" s="1"/>
  <c r="F870" i="8"/>
  <c r="G870" i="8" s="1"/>
  <c r="F878" i="8"/>
  <c r="G878" i="8" s="1"/>
  <c r="F886" i="8"/>
  <c r="G886" i="8" s="1"/>
  <c r="F894" i="8"/>
  <c r="G894" i="8" s="1"/>
  <c r="F902" i="8"/>
  <c r="G902" i="8" s="1"/>
  <c r="F910" i="8"/>
  <c r="G910" i="8" s="1"/>
  <c r="F918" i="8"/>
  <c r="G918" i="8" s="1"/>
  <c r="F315" i="8"/>
  <c r="G315" i="8" s="1"/>
  <c r="F507" i="8"/>
  <c r="G507" i="8" s="1"/>
  <c r="F579" i="8"/>
  <c r="G579" i="8" s="1"/>
  <c r="F643" i="8"/>
  <c r="G643" i="8" s="1"/>
  <c r="F707" i="8"/>
  <c r="G707" i="8" s="1"/>
  <c r="F771" i="8"/>
  <c r="G771" i="8" s="1"/>
  <c r="F915" i="8"/>
  <c r="G915" i="8" s="1"/>
  <c r="F480" i="8"/>
  <c r="G480" i="8" s="1"/>
  <c r="F488" i="8"/>
  <c r="G488" i="8" s="1"/>
  <c r="F496" i="8"/>
  <c r="G496" i="8" s="1"/>
  <c r="F504" i="8"/>
  <c r="G504" i="8" s="1"/>
  <c r="F512" i="8"/>
  <c r="G512" i="8" s="1"/>
  <c r="F520" i="8"/>
  <c r="G520" i="8" s="1"/>
  <c r="F528" i="8"/>
  <c r="G528" i="8" s="1"/>
  <c r="F536" i="8"/>
  <c r="G536" i="8" s="1"/>
  <c r="F544" i="8"/>
  <c r="G544" i="8" s="1"/>
  <c r="F552" i="8"/>
  <c r="G552" i="8" s="1"/>
  <c r="F560" i="8"/>
  <c r="G560" i="8" s="1"/>
  <c r="F568" i="8"/>
  <c r="G568" i="8" s="1"/>
  <c r="F576" i="8"/>
  <c r="G576" i="8" s="1"/>
  <c r="F584" i="8"/>
  <c r="G584" i="8" s="1"/>
  <c r="F592" i="8"/>
  <c r="G592" i="8" s="1"/>
  <c r="F600" i="8"/>
  <c r="G600" i="8" s="1"/>
  <c r="F608" i="8"/>
  <c r="G608" i="8" s="1"/>
  <c r="F616" i="8"/>
  <c r="G616" i="8" s="1"/>
  <c r="F624" i="8"/>
  <c r="G624" i="8" s="1"/>
  <c r="F632" i="8"/>
  <c r="G632" i="8" s="1"/>
  <c r="F640" i="8"/>
  <c r="G640" i="8" s="1"/>
  <c r="F648" i="8"/>
  <c r="G648" i="8" s="1"/>
  <c r="F656" i="8"/>
  <c r="G656" i="8" s="1"/>
  <c r="F664" i="8"/>
  <c r="F672" i="8"/>
  <c r="G672" i="8" s="1"/>
  <c r="F680" i="8"/>
  <c r="G680" i="8" s="1"/>
  <c r="F688" i="8"/>
  <c r="G688" i="8" s="1"/>
  <c r="F14" i="8"/>
  <c r="G14" i="8" s="1"/>
  <c r="F30" i="8"/>
  <c r="G30" i="8" s="1"/>
  <c r="F46" i="8"/>
  <c r="G46" i="8" s="1"/>
  <c r="F62" i="8"/>
  <c r="G62" i="8" s="1"/>
  <c r="F78" i="8"/>
  <c r="G78" i="8" s="1"/>
  <c r="M78" i="8" s="1"/>
  <c r="F94" i="8"/>
  <c r="G94" i="8" s="1"/>
  <c r="F110" i="8"/>
  <c r="G110" i="8" s="1"/>
  <c r="F126" i="8"/>
  <c r="G126" i="8" s="1"/>
  <c r="F142" i="8"/>
  <c r="G142" i="8" s="1"/>
  <c r="F158" i="8"/>
  <c r="F174" i="8"/>
  <c r="G174" i="8" s="1"/>
  <c r="F194" i="8"/>
  <c r="G194" i="8" s="1"/>
  <c r="F210" i="8"/>
  <c r="G210" i="8" s="1"/>
  <c r="F234" i="8"/>
  <c r="G234" i="8" s="1"/>
  <c r="F242" i="8"/>
  <c r="G242" i="8" s="1"/>
  <c r="F274" i="8"/>
  <c r="G274" i="8" s="1"/>
  <c r="F282" i="8"/>
  <c r="G282" i="8" s="1"/>
  <c r="F306" i="8"/>
  <c r="F322" i="8"/>
  <c r="G322" i="8" s="1"/>
  <c r="F338" i="8"/>
  <c r="G338" i="8" s="1"/>
  <c r="F362" i="8"/>
  <c r="F370" i="8"/>
  <c r="F402" i="8"/>
  <c r="F410" i="8"/>
  <c r="F434" i="8"/>
  <c r="G434" i="8" s="1"/>
  <c r="F450" i="8"/>
  <c r="G450" i="8" s="1"/>
  <c r="F490" i="8"/>
  <c r="G490" i="8" s="1"/>
  <c r="F538" i="8"/>
  <c r="G538" i="8" s="1"/>
  <c r="F578" i="8"/>
  <c r="G578" i="8" s="1"/>
  <c r="F618" i="8"/>
  <c r="G618" i="8" s="1"/>
  <c r="F674" i="8"/>
  <c r="G674" i="8" s="1"/>
  <c r="F722" i="8"/>
  <c r="G722" i="8" s="1"/>
  <c r="F778" i="8"/>
  <c r="G778" i="8" s="1"/>
  <c r="F842" i="8"/>
  <c r="G842" i="8" s="1"/>
  <c r="F898" i="8"/>
  <c r="G898" i="8" s="1"/>
  <c r="F443" i="8"/>
  <c r="G443" i="8" s="1"/>
  <c r="F11" i="8"/>
  <c r="G11" i="8" s="1"/>
  <c r="F563" i="8"/>
  <c r="G563" i="8" s="1"/>
  <c r="F627" i="8"/>
  <c r="G627" i="8" s="1"/>
  <c r="F691" i="8"/>
  <c r="F755" i="8"/>
  <c r="G755" i="8" s="1"/>
  <c r="F815" i="8"/>
  <c r="G815" i="8" s="1"/>
  <c r="F899" i="8"/>
  <c r="G899" i="8" s="1"/>
  <c r="F696" i="8"/>
  <c r="F704" i="8"/>
  <c r="G704" i="8" s="1"/>
  <c r="F712" i="8"/>
  <c r="G712" i="8" s="1"/>
  <c r="F720" i="8"/>
  <c r="G720" i="8" s="1"/>
  <c r="F728" i="8"/>
  <c r="F736" i="8"/>
  <c r="G736" i="8" s="1"/>
  <c r="F744" i="8"/>
  <c r="G744" i="8" s="1"/>
  <c r="F752" i="8"/>
  <c r="G752" i="8" s="1"/>
  <c r="F760" i="8"/>
  <c r="G760" i="8" s="1"/>
  <c r="F768" i="8"/>
  <c r="G768" i="8" s="1"/>
  <c r="F776" i="8"/>
  <c r="G776" i="8" s="1"/>
  <c r="F784" i="8"/>
  <c r="F792" i="8"/>
  <c r="G792" i="8" s="1"/>
  <c r="F800" i="8"/>
  <c r="G800" i="8" s="1"/>
  <c r="F808" i="8"/>
  <c r="G808" i="8" s="1"/>
  <c r="F816" i="8"/>
  <c r="G816" i="8" s="1"/>
  <c r="F824" i="8"/>
  <c r="G824" i="8" s="1"/>
  <c r="F832" i="8"/>
  <c r="G832" i="8" s="1"/>
  <c r="F840" i="8"/>
  <c r="G840" i="8" s="1"/>
  <c r="F848" i="8"/>
  <c r="G848" i="8" s="1"/>
  <c r="F856" i="8"/>
  <c r="G856" i="8" s="1"/>
  <c r="F864" i="8"/>
  <c r="G864" i="8" s="1"/>
  <c r="F872" i="8"/>
  <c r="G872" i="8" s="1"/>
  <c r="F880" i="8"/>
  <c r="G880" i="8" s="1"/>
  <c r="F888" i="8"/>
  <c r="G888" i="8" s="1"/>
  <c r="F896" i="8"/>
  <c r="G896" i="8" s="1"/>
  <c r="F904" i="8"/>
  <c r="G904" i="8" s="1"/>
  <c r="F912" i="8"/>
  <c r="G912" i="8" s="1"/>
  <c r="F209" i="8"/>
  <c r="G209" i="8" s="1"/>
  <c r="F217" i="8"/>
  <c r="G217" i="8" s="1"/>
  <c r="F237" i="8"/>
  <c r="G237" i="8" s="1"/>
  <c r="F245" i="8"/>
  <c r="G245" i="8" s="1"/>
  <c r="F273" i="8"/>
  <c r="G273" i="8" s="1"/>
  <c r="F293" i="8"/>
  <c r="F321" i="8"/>
  <c r="G321" i="8" s="1"/>
  <c r="F369" i="8"/>
  <c r="F377" i="8"/>
  <c r="F397" i="8"/>
  <c r="F405" i="8"/>
  <c r="F417" i="8"/>
  <c r="G417" i="8" s="1"/>
  <c r="F453" i="8"/>
  <c r="G453" i="8" s="1"/>
  <c r="F493" i="8"/>
  <c r="G493" i="8" s="1"/>
  <c r="F501" i="8"/>
  <c r="G501" i="8" s="1"/>
  <c r="F529" i="8"/>
  <c r="G529" i="8" s="1"/>
  <c r="F549" i="8"/>
  <c r="G549" i="8" s="1"/>
  <c r="F577" i="8"/>
  <c r="G577" i="8" s="1"/>
  <c r="F625" i="8"/>
  <c r="G625" i="8" s="1"/>
  <c r="F633" i="8"/>
  <c r="G633" i="8" s="1"/>
  <c r="F653" i="8"/>
  <c r="G653" i="8" s="1"/>
  <c r="F661" i="8"/>
  <c r="F673" i="8"/>
  <c r="G673" i="8" s="1"/>
  <c r="F709" i="8"/>
  <c r="G709" i="8" s="1"/>
  <c r="F749" i="8"/>
  <c r="G749" i="8" s="1"/>
  <c r="F757" i="8"/>
  <c r="G757" i="8" s="1"/>
  <c r="F785" i="8"/>
  <c r="G785" i="8" s="1"/>
  <c r="F805" i="8"/>
  <c r="G805" i="8" s="1"/>
  <c r="F833" i="8"/>
  <c r="G833" i="8" s="1"/>
  <c r="F881" i="8"/>
  <c r="G881" i="8" s="1"/>
  <c r="F889" i="8"/>
  <c r="G889" i="8" s="1"/>
  <c r="F909" i="8"/>
  <c r="G909" i="8" s="1"/>
  <c r="F917" i="8"/>
  <c r="G917" i="8" s="1"/>
  <c r="F466" i="8"/>
  <c r="G466" i="8" s="1"/>
  <c r="F562" i="8"/>
  <c r="G562" i="8" s="1"/>
  <c r="F658" i="8"/>
  <c r="G658" i="8" s="1"/>
  <c r="F706" i="8"/>
  <c r="G706" i="8" s="1"/>
  <c r="F730" i="8"/>
  <c r="G730" i="8" s="1"/>
  <c r="F754" i="8"/>
  <c r="G754" i="8" s="1"/>
  <c r="F498" i="8"/>
  <c r="G498" i="8" s="1"/>
  <c r="F530" i="8"/>
  <c r="G530" i="8" s="1"/>
  <c r="F594" i="8"/>
  <c r="G594" i="8" s="1"/>
  <c r="F626" i="8"/>
  <c r="G626" i="8" s="1"/>
  <c r="F666" i="8"/>
  <c r="G666" i="8" s="1"/>
  <c r="F690" i="8"/>
  <c r="F746" i="8"/>
  <c r="G746" i="8" s="1"/>
  <c r="F786" i="8"/>
  <c r="G786" i="8" s="1"/>
  <c r="F794" i="8"/>
  <c r="G794" i="8" s="1"/>
  <c r="F171" i="8"/>
  <c r="G171" i="8" s="1"/>
  <c r="F6" i="8"/>
  <c r="G6" i="8" s="1"/>
  <c r="F22" i="8"/>
  <c r="G22" i="8" s="1"/>
  <c r="F38" i="8"/>
  <c r="G38" i="8" s="1"/>
  <c r="F54" i="8"/>
  <c r="G54" i="8" s="1"/>
  <c r="F70" i="8"/>
  <c r="G70" i="8" s="1"/>
  <c r="F86" i="8"/>
  <c r="G86" i="8" s="1"/>
  <c r="F102" i="8"/>
  <c r="G102" i="8" s="1"/>
  <c r="M102" i="8" s="1"/>
  <c r="F118" i="8"/>
  <c r="G118" i="8" s="1"/>
  <c r="F134" i="8"/>
  <c r="G134" i="8" s="1"/>
  <c r="F150" i="8"/>
  <c r="F166" i="8"/>
  <c r="G166" i="8" s="1"/>
  <c r="F182" i="8"/>
  <c r="G182" i="8" s="1"/>
  <c r="F25" i="8"/>
  <c r="G25" i="8" s="1"/>
  <c r="F89" i="8"/>
  <c r="G89" i="8" s="1"/>
  <c r="F153" i="8"/>
  <c r="F59" i="8"/>
  <c r="G59" i="8" s="1"/>
  <c r="F18" i="8"/>
  <c r="G18" i="8" s="1"/>
  <c r="F34" i="8"/>
  <c r="G34" i="8" s="1"/>
  <c r="F50" i="8"/>
  <c r="G50" i="8" s="1"/>
  <c r="F66" i="8"/>
  <c r="G66" i="8" s="1"/>
  <c r="F82" i="8"/>
  <c r="G82" i="8" s="1"/>
  <c r="F98" i="8"/>
  <c r="G98" i="8" s="1"/>
  <c r="F114" i="8"/>
  <c r="G114" i="8" s="1"/>
  <c r="F130" i="8"/>
  <c r="G130" i="8" s="1"/>
  <c r="F146" i="8"/>
  <c r="F162" i="8"/>
  <c r="F178" i="8"/>
  <c r="G178" i="8" s="1"/>
  <c r="F91" i="8"/>
  <c r="G91" i="8" s="1"/>
  <c r="F4" i="8"/>
  <c r="G4" i="8" s="1"/>
  <c r="F20" i="8"/>
  <c r="G20" i="8" s="1"/>
  <c r="F36" i="8"/>
  <c r="G36" i="8" s="1"/>
  <c r="F52" i="8"/>
  <c r="G52" i="8" s="1"/>
  <c r="F68" i="8"/>
  <c r="G68" i="8" s="1"/>
  <c r="F84" i="8"/>
  <c r="G84" i="8" s="1"/>
  <c r="F100" i="8"/>
  <c r="G100" i="8" s="1"/>
  <c r="F116" i="8"/>
  <c r="G116" i="8" s="1"/>
  <c r="F132" i="8"/>
  <c r="G132" i="8" s="1"/>
  <c r="F148" i="8"/>
  <c r="F164" i="8"/>
  <c r="F180" i="8"/>
  <c r="G180" i="8" s="1"/>
  <c r="F729" i="8"/>
  <c r="F5" i="8"/>
  <c r="G5" i="8" s="1"/>
  <c r="F69" i="8"/>
  <c r="G69" i="8" s="1"/>
  <c r="F133" i="8"/>
  <c r="G133" i="8" s="1"/>
  <c r="F155" i="8"/>
  <c r="F49" i="8"/>
  <c r="G49" i="8" s="1"/>
  <c r="F113" i="8"/>
  <c r="G113" i="8" s="1"/>
  <c r="F177" i="8"/>
  <c r="G177" i="8" s="1"/>
  <c r="F27" i="8"/>
  <c r="G27" i="8" s="1"/>
  <c r="F187" i="8"/>
  <c r="G187" i="8" s="1"/>
  <c r="M81" i="8"/>
  <c r="M449" i="8"/>
  <c r="M657" i="8"/>
  <c r="M53" i="8"/>
  <c r="M60" i="8"/>
  <c r="M76" i="8"/>
  <c r="M220" i="8"/>
  <c r="M284" i="8"/>
  <c r="M97" i="8"/>
  <c r="M193" i="8"/>
  <c r="M241" i="8"/>
  <c r="M289" i="8"/>
  <c r="G354" i="8"/>
  <c r="G514" i="8"/>
  <c r="G546" i="8"/>
  <c r="G642" i="8"/>
  <c r="G738" i="8"/>
  <c r="G769" i="8"/>
  <c r="G818" i="8"/>
  <c r="G522" i="8"/>
  <c r="G586" i="8"/>
  <c r="G380" i="8"/>
  <c r="G508" i="8"/>
  <c r="G636" i="8"/>
  <c r="G764" i="8"/>
  <c r="G892" i="8"/>
  <c r="G9" i="8"/>
  <c r="G137" i="8"/>
  <c r="G213" i="8"/>
  <c r="G225" i="8"/>
  <c r="G677" i="8"/>
  <c r="G885" i="8"/>
  <c r="G42" i="8"/>
  <c r="G90" i="8"/>
  <c r="G56" i="8"/>
  <c r="G184" i="8"/>
  <c r="G244" i="8"/>
  <c r="G308" i="8"/>
  <c r="G372" i="8"/>
  <c r="G500" i="8"/>
  <c r="G564" i="8"/>
  <c r="G628" i="8"/>
  <c r="G692" i="8"/>
  <c r="G756" i="8"/>
  <c r="G820" i="8"/>
  <c r="G57" i="8"/>
  <c r="G249" i="8"/>
  <c r="G565" i="8"/>
  <c r="F671" i="8"/>
  <c r="F601" i="8"/>
  <c r="F83" i="8"/>
  <c r="F127" i="8"/>
  <c r="F167" i="8"/>
  <c r="F841" i="8"/>
  <c r="F345" i="8"/>
  <c r="F299" i="8"/>
  <c r="F583" i="8"/>
  <c r="F473" i="8"/>
  <c r="F809" i="8"/>
  <c r="F203" i="8"/>
  <c r="F235" i="8"/>
  <c r="F263" i="8"/>
  <c r="F287" i="8"/>
  <c r="F347" i="8"/>
  <c r="F383" i="8"/>
  <c r="F399" i="8"/>
  <c r="F423" i="8"/>
  <c r="F439" i="8"/>
  <c r="F475" i="8"/>
  <c r="F523" i="8"/>
  <c r="F555" i="8"/>
  <c r="F619" i="8"/>
  <c r="F639" i="8"/>
  <c r="F683" i="8"/>
  <c r="F715" i="8"/>
  <c r="F735" i="8"/>
  <c r="F747" i="8"/>
  <c r="F779" i="8"/>
  <c r="F669" i="8"/>
  <c r="F905" i="8"/>
  <c r="F537" i="8"/>
  <c r="F829" i="8"/>
  <c r="F409" i="8"/>
  <c r="F921" i="8"/>
  <c r="F23" i="8"/>
  <c r="F125" i="8"/>
  <c r="F665" i="8"/>
  <c r="F797" i="8"/>
  <c r="F319" i="8"/>
  <c r="F343" i="8"/>
  <c r="F427" i="8"/>
  <c r="F455" i="8"/>
  <c r="F463" i="8"/>
  <c r="F543" i="8"/>
  <c r="F687" i="8"/>
  <c r="F879" i="8"/>
  <c r="F329" i="8"/>
  <c r="F219" i="8"/>
  <c r="F255" i="8"/>
  <c r="F271" i="8"/>
  <c r="F295" i="8"/>
  <c r="F311" i="8"/>
  <c r="F363" i="8"/>
  <c r="F391" i="8"/>
  <c r="F415" i="8"/>
  <c r="F491" i="8"/>
  <c r="F539" i="8"/>
  <c r="F575" i="8"/>
  <c r="F607" i="8"/>
  <c r="F651" i="8"/>
  <c r="F703" i="8"/>
  <c r="F767" i="8"/>
  <c r="F895" i="8"/>
  <c r="F907" i="8"/>
  <c r="F7" i="8"/>
  <c r="F19" i="8"/>
  <c r="F31" i="8"/>
  <c r="F39" i="8"/>
  <c r="F51" i="8"/>
  <c r="F63" i="8"/>
  <c r="F71" i="8"/>
  <c r="F95" i="8"/>
  <c r="F103" i="8"/>
  <c r="F115" i="8"/>
  <c r="F135" i="8"/>
  <c r="F147" i="8"/>
  <c r="F159" i="8"/>
  <c r="F179" i="8"/>
  <c r="F191" i="8"/>
  <c r="F199" i="8"/>
  <c r="F61" i="8"/>
  <c r="F281" i="8"/>
  <c r="F211" i="8"/>
  <c r="F227" i="8"/>
  <c r="F243" i="8"/>
  <c r="F279" i="8"/>
  <c r="F303" i="8"/>
  <c r="F323" i="8"/>
  <c r="F331" i="8"/>
  <c r="F339" i="8"/>
  <c r="F355" i="8"/>
  <c r="F371" i="8"/>
  <c r="F407" i="8"/>
  <c r="F431" i="8"/>
  <c r="F451" i="8"/>
  <c r="F459" i="8"/>
  <c r="F467" i="8"/>
  <c r="F483" i="8"/>
  <c r="F503" i="8"/>
  <c r="F515" i="8"/>
  <c r="F531" i="8"/>
  <c r="F547" i="8"/>
  <c r="F567" i="8"/>
  <c r="F587" i="8"/>
  <c r="F599" i="8"/>
  <c r="F631" i="8"/>
  <c r="F663" i="8"/>
  <c r="F695" i="8"/>
  <c r="F727" i="8"/>
  <c r="F759" i="8"/>
  <c r="F855" i="8"/>
  <c r="F863" i="8"/>
  <c r="F875" i="8"/>
  <c r="F887" i="8"/>
  <c r="F919" i="8"/>
  <c r="F527" i="8"/>
  <c r="F591" i="8"/>
  <c r="F667" i="8"/>
  <c r="F751" i="8"/>
  <c r="F851" i="8"/>
  <c r="F681" i="8"/>
  <c r="F713" i="8"/>
  <c r="F745" i="8"/>
  <c r="F777" i="8"/>
  <c r="F873" i="8"/>
  <c r="F3" i="8"/>
  <c r="F15" i="8"/>
  <c r="F35" i="8"/>
  <c r="F47" i="8"/>
  <c r="F55" i="8"/>
  <c r="F67" i="8"/>
  <c r="F79" i="8"/>
  <c r="F87" i="8"/>
  <c r="F99" i="8"/>
  <c r="F111" i="8"/>
  <c r="F119" i="8"/>
  <c r="F143" i="8"/>
  <c r="F151" i="8"/>
  <c r="F175" i="8"/>
  <c r="F183" i="8"/>
  <c r="F207" i="8"/>
  <c r="F215" i="8"/>
  <c r="F231" i="8"/>
  <c r="F239" i="8"/>
  <c r="F283" i="8"/>
  <c r="F327" i="8"/>
  <c r="F335" i="8"/>
  <c r="F359" i="8"/>
  <c r="F367" i="8"/>
  <c r="F411" i="8"/>
  <c r="F487" i="8"/>
  <c r="F495" i="8"/>
  <c r="F511" i="8"/>
  <c r="F551" i="8"/>
  <c r="F571" i="8"/>
  <c r="F615" i="8"/>
  <c r="F623" i="8"/>
  <c r="F655" i="8"/>
  <c r="F679" i="8"/>
  <c r="F699" i="8"/>
  <c r="F731" i="8"/>
  <c r="F763" i="8"/>
  <c r="F859" i="8"/>
  <c r="F701" i="8"/>
  <c r="F733" i="8"/>
  <c r="F765" i="8"/>
  <c r="F861" i="8"/>
  <c r="F893" i="8"/>
  <c r="F223" i="8"/>
  <c r="F247" i="8"/>
  <c r="F259" i="8"/>
  <c r="F267" i="8"/>
  <c r="F275" i="8"/>
  <c r="F291" i="8"/>
  <c r="F307" i="8"/>
  <c r="F351" i="8"/>
  <c r="F375" i="8"/>
  <c r="F387" i="8"/>
  <c r="F395" i="8"/>
  <c r="F403" i="8"/>
  <c r="F419" i="8"/>
  <c r="F435" i="8"/>
  <c r="F447" i="8"/>
  <c r="F471" i="8"/>
  <c r="F479" i="8"/>
  <c r="F519" i="8"/>
  <c r="F535" i="8"/>
  <c r="F559" i="8"/>
  <c r="F603" i="8"/>
  <c r="F635" i="8"/>
  <c r="F647" i="8"/>
  <c r="F711" i="8"/>
  <c r="F719" i="8"/>
  <c r="F743" i="8"/>
  <c r="F775" i="8"/>
  <c r="F783" i="8"/>
  <c r="F871" i="8"/>
  <c r="F891" i="8"/>
  <c r="F903" i="8"/>
  <c r="F911" i="8"/>
  <c r="F131" i="8"/>
  <c r="F163" i="8"/>
  <c r="F195" i="8"/>
  <c r="F29" i="8"/>
  <c r="F77" i="8"/>
  <c r="F141" i="8"/>
  <c r="F173" i="8"/>
  <c r="F205" i="8"/>
  <c r="F233" i="8"/>
  <c r="F265" i="8"/>
  <c r="F297" i="8"/>
  <c r="F157" i="8"/>
  <c r="F189" i="8"/>
  <c r="F221" i="8"/>
  <c r="F253" i="8"/>
  <c r="F285" i="8"/>
  <c r="F317" i="8"/>
  <c r="F361" i="8"/>
  <c r="F393" i="8"/>
  <c r="F425" i="8"/>
  <c r="F457" i="8"/>
  <c r="F489" i="8"/>
  <c r="F521" i="8"/>
  <c r="F553" i="8"/>
  <c r="F585" i="8"/>
  <c r="F617" i="8"/>
  <c r="F649" i="8"/>
  <c r="F13" i="8"/>
  <c r="F45" i="8"/>
  <c r="F109" i="8"/>
  <c r="F349" i="8"/>
  <c r="F381" i="8"/>
  <c r="F413" i="8"/>
  <c r="F445" i="8"/>
  <c r="F477" i="8"/>
  <c r="F509" i="8"/>
  <c r="F541" i="8"/>
  <c r="F573" i="8"/>
  <c r="F605" i="8"/>
  <c r="F637" i="8"/>
  <c r="F93" i="8"/>
  <c r="H2" i="8"/>
  <c r="M883" i="8" l="1"/>
  <c r="M33" i="8"/>
  <c r="M497" i="8"/>
  <c r="AQ751" i="23"/>
  <c r="AQ55" i="23"/>
  <c r="AT55" i="23" s="1"/>
  <c r="AC751" i="23"/>
  <c r="AC55" i="23"/>
  <c r="AF55" i="23" s="1"/>
  <c r="H390" i="23"/>
  <c r="K390" i="23" s="1"/>
  <c r="AQ390" i="23"/>
  <c r="AT390" i="23" s="1"/>
  <c r="AC390" i="23"/>
  <c r="AF390" i="23" s="1"/>
  <c r="H70" i="23"/>
  <c r="K70" i="23" s="1"/>
  <c r="AQ70" i="23"/>
  <c r="AT70" i="23" s="1"/>
  <c r="AC70" i="23"/>
  <c r="AF70" i="23" s="1"/>
  <c r="H330" i="23"/>
  <c r="AQ330" i="23"/>
  <c r="AC330" i="23"/>
  <c r="H333" i="23"/>
  <c r="J333" i="23" s="1"/>
  <c r="K333" i="23" s="1"/>
  <c r="AQ333" i="23"/>
  <c r="AS333" i="23" s="1"/>
  <c r="AT333" i="23" s="1"/>
  <c r="AC333" i="23"/>
  <c r="AE333" i="23" s="1"/>
  <c r="AF333" i="23" s="1"/>
  <c r="AQ749" i="23"/>
  <c r="AQ53" i="23"/>
  <c r="AT53" i="23" s="1"/>
  <c r="AC749" i="23"/>
  <c r="AC53" i="23"/>
  <c r="AF53" i="23" s="1"/>
  <c r="H300" i="23"/>
  <c r="J300" i="23" s="1"/>
  <c r="K300" i="23" s="1"/>
  <c r="AQ300" i="23"/>
  <c r="AS300" i="23" s="1"/>
  <c r="AT300" i="23" s="1"/>
  <c r="AC300" i="23"/>
  <c r="AE300" i="23" s="1"/>
  <c r="AF300" i="23" s="1"/>
  <c r="H36" i="23"/>
  <c r="J36" i="23" s="1"/>
  <c r="K36" i="23" s="1"/>
  <c r="AC36" i="23"/>
  <c r="AE36" i="23" s="1"/>
  <c r="AQ36" i="23"/>
  <c r="AS36" i="23" s="1"/>
  <c r="H366" i="23"/>
  <c r="J366" i="23" s="1"/>
  <c r="K366" i="23" s="1"/>
  <c r="AQ366" i="23"/>
  <c r="AS366" i="23" s="1"/>
  <c r="AT366" i="23" s="1"/>
  <c r="AC366" i="23"/>
  <c r="AE366" i="23" s="1"/>
  <c r="AF366" i="23" s="1"/>
  <c r="M789" i="8"/>
  <c r="G664" i="8"/>
  <c r="G659" i="8"/>
  <c r="G661" i="8"/>
  <c r="G662" i="8"/>
  <c r="G660" i="8"/>
  <c r="M545" i="8"/>
  <c r="M325" i="8"/>
  <c r="G293" i="8"/>
  <c r="G148" i="8"/>
  <c r="G162" i="8"/>
  <c r="G150" i="8"/>
  <c r="G302" i="8"/>
  <c r="G305" i="8"/>
  <c r="G296" i="8"/>
  <c r="G155" i="8"/>
  <c r="G146" i="8"/>
  <c r="G306" i="8"/>
  <c r="G158" i="8"/>
  <c r="G294" i="8"/>
  <c r="G160" i="8"/>
  <c r="G300" i="8"/>
  <c r="G298" i="8"/>
  <c r="G164" i="8"/>
  <c r="G153" i="8"/>
  <c r="G304" i="8"/>
  <c r="G149" i="8"/>
  <c r="G301" i="8"/>
  <c r="G292" i="8"/>
  <c r="G290" i="8"/>
  <c r="G152" i="8"/>
  <c r="G156" i="8"/>
  <c r="G690" i="8"/>
  <c r="G405" i="8"/>
  <c r="H53" i="23"/>
  <c r="K53" i="23" s="1"/>
  <c r="H749" i="23"/>
  <c r="H55" i="23"/>
  <c r="K55" i="23" s="1"/>
  <c r="H751" i="23"/>
  <c r="G691" i="8"/>
  <c r="G382" i="8"/>
  <c r="G408" i="8"/>
  <c r="G376" i="8"/>
  <c r="G364" i="8"/>
  <c r="G373" i="8"/>
  <c r="G410" i="8"/>
  <c r="G726" i="8"/>
  <c r="G406" i="8"/>
  <c r="G374" i="8"/>
  <c r="G389" i="8"/>
  <c r="G400" i="8"/>
  <c r="G368" i="8"/>
  <c r="G386" i="8"/>
  <c r="G385" i="8"/>
  <c r="G365" i="8"/>
  <c r="G404" i="8"/>
  <c r="G401" i="8"/>
  <c r="G394" i="8"/>
  <c r="G402" i="8"/>
  <c r="G398" i="8"/>
  <c r="G366" i="8"/>
  <c r="G392" i="8"/>
  <c r="G379" i="8"/>
  <c r="G396" i="8"/>
  <c r="M396" i="8" s="1"/>
  <c r="G689" i="8"/>
  <c r="G362" i="8"/>
  <c r="G397" i="8"/>
  <c r="G377" i="8"/>
  <c r="G729" i="8"/>
  <c r="G369" i="8"/>
  <c r="G728" i="8"/>
  <c r="G696" i="8"/>
  <c r="G370" i="8"/>
  <c r="G390" i="8"/>
  <c r="G384" i="8"/>
  <c r="G697" i="8"/>
  <c r="G388" i="8"/>
  <c r="G698" i="8"/>
  <c r="M815" i="8"/>
  <c r="M753" i="8"/>
  <c r="M630" i="8"/>
  <c r="M662" i="8"/>
  <c r="M704" i="8"/>
  <c r="M485" i="8"/>
  <c r="M502" i="8"/>
  <c r="M865" i="8"/>
  <c r="M105" i="8"/>
  <c r="M438" i="8"/>
  <c r="M246" i="8"/>
  <c r="M240" i="8"/>
  <c r="M43" i="8"/>
  <c r="M525" i="8"/>
  <c r="M799" i="8"/>
  <c r="M801" i="8"/>
  <c r="M581" i="8"/>
  <c r="M817" i="8"/>
  <c r="M864" i="8"/>
  <c r="M611" i="8"/>
  <c r="M269" i="8"/>
  <c r="M122" i="8"/>
  <c r="M758" i="8"/>
  <c r="M365" i="8"/>
  <c r="M705" i="8"/>
  <c r="M598" i="8"/>
  <c r="M374" i="8"/>
  <c r="M310" i="8"/>
  <c r="M214" i="8"/>
  <c r="M464" i="8"/>
  <c r="M272" i="8"/>
  <c r="M693" i="8"/>
  <c r="M694" i="8"/>
  <c r="M470" i="8"/>
  <c r="M342" i="8"/>
  <c r="M278" i="8"/>
  <c r="M336" i="8"/>
  <c r="M12" i="8"/>
  <c r="M277" i="8"/>
  <c r="M675" i="8"/>
  <c r="M441" i="8"/>
  <c r="M492" i="8"/>
  <c r="M790" i="8"/>
  <c r="M17" i="8"/>
  <c r="M528" i="8"/>
  <c r="M847" i="8"/>
  <c r="M606" i="8"/>
  <c r="M229" i="8"/>
  <c r="H155" i="23" s="1"/>
  <c r="M348" i="8"/>
  <c r="M877" i="8"/>
  <c r="M798" i="8"/>
  <c r="M254" i="8"/>
  <c r="M190" i="8"/>
  <c r="M446" i="8"/>
  <c r="M318" i="8"/>
  <c r="M822" i="8"/>
  <c r="M726" i="8"/>
  <c r="M358" i="8"/>
  <c r="M510" i="8"/>
  <c r="M478" i="8"/>
  <c r="M414" i="8"/>
  <c r="M533" i="8"/>
  <c r="M182" i="8"/>
  <c r="M793" i="8"/>
  <c r="M781" i="8"/>
  <c r="M918" i="8"/>
  <c r="M592" i="8"/>
  <c r="M734" i="8"/>
  <c r="M670" i="8"/>
  <c r="M894" i="8"/>
  <c r="M766" i="8"/>
  <c r="M496" i="8"/>
  <c r="M237" i="8"/>
  <c r="M702" i="8"/>
  <c r="M574" i="8"/>
  <c r="M350" i="8"/>
  <c r="M286" i="8"/>
  <c r="M222" i="8"/>
  <c r="M507" i="8"/>
  <c r="M886" i="8"/>
  <c r="M710" i="8"/>
  <c r="M582" i="8"/>
  <c r="M326" i="8"/>
  <c r="M198" i="8"/>
  <c r="M560" i="8"/>
  <c r="M320" i="8"/>
  <c r="M609" i="8"/>
  <c r="M741" i="8"/>
  <c r="M437" i="8"/>
  <c r="M774" i="8"/>
  <c r="M262" i="8"/>
  <c r="M624" i="8"/>
  <c r="M416" i="8"/>
  <c r="M224" i="8"/>
  <c r="M643" i="8"/>
  <c r="M41" i="8"/>
  <c r="M678" i="8"/>
  <c r="M550" i="8"/>
  <c r="M294" i="8"/>
  <c r="M150" i="8"/>
  <c r="M315" i="8"/>
  <c r="M899" i="8"/>
  <c r="M742" i="8"/>
  <c r="M518" i="8"/>
  <c r="M486" i="8"/>
  <c r="M454" i="8"/>
  <c r="M422" i="8"/>
  <c r="M230" i="8"/>
  <c r="M672" i="8"/>
  <c r="M896" i="8"/>
  <c r="M448" i="8"/>
  <c r="M384" i="8"/>
  <c r="M288" i="8"/>
  <c r="M192" i="8"/>
  <c r="M561" i="8"/>
  <c r="M453" i="8"/>
  <c r="M720" i="8"/>
  <c r="M917" i="8"/>
  <c r="M305" i="8"/>
  <c r="M206" i="8"/>
  <c r="M558" i="8"/>
  <c r="M169" i="8"/>
  <c r="M38" i="8"/>
  <c r="M334" i="8"/>
  <c r="M270" i="8"/>
  <c r="M709" i="8"/>
  <c r="G784" i="8"/>
  <c r="M94" i="8"/>
  <c r="M526" i="8"/>
  <c r="M749" i="8"/>
  <c r="M462" i="8"/>
  <c r="M238" i="8"/>
  <c r="M902" i="8"/>
  <c r="M870" i="8"/>
  <c r="M806" i="8"/>
  <c r="M100" i="8"/>
  <c r="M846" i="8"/>
  <c r="M750" i="8"/>
  <c r="M654" i="8"/>
  <c r="M148" i="8"/>
  <c r="M84" i="8"/>
  <c r="M30" i="8"/>
  <c r="M68" i="8"/>
  <c r="M4" i="8"/>
  <c r="M6" i="8"/>
  <c r="M14" i="8"/>
  <c r="M493" i="8"/>
  <c r="M878" i="8"/>
  <c r="M52" i="8"/>
  <c r="M187" i="8"/>
  <c r="M110" i="8"/>
  <c r="M136" i="8"/>
  <c r="M168" i="8"/>
  <c r="M46" i="8"/>
  <c r="M27" i="8"/>
  <c r="M922" i="8"/>
  <c r="M138" i="8"/>
  <c r="M134" i="8"/>
  <c r="M130" i="8"/>
  <c r="M181" i="8"/>
  <c r="M170" i="8"/>
  <c r="M178" i="8"/>
  <c r="M114" i="8"/>
  <c r="M124" i="8"/>
  <c r="M116" i="8"/>
  <c r="M132" i="8"/>
  <c r="G509" i="8"/>
  <c r="G13" i="8"/>
  <c r="G617" i="8"/>
  <c r="G361" i="8"/>
  <c r="G205" i="8"/>
  <c r="G29" i="8"/>
  <c r="G195" i="8"/>
  <c r="G871" i="8"/>
  <c r="G603" i="8"/>
  <c r="G419" i="8"/>
  <c r="G893" i="8"/>
  <c r="G701" i="8"/>
  <c r="G615" i="8"/>
  <c r="G359" i="8"/>
  <c r="G119" i="8"/>
  <c r="G35" i="8"/>
  <c r="G873" i="8"/>
  <c r="G681" i="8"/>
  <c r="G855" i="8"/>
  <c r="G567" i="8"/>
  <c r="G451" i="8"/>
  <c r="G303" i="8"/>
  <c r="G199" i="8"/>
  <c r="G95" i="8"/>
  <c r="G39" i="8"/>
  <c r="G907" i="8"/>
  <c r="G491" i="8"/>
  <c r="G219" i="8"/>
  <c r="G343" i="8"/>
  <c r="G683" i="8"/>
  <c r="G399" i="8"/>
  <c r="G473" i="8"/>
  <c r="M909" i="8"/>
  <c r="M825" i="8"/>
  <c r="M677" i="8"/>
  <c r="M593" i="8"/>
  <c r="M421" i="8"/>
  <c r="M337" i="8"/>
  <c r="M201" i="8"/>
  <c r="M101" i="8"/>
  <c r="M9" i="8"/>
  <c r="M876" i="8"/>
  <c r="M812" i="8"/>
  <c r="M748" i="8"/>
  <c r="M684" i="8"/>
  <c r="M556" i="8"/>
  <c r="M476" i="8"/>
  <c r="M412" i="8"/>
  <c r="M316" i="8"/>
  <c r="M236" i="8"/>
  <c r="M769" i="8"/>
  <c r="M513" i="8"/>
  <c r="M257" i="8"/>
  <c r="M5" i="8"/>
  <c r="G93" i="8"/>
  <c r="G605" i="8"/>
  <c r="G477" i="8"/>
  <c r="G349" i="8"/>
  <c r="G585" i="8"/>
  <c r="G457" i="8"/>
  <c r="G221" i="8"/>
  <c r="G297" i="8"/>
  <c r="G173" i="8"/>
  <c r="G163" i="8"/>
  <c r="G911" i="8"/>
  <c r="M913" i="8" s="1"/>
  <c r="G783" i="8"/>
  <c r="G711" i="8"/>
  <c r="G559" i="8"/>
  <c r="G471" i="8"/>
  <c r="G403" i="8"/>
  <c r="G351" i="8"/>
  <c r="G267" i="8"/>
  <c r="G861" i="8"/>
  <c r="G859" i="8"/>
  <c r="G679" i="8"/>
  <c r="G571" i="8"/>
  <c r="G487" i="8"/>
  <c r="G335" i="8"/>
  <c r="G231" i="8"/>
  <c r="G175" i="8"/>
  <c r="G111" i="8"/>
  <c r="G67" i="8"/>
  <c r="G15" i="8"/>
  <c r="G777" i="8"/>
  <c r="G851" i="8"/>
  <c r="G591" i="8"/>
  <c r="G887" i="8"/>
  <c r="G759" i="8"/>
  <c r="G631" i="8"/>
  <c r="G547" i="8"/>
  <c r="G483" i="8"/>
  <c r="G431" i="8"/>
  <c r="G339" i="8"/>
  <c r="G279" i="8"/>
  <c r="G191" i="8"/>
  <c r="G135" i="8"/>
  <c r="G71" i="8"/>
  <c r="G31" i="8"/>
  <c r="G895" i="8"/>
  <c r="G607" i="8"/>
  <c r="G415" i="8"/>
  <c r="G295" i="8"/>
  <c r="G463" i="8"/>
  <c r="G319" i="8"/>
  <c r="G125" i="8"/>
  <c r="G747" i="8"/>
  <c r="G639" i="8"/>
  <c r="G475" i="8"/>
  <c r="G383" i="8"/>
  <c r="G235" i="8"/>
  <c r="G345" i="8"/>
  <c r="G83" i="8"/>
  <c r="M845" i="8"/>
  <c r="M773" i="8"/>
  <c r="M673" i="8"/>
  <c r="M577" i="8"/>
  <c r="M505" i="8"/>
  <c r="M369" i="8"/>
  <c r="M309" i="8"/>
  <c r="M209" i="8"/>
  <c r="M149" i="8"/>
  <c r="M57" i="8"/>
  <c r="M904" i="8"/>
  <c r="M872" i="8"/>
  <c r="M840" i="8"/>
  <c r="M808" i="8"/>
  <c r="M776" i="8"/>
  <c r="M744" i="8"/>
  <c r="M712" i="8"/>
  <c r="M680" i="8"/>
  <c r="M648" i="8"/>
  <c r="M584" i="8"/>
  <c r="M552" i="8"/>
  <c r="M520" i="8"/>
  <c r="M488" i="8"/>
  <c r="M456" i="8"/>
  <c r="M424" i="8"/>
  <c r="M360" i="8"/>
  <c r="M328" i="8"/>
  <c r="M296" i="8"/>
  <c r="M264" i="8"/>
  <c r="M232" i="8"/>
  <c r="M200" i="8"/>
  <c r="M152" i="8"/>
  <c r="M80" i="8"/>
  <c r="M48" i="8"/>
  <c r="M16" i="8"/>
  <c r="M835" i="8"/>
  <c r="M723" i="8"/>
  <c r="M251" i="8"/>
  <c r="M146" i="8"/>
  <c r="M82" i="8"/>
  <c r="M50" i="8"/>
  <c r="M18" i="8"/>
  <c r="M897" i="8"/>
  <c r="M737" i="8"/>
  <c r="M653" i="8"/>
  <c r="M569" i="8"/>
  <c r="M313" i="8"/>
  <c r="M73" i="8"/>
  <c r="M796" i="8"/>
  <c r="M732" i="8"/>
  <c r="M668" i="8"/>
  <c r="M604" i="8"/>
  <c r="M540" i="8"/>
  <c r="M460" i="8"/>
  <c r="M380" i="8"/>
  <c r="M300" i="8"/>
  <c r="M204" i="8"/>
  <c r="M823" i="8"/>
  <c r="M707" i="8"/>
  <c r="M59" i="8"/>
  <c r="M890" i="8"/>
  <c r="M826" i="8"/>
  <c r="M762" i="8"/>
  <c r="M698" i="8"/>
  <c r="M570" i="8"/>
  <c r="M506" i="8"/>
  <c r="M442" i="8"/>
  <c r="M378" i="8"/>
  <c r="M314" i="8"/>
  <c r="M250" i="8"/>
  <c r="M889" i="8"/>
  <c r="M461" i="8"/>
  <c r="M301" i="8"/>
  <c r="M25" i="8"/>
  <c r="M800" i="8"/>
  <c r="M656" i="8"/>
  <c r="M512" i="8"/>
  <c r="M352" i="8"/>
  <c r="M108" i="8"/>
  <c r="M691" i="8"/>
  <c r="M818" i="8"/>
  <c r="M690" i="8"/>
  <c r="M562" i="8"/>
  <c r="M434" i="8"/>
  <c r="M306" i="8"/>
  <c r="M86" i="8"/>
  <c r="M757" i="8"/>
  <c r="M501" i="8"/>
  <c r="M245" i="8"/>
  <c r="M898" i="8"/>
  <c r="M770" i="8"/>
  <c r="M642" i="8"/>
  <c r="M514" i="8"/>
  <c r="M386" i="8"/>
  <c r="M258" i="8"/>
  <c r="M144" i="8"/>
  <c r="M112" i="8"/>
  <c r="M174" i="8"/>
  <c r="M739" i="8"/>
  <c r="M866" i="8"/>
  <c r="M738" i="8"/>
  <c r="M610" i="8"/>
  <c r="M482" i="8"/>
  <c r="M354" i="8"/>
  <c r="M226" i="8"/>
  <c r="M180" i="8"/>
  <c r="G903" i="8"/>
  <c r="G647" i="8"/>
  <c r="G447" i="8"/>
  <c r="G307" i="8"/>
  <c r="G259" i="8"/>
  <c r="G763" i="8"/>
  <c r="G411" i="8"/>
  <c r="G215" i="8"/>
  <c r="G99" i="8"/>
  <c r="G3" i="8"/>
  <c r="G875" i="8"/>
  <c r="G599" i="8"/>
  <c r="G531" i="8"/>
  <c r="G407" i="8"/>
  <c r="G331" i="8"/>
  <c r="G281" i="8"/>
  <c r="G115" i="8"/>
  <c r="G767" i="8"/>
  <c r="G575" i="8"/>
  <c r="G391" i="8"/>
  <c r="G271" i="8"/>
  <c r="G879" i="8"/>
  <c r="G455" i="8"/>
  <c r="G797" i="8"/>
  <c r="G23" i="8"/>
  <c r="G829" i="8"/>
  <c r="G669" i="8"/>
  <c r="G735" i="8"/>
  <c r="G619" i="8"/>
  <c r="G439" i="8"/>
  <c r="G347" i="8"/>
  <c r="G203" i="8"/>
  <c r="G601" i="8"/>
  <c r="M833" i="8"/>
  <c r="M761" i="8"/>
  <c r="M625" i="8"/>
  <c r="M565" i="8"/>
  <c r="M469" i="8"/>
  <c r="M357" i="8"/>
  <c r="M273" i="8"/>
  <c r="M197" i="8"/>
  <c r="M49" i="8"/>
  <c r="M900" i="8"/>
  <c r="M868" i="8"/>
  <c r="M772" i="8"/>
  <c r="M740" i="8"/>
  <c r="M708" i="8"/>
  <c r="M676" i="8"/>
  <c r="M612" i="8"/>
  <c r="M580" i="8"/>
  <c r="M548" i="8"/>
  <c r="M516" i="8"/>
  <c r="M484" i="8"/>
  <c r="M452" i="8"/>
  <c r="M420" i="8"/>
  <c r="M388" i="8"/>
  <c r="M356" i="8"/>
  <c r="M324" i="8"/>
  <c r="M292" i="8"/>
  <c r="M260" i="8"/>
  <c r="M228" i="8"/>
  <c r="M196" i="8"/>
  <c r="M104" i="8"/>
  <c r="M72" i="8"/>
  <c r="M40" i="8"/>
  <c r="M8" i="8"/>
  <c r="M819" i="8"/>
  <c r="M659" i="8"/>
  <c r="M186" i="8"/>
  <c r="M106" i="8"/>
  <c r="M74" i="8"/>
  <c r="M42" i="8"/>
  <c r="M10" i="8"/>
  <c r="M885" i="8"/>
  <c r="M729" i="8"/>
  <c r="M641" i="8"/>
  <c r="M481" i="8"/>
  <c r="M225" i="8"/>
  <c r="M65" i="8"/>
  <c r="M908" i="8"/>
  <c r="M780" i="8"/>
  <c r="M716" i="8"/>
  <c r="M652" i="8"/>
  <c r="M588" i="8"/>
  <c r="M524" i="8"/>
  <c r="M444" i="8"/>
  <c r="M268" i="8"/>
  <c r="M188" i="8"/>
  <c r="M807" i="8"/>
  <c r="M579" i="8"/>
  <c r="M874" i="8"/>
  <c r="M746" i="8"/>
  <c r="M682" i="8"/>
  <c r="M618" i="8"/>
  <c r="M554" i="8"/>
  <c r="M490" i="8"/>
  <c r="M426" i="8"/>
  <c r="M298" i="8"/>
  <c r="M234" i="8"/>
  <c r="M853" i="8"/>
  <c r="M217" i="8"/>
  <c r="M768" i="8"/>
  <c r="M608" i="8"/>
  <c r="M480" i="8"/>
  <c r="M304" i="8"/>
  <c r="M92" i="8"/>
  <c r="M827" i="8"/>
  <c r="M914" i="8"/>
  <c r="M786" i="8"/>
  <c r="M658" i="8"/>
  <c r="M530" i="8"/>
  <c r="M274" i="8"/>
  <c r="M54" i="8"/>
  <c r="M857" i="8"/>
  <c r="M721" i="8"/>
  <c r="M465" i="8"/>
  <c r="G541" i="8"/>
  <c r="G413" i="8"/>
  <c r="G45" i="8"/>
  <c r="G649" i="8"/>
  <c r="G521" i="8"/>
  <c r="G393" i="8"/>
  <c r="G285" i="8"/>
  <c r="G157" i="8"/>
  <c r="G233" i="8"/>
  <c r="G77" i="8"/>
  <c r="G891" i="8"/>
  <c r="G743" i="8"/>
  <c r="G635" i="8"/>
  <c r="G519" i="8"/>
  <c r="G435" i="8"/>
  <c r="G387" i="8"/>
  <c r="G291" i="8"/>
  <c r="G247" i="8"/>
  <c r="G733" i="8"/>
  <c r="G731" i="8"/>
  <c r="G623" i="8"/>
  <c r="G511" i="8"/>
  <c r="G367" i="8"/>
  <c r="G283" i="8"/>
  <c r="G207" i="8"/>
  <c r="G143" i="8"/>
  <c r="G87" i="8"/>
  <c r="G47" i="8"/>
  <c r="G713" i="8"/>
  <c r="G751" i="8"/>
  <c r="G863" i="8"/>
  <c r="G695" i="8"/>
  <c r="G587" i="8"/>
  <c r="G515" i="8"/>
  <c r="G459" i="8"/>
  <c r="G371" i="8"/>
  <c r="G323" i="8"/>
  <c r="G227" i="8"/>
  <c r="G61" i="8"/>
  <c r="G159" i="8"/>
  <c r="G103" i="8"/>
  <c r="G51" i="8"/>
  <c r="G7" i="8"/>
  <c r="G703" i="8"/>
  <c r="G539" i="8"/>
  <c r="G363" i="8"/>
  <c r="G255" i="8"/>
  <c r="G329" i="8"/>
  <c r="G687" i="8"/>
  <c r="G427" i="8"/>
  <c r="G665" i="8"/>
  <c r="G921" i="8"/>
  <c r="G537" i="8"/>
  <c r="G715" i="8"/>
  <c r="G555" i="8"/>
  <c r="G423" i="8"/>
  <c r="G287" i="8"/>
  <c r="G809" i="8"/>
  <c r="G583" i="8"/>
  <c r="G167" i="8"/>
  <c r="G671" i="8"/>
  <c r="M881" i="8"/>
  <c r="M821" i="8"/>
  <c r="M725" i="8"/>
  <c r="M613" i="8"/>
  <c r="M529" i="8"/>
  <c r="M429" i="8"/>
  <c r="M333" i="8"/>
  <c r="M261" i="8"/>
  <c r="M185" i="8"/>
  <c r="M21" i="8"/>
  <c r="M888" i="8"/>
  <c r="M824" i="8"/>
  <c r="M792" i="8"/>
  <c r="M760" i="8"/>
  <c r="M728" i="8"/>
  <c r="M664" i="8"/>
  <c r="M600" i="8"/>
  <c r="M568" i="8"/>
  <c r="M536" i="8"/>
  <c r="M504" i="8"/>
  <c r="M472" i="8"/>
  <c r="M440" i="8"/>
  <c r="M376" i="8"/>
  <c r="M344" i="8"/>
  <c r="M312" i="8"/>
  <c r="M280" i="8"/>
  <c r="M248" i="8"/>
  <c r="M216" i="8"/>
  <c r="M184" i="8"/>
  <c r="M96" i="8"/>
  <c r="M64" i="8"/>
  <c r="M32" i="8"/>
  <c r="M595" i="8"/>
  <c r="M75" i="8"/>
  <c r="M162" i="8"/>
  <c r="M98" i="8"/>
  <c r="M66" i="8"/>
  <c r="M34" i="8"/>
  <c r="M689" i="8"/>
  <c r="M629" i="8"/>
  <c r="M433" i="8"/>
  <c r="M213" i="8"/>
  <c r="M37" i="8"/>
  <c r="M892" i="8"/>
  <c r="M828" i="8"/>
  <c r="M764" i="8"/>
  <c r="M700" i="8"/>
  <c r="M636" i="8"/>
  <c r="M572" i="8"/>
  <c r="M508" i="8"/>
  <c r="M428" i="8"/>
  <c r="M332" i="8"/>
  <c r="M252" i="8"/>
  <c r="M915" i="8"/>
  <c r="M791" i="8"/>
  <c r="M443" i="8"/>
  <c r="M858" i="8"/>
  <c r="M794" i="8"/>
  <c r="M730" i="8"/>
  <c r="M666" i="8"/>
  <c r="M602" i="8"/>
  <c r="M538" i="8"/>
  <c r="M474" i="8"/>
  <c r="M410" i="8"/>
  <c r="M346" i="8"/>
  <c r="M282" i="8"/>
  <c r="M218" i="8"/>
  <c r="M813" i="8"/>
  <c r="M597" i="8"/>
  <c r="M377" i="8"/>
  <c r="M153" i="8"/>
  <c r="M880" i="8"/>
  <c r="M736" i="8"/>
  <c r="M576" i="8"/>
  <c r="M432" i="8"/>
  <c r="M256" i="8"/>
  <c r="M44" i="8"/>
  <c r="M811" i="8"/>
  <c r="M882" i="8"/>
  <c r="M754" i="8"/>
  <c r="M498" i="8"/>
  <c r="M370" i="8"/>
  <c r="M242" i="8"/>
  <c r="M22" i="8"/>
  <c r="M805" i="8"/>
  <c r="M549" i="8"/>
  <c r="M293" i="8"/>
  <c r="M69" i="8"/>
  <c r="M91" i="8"/>
  <c r="M834" i="8"/>
  <c r="M706" i="8"/>
  <c r="M578" i="8"/>
  <c r="M450" i="8"/>
  <c r="M322" i="8"/>
  <c r="M194" i="8"/>
  <c r="M118" i="8"/>
  <c r="M176" i="8"/>
  <c r="M128" i="8"/>
  <c r="M172" i="8"/>
  <c r="M117" i="8"/>
  <c r="M145" i="8"/>
  <c r="M142" i="8"/>
  <c r="G573" i="8"/>
  <c r="G445" i="8"/>
  <c r="G109" i="8"/>
  <c r="G553" i="8"/>
  <c r="G425" i="8"/>
  <c r="G317" i="8"/>
  <c r="G189" i="8"/>
  <c r="G265" i="8"/>
  <c r="G141" i="8"/>
  <c r="G131" i="8"/>
  <c r="G775" i="8"/>
  <c r="G535" i="8"/>
  <c r="G395" i="8"/>
  <c r="G765" i="8"/>
  <c r="G655" i="8"/>
  <c r="G551" i="8"/>
  <c r="G327" i="8"/>
  <c r="G151" i="8"/>
  <c r="G55" i="8"/>
  <c r="G745" i="8"/>
  <c r="G527" i="8"/>
  <c r="G727" i="8"/>
  <c r="G467" i="8"/>
  <c r="G243" i="8"/>
  <c r="G179" i="8"/>
  <c r="G63" i="8"/>
  <c r="G19" i="8"/>
  <c r="G637" i="8"/>
  <c r="G381" i="8"/>
  <c r="G489" i="8"/>
  <c r="G253" i="8"/>
  <c r="G719" i="8"/>
  <c r="G479" i="8"/>
  <c r="G375" i="8"/>
  <c r="G275" i="8"/>
  <c r="G223" i="8"/>
  <c r="G699" i="8"/>
  <c r="G495" i="8"/>
  <c r="G239" i="8"/>
  <c r="G183" i="8"/>
  <c r="G79" i="8"/>
  <c r="G667" i="8"/>
  <c r="G919" i="8"/>
  <c r="G663" i="8"/>
  <c r="G503" i="8"/>
  <c r="G355" i="8"/>
  <c r="G211" i="8"/>
  <c r="G147" i="8"/>
  <c r="G651" i="8"/>
  <c r="G311" i="8"/>
  <c r="G543" i="8"/>
  <c r="G409" i="8"/>
  <c r="G905" i="8"/>
  <c r="G779" i="8"/>
  <c r="G523" i="8"/>
  <c r="G263" i="8"/>
  <c r="G299" i="8"/>
  <c r="G841" i="8"/>
  <c r="G127" i="8"/>
  <c r="M869" i="8"/>
  <c r="M785" i="8"/>
  <c r="M685" i="8"/>
  <c r="M589" i="8"/>
  <c r="M517" i="8"/>
  <c r="M417" i="8"/>
  <c r="M321" i="8"/>
  <c r="M249" i="8"/>
  <c r="M85" i="8"/>
  <c r="M916" i="8"/>
  <c r="M884" i="8"/>
  <c r="M852" i="8"/>
  <c r="M820" i="8"/>
  <c r="M788" i="8"/>
  <c r="M756" i="8"/>
  <c r="M724" i="8"/>
  <c r="M692" i="8"/>
  <c r="M660" i="8"/>
  <c r="M596" i="8"/>
  <c r="M564" i="8"/>
  <c r="M532" i="8"/>
  <c r="M500" i="8"/>
  <c r="M468" i="8"/>
  <c r="M436" i="8"/>
  <c r="M372" i="8"/>
  <c r="M340" i="8"/>
  <c r="M308" i="8"/>
  <c r="M276" i="8"/>
  <c r="M244" i="8"/>
  <c r="M212" i="8"/>
  <c r="M160" i="8"/>
  <c r="M88" i="8"/>
  <c r="M56" i="8"/>
  <c r="M24" i="8"/>
  <c r="M867" i="8"/>
  <c r="M787" i="8"/>
  <c r="M499" i="8"/>
  <c r="M11" i="8"/>
  <c r="M154" i="8"/>
  <c r="M90" i="8"/>
  <c r="M58" i="8"/>
  <c r="M26" i="8"/>
  <c r="M839" i="8"/>
  <c r="M771" i="8"/>
  <c r="M906" i="8"/>
  <c r="M778" i="8"/>
  <c r="M714" i="8"/>
  <c r="M650" i="8"/>
  <c r="M586" i="8"/>
  <c r="M522" i="8"/>
  <c r="M458" i="8"/>
  <c r="M330" i="8"/>
  <c r="M266" i="8"/>
  <c r="M202" i="8"/>
  <c r="H137" i="23" s="1"/>
  <c r="M901" i="8"/>
  <c r="M717" i="8"/>
  <c r="M557" i="8"/>
  <c r="M341" i="8"/>
  <c r="M89" i="8"/>
  <c r="M688" i="8"/>
  <c r="M544" i="8"/>
  <c r="M400" i="8"/>
  <c r="M208" i="8"/>
  <c r="M28" i="8"/>
  <c r="M795" i="8"/>
  <c r="M107" i="8"/>
  <c r="M722" i="8"/>
  <c r="M594" i="8"/>
  <c r="M466" i="8"/>
  <c r="M338" i="8"/>
  <c r="M210" i="8"/>
  <c r="M802" i="8"/>
  <c r="M674" i="8"/>
  <c r="M546" i="8"/>
  <c r="M418" i="8"/>
  <c r="M290" i="8"/>
  <c r="M140" i="8"/>
  <c r="M164" i="8"/>
  <c r="E2" i="8"/>
  <c r="B55" i="3"/>
  <c r="AC265" i="23" l="1"/>
  <c r="AF265" i="23" s="1"/>
  <c r="H265" i="23"/>
  <c r="K265" i="23" s="1"/>
  <c r="AQ265" i="23"/>
  <c r="AT265" i="23" s="1"/>
  <c r="M394" i="8"/>
  <c r="M390" i="8"/>
  <c r="AC255" i="23"/>
  <c r="AF255" i="23" s="1"/>
  <c r="H255" i="23"/>
  <c r="K255" i="23" s="1"/>
  <c r="AQ255" i="23"/>
  <c r="AT255" i="23" s="1"/>
  <c r="AQ260" i="23"/>
  <c r="AT260" i="23" s="1"/>
  <c r="AC260" i="23"/>
  <c r="AF260" i="23" s="1"/>
  <c r="H260" i="23"/>
  <c r="K260" i="23" s="1"/>
  <c r="AQ258" i="23"/>
  <c r="AT258" i="23" s="1"/>
  <c r="AC258" i="23"/>
  <c r="AF258" i="23" s="1"/>
  <c r="H258" i="23"/>
  <c r="K258" i="23" s="1"/>
  <c r="AC253" i="23"/>
  <c r="AF253" i="23" s="1"/>
  <c r="AQ253" i="23"/>
  <c r="AT253" i="23" s="1"/>
  <c r="H253" i="23"/>
  <c r="K253" i="23" s="1"/>
  <c r="AQ250" i="23"/>
  <c r="AT250" i="23" s="1"/>
  <c r="H250" i="23"/>
  <c r="K250" i="23" s="1"/>
  <c r="AC250" i="23"/>
  <c r="AF250" i="23" s="1"/>
  <c r="AQ252" i="23"/>
  <c r="AT252" i="23" s="1"/>
  <c r="H252" i="23"/>
  <c r="K252" i="23" s="1"/>
  <c r="AC252" i="23"/>
  <c r="AF252" i="23" s="1"/>
  <c r="AQ247" i="23"/>
  <c r="AT247" i="23" s="1"/>
  <c r="AC247" i="23"/>
  <c r="AF247" i="23" s="1"/>
  <c r="H247" i="23"/>
  <c r="K247" i="23" s="1"/>
  <c r="AQ248" i="23"/>
  <c r="AT248" i="23" s="1"/>
  <c r="AC248" i="23"/>
  <c r="AF248" i="23" s="1"/>
  <c r="H248" i="23"/>
  <c r="K248" i="23" s="1"/>
  <c r="M362" i="8"/>
  <c r="AQ243" i="23" s="1"/>
  <c r="AT243" i="23" s="1"/>
  <c r="M364" i="8"/>
  <c r="M408" i="8"/>
  <c r="H274" i="23" s="1"/>
  <c r="J274" i="23" s="1"/>
  <c r="M402" i="8"/>
  <c r="J6" i="23"/>
  <c r="K6" i="23" s="1"/>
  <c r="H313" i="23"/>
  <c r="K313" i="23" s="1"/>
  <c r="AQ313" i="23"/>
  <c r="AT313" i="23" s="1"/>
  <c r="AC313" i="23"/>
  <c r="AF313" i="23" s="1"/>
  <c r="H388" i="23"/>
  <c r="K388" i="23" s="1"/>
  <c r="AQ388" i="23"/>
  <c r="AT388" i="23" s="1"/>
  <c r="AC388" i="23"/>
  <c r="AF388" i="23" s="1"/>
  <c r="AQ103" i="23"/>
  <c r="AQ109" i="23"/>
  <c r="AC103" i="23"/>
  <c r="AC109" i="23"/>
  <c r="AQ490" i="23"/>
  <c r="AT490" i="23" s="1"/>
  <c r="AQ496" i="23"/>
  <c r="AT496" i="23" s="1"/>
  <c r="AC496" i="23"/>
  <c r="AF496" i="23" s="1"/>
  <c r="AC490" i="23"/>
  <c r="AF490" i="23" s="1"/>
  <c r="H44" i="23"/>
  <c r="K44" i="23" s="1"/>
  <c r="AC44" i="23"/>
  <c r="AF44" i="23" s="1"/>
  <c r="AQ44" i="23"/>
  <c r="AT44" i="23" s="1"/>
  <c r="H125" i="23"/>
  <c r="AQ125" i="23"/>
  <c r="AC125" i="23"/>
  <c r="AC188" i="23"/>
  <c r="AE188" i="23" s="1"/>
  <c r="AF188" i="23" s="1"/>
  <c r="AQ188" i="23"/>
  <c r="AS188" i="23" s="1"/>
  <c r="AT188" i="23" s="1"/>
  <c r="AC194" i="23"/>
  <c r="AE194" i="23" s="1"/>
  <c r="AF194" i="23" s="1"/>
  <c r="AQ194" i="23"/>
  <c r="AS194" i="23" s="1"/>
  <c r="AT194" i="23" s="1"/>
  <c r="H317" i="23"/>
  <c r="K317" i="23" s="1"/>
  <c r="AQ317" i="23"/>
  <c r="AT317" i="23" s="1"/>
  <c r="AC317" i="23"/>
  <c r="AF317" i="23" s="1"/>
  <c r="AQ424" i="23"/>
  <c r="AT424" i="23" s="1"/>
  <c r="AQ430" i="23"/>
  <c r="AT430" i="23" s="1"/>
  <c r="AC424" i="23"/>
  <c r="AF424" i="23" s="1"/>
  <c r="AC430" i="23"/>
  <c r="AF430" i="23" s="1"/>
  <c r="H142" i="23"/>
  <c r="AQ142" i="23"/>
  <c r="AC142" i="23"/>
  <c r="AQ625" i="23"/>
  <c r="AS625" i="23" s="1"/>
  <c r="AT625" i="23" s="1"/>
  <c r="AQ619" i="23"/>
  <c r="AS619" i="23" s="1"/>
  <c r="AT619" i="23" s="1"/>
  <c r="AC619" i="23"/>
  <c r="AE619" i="23" s="1"/>
  <c r="AF619" i="23" s="1"/>
  <c r="AC625" i="23"/>
  <c r="AE625" i="23" s="1"/>
  <c r="AF625" i="23" s="1"/>
  <c r="H269" i="23"/>
  <c r="J269" i="23" s="1"/>
  <c r="AQ269" i="23"/>
  <c r="AC269" i="23"/>
  <c r="H60" i="23"/>
  <c r="K60" i="23" s="1"/>
  <c r="AC60" i="23"/>
  <c r="AF60" i="23" s="1"/>
  <c r="AQ60" i="23"/>
  <c r="AT60" i="23" s="1"/>
  <c r="H725" i="23"/>
  <c r="K725" i="23" s="1"/>
  <c r="AQ725" i="23"/>
  <c r="AT725" i="23" s="1"/>
  <c r="AC725" i="23"/>
  <c r="AF725" i="23" s="1"/>
  <c r="H41" i="23"/>
  <c r="K41" i="23" s="1"/>
  <c r="AQ41" i="23"/>
  <c r="AT41" i="23" s="1"/>
  <c r="AC41" i="23"/>
  <c r="AF41" i="23" s="1"/>
  <c r="H9" i="23"/>
  <c r="K9" i="23" s="1"/>
  <c r="AQ9" i="23"/>
  <c r="AT9" i="23" s="1"/>
  <c r="AC9" i="23"/>
  <c r="AF9" i="23" s="1"/>
  <c r="H420" i="23"/>
  <c r="K420" i="23" s="1"/>
  <c r="AQ420" i="23"/>
  <c r="AT420" i="23" s="1"/>
  <c r="AC420" i="23"/>
  <c r="AF420" i="23" s="1"/>
  <c r="AQ682" i="23"/>
  <c r="AS682" i="23" s="1"/>
  <c r="AT682" i="23" s="1"/>
  <c r="AQ676" i="23"/>
  <c r="AS676" i="23" s="1"/>
  <c r="AT676" i="23" s="1"/>
  <c r="AC682" i="23"/>
  <c r="AE682" i="23" s="1"/>
  <c r="AF682" i="23" s="1"/>
  <c r="AC676" i="23"/>
  <c r="AE676" i="23" s="1"/>
  <c r="AF676" i="23" s="1"/>
  <c r="H59" i="23"/>
  <c r="K59" i="23" s="1"/>
  <c r="AQ59" i="23"/>
  <c r="AT59" i="23" s="1"/>
  <c r="AC59" i="23"/>
  <c r="AF59" i="23" s="1"/>
  <c r="H347" i="23"/>
  <c r="AC347" i="23"/>
  <c r="AQ347" i="23"/>
  <c r="H20" i="23"/>
  <c r="K20" i="23" s="1"/>
  <c r="AC20" i="23"/>
  <c r="AF20" i="23" s="1"/>
  <c r="AQ20" i="23"/>
  <c r="AT20" i="23" s="1"/>
  <c r="H368" i="23"/>
  <c r="J368" i="23" s="1"/>
  <c r="K368" i="23" s="1"/>
  <c r="AC368" i="23"/>
  <c r="AE368" i="23" s="1"/>
  <c r="AQ368" i="23"/>
  <c r="AS368" i="23" s="1"/>
  <c r="H349" i="23"/>
  <c r="AQ349" i="23"/>
  <c r="AC349" i="23"/>
  <c r="H61" i="23"/>
  <c r="K61" i="23" s="1"/>
  <c r="AQ61" i="23"/>
  <c r="AT61" i="23" s="1"/>
  <c r="AC61" i="23"/>
  <c r="AF61" i="23" s="1"/>
  <c r="H335" i="23"/>
  <c r="J335" i="23" s="1"/>
  <c r="K335" i="23" s="1"/>
  <c r="AQ335" i="23"/>
  <c r="AS335" i="23" s="1"/>
  <c r="AT335" i="23" s="1"/>
  <c r="AC335" i="23"/>
  <c r="AE335" i="23" s="1"/>
  <c r="AF335" i="23" s="1"/>
  <c r="H39" i="23"/>
  <c r="K39" i="23" s="1"/>
  <c r="AQ39" i="23"/>
  <c r="AT39" i="23" s="1"/>
  <c r="AC39" i="23"/>
  <c r="AF39" i="23" s="1"/>
  <c r="AQ586" i="23"/>
  <c r="AT586" i="23" s="1"/>
  <c r="AQ580" i="23"/>
  <c r="AT580" i="23" s="1"/>
  <c r="AC580" i="23"/>
  <c r="AF580" i="23" s="1"/>
  <c r="AC586" i="23"/>
  <c r="AF586" i="23" s="1"/>
  <c r="H413" i="23"/>
  <c r="AQ413" i="23"/>
  <c r="AC413" i="23"/>
  <c r="H87" i="23"/>
  <c r="K87" i="23" s="1"/>
  <c r="AQ87" i="23"/>
  <c r="AT87" i="23" s="1"/>
  <c r="AC87" i="23"/>
  <c r="AF87" i="23" s="1"/>
  <c r="H402" i="23"/>
  <c r="J402" i="23" s="1"/>
  <c r="AQ402" i="23"/>
  <c r="AS402" i="23" s="1"/>
  <c r="AT402" i="23" s="1"/>
  <c r="AC402" i="23"/>
  <c r="AE402" i="23" s="1"/>
  <c r="AF402" i="23" s="1"/>
  <c r="H17" i="23"/>
  <c r="K17" i="23" s="1"/>
  <c r="AQ17" i="23"/>
  <c r="AT17" i="23" s="1"/>
  <c r="AC17" i="23"/>
  <c r="AF17" i="23" s="1"/>
  <c r="AQ566" i="23"/>
  <c r="AS566" i="23" s="1"/>
  <c r="AT566" i="23" s="1"/>
  <c r="AQ560" i="23"/>
  <c r="AS560" i="23" s="1"/>
  <c r="AT560" i="23" s="1"/>
  <c r="AC566" i="23"/>
  <c r="AE566" i="23" s="1"/>
  <c r="AF566" i="23" s="1"/>
  <c r="AC560" i="23"/>
  <c r="AE560" i="23" s="1"/>
  <c r="AF560" i="23" s="1"/>
  <c r="H421" i="23"/>
  <c r="K421" i="23" s="1"/>
  <c r="AQ421" i="23"/>
  <c r="AT421" i="23" s="1"/>
  <c r="AC421" i="23"/>
  <c r="AF421" i="23" s="1"/>
  <c r="H362" i="23"/>
  <c r="K362" i="23" s="1"/>
  <c r="AQ362" i="23"/>
  <c r="AT362" i="23" s="1"/>
  <c r="AC362" i="23"/>
  <c r="AF362" i="23" s="1"/>
  <c r="AQ624" i="23"/>
  <c r="AS624" i="23" s="1"/>
  <c r="AT624" i="23" s="1"/>
  <c r="AQ618" i="23"/>
  <c r="AS618" i="23" s="1"/>
  <c r="AT618" i="23" s="1"/>
  <c r="AC624" i="23"/>
  <c r="AE624" i="23" s="1"/>
  <c r="AF624" i="23" s="1"/>
  <c r="AC618" i="23"/>
  <c r="AE618" i="23" s="1"/>
  <c r="AF618" i="23" s="1"/>
  <c r="H297" i="23"/>
  <c r="J297" i="23" s="1"/>
  <c r="K297" i="23" s="1"/>
  <c r="AQ297" i="23"/>
  <c r="AS297" i="23" s="1"/>
  <c r="AT297" i="23" s="1"/>
  <c r="AC297" i="23"/>
  <c r="AE297" i="23" s="1"/>
  <c r="AF297" i="23" s="1"/>
  <c r="AQ228" i="23"/>
  <c r="AQ222" i="23"/>
  <c r="AC228" i="23"/>
  <c r="AC222" i="23"/>
  <c r="H396" i="23"/>
  <c r="J396" i="23" s="1"/>
  <c r="K396" i="23" s="1"/>
  <c r="AQ396" i="23"/>
  <c r="AS396" i="23" s="1"/>
  <c r="AT396" i="23" s="1"/>
  <c r="AC396" i="23"/>
  <c r="AE396" i="23" s="1"/>
  <c r="AF396" i="23" s="1"/>
  <c r="AQ658" i="23"/>
  <c r="AS658" i="23" s="1"/>
  <c r="AT658" i="23" s="1"/>
  <c r="AQ652" i="23"/>
  <c r="AS652" i="23" s="1"/>
  <c r="AT652" i="23" s="1"/>
  <c r="AC658" i="23"/>
  <c r="AE658" i="23" s="1"/>
  <c r="AF658" i="23" s="1"/>
  <c r="AC652" i="23"/>
  <c r="AE652" i="23" s="1"/>
  <c r="AF652" i="23" s="1"/>
  <c r="H145" i="23"/>
  <c r="AQ145" i="23"/>
  <c r="AC145" i="23"/>
  <c r="H360" i="23"/>
  <c r="K360" i="23" s="1"/>
  <c r="AQ360" i="23"/>
  <c r="AT360" i="23" s="1"/>
  <c r="AC360" i="23"/>
  <c r="AF360" i="23" s="1"/>
  <c r="H16" i="23"/>
  <c r="K16" i="23" s="1"/>
  <c r="AQ16" i="23"/>
  <c r="AT16" i="23" s="1"/>
  <c r="AC16" i="23"/>
  <c r="AF16" i="23" s="1"/>
  <c r="AQ753" i="23"/>
  <c r="AS753" i="23" s="1"/>
  <c r="AT753" i="23" s="1"/>
  <c r="AQ63" i="23"/>
  <c r="AT63" i="23" s="1"/>
  <c r="AC753" i="23"/>
  <c r="AE753" i="23" s="1"/>
  <c r="AF753" i="23" s="1"/>
  <c r="AC63" i="23"/>
  <c r="AF63" i="23" s="1"/>
  <c r="H146" i="23"/>
  <c r="AC146" i="23"/>
  <c r="AQ146" i="23"/>
  <c r="AQ512" i="23"/>
  <c r="AT512" i="23" s="1"/>
  <c r="AQ506" i="23"/>
  <c r="AT506" i="23" s="1"/>
  <c r="AC512" i="23"/>
  <c r="AF512" i="23" s="1"/>
  <c r="AC506" i="23"/>
  <c r="AF506" i="23" s="1"/>
  <c r="H126" i="23"/>
  <c r="AQ126" i="23"/>
  <c r="AC126" i="23"/>
  <c r="H412" i="23"/>
  <c r="AQ412" i="23"/>
  <c r="AC412" i="23"/>
  <c r="AQ151" i="23"/>
  <c r="AQ157" i="23"/>
  <c r="AC151" i="23"/>
  <c r="AC157" i="23"/>
  <c r="AQ553" i="23"/>
  <c r="AT553" i="23" s="1"/>
  <c r="AC553" i="23"/>
  <c r="AF553" i="23" s="1"/>
  <c r="H8" i="23"/>
  <c r="AQ8" i="23"/>
  <c r="AC8" i="23"/>
  <c r="H6" i="23"/>
  <c r="AQ6" i="23"/>
  <c r="AC6" i="23"/>
  <c r="AQ203" i="23"/>
  <c r="AS203" i="23" s="1"/>
  <c r="AT203" i="23" s="1"/>
  <c r="AQ197" i="23"/>
  <c r="AS197" i="23" s="1"/>
  <c r="AT197" i="23" s="1"/>
  <c r="AC203" i="23"/>
  <c r="AE203" i="23" s="1"/>
  <c r="AF203" i="23" s="1"/>
  <c r="AC197" i="23"/>
  <c r="AE197" i="23" s="1"/>
  <c r="AF197" i="23" s="1"/>
  <c r="H303" i="23"/>
  <c r="AC303" i="23"/>
  <c r="AQ303" i="23"/>
  <c r="H346" i="23"/>
  <c r="AQ346" i="23"/>
  <c r="AC346" i="23"/>
  <c r="AQ596" i="23"/>
  <c r="AT596" i="23" s="1"/>
  <c r="AQ602" i="23"/>
  <c r="AT602" i="23" s="1"/>
  <c r="AC596" i="23"/>
  <c r="AF596" i="23" s="1"/>
  <c r="AC602" i="23"/>
  <c r="AF602" i="23" s="1"/>
  <c r="H724" i="23"/>
  <c r="K724" i="23" s="1"/>
  <c r="AQ724" i="23"/>
  <c r="AT724" i="23" s="1"/>
  <c r="AC724" i="23"/>
  <c r="AF724" i="23" s="1"/>
  <c r="H314" i="23"/>
  <c r="K314" i="23" s="1"/>
  <c r="AQ314" i="23"/>
  <c r="AT314" i="23" s="1"/>
  <c r="AC314" i="23"/>
  <c r="AF314" i="23" s="1"/>
  <c r="H386" i="23"/>
  <c r="J386" i="23" s="1"/>
  <c r="K386" i="23" s="1"/>
  <c r="AQ386" i="23"/>
  <c r="AS386" i="23" s="1"/>
  <c r="AT386" i="23" s="1"/>
  <c r="AC386" i="23"/>
  <c r="AE386" i="23" s="1"/>
  <c r="AF386" i="23" s="1"/>
  <c r="AQ720" i="23"/>
  <c r="AT720" i="23" s="1"/>
  <c r="AQ714" i="23"/>
  <c r="AT714" i="23" s="1"/>
  <c r="AC720" i="23"/>
  <c r="AF720" i="23" s="1"/>
  <c r="AC714" i="23"/>
  <c r="AF714" i="23" s="1"/>
  <c r="AQ498" i="23"/>
  <c r="AT498" i="23" s="1"/>
  <c r="AQ492" i="23"/>
  <c r="AT492" i="23" s="1"/>
  <c r="AC498" i="23"/>
  <c r="AF498" i="23" s="1"/>
  <c r="AC492" i="23"/>
  <c r="AF492" i="23" s="1"/>
  <c r="AQ168" i="23"/>
  <c r="AC168" i="23"/>
  <c r="AQ174" i="23"/>
  <c r="AC174" i="23"/>
  <c r="AQ750" i="23"/>
  <c r="AQ54" i="23"/>
  <c r="AT54" i="23" s="1"/>
  <c r="AC750" i="23"/>
  <c r="AC54" i="23"/>
  <c r="AF54" i="23" s="1"/>
  <c r="AQ478" i="23"/>
  <c r="AS478" i="23" s="1"/>
  <c r="AT478" i="23" s="1"/>
  <c r="AQ472" i="23"/>
  <c r="AS472" i="23" s="1"/>
  <c r="AT472" i="23" s="1"/>
  <c r="AC472" i="23"/>
  <c r="AE472" i="23" s="1"/>
  <c r="AF472" i="23" s="1"/>
  <c r="AC478" i="23"/>
  <c r="AE478" i="23" s="1"/>
  <c r="AF478" i="23" s="1"/>
  <c r="H728" i="23"/>
  <c r="K728" i="23" s="1"/>
  <c r="AQ728" i="23"/>
  <c r="AT728" i="23" s="1"/>
  <c r="AC728" i="23"/>
  <c r="AF728" i="23" s="1"/>
  <c r="H212" i="23"/>
  <c r="J212" i="23" s="1"/>
  <c r="K212" i="23" s="1"/>
  <c r="AC212" i="23"/>
  <c r="AE212" i="23" s="1"/>
  <c r="AF212" i="23" s="1"/>
  <c r="AQ212" i="23"/>
  <c r="AS212" i="23" s="1"/>
  <c r="AT212" i="23" s="1"/>
  <c r="H380" i="23"/>
  <c r="J380" i="23" s="1"/>
  <c r="K380" i="23" s="1"/>
  <c r="AQ380" i="23"/>
  <c r="AS380" i="23" s="1"/>
  <c r="AT380" i="23" s="1"/>
  <c r="AC380" i="23"/>
  <c r="AE380" i="23" s="1"/>
  <c r="AF380" i="23" s="1"/>
  <c r="H7" i="23"/>
  <c r="AQ7" i="23"/>
  <c r="AC7" i="23"/>
  <c r="H90" i="23"/>
  <c r="K90" i="23" s="1"/>
  <c r="AC90" i="23"/>
  <c r="AF90" i="23" s="1"/>
  <c r="AQ90" i="23"/>
  <c r="AT90" i="23" s="1"/>
  <c r="H19" i="23"/>
  <c r="K19" i="23" s="1"/>
  <c r="AQ19" i="23"/>
  <c r="AT19" i="23" s="1"/>
  <c r="AC19" i="23"/>
  <c r="AF19" i="23" s="1"/>
  <c r="H5" i="23"/>
  <c r="AQ5" i="23"/>
  <c r="AC5" i="23"/>
  <c r="H22" i="23"/>
  <c r="K22" i="23" s="1"/>
  <c r="AQ22" i="23"/>
  <c r="AT22" i="23" s="1"/>
  <c r="AC22" i="23"/>
  <c r="AF22" i="23" s="1"/>
  <c r="H161" i="23"/>
  <c r="AQ161" i="23"/>
  <c r="AC161" i="23"/>
  <c r="H27" i="23"/>
  <c r="K27" i="23" s="1"/>
  <c r="AQ27" i="23"/>
  <c r="AT27" i="23" s="1"/>
  <c r="AC27" i="23"/>
  <c r="AF27" i="23" s="1"/>
  <c r="H282" i="23"/>
  <c r="J282" i="23" s="1"/>
  <c r="AQ282" i="23"/>
  <c r="AC282" i="23"/>
  <c r="H211" i="23"/>
  <c r="J211" i="23" s="1"/>
  <c r="K211" i="23" s="1"/>
  <c r="AQ211" i="23"/>
  <c r="AS211" i="23" s="1"/>
  <c r="AT211" i="23" s="1"/>
  <c r="AC211" i="23"/>
  <c r="AE211" i="23" s="1"/>
  <c r="AF211" i="23" s="1"/>
  <c r="H279" i="23"/>
  <c r="J279" i="23" s="1"/>
  <c r="AQ279" i="23"/>
  <c r="AC279" i="23"/>
  <c r="H384" i="23"/>
  <c r="J384" i="23" s="1"/>
  <c r="K384" i="23" s="1"/>
  <c r="AC384" i="23"/>
  <c r="AE384" i="23" s="1"/>
  <c r="AF384" i="23" s="1"/>
  <c r="AQ384" i="23"/>
  <c r="AS384" i="23" s="1"/>
  <c r="AT384" i="23" s="1"/>
  <c r="H406" i="23"/>
  <c r="AQ406" i="23"/>
  <c r="AC406" i="23"/>
  <c r="H340" i="23"/>
  <c r="AQ340" i="23"/>
  <c r="AC340" i="23"/>
  <c r="H742" i="23"/>
  <c r="J742" i="23" s="1"/>
  <c r="K742" i="23" s="1"/>
  <c r="AQ742" i="23"/>
  <c r="AS742" i="23" s="1"/>
  <c r="AT742" i="23" s="1"/>
  <c r="AC742" i="23"/>
  <c r="AE742" i="23" s="1"/>
  <c r="AF742" i="23" s="1"/>
  <c r="AQ320" i="23"/>
  <c r="AT320" i="23" s="1"/>
  <c r="AC320" i="23"/>
  <c r="AF320" i="23" s="1"/>
  <c r="AQ128" i="23"/>
  <c r="AC128" i="23"/>
  <c r="AC295" i="23"/>
  <c r="AF295" i="23" s="1"/>
  <c r="AQ295" i="23"/>
  <c r="AT295" i="23" s="1"/>
  <c r="AQ315" i="23"/>
  <c r="AT315" i="23" s="1"/>
  <c r="AC315" i="23"/>
  <c r="AF315" i="23" s="1"/>
  <c r="AC422" i="23"/>
  <c r="AF422" i="23" s="1"/>
  <c r="AQ422" i="23"/>
  <c r="AT422" i="23" s="1"/>
  <c r="AQ641" i="23"/>
  <c r="AS641" i="23" s="1"/>
  <c r="AT641" i="23" s="1"/>
  <c r="AQ647" i="23"/>
  <c r="AS647" i="23" s="1"/>
  <c r="AT647" i="23" s="1"/>
  <c r="AC647" i="23"/>
  <c r="AE647" i="23" s="1"/>
  <c r="AF647" i="23" s="1"/>
  <c r="AC641" i="23"/>
  <c r="AE641" i="23" s="1"/>
  <c r="AF641" i="23" s="1"/>
  <c r="AQ534" i="23"/>
  <c r="AS534" i="23" s="1"/>
  <c r="AT534" i="23" s="1"/>
  <c r="AC534" i="23"/>
  <c r="AE534" i="23" s="1"/>
  <c r="AF534" i="23" s="1"/>
  <c r="AQ528" i="23"/>
  <c r="AS528" i="23" s="1"/>
  <c r="AT528" i="23" s="1"/>
  <c r="AC528" i="23"/>
  <c r="AE528" i="23" s="1"/>
  <c r="AF528" i="23" s="1"/>
  <c r="H218" i="23"/>
  <c r="K218" i="23" s="1"/>
  <c r="AC218" i="23"/>
  <c r="AF218" i="23" s="1"/>
  <c r="AQ218" i="23"/>
  <c r="AT218" i="23" s="1"/>
  <c r="AQ131" i="23"/>
  <c r="AC149" i="23"/>
  <c r="H370" i="23"/>
  <c r="K370" i="23" s="1"/>
  <c r="AQ370" i="23"/>
  <c r="AT370" i="23" s="1"/>
  <c r="AC370" i="23"/>
  <c r="AF370" i="23" s="1"/>
  <c r="H418" i="23"/>
  <c r="K418" i="23" s="1"/>
  <c r="AQ418" i="23"/>
  <c r="AT418" i="23" s="1"/>
  <c r="AC418" i="23"/>
  <c r="AF418" i="23" s="1"/>
  <c r="H72" i="23"/>
  <c r="K72" i="23" s="1"/>
  <c r="AQ72" i="23"/>
  <c r="AT72" i="23" s="1"/>
  <c r="AC72" i="23"/>
  <c r="AF72" i="23" s="1"/>
  <c r="AQ541" i="23"/>
  <c r="AT541" i="23" s="1"/>
  <c r="AQ547" i="23"/>
  <c r="AT547" i="23" s="1"/>
  <c r="AC547" i="23"/>
  <c r="AF547" i="23" s="1"/>
  <c r="AC541" i="23"/>
  <c r="AF541" i="23" s="1"/>
  <c r="H306" i="23"/>
  <c r="AQ306" i="23"/>
  <c r="AC306" i="23"/>
  <c r="AQ474" i="23"/>
  <c r="AS474" i="23" s="1"/>
  <c r="AT474" i="23" s="1"/>
  <c r="AC480" i="23"/>
  <c r="AE480" i="23" s="1"/>
  <c r="AF480" i="23" s="1"/>
  <c r="AC474" i="23"/>
  <c r="AE474" i="23" s="1"/>
  <c r="AF474" i="23" s="1"/>
  <c r="AQ480" i="23"/>
  <c r="AS480" i="23" s="1"/>
  <c r="AT480" i="23" s="1"/>
  <c r="H730" i="23"/>
  <c r="K730" i="23" s="1"/>
  <c r="AQ730" i="23"/>
  <c r="AT730" i="23" s="1"/>
  <c r="AC730" i="23"/>
  <c r="AF730" i="23" s="1"/>
  <c r="H18" i="23"/>
  <c r="K18" i="23" s="1"/>
  <c r="AC18" i="23"/>
  <c r="AF18" i="23" s="1"/>
  <c r="AQ18" i="23"/>
  <c r="AT18" i="23" s="1"/>
  <c r="H281" i="23"/>
  <c r="J281" i="23" s="1"/>
  <c r="AQ281" i="23"/>
  <c r="AC281" i="23"/>
  <c r="H381" i="23"/>
  <c r="J381" i="23" s="1"/>
  <c r="K381" i="23" s="1"/>
  <c r="AQ381" i="23"/>
  <c r="AS381" i="23" s="1"/>
  <c r="AT381" i="23" s="1"/>
  <c r="AC381" i="23"/>
  <c r="AE381" i="23" s="1"/>
  <c r="AF381" i="23" s="1"/>
  <c r="H410" i="23"/>
  <c r="AQ410" i="23"/>
  <c r="AC410" i="23"/>
  <c r="AQ669" i="23"/>
  <c r="AS669" i="23" s="1"/>
  <c r="AT669" i="23" s="1"/>
  <c r="AC663" i="23"/>
  <c r="AE663" i="23" s="1"/>
  <c r="AF663" i="23" s="1"/>
  <c r="AQ663" i="23"/>
  <c r="AS663" i="23" s="1"/>
  <c r="AT663" i="23" s="1"/>
  <c r="AC669" i="23"/>
  <c r="AE669" i="23" s="1"/>
  <c r="AF669" i="23" s="1"/>
  <c r="H207" i="23"/>
  <c r="J207" i="23" s="1"/>
  <c r="K207" i="23" s="1"/>
  <c r="AQ207" i="23"/>
  <c r="AS207" i="23" s="1"/>
  <c r="AT207" i="23" s="1"/>
  <c r="AC207" i="23"/>
  <c r="AE207" i="23" s="1"/>
  <c r="AF207" i="23" s="1"/>
  <c r="H293" i="23"/>
  <c r="K293" i="23" s="1"/>
  <c r="AQ293" i="23"/>
  <c r="AT293" i="23" s="1"/>
  <c r="AC293" i="23"/>
  <c r="AF293" i="23" s="1"/>
  <c r="H356" i="23"/>
  <c r="J356" i="23" s="1"/>
  <c r="K356" i="23" s="1"/>
  <c r="AQ356" i="23"/>
  <c r="AS356" i="23" s="1"/>
  <c r="AT356" i="23" s="1"/>
  <c r="AC356" i="23"/>
  <c r="AE356" i="23" s="1"/>
  <c r="AF356" i="23" s="1"/>
  <c r="H740" i="23"/>
  <c r="K740" i="23" s="1"/>
  <c r="AQ740" i="23"/>
  <c r="AT740" i="23" s="1"/>
  <c r="AC740" i="23"/>
  <c r="AF740" i="23" s="1"/>
  <c r="H280" i="23"/>
  <c r="J280" i="23" s="1"/>
  <c r="AQ280" i="23"/>
  <c r="AC280" i="23"/>
  <c r="H98" i="23"/>
  <c r="K98" i="23" s="1"/>
  <c r="AC98" i="23"/>
  <c r="AF98" i="23" s="1"/>
  <c r="AQ98" i="23"/>
  <c r="AT98" i="23" s="1"/>
  <c r="AQ530" i="23"/>
  <c r="AS530" i="23" s="1"/>
  <c r="AT530" i="23" s="1"/>
  <c r="AQ536" i="23"/>
  <c r="AS536" i="23" s="1"/>
  <c r="AT536" i="23" s="1"/>
  <c r="AC536" i="23"/>
  <c r="AE536" i="23" s="1"/>
  <c r="AF536" i="23" s="1"/>
  <c r="AC530" i="23"/>
  <c r="AE530" i="23" s="1"/>
  <c r="AF530" i="23" s="1"/>
  <c r="H334" i="23"/>
  <c r="J334" i="23" s="1"/>
  <c r="K334" i="23" s="1"/>
  <c r="AQ334" i="23"/>
  <c r="AS334" i="23" s="1"/>
  <c r="AT334" i="23" s="1"/>
  <c r="AC334" i="23"/>
  <c r="AE334" i="23" s="1"/>
  <c r="AF334" i="23" s="1"/>
  <c r="AQ710" i="23"/>
  <c r="AQ704" i="23"/>
  <c r="AC704" i="23"/>
  <c r="AC710" i="23"/>
  <c r="AQ426" i="23"/>
  <c r="AT426" i="23" s="1"/>
  <c r="AC432" i="23"/>
  <c r="AF432" i="23" s="1"/>
  <c r="AQ432" i="23"/>
  <c r="AT432" i="23" s="1"/>
  <c r="AC426" i="23"/>
  <c r="AF426" i="23" s="1"/>
  <c r="AQ466" i="23"/>
  <c r="AS466" i="23" s="1"/>
  <c r="AT466" i="23" s="1"/>
  <c r="AQ460" i="23"/>
  <c r="AS460" i="23" s="1"/>
  <c r="AT460" i="23" s="1"/>
  <c r="AC460" i="23"/>
  <c r="AE460" i="23" s="1"/>
  <c r="AF460" i="23" s="1"/>
  <c r="AC466" i="23"/>
  <c r="AE466" i="23" s="1"/>
  <c r="AF466" i="23" s="1"/>
  <c r="AQ716" i="23"/>
  <c r="AT716" i="23" s="1"/>
  <c r="AQ722" i="23"/>
  <c r="AT722" i="23" s="1"/>
  <c r="AC722" i="23"/>
  <c r="AF722" i="23" s="1"/>
  <c r="AC716" i="23"/>
  <c r="AF716" i="23" s="1"/>
  <c r="H46" i="23"/>
  <c r="K46" i="23" s="1"/>
  <c r="AQ46" i="23"/>
  <c r="AT46" i="23" s="1"/>
  <c r="AC46" i="23"/>
  <c r="AF46" i="23" s="1"/>
  <c r="H294" i="23"/>
  <c r="K294" i="23" s="1"/>
  <c r="AQ294" i="23"/>
  <c r="AT294" i="23" s="1"/>
  <c r="AC294" i="23"/>
  <c r="AF294" i="23" s="1"/>
  <c r="H392" i="23"/>
  <c r="K392" i="23" s="1"/>
  <c r="AQ392" i="23"/>
  <c r="AT392" i="23" s="1"/>
  <c r="AC392" i="23"/>
  <c r="AF392" i="23" s="1"/>
  <c r="H552" i="23"/>
  <c r="K552" i="23" s="1"/>
  <c r="AQ552" i="23"/>
  <c r="AT552" i="23" s="1"/>
  <c r="AC552" i="23"/>
  <c r="AF552" i="23" s="1"/>
  <c r="AQ229" i="23"/>
  <c r="AS229" i="23" s="1"/>
  <c r="AT229" i="23" s="1"/>
  <c r="AC223" i="23"/>
  <c r="AE223" i="23" s="1"/>
  <c r="AF223" i="23" s="1"/>
  <c r="AQ223" i="23"/>
  <c r="AS223" i="23" s="1"/>
  <c r="AT223" i="23" s="1"/>
  <c r="AC229" i="23"/>
  <c r="AE229" i="23" s="1"/>
  <c r="AF229" i="23" s="1"/>
  <c r="H37" i="23"/>
  <c r="J37" i="23" s="1"/>
  <c r="K37" i="23" s="1"/>
  <c r="AQ37" i="23"/>
  <c r="AS37" i="23" s="1"/>
  <c r="AC37" i="23"/>
  <c r="AE37" i="23" s="1"/>
  <c r="H738" i="23"/>
  <c r="K738" i="23" s="1"/>
  <c r="AQ738" i="23"/>
  <c r="AT738" i="23" s="1"/>
  <c r="AC738" i="23"/>
  <c r="AF738" i="23" s="1"/>
  <c r="AQ592" i="23"/>
  <c r="AT592" i="23" s="1"/>
  <c r="AQ598" i="23"/>
  <c r="AT598" i="23" s="1"/>
  <c r="AC598" i="23"/>
  <c r="AF598" i="23" s="1"/>
  <c r="AC592" i="23"/>
  <c r="AF592" i="23" s="1"/>
  <c r="H329" i="23"/>
  <c r="AQ329" i="23"/>
  <c r="AC329" i="23"/>
  <c r="H403" i="23"/>
  <c r="J403" i="23" s="1"/>
  <c r="K403" i="23" s="1"/>
  <c r="AQ403" i="23"/>
  <c r="AS403" i="23" s="1"/>
  <c r="AT403" i="23" s="1"/>
  <c r="AC403" i="23"/>
  <c r="AE403" i="23" s="1"/>
  <c r="AF403" i="23" s="1"/>
  <c r="H298" i="23"/>
  <c r="J298" i="23" s="1"/>
  <c r="K298" i="23" s="1"/>
  <c r="AQ298" i="23"/>
  <c r="AS298" i="23" s="1"/>
  <c r="AT298" i="23" s="1"/>
  <c r="AC298" i="23"/>
  <c r="AE298" i="23" s="1"/>
  <c r="AF298" i="23" s="1"/>
  <c r="AQ476" i="23"/>
  <c r="AS476" i="23" s="1"/>
  <c r="AT476" i="23" s="1"/>
  <c r="AQ482" i="23"/>
  <c r="AS482" i="23" s="1"/>
  <c r="AT482" i="23" s="1"/>
  <c r="AC482" i="23"/>
  <c r="AE482" i="23" s="1"/>
  <c r="AF482" i="23" s="1"/>
  <c r="AC476" i="23"/>
  <c r="AE476" i="23" s="1"/>
  <c r="AF476" i="23" s="1"/>
  <c r="H732" i="23"/>
  <c r="K732" i="23" s="1"/>
  <c r="AQ732" i="23"/>
  <c r="AT732" i="23" s="1"/>
  <c r="AC732" i="23"/>
  <c r="AF732" i="23" s="1"/>
  <c r="H29" i="23"/>
  <c r="K29" i="23" s="1"/>
  <c r="AQ29" i="23"/>
  <c r="AT29" i="23" s="1"/>
  <c r="AC29" i="23"/>
  <c r="AF29" i="23" s="1"/>
  <c r="H372" i="23"/>
  <c r="K372" i="23" s="1"/>
  <c r="AQ372" i="23"/>
  <c r="AT372" i="23" s="1"/>
  <c r="AC372" i="23"/>
  <c r="AF372" i="23" s="1"/>
  <c r="AC132" i="23"/>
  <c r="AQ132" i="23"/>
  <c r="AQ138" i="23"/>
  <c r="AC138" i="23"/>
  <c r="H389" i="23"/>
  <c r="K389" i="23" s="1"/>
  <c r="AQ389" i="23"/>
  <c r="AT389" i="23" s="1"/>
  <c r="AC389" i="23"/>
  <c r="AF389" i="23" s="1"/>
  <c r="H77" i="23"/>
  <c r="K77" i="23" s="1"/>
  <c r="AQ77" i="23"/>
  <c r="AT77" i="23" s="1"/>
  <c r="AC77" i="23"/>
  <c r="AF77" i="23" s="1"/>
  <c r="H344" i="23"/>
  <c r="AQ344" i="23"/>
  <c r="AC344" i="23"/>
  <c r="H342" i="23"/>
  <c r="AQ342" i="23"/>
  <c r="AC342" i="23"/>
  <c r="H296" i="23"/>
  <c r="K296" i="23" s="1"/>
  <c r="AQ296" i="23"/>
  <c r="AT296" i="23" s="1"/>
  <c r="AC296" i="23"/>
  <c r="AF296" i="23" s="1"/>
  <c r="H308" i="23"/>
  <c r="AQ308" i="23"/>
  <c r="AC308" i="23"/>
  <c r="AQ562" i="23"/>
  <c r="AS562" i="23" s="1"/>
  <c r="AT562" i="23" s="1"/>
  <c r="AQ556" i="23"/>
  <c r="AS556" i="23" s="1"/>
  <c r="AT556" i="23" s="1"/>
  <c r="AC562" i="23"/>
  <c r="AE562" i="23" s="1"/>
  <c r="AF562" i="23" s="1"/>
  <c r="AC556" i="23"/>
  <c r="AE556" i="23" s="1"/>
  <c r="AF556" i="23" s="1"/>
  <c r="H50" i="23"/>
  <c r="K50" i="23" s="1"/>
  <c r="AC50" i="23"/>
  <c r="AF50" i="23" s="1"/>
  <c r="AQ50" i="23"/>
  <c r="AT50" i="23" s="1"/>
  <c r="H393" i="23"/>
  <c r="J393" i="23" s="1"/>
  <c r="K393" i="23" s="1"/>
  <c r="AQ393" i="23"/>
  <c r="AS393" i="23" s="1"/>
  <c r="AT393" i="23" s="1"/>
  <c r="AC393" i="23"/>
  <c r="AE393" i="23" s="1"/>
  <c r="AF393" i="23" s="1"/>
  <c r="H178" i="23"/>
  <c r="AQ178" i="23"/>
  <c r="AC178" i="23"/>
  <c r="H376" i="23"/>
  <c r="J376" i="23" s="1"/>
  <c r="K376" i="23" s="1"/>
  <c r="AQ376" i="23"/>
  <c r="AS376" i="23" s="1"/>
  <c r="AT376" i="23" s="1"/>
  <c r="AC376" i="23"/>
  <c r="AE376" i="23" s="1"/>
  <c r="AF376" i="23" s="1"/>
  <c r="H141" i="23"/>
  <c r="AQ141" i="23"/>
  <c r="AC141" i="23"/>
  <c r="AQ706" i="23"/>
  <c r="AQ700" i="23"/>
  <c r="AC706" i="23"/>
  <c r="AC700" i="23"/>
  <c r="H78" i="23"/>
  <c r="K78" i="23" s="1"/>
  <c r="AQ78" i="23"/>
  <c r="AT78" i="23" s="1"/>
  <c r="AC78" i="23"/>
  <c r="AF78" i="23" s="1"/>
  <c r="H58" i="23"/>
  <c r="K58" i="23" s="1"/>
  <c r="AC58" i="23"/>
  <c r="AF58" i="23" s="1"/>
  <c r="AQ58" i="23"/>
  <c r="AT58" i="23" s="1"/>
  <c r="H310" i="23"/>
  <c r="K310" i="23" s="1"/>
  <c r="AQ310" i="23"/>
  <c r="AT310" i="23" s="1"/>
  <c r="AC310" i="23"/>
  <c r="AF310" i="23" s="1"/>
  <c r="H181" i="23"/>
  <c r="AQ181" i="23"/>
  <c r="AC181" i="23"/>
  <c r="H385" i="23"/>
  <c r="J385" i="23" s="1"/>
  <c r="K385" i="23" s="1"/>
  <c r="AQ385" i="23"/>
  <c r="AS385" i="23" s="1"/>
  <c r="AT385" i="23" s="1"/>
  <c r="AC385" i="23"/>
  <c r="AE385" i="23" s="1"/>
  <c r="AF385" i="23" s="1"/>
  <c r="H305" i="23"/>
  <c r="AQ305" i="23"/>
  <c r="AC305" i="23"/>
  <c r="H374" i="23"/>
  <c r="K374" i="23" s="1"/>
  <c r="AQ374" i="23"/>
  <c r="AT374" i="23" s="1"/>
  <c r="AC374" i="23"/>
  <c r="AF374" i="23" s="1"/>
  <c r="AQ454" i="23"/>
  <c r="AS454" i="23" s="1"/>
  <c r="AT454" i="23" s="1"/>
  <c r="AQ448" i="23"/>
  <c r="AS448" i="23" s="1"/>
  <c r="AT448" i="23" s="1"/>
  <c r="AC448" i="23"/>
  <c r="AE448" i="23" s="1"/>
  <c r="AF448" i="23" s="1"/>
  <c r="AC454" i="23"/>
  <c r="AE454" i="23" s="1"/>
  <c r="AF454" i="23" s="1"/>
  <c r="H398" i="23"/>
  <c r="J398" i="23" s="1"/>
  <c r="K398" i="23" s="1"/>
  <c r="AQ398" i="23"/>
  <c r="AS398" i="23" s="1"/>
  <c r="AT398" i="23" s="1"/>
  <c r="AC398" i="23"/>
  <c r="AE398" i="23" s="1"/>
  <c r="AF398" i="23" s="1"/>
  <c r="H160" i="23"/>
  <c r="AQ160" i="23"/>
  <c r="AC160" i="23"/>
  <c r="H123" i="23"/>
  <c r="AQ123" i="23"/>
  <c r="AC123" i="23"/>
  <c r="AQ524" i="23"/>
  <c r="AS524" i="23" s="1"/>
  <c r="AT524" i="23" s="1"/>
  <c r="AQ518" i="23"/>
  <c r="AS518" i="23" s="1"/>
  <c r="AT518" i="23" s="1"/>
  <c r="AC518" i="23"/>
  <c r="AE518" i="23" s="1"/>
  <c r="AF518" i="23" s="1"/>
  <c r="AC524" i="23"/>
  <c r="AE524" i="23" s="1"/>
  <c r="AF524" i="23" s="1"/>
  <c r="AC180" i="23"/>
  <c r="AQ180" i="23"/>
  <c r="AQ405" i="23"/>
  <c r="AS405" i="23" s="1"/>
  <c r="AT405" i="23" s="1"/>
  <c r="AC405" i="23"/>
  <c r="AE405" i="23" s="1"/>
  <c r="AF405" i="23" s="1"/>
  <c r="AQ324" i="23"/>
  <c r="AT324" i="23" s="1"/>
  <c r="AC324" i="23"/>
  <c r="AF324" i="23" s="1"/>
  <c r="AC137" i="23"/>
  <c r="AC155" i="23"/>
  <c r="H164" i="23"/>
  <c r="AC164" i="23"/>
  <c r="AQ164" i="23"/>
  <c r="H289" i="23"/>
  <c r="J289" i="23" s="1"/>
  <c r="AQ289" i="23"/>
  <c r="AC289" i="23"/>
  <c r="H26" i="23"/>
  <c r="K26" i="23" s="1"/>
  <c r="AC26" i="23"/>
  <c r="AF26" i="23" s="1"/>
  <c r="AQ26" i="23"/>
  <c r="AT26" i="23" s="1"/>
  <c r="AQ748" i="23"/>
  <c r="AC748" i="23"/>
  <c r="AC52" i="23"/>
  <c r="AF52" i="23" s="1"/>
  <c r="AQ52" i="23"/>
  <c r="AT52" i="23" s="1"/>
  <c r="H354" i="23"/>
  <c r="J354" i="23" s="1"/>
  <c r="K354" i="23" s="1"/>
  <c r="AQ354" i="23"/>
  <c r="AS354" i="23" s="1"/>
  <c r="AT354" i="23" s="1"/>
  <c r="AC354" i="23"/>
  <c r="AE354" i="23" s="1"/>
  <c r="AF354" i="23" s="1"/>
  <c r="AQ657" i="23"/>
  <c r="AS657" i="23" s="1"/>
  <c r="AT657" i="23" s="1"/>
  <c r="AC651" i="23"/>
  <c r="AE651" i="23" s="1"/>
  <c r="AF651" i="23" s="1"/>
  <c r="AC657" i="23"/>
  <c r="AE657" i="23" s="1"/>
  <c r="AF657" i="23" s="1"/>
  <c r="AQ651" i="23"/>
  <c r="AS651" i="23" s="1"/>
  <c r="AT651" i="23" s="1"/>
  <c r="H378" i="23"/>
  <c r="J378" i="23" s="1"/>
  <c r="K378" i="23" s="1"/>
  <c r="AQ378" i="23"/>
  <c r="AS378" i="23" s="1"/>
  <c r="AT378" i="23" s="1"/>
  <c r="AC378" i="23"/>
  <c r="AE378" i="23" s="1"/>
  <c r="AF378" i="23" s="1"/>
  <c r="AQ637" i="23"/>
  <c r="AT637" i="23" s="1"/>
  <c r="AQ631" i="23"/>
  <c r="AT631" i="23" s="1"/>
  <c r="AC631" i="23"/>
  <c r="AF631" i="23" s="1"/>
  <c r="AC637" i="23"/>
  <c r="AF637" i="23" s="1"/>
  <c r="AQ546" i="23"/>
  <c r="AT546" i="23" s="1"/>
  <c r="AQ540" i="23"/>
  <c r="AT540" i="23" s="1"/>
  <c r="AC546" i="23"/>
  <c r="AF546" i="23" s="1"/>
  <c r="AC540" i="23"/>
  <c r="AF540" i="23" s="1"/>
  <c r="H45" i="23"/>
  <c r="K45" i="23" s="1"/>
  <c r="AQ45" i="23"/>
  <c r="AT45" i="23" s="1"/>
  <c r="AC45" i="23"/>
  <c r="AF45" i="23" s="1"/>
  <c r="H323" i="23"/>
  <c r="K323" i="23" s="1"/>
  <c r="AC323" i="23"/>
  <c r="AF323" i="23" s="1"/>
  <c r="AQ323" i="23"/>
  <c r="AT323" i="23" s="1"/>
  <c r="AQ649" i="23"/>
  <c r="AS649" i="23" s="1"/>
  <c r="AT649" i="23" s="1"/>
  <c r="AQ643" i="23"/>
  <c r="AS643" i="23" s="1"/>
  <c r="AT643" i="23" s="1"/>
  <c r="AC643" i="23"/>
  <c r="AE643" i="23" s="1"/>
  <c r="AF643" i="23" s="1"/>
  <c r="AC649" i="23"/>
  <c r="AE649" i="23" s="1"/>
  <c r="AF649" i="23" s="1"/>
  <c r="H49" i="23"/>
  <c r="K49" i="23" s="1"/>
  <c r="AQ49" i="23"/>
  <c r="AT49" i="23" s="1"/>
  <c r="AC49" i="23"/>
  <c r="AF49" i="23" s="1"/>
  <c r="H217" i="23"/>
  <c r="K217" i="23" s="1"/>
  <c r="AQ217" i="23"/>
  <c r="AT217" i="23" s="1"/>
  <c r="AC217" i="23"/>
  <c r="AF217" i="23" s="1"/>
  <c r="H404" i="23"/>
  <c r="J404" i="23" s="1"/>
  <c r="K404" i="23" s="1"/>
  <c r="AQ404" i="23"/>
  <c r="AS404" i="23" s="1"/>
  <c r="AT404" i="23" s="1"/>
  <c r="AC404" i="23"/>
  <c r="AE404" i="23" s="1"/>
  <c r="AF404" i="23" s="1"/>
  <c r="AQ184" i="23"/>
  <c r="AS184" i="23" s="1"/>
  <c r="AT184" i="23" s="1"/>
  <c r="AC184" i="23"/>
  <c r="AE184" i="23" s="1"/>
  <c r="AF184" i="23" s="1"/>
  <c r="AQ190" i="23"/>
  <c r="AS190" i="23" s="1"/>
  <c r="AT190" i="23" s="1"/>
  <c r="AC190" i="23"/>
  <c r="AE190" i="23" s="1"/>
  <c r="AF190" i="23" s="1"/>
  <c r="AQ696" i="23"/>
  <c r="AS696" i="23" s="1"/>
  <c r="AT696" i="23" s="1"/>
  <c r="AQ690" i="23"/>
  <c r="AS690" i="23" s="1"/>
  <c r="AT690" i="23" s="1"/>
  <c r="AC696" i="23"/>
  <c r="AE696" i="23" s="1"/>
  <c r="AF696" i="23" s="1"/>
  <c r="AC690" i="23"/>
  <c r="AE690" i="23" s="1"/>
  <c r="AF690" i="23" s="1"/>
  <c r="H97" i="23"/>
  <c r="K97" i="23" s="1"/>
  <c r="AQ97" i="23"/>
  <c r="AT97" i="23" s="1"/>
  <c r="AC97" i="23"/>
  <c r="AF97" i="23" s="1"/>
  <c r="AQ171" i="23"/>
  <c r="AQ165" i="23"/>
  <c r="AC171" i="23"/>
  <c r="AC165" i="23"/>
  <c r="AQ642" i="23"/>
  <c r="AS642" i="23" s="1"/>
  <c r="AT642" i="23" s="1"/>
  <c r="AQ648" i="23"/>
  <c r="AS648" i="23" s="1"/>
  <c r="AT648" i="23" s="1"/>
  <c r="AC642" i="23"/>
  <c r="AE642" i="23" s="1"/>
  <c r="AF642" i="23" s="1"/>
  <c r="AC648" i="23"/>
  <c r="AE648" i="23" s="1"/>
  <c r="AF648" i="23" s="1"/>
  <c r="H309" i="23"/>
  <c r="K309" i="23" s="1"/>
  <c r="AQ309" i="23"/>
  <c r="AT309" i="23" s="1"/>
  <c r="AC309" i="23"/>
  <c r="AF309" i="23" s="1"/>
  <c r="H339" i="23"/>
  <c r="AQ339" i="23"/>
  <c r="AC339" i="23"/>
  <c r="H364" i="23"/>
  <c r="J364" i="23" s="1"/>
  <c r="K364" i="23" s="1"/>
  <c r="AQ364" i="23"/>
  <c r="AS364" i="23" s="1"/>
  <c r="AC364" i="23"/>
  <c r="AE364" i="23" s="1"/>
  <c r="AQ626" i="23"/>
  <c r="AS626" i="23" s="1"/>
  <c r="AT626" i="23" s="1"/>
  <c r="AQ620" i="23"/>
  <c r="AS620" i="23" s="1"/>
  <c r="AT620" i="23" s="1"/>
  <c r="AC626" i="23"/>
  <c r="AE626" i="23" s="1"/>
  <c r="AF626" i="23" s="1"/>
  <c r="AC620" i="23"/>
  <c r="AE620" i="23" s="1"/>
  <c r="AF620" i="23" s="1"/>
  <c r="H13" i="23"/>
  <c r="K13" i="23" s="1"/>
  <c r="AQ13" i="23"/>
  <c r="AT13" i="23" s="1"/>
  <c r="AC13" i="23"/>
  <c r="AF13" i="23" s="1"/>
  <c r="AQ56" i="23"/>
  <c r="AT56" i="23" s="1"/>
  <c r="AC56" i="23"/>
  <c r="AF56" i="23" s="1"/>
  <c r="AQ752" i="23"/>
  <c r="AC752" i="23"/>
  <c r="H34" i="23"/>
  <c r="J34" i="23" s="1"/>
  <c r="K34" i="23" s="1"/>
  <c r="AC34" i="23"/>
  <c r="AE34" i="23" s="1"/>
  <c r="AQ34" i="23"/>
  <c r="AS34" i="23" s="1"/>
  <c r="AC204" i="23"/>
  <c r="AE204" i="23" s="1"/>
  <c r="AF204" i="23" s="1"/>
  <c r="AQ198" i="23"/>
  <c r="AS198" i="23" s="1"/>
  <c r="AT198" i="23" s="1"/>
  <c r="AQ204" i="23"/>
  <c r="AS204" i="23" s="1"/>
  <c r="AT204" i="23" s="1"/>
  <c r="AC198" i="23"/>
  <c r="AE198" i="23" s="1"/>
  <c r="AF198" i="23" s="1"/>
  <c r="H284" i="23"/>
  <c r="J284" i="23" s="1"/>
  <c r="AQ284" i="23"/>
  <c r="AC284" i="23"/>
  <c r="H327" i="23"/>
  <c r="AQ327" i="23"/>
  <c r="AC327" i="23"/>
  <c r="H408" i="23"/>
  <c r="J408" i="23" s="1"/>
  <c r="K408" i="23" s="1"/>
  <c r="AQ408" i="23"/>
  <c r="AS408" i="23" s="1"/>
  <c r="AT408" i="23" s="1"/>
  <c r="AC408" i="23"/>
  <c r="AE408" i="23" s="1"/>
  <c r="AF408" i="23" s="1"/>
  <c r="AQ670" i="23"/>
  <c r="AS670" i="23" s="1"/>
  <c r="AT670" i="23" s="1"/>
  <c r="AQ664" i="23"/>
  <c r="AS664" i="23" s="1"/>
  <c r="AT664" i="23" s="1"/>
  <c r="AC664" i="23"/>
  <c r="AE664" i="23" s="1"/>
  <c r="AF664" i="23" s="1"/>
  <c r="AC670" i="23"/>
  <c r="AE670" i="23" s="1"/>
  <c r="AF670" i="23" s="1"/>
  <c r="H40" i="23"/>
  <c r="K40" i="23" s="1"/>
  <c r="AQ40" i="23"/>
  <c r="AT40" i="23" s="1"/>
  <c r="AC40" i="23"/>
  <c r="AF40" i="23" s="1"/>
  <c r="H338" i="23"/>
  <c r="J338" i="23" s="1"/>
  <c r="K338" i="23" s="1"/>
  <c r="AQ338" i="23"/>
  <c r="AS338" i="23" s="1"/>
  <c r="AT338" i="23" s="1"/>
  <c r="AC338" i="23"/>
  <c r="AE338" i="23" s="1"/>
  <c r="AF338" i="23" s="1"/>
  <c r="H159" i="23"/>
  <c r="AQ159" i="23"/>
  <c r="AC159" i="23"/>
  <c r="H69" i="23"/>
  <c r="K69" i="23" s="1"/>
  <c r="AQ69" i="23"/>
  <c r="AT69" i="23" s="1"/>
  <c r="AC69" i="23"/>
  <c r="AF69" i="23" s="1"/>
  <c r="H733" i="23"/>
  <c r="K733" i="23" s="1"/>
  <c r="AQ733" i="23"/>
  <c r="AT733" i="23" s="1"/>
  <c r="AC733" i="23"/>
  <c r="AF733" i="23" s="1"/>
  <c r="H94" i="23"/>
  <c r="K94" i="23" s="1"/>
  <c r="AQ94" i="23"/>
  <c r="AT94" i="23" s="1"/>
  <c r="AC94" i="23"/>
  <c r="AF94" i="23" s="1"/>
  <c r="H92" i="23"/>
  <c r="K92" i="23" s="1"/>
  <c r="AC92" i="23"/>
  <c r="AF92" i="23" s="1"/>
  <c r="AQ92" i="23"/>
  <c r="AT92" i="23" s="1"/>
  <c r="AQ702" i="23"/>
  <c r="AC702" i="23"/>
  <c r="AC708" i="23"/>
  <c r="AQ708" i="23"/>
  <c r="AQ758" i="23"/>
  <c r="AS758" i="23" s="1"/>
  <c r="AT758" i="23" s="1"/>
  <c r="AC68" i="23"/>
  <c r="AF68" i="23" s="1"/>
  <c r="AQ68" i="23"/>
  <c r="AT68" i="23" s="1"/>
  <c r="AC758" i="23"/>
  <c r="AE758" i="23" s="1"/>
  <c r="AF758" i="23" s="1"/>
  <c r="H726" i="23"/>
  <c r="K726" i="23" s="1"/>
  <c r="AQ726" i="23"/>
  <c r="AT726" i="23" s="1"/>
  <c r="AC726" i="23"/>
  <c r="AF726" i="23" s="1"/>
  <c r="H304" i="23"/>
  <c r="AQ304" i="23"/>
  <c r="AC304" i="23"/>
  <c r="AQ136" i="23"/>
  <c r="AC136" i="23"/>
  <c r="AQ130" i="23"/>
  <c r="AC130" i="23"/>
  <c r="H325" i="23"/>
  <c r="K325" i="23" s="1"/>
  <c r="AQ325" i="23"/>
  <c r="AT325" i="23" s="1"/>
  <c r="AC325" i="23"/>
  <c r="AF325" i="23" s="1"/>
  <c r="AQ508" i="23"/>
  <c r="AS508" i="23" s="1"/>
  <c r="AT508" i="23" s="1"/>
  <c r="AQ502" i="23"/>
  <c r="AS502" i="23" s="1"/>
  <c r="AT502" i="23" s="1"/>
  <c r="AC502" i="23"/>
  <c r="AE502" i="23" s="1"/>
  <c r="AF502" i="23" s="1"/>
  <c r="AC508" i="23"/>
  <c r="AE508" i="23" s="1"/>
  <c r="AF508" i="23" s="1"/>
  <c r="AQ532" i="23"/>
  <c r="AS532" i="23" s="1"/>
  <c r="AT532" i="23" s="1"/>
  <c r="AQ526" i="23"/>
  <c r="AS526" i="23" s="1"/>
  <c r="AT526" i="23" s="1"/>
  <c r="AC526" i="23"/>
  <c r="AE526" i="23" s="1"/>
  <c r="AF526" i="23" s="1"/>
  <c r="AC532" i="23"/>
  <c r="AE532" i="23" s="1"/>
  <c r="AF532" i="23" s="1"/>
  <c r="AQ500" i="23"/>
  <c r="AT500" i="23" s="1"/>
  <c r="AQ494" i="23"/>
  <c r="AT494" i="23" s="1"/>
  <c r="AC500" i="23"/>
  <c r="AF500" i="23" s="1"/>
  <c r="AC494" i="23"/>
  <c r="AF494" i="23" s="1"/>
  <c r="H416" i="23"/>
  <c r="J416" i="23" s="1"/>
  <c r="K416" i="23" s="1"/>
  <c r="AQ416" i="23"/>
  <c r="AS416" i="23" s="1"/>
  <c r="AT416" i="23" s="1"/>
  <c r="AC416" i="23"/>
  <c r="AE416" i="23" s="1"/>
  <c r="AF416" i="23" s="1"/>
  <c r="AC611" i="23"/>
  <c r="AQ611" i="23"/>
  <c r="AC605" i="23"/>
  <c r="AQ605" i="23"/>
  <c r="AQ357" i="23"/>
  <c r="AT357" i="23" s="1"/>
  <c r="AC357" i="23"/>
  <c r="AF357" i="23" s="1"/>
  <c r="AQ214" i="23"/>
  <c r="AT214" i="23" s="1"/>
  <c r="AC214" i="23"/>
  <c r="AF214" i="23" s="1"/>
  <c r="AQ701" i="23"/>
  <c r="AQ707" i="23"/>
  <c r="AC707" i="23"/>
  <c r="AC701" i="23"/>
  <c r="AQ10" i="23"/>
  <c r="AT10" i="23" s="1"/>
  <c r="AC10" i="23"/>
  <c r="AF10" i="23" s="1"/>
  <c r="AQ209" i="23"/>
  <c r="AS209" i="23" s="1"/>
  <c r="AT209" i="23" s="1"/>
  <c r="AC209" i="23"/>
  <c r="AE209" i="23" s="1"/>
  <c r="AF209" i="23" s="1"/>
  <c r="AQ352" i="23"/>
  <c r="AS352" i="23" s="1"/>
  <c r="AT352" i="23" s="1"/>
  <c r="AC352" i="23"/>
  <c r="AE352" i="23" s="1"/>
  <c r="AF352" i="23" s="1"/>
  <c r="AQ645" i="23"/>
  <c r="AS645" i="23" s="1"/>
  <c r="AT645" i="23" s="1"/>
  <c r="AQ639" i="23"/>
  <c r="AS639" i="23" s="1"/>
  <c r="AT639" i="23" s="1"/>
  <c r="AC639" i="23"/>
  <c r="AE639" i="23" s="1"/>
  <c r="AF639" i="23" s="1"/>
  <c r="AC645" i="23"/>
  <c r="AE645" i="23" s="1"/>
  <c r="AF645" i="23" s="1"/>
  <c r="AS6" i="23"/>
  <c r="AT6" i="23" s="1"/>
  <c r="AT36" i="23"/>
  <c r="AC131" i="23"/>
  <c r="AQ149" i="23"/>
  <c r="AQ516" i="23"/>
  <c r="AS516" i="23" s="1"/>
  <c r="AT516" i="23" s="1"/>
  <c r="AQ522" i="23"/>
  <c r="AS522" i="23" s="1"/>
  <c r="AT522" i="23" s="1"/>
  <c r="AC522" i="23"/>
  <c r="AE522" i="23" s="1"/>
  <c r="AF522" i="23" s="1"/>
  <c r="AC516" i="23"/>
  <c r="AE516" i="23" s="1"/>
  <c r="AF516" i="23" s="1"/>
  <c r="AQ650" i="23"/>
  <c r="AS650" i="23" s="1"/>
  <c r="AT650" i="23" s="1"/>
  <c r="AC644" i="23"/>
  <c r="AE644" i="23" s="1"/>
  <c r="AF644" i="23" s="1"/>
  <c r="AQ644" i="23"/>
  <c r="AS644" i="23" s="1"/>
  <c r="AT644" i="23" s="1"/>
  <c r="AC650" i="23"/>
  <c r="AE650" i="23" s="1"/>
  <c r="AF650" i="23" s="1"/>
  <c r="H79" i="23"/>
  <c r="K79" i="23" s="1"/>
  <c r="AQ79" i="23"/>
  <c r="AT79" i="23" s="1"/>
  <c r="AC79" i="23"/>
  <c r="AF79" i="23" s="1"/>
  <c r="H80" i="23"/>
  <c r="K80" i="23" s="1"/>
  <c r="AQ80" i="23"/>
  <c r="AT80" i="23" s="1"/>
  <c r="AC80" i="23"/>
  <c r="AF80" i="23" s="1"/>
  <c r="H373" i="23"/>
  <c r="K373" i="23" s="1"/>
  <c r="AQ373" i="23"/>
  <c r="AT373" i="23" s="1"/>
  <c r="AC373" i="23"/>
  <c r="AF373" i="23" s="1"/>
  <c r="H162" i="23"/>
  <c r="AC162" i="23"/>
  <c r="AQ162" i="23"/>
  <c r="H739" i="23"/>
  <c r="K739" i="23" s="1"/>
  <c r="AQ739" i="23"/>
  <c r="AT739" i="23" s="1"/>
  <c r="AC739" i="23"/>
  <c r="AF739" i="23" s="1"/>
  <c r="AQ590" i="23"/>
  <c r="AT590" i="23" s="1"/>
  <c r="AQ584" i="23"/>
  <c r="AT584" i="23" s="1"/>
  <c r="AC590" i="23"/>
  <c r="AF590" i="23" s="1"/>
  <c r="AC584" i="23"/>
  <c r="AF584" i="23" s="1"/>
  <c r="AQ718" i="23"/>
  <c r="AT718" i="23" s="1"/>
  <c r="AQ712" i="23"/>
  <c r="AT712" i="23" s="1"/>
  <c r="AC718" i="23"/>
  <c r="AF718" i="23" s="1"/>
  <c r="AC712" i="23"/>
  <c r="AF712" i="23" s="1"/>
  <c r="AQ544" i="23"/>
  <c r="AT544" i="23" s="1"/>
  <c r="AQ538" i="23"/>
  <c r="AT538" i="23" s="1"/>
  <c r="AC544" i="23"/>
  <c r="AF544" i="23" s="1"/>
  <c r="AC538" i="23"/>
  <c r="AF538" i="23" s="1"/>
  <c r="AC116" i="23"/>
  <c r="AQ116" i="23"/>
  <c r="AC122" i="23"/>
  <c r="AQ122" i="23"/>
  <c r="H301" i="23"/>
  <c r="J301" i="23" s="1"/>
  <c r="K301" i="23" s="1"/>
  <c r="AQ301" i="23"/>
  <c r="AS301" i="23" s="1"/>
  <c r="AT301" i="23" s="1"/>
  <c r="AC301" i="23"/>
  <c r="AE301" i="23" s="1"/>
  <c r="AF301" i="23" s="1"/>
  <c r="H62" i="23"/>
  <c r="K62" i="23" s="1"/>
  <c r="AQ62" i="23"/>
  <c r="AT62" i="23" s="1"/>
  <c r="AC62" i="23"/>
  <c r="AF62" i="23" s="1"/>
  <c r="AQ629" i="23"/>
  <c r="AT629" i="23" s="1"/>
  <c r="AQ635" i="23"/>
  <c r="AT635" i="23" s="1"/>
  <c r="AC635" i="23"/>
  <c r="AF635" i="23" s="1"/>
  <c r="AC629" i="23"/>
  <c r="AF629" i="23" s="1"/>
  <c r="H30" i="23"/>
  <c r="K30" i="23" s="1"/>
  <c r="AQ30" i="23"/>
  <c r="AT30" i="23" s="1"/>
  <c r="AC30" i="23"/>
  <c r="AF30" i="23" s="1"/>
  <c r="H400" i="23"/>
  <c r="J400" i="23" s="1"/>
  <c r="K400" i="23" s="1"/>
  <c r="AC400" i="23"/>
  <c r="AE400" i="23" s="1"/>
  <c r="AF400" i="23" s="1"/>
  <c r="AQ400" i="23"/>
  <c r="AS400" i="23" s="1"/>
  <c r="AT400" i="23" s="1"/>
  <c r="H554" i="23"/>
  <c r="K554" i="23" s="1"/>
  <c r="AQ554" i="23"/>
  <c r="AT554" i="23" s="1"/>
  <c r="AC554" i="23"/>
  <c r="AF554" i="23" s="1"/>
  <c r="AQ175" i="23"/>
  <c r="AQ169" i="23"/>
  <c r="AC175" i="23"/>
  <c r="AC169" i="23"/>
  <c r="H341" i="23"/>
  <c r="AQ341" i="23"/>
  <c r="AC341" i="23"/>
  <c r="H290" i="23"/>
  <c r="J290" i="23" s="1"/>
  <c r="AQ290" i="23"/>
  <c r="AC290" i="23"/>
  <c r="AQ756" i="23"/>
  <c r="AS756" i="23" s="1"/>
  <c r="AT756" i="23" s="1"/>
  <c r="AC756" i="23"/>
  <c r="AE756" i="23" s="1"/>
  <c r="AF756" i="23" s="1"/>
  <c r="AC66" i="23"/>
  <c r="AF66" i="23" s="1"/>
  <c r="AQ66" i="23"/>
  <c r="AT66" i="23" s="1"/>
  <c r="H419" i="23"/>
  <c r="K419" i="23" s="1"/>
  <c r="AQ419" i="23"/>
  <c r="AT419" i="23" s="1"/>
  <c r="AC419" i="23"/>
  <c r="AF419" i="23" s="1"/>
  <c r="H337" i="23"/>
  <c r="J337" i="23" s="1"/>
  <c r="K337" i="23" s="1"/>
  <c r="AQ337" i="23"/>
  <c r="AS337" i="23" s="1"/>
  <c r="AT337" i="23" s="1"/>
  <c r="AC337" i="23"/>
  <c r="AE337" i="23" s="1"/>
  <c r="AF337" i="23" s="1"/>
  <c r="AQ622" i="23"/>
  <c r="AS622" i="23" s="1"/>
  <c r="AT622" i="23" s="1"/>
  <c r="AC622" i="23"/>
  <c r="AE622" i="23" s="1"/>
  <c r="AF622" i="23" s="1"/>
  <c r="AC616" i="23"/>
  <c r="AE616" i="23" s="1"/>
  <c r="AF616" i="23" s="1"/>
  <c r="AQ616" i="23"/>
  <c r="AS616" i="23" s="1"/>
  <c r="AT616" i="23" s="1"/>
  <c r="H549" i="23"/>
  <c r="K549" i="23" s="1"/>
  <c r="AQ549" i="23"/>
  <c r="AT549" i="23" s="1"/>
  <c r="AC549" i="23"/>
  <c r="AF549" i="23" s="1"/>
  <c r="H322" i="23"/>
  <c r="K322" i="23" s="1"/>
  <c r="AQ322" i="23"/>
  <c r="AT322" i="23" s="1"/>
  <c r="AC322" i="23"/>
  <c r="AF322" i="23" s="1"/>
  <c r="H286" i="23"/>
  <c r="J286" i="23" s="1"/>
  <c r="AQ286" i="23"/>
  <c r="AC286" i="23"/>
  <c r="H351" i="23"/>
  <c r="J351" i="23" s="1"/>
  <c r="K351" i="23" s="1"/>
  <c r="AQ351" i="23"/>
  <c r="AS351" i="23" s="1"/>
  <c r="AT351" i="23" s="1"/>
  <c r="AC351" i="23"/>
  <c r="AE351" i="23" s="1"/>
  <c r="AF351" i="23" s="1"/>
  <c r="AQ610" i="23"/>
  <c r="AQ604" i="23"/>
  <c r="AC610" i="23"/>
  <c r="AC604" i="23"/>
  <c r="AQ747" i="23"/>
  <c r="AQ51" i="23"/>
  <c r="AT51" i="23" s="1"/>
  <c r="AC747" i="23"/>
  <c r="AC51" i="23"/>
  <c r="AF51" i="23" s="1"/>
  <c r="AQ442" i="23"/>
  <c r="AS442" i="23" s="1"/>
  <c r="AT442" i="23" s="1"/>
  <c r="AQ436" i="23"/>
  <c r="AS436" i="23" s="1"/>
  <c r="AT436" i="23" s="1"/>
  <c r="AC436" i="23"/>
  <c r="AE436" i="23" s="1"/>
  <c r="AF436" i="23" s="1"/>
  <c r="AC442" i="23"/>
  <c r="AE442" i="23" s="1"/>
  <c r="AF442" i="23" s="1"/>
  <c r="AQ692" i="23"/>
  <c r="AS692" i="23" s="1"/>
  <c r="AT692" i="23" s="1"/>
  <c r="AQ698" i="23"/>
  <c r="AS698" i="23" s="1"/>
  <c r="AT698" i="23" s="1"/>
  <c r="AC698" i="23"/>
  <c r="AE698" i="23" s="1"/>
  <c r="AF698" i="23" s="1"/>
  <c r="AC692" i="23"/>
  <c r="AE692" i="23" s="1"/>
  <c r="AF692" i="23" s="1"/>
  <c r="H35" i="23"/>
  <c r="J35" i="23" s="1"/>
  <c r="K35" i="23" s="1"/>
  <c r="AQ35" i="23"/>
  <c r="AS35" i="23" s="1"/>
  <c r="AC35" i="23"/>
  <c r="AE35" i="23" s="1"/>
  <c r="AQ600" i="23"/>
  <c r="AT600" i="23" s="1"/>
  <c r="AQ594" i="23"/>
  <c r="AT594" i="23" s="1"/>
  <c r="AC594" i="23"/>
  <c r="AF594" i="23" s="1"/>
  <c r="AC600" i="23"/>
  <c r="AF600" i="23" s="1"/>
  <c r="H291" i="23"/>
  <c r="AC291" i="23"/>
  <c r="AF291" i="23" s="1"/>
  <c r="AQ291" i="23"/>
  <c r="AT291" i="23" s="1"/>
  <c r="H73" i="23"/>
  <c r="K73" i="23" s="1"/>
  <c r="AQ73" i="23"/>
  <c r="AT73" i="23" s="1"/>
  <c r="AC73" i="23"/>
  <c r="AF73" i="23" s="1"/>
  <c r="H210" i="23"/>
  <c r="J210" i="23" s="1"/>
  <c r="K210" i="23" s="1"/>
  <c r="AC210" i="23"/>
  <c r="AE210" i="23" s="1"/>
  <c r="AF210" i="23" s="1"/>
  <c r="AQ210" i="23"/>
  <c r="AS210" i="23" s="1"/>
  <c r="AT210" i="23" s="1"/>
  <c r="H394" i="23"/>
  <c r="AQ394" i="23"/>
  <c r="AC394" i="23"/>
  <c r="AQ434" i="23"/>
  <c r="AT434" i="23" s="1"/>
  <c r="AQ428" i="23"/>
  <c r="AT428" i="23" s="1"/>
  <c r="AC428" i="23"/>
  <c r="AF428" i="23" s="1"/>
  <c r="AC434" i="23"/>
  <c r="AF434" i="23" s="1"/>
  <c r="AQ221" i="23"/>
  <c r="AS221" i="23" s="1"/>
  <c r="AT221" i="23" s="1"/>
  <c r="AQ227" i="23"/>
  <c r="AS227" i="23" s="1"/>
  <c r="AT227" i="23" s="1"/>
  <c r="AC227" i="23"/>
  <c r="AE227" i="23" s="1"/>
  <c r="AF227" i="23" s="1"/>
  <c r="AC221" i="23"/>
  <c r="AE221" i="23" s="1"/>
  <c r="AF221" i="23" s="1"/>
  <c r="H208" i="23"/>
  <c r="J208" i="23" s="1"/>
  <c r="K208" i="23" s="1"/>
  <c r="AQ208" i="23"/>
  <c r="AS208" i="23" s="1"/>
  <c r="AT208" i="23" s="1"/>
  <c r="AC208" i="23"/>
  <c r="AE208" i="23" s="1"/>
  <c r="AF208" i="23" s="1"/>
  <c r="H401" i="23"/>
  <c r="J401" i="23" s="1"/>
  <c r="K401" i="23" s="1"/>
  <c r="AQ401" i="23"/>
  <c r="AS401" i="23" s="1"/>
  <c r="AT401" i="23" s="1"/>
  <c r="AC401" i="23"/>
  <c r="AE401" i="23" s="1"/>
  <c r="AF401" i="23" s="1"/>
  <c r="H737" i="23"/>
  <c r="K737" i="23" s="1"/>
  <c r="AQ737" i="23"/>
  <c r="AT737" i="23" s="1"/>
  <c r="AC737" i="23"/>
  <c r="AF737" i="23" s="1"/>
  <c r="H343" i="23"/>
  <c r="AQ343" i="23"/>
  <c r="AC343" i="23"/>
  <c r="H318" i="23"/>
  <c r="K318" i="23" s="1"/>
  <c r="AQ318" i="23"/>
  <c r="AT318" i="23" s="1"/>
  <c r="AC318" i="23"/>
  <c r="AF318" i="23" s="1"/>
  <c r="H417" i="23"/>
  <c r="K417" i="23" s="1"/>
  <c r="AQ417" i="23"/>
  <c r="AT417" i="23" s="1"/>
  <c r="AC417" i="23"/>
  <c r="AF417" i="23" s="1"/>
  <c r="H89" i="23"/>
  <c r="K89" i="23" s="1"/>
  <c r="AQ89" i="23"/>
  <c r="AT89" i="23" s="1"/>
  <c r="AC89" i="23"/>
  <c r="AF89" i="23" s="1"/>
  <c r="H746" i="23"/>
  <c r="J746" i="23" s="1"/>
  <c r="K746" i="23" s="1"/>
  <c r="AQ746" i="23"/>
  <c r="AS746" i="23" s="1"/>
  <c r="AT746" i="23" s="1"/>
  <c r="AC746" i="23"/>
  <c r="AE746" i="23" s="1"/>
  <c r="AF746" i="23" s="1"/>
  <c r="H32" i="23"/>
  <c r="K32" i="23" s="1"/>
  <c r="AQ32" i="23"/>
  <c r="AT32" i="23" s="1"/>
  <c r="AC32" i="23"/>
  <c r="AF32" i="23" s="1"/>
  <c r="H75" i="23"/>
  <c r="K75" i="23" s="1"/>
  <c r="AQ75" i="23"/>
  <c r="AT75" i="23" s="1"/>
  <c r="AC75" i="23"/>
  <c r="AF75" i="23" s="1"/>
  <c r="AQ636" i="23"/>
  <c r="AT636" i="23" s="1"/>
  <c r="AQ630" i="23"/>
  <c r="AT630" i="23" s="1"/>
  <c r="AC636" i="23"/>
  <c r="AF636" i="23" s="1"/>
  <c r="AC630" i="23"/>
  <c r="AF630" i="23" s="1"/>
  <c r="H353" i="23"/>
  <c r="J353" i="23" s="1"/>
  <c r="K353" i="23" s="1"/>
  <c r="AQ353" i="23"/>
  <c r="AS353" i="23" s="1"/>
  <c r="AT353" i="23" s="1"/>
  <c r="AC353" i="23"/>
  <c r="AE353" i="23" s="1"/>
  <c r="AF353" i="23" s="1"/>
  <c r="AQ755" i="23"/>
  <c r="AS755" i="23" s="1"/>
  <c r="AT755" i="23" s="1"/>
  <c r="AC755" i="23"/>
  <c r="AE755" i="23" s="1"/>
  <c r="AF755" i="23" s="1"/>
  <c r="AQ65" i="23"/>
  <c r="AT65" i="23" s="1"/>
  <c r="AC65" i="23"/>
  <c r="AF65" i="23" s="1"/>
  <c r="H382" i="23"/>
  <c r="J382" i="23" s="1"/>
  <c r="K382" i="23" s="1"/>
  <c r="AQ382" i="23"/>
  <c r="AS382" i="23" s="1"/>
  <c r="AT382" i="23" s="1"/>
  <c r="AC382" i="23"/>
  <c r="AE382" i="23" s="1"/>
  <c r="AF382" i="23" s="1"/>
  <c r="H741" i="23"/>
  <c r="J741" i="23" s="1"/>
  <c r="K741" i="23" s="1"/>
  <c r="AQ741" i="23"/>
  <c r="AS741" i="23" s="1"/>
  <c r="AT741" i="23" s="1"/>
  <c r="AC741" i="23"/>
  <c r="AE741" i="23" s="1"/>
  <c r="AF741" i="23" s="1"/>
  <c r="H723" i="23"/>
  <c r="K723" i="23" s="1"/>
  <c r="AQ723" i="23"/>
  <c r="AT723" i="23" s="1"/>
  <c r="AC723" i="23"/>
  <c r="AF723" i="23" s="1"/>
  <c r="H332" i="23"/>
  <c r="AQ332" i="23"/>
  <c r="AC332" i="23"/>
  <c r="AQ564" i="23"/>
  <c r="AS564" i="23" s="1"/>
  <c r="AT564" i="23" s="1"/>
  <c r="AQ558" i="23"/>
  <c r="AS558" i="23" s="1"/>
  <c r="AT558" i="23" s="1"/>
  <c r="AC564" i="23"/>
  <c r="AE564" i="23" s="1"/>
  <c r="AF564" i="23" s="1"/>
  <c r="AC558" i="23"/>
  <c r="AE558" i="23" s="1"/>
  <c r="AF558" i="23" s="1"/>
  <c r="AQ617" i="23"/>
  <c r="AS617" i="23" s="1"/>
  <c r="AT617" i="23" s="1"/>
  <c r="AC623" i="23"/>
  <c r="AE623" i="23" s="1"/>
  <c r="AF623" i="23" s="1"/>
  <c r="AC617" i="23"/>
  <c r="AE617" i="23" s="1"/>
  <c r="AF617" i="23" s="1"/>
  <c r="AQ623" i="23"/>
  <c r="AS623" i="23" s="1"/>
  <c r="AT623" i="23" s="1"/>
  <c r="AQ277" i="23"/>
  <c r="AC277" i="23"/>
  <c r="AE277" i="23" s="1"/>
  <c r="AC550" i="23"/>
  <c r="AF550" i="23" s="1"/>
  <c r="AQ550" i="23"/>
  <c r="AT550" i="23" s="1"/>
  <c r="AC12" i="23"/>
  <c r="AF12" i="23" s="1"/>
  <c r="AQ12" i="23"/>
  <c r="AT12" i="23" s="1"/>
  <c r="AQ588" i="23"/>
  <c r="AT588" i="23" s="1"/>
  <c r="AQ582" i="23"/>
  <c r="AT582" i="23" s="1"/>
  <c r="AC588" i="23"/>
  <c r="AF588" i="23" s="1"/>
  <c r="AC582" i="23"/>
  <c r="AF582" i="23" s="1"/>
  <c r="AQ688" i="23"/>
  <c r="AS688" i="23" s="1"/>
  <c r="AT688" i="23" s="1"/>
  <c r="AC688" i="23"/>
  <c r="AE688" i="23" s="1"/>
  <c r="AF688" i="23" s="1"/>
  <c r="AQ694" i="23"/>
  <c r="AS694" i="23" s="1"/>
  <c r="AT694" i="23" s="1"/>
  <c r="AC694" i="23"/>
  <c r="AE694" i="23" s="1"/>
  <c r="AF694" i="23" s="1"/>
  <c r="H369" i="23"/>
  <c r="K369" i="23" s="1"/>
  <c r="AQ369" i="23"/>
  <c r="AT369" i="23" s="1"/>
  <c r="AC369" i="23"/>
  <c r="AF369" i="23" s="1"/>
  <c r="AF36" i="23"/>
  <c r="AE6" i="23"/>
  <c r="AF6" i="23" s="1"/>
  <c r="AQ137" i="23"/>
  <c r="AQ155" i="23"/>
  <c r="K402" i="23"/>
  <c r="M405" i="8"/>
  <c r="M404" i="8"/>
  <c r="M397" i="8"/>
  <c r="M392" i="8"/>
  <c r="M385" i="8"/>
  <c r="M406" i="8"/>
  <c r="M156" i="8"/>
  <c r="M161" i="8"/>
  <c r="AC108" i="23" s="1"/>
  <c r="M398" i="8"/>
  <c r="M373" i="8"/>
  <c r="M382" i="8"/>
  <c r="M379" i="8"/>
  <c r="M389" i="8"/>
  <c r="M401" i="8"/>
  <c r="M368" i="8"/>
  <c r="H550" i="23"/>
  <c r="K550" i="23" s="1"/>
  <c r="H553" i="23"/>
  <c r="K553" i="23" s="1"/>
  <c r="H669" i="23"/>
  <c r="J669" i="23" s="1"/>
  <c r="H663" i="23"/>
  <c r="J663" i="23" s="1"/>
  <c r="H516" i="23"/>
  <c r="J516" i="23" s="1"/>
  <c r="H522" i="23"/>
  <c r="J522" i="23" s="1"/>
  <c r="H644" i="23"/>
  <c r="J644" i="23" s="1"/>
  <c r="H650" i="23"/>
  <c r="J650" i="23" s="1"/>
  <c r="H109" i="23"/>
  <c r="H103" i="23"/>
  <c r="H490" i="23"/>
  <c r="K490" i="23" s="1"/>
  <c r="H496" i="23"/>
  <c r="K496" i="23" s="1"/>
  <c r="H622" i="23"/>
  <c r="J622" i="23" s="1"/>
  <c r="H616" i="23"/>
  <c r="J616" i="23" s="1"/>
  <c r="H657" i="23"/>
  <c r="J657" i="23" s="1"/>
  <c r="H651" i="23"/>
  <c r="J651" i="23" s="1"/>
  <c r="H476" i="23"/>
  <c r="J476" i="23" s="1"/>
  <c r="H482" i="23"/>
  <c r="J482" i="23" s="1"/>
  <c r="H203" i="23"/>
  <c r="J203" i="23" s="1"/>
  <c r="H197" i="23"/>
  <c r="J197" i="23" s="1"/>
  <c r="H596" i="23"/>
  <c r="K596" i="23" s="1"/>
  <c r="H602" i="23"/>
  <c r="K602" i="23" s="1"/>
  <c r="H620" i="23"/>
  <c r="J620" i="23" s="1"/>
  <c r="H626" i="23"/>
  <c r="J626" i="23" s="1"/>
  <c r="H102" i="23"/>
  <c r="H472" i="23"/>
  <c r="J472" i="23" s="1"/>
  <c r="H478" i="23"/>
  <c r="J478" i="23" s="1"/>
  <c r="H65" i="23"/>
  <c r="K65" i="23" s="1"/>
  <c r="H755" i="23"/>
  <c r="J755" i="23" s="1"/>
  <c r="H136" i="23"/>
  <c r="H130" i="23"/>
  <c r="H508" i="23"/>
  <c r="H502" i="23"/>
  <c r="H532" i="23"/>
  <c r="J532" i="23" s="1"/>
  <c r="H526" i="23"/>
  <c r="J526" i="23" s="1"/>
  <c r="H320" i="23"/>
  <c r="K320" i="23" s="1"/>
  <c r="H128" i="23"/>
  <c r="H701" i="23"/>
  <c r="H707" i="23"/>
  <c r="H10" i="23"/>
  <c r="K10" i="23" s="1"/>
  <c r="H524" i="23"/>
  <c r="J524" i="23" s="1"/>
  <c r="H518" i="23"/>
  <c r="J518" i="23" s="1"/>
  <c r="H149" i="23"/>
  <c r="H676" i="23"/>
  <c r="J676" i="23" s="1"/>
  <c r="H682" i="23"/>
  <c r="J682" i="23" s="1"/>
  <c r="H629" i="23"/>
  <c r="K629" i="23" s="1"/>
  <c r="H635" i="23"/>
  <c r="K635" i="23" s="1"/>
  <c r="H169" i="23"/>
  <c r="H175" i="23"/>
  <c r="H52" i="23"/>
  <c r="K52" i="23" s="1"/>
  <c r="H748" i="23"/>
  <c r="M810" i="8"/>
  <c r="H637" i="23"/>
  <c r="K637" i="23" s="1"/>
  <c r="H631" i="23"/>
  <c r="K631" i="23" s="1"/>
  <c r="H540" i="23"/>
  <c r="K540" i="23" s="1"/>
  <c r="H546" i="23"/>
  <c r="K546" i="23" s="1"/>
  <c r="M804" i="8"/>
  <c r="M803" i="8"/>
  <c r="H132" i="23"/>
  <c r="H138" i="23"/>
  <c r="H428" i="23"/>
  <c r="K428" i="23" s="1"/>
  <c r="H434" i="23"/>
  <c r="K434" i="23" s="1"/>
  <c r="H56" i="23"/>
  <c r="K56" i="23" s="1"/>
  <c r="H752" i="23"/>
  <c r="H204" i="23"/>
  <c r="J204" i="23" s="1"/>
  <c r="H198" i="23"/>
  <c r="J198" i="23" s="1"/>
  <c r="H706" i="23"/>
  <c r="H700" i="23"/>
  <c r="H12" i="23"/>
  <c r="K12" i="23" s="1"/>
  <c r="H209" i="23"/>
  <c r="J209" i="23" s="1"/>
  <c r="H588" i="23"/>
  <c r="K588" i="23" s="1"/>
  <c r="H582" i="23"/>
  <c r="K582" i="23" s="1"/>
  <c r="H688" i="23"/>
  <c r="J688" i="23" s="1"/>
  <c r="H694" i="23"/>
  <c r="J694" i="23" s="1"/>
  <c r="H116" i="23"/>
  <c r="H122" i="23"/>
  <c r="H541" i="23"/>
  <c r="K541" i="23" s="1"/>
  <c r="H547" i="23"/>
  <c r="K547" i="23" s="1"/>
  <c r="H480" i="23"/>
  <c r="J480" i="23" s="1"/>
  <c r="H474" i="23"/>
  <c r="J474" i="23" s="1"/>
  <c r="H580" i="23"/>
  <c r="K580" i="23" s="1"/>
  <c r="H586" i="23"/>
  <c r="K586" i="23" s="1"/>
  <c r="H566" i="23"/>
  <c r="J566" i="23" s="1"/>
  <c r="H560" i="23"/>
  <c r="J560" i="23" s="1"/>
  <c r="H624" i="23"/>
  <c r="J624" i="23" s="1"/>
  <c r="H618" i="23"/>
  <c r="J618" i="23" s="1"/>
  <c r="H228" i="23"/>
  <c r="H222" i="23"/>
  <c r="H652" i="23"/>
  <c r="J652" i="23" s="1"/>
  <c r="H658" i="23"/>
  <c r="J658" i="23" s="1"/>
  <c r="H66" i="23"/>
  <c r="K66" i="23" s="1"/>
  <c r="H756" i="23"/>
  <c r="J756" i="23" s="1"/>
  <c r="H188" i="23"/>
  <c r="J188" i="23" s="1"/>
  <c r="H194" i="23"/>
  <c r="J194" i="23" s="1"/>
  <c r="H223" i="23"/>
  <c r="J223" i="23" s="1"/>
  <c r="H229" i="23"/>
  <c r="J229" i="23" s="1"/>
  <c r="H753" i="23"/>
  <c r="J753" i="23" s="1"/>
  <c r="H63" i="23"/>
  <c r="K63" i="23" s="1"/>
  <c r="H604" i="23"/>
  <c r="H610" i="23"/>
  <c r="H649" i="23"/>
  <c r="J649" i="23" s="1"/>
  <c r="H643" i="23"/>
  <c r="J643" i="23" s="1"/>
  <c r="H184" i="23"/>
  <c r="J184" i="23" s="1"/>
  <c r="H190" i="23"/>
  <c r="J190" i="23" s="1"/>
  <c r="H696" i="23"/>
  <c r="J696" i="23" s="1"/>
  <c r="H690" i="23"/>
  <c r="J690" i="23" s="1"/>
  <c r="H165" i="23"/>
  <c r="H171" i="23"/>
  <c r="H720" i="23"/>
  <c r="K720" i="23" s="1"/>
  <c r="H714" i="23"/>
  <c r="K714" i="23" s="1"/>
  <c r="H492" i="23"/>
  <c r="K492" i="23" s="1"/>
  <c r="H498" i="23"/>
  <c r="K498" i="23" s="1"/>
  <c r="H227" i="23"/>
  <c r="J227" i="23" s="1"/>
  <c r="H221" i="23"/>
  <c r="J221" i="23" s="1"/>
  <c r="H664" i="23"/>
  <c r="J664" i="23" s="1"/>
  <c r="H670" i="23"/>
  <c r="J670" i="23" s="1"/>
  <c r="H708" i="23"/>
  <c r="H702" i="23"/>
  <c r="H68" i="23"/>
  <c r="K68" i="23" s="1"/>
  <c r="H758" i="23"/>
  <c r="J758" i="23" s="1"/>
  <c r="H494" i="23"/>
  <c r="K494" i="23" s="1"/>
  <c r="H500" i="23"/>
  <c r="K500" i="23" s="1"/>
  <c r="H605" i="23"/>
  <c r="H611" i="23"/>
  <c r="H357" i="23"/>
  <c r="K357" i="23" s="1"/>
  <c r="H214" i="23"/>
  <c r="K214" i="23" s="1"/>
  <c r="H295" i="23"/>
  <c r="K295" i="23" s="1"/>
  <c r="H641" i="23"/>
  <c r="J641" i="23" s="1"/>
  <c r="H647" i="23"/>
  <c r="J647" i="23" s="1"/>
  <c r="H352" i="23"/>
  <c r="J352" i="23" s="1"/>
  <c r="H324" i="23"/>
  <c r="K324" i="23" s="1"/>
  <c r="H534" i="23"/>
  <c r="J534" i="23" s="1"/>
  <c r="H528" i="23"/>
  <c r="J528" i="23" s="1"/>
  <c r="H645" i="23"/>
  <c r="J645" i="23" s="1"/>
  <c r="H639" i="23"/>
  <c r="J639" i="23" s="1"/>
  <c r="H131" i="23"/>
  <c r="H625" i="23"/>
  <c r="J625" i="23" s="1"/>
  <c r="H619" i="23"/>
  <c r="J619" i="23" s="1"/>
  <c r="H544" i="23"/>
  <c r="K544" i="23" s="1"/>
  <c r="H538" i="23"/>
  <c r="K538" i="23" s="1"/>
  <c r="H536" i="23"/>
  <c r="J536" i="23" s="1"/>
  <c r="H530" i="23"/>
  <c r="J530" i="23" s="1"/>
  <c r="H704" i="23"/>
  <c r="H710" i="23"/>
  <c r="H432" i="23"/>
  <c r="K432" i="23" s="1"/>
  <c r="H426" i="23"/>
  <c r="K426" i="23" s="1"/>
  <c r="H460" i="23"/>
  <c r="J460" i="23" s="1"/>
  <c r="H466" i="23"/>
  <c r="J466" i="23" s="1"/>
  <c r="H722" i="23"/>
  <c r="K722" i="23" s="1"/>
  <c r="H716" i="23"/>
  <c r="K716" i="23" s="1"/>
  <c r="H424" i="23"/>
  <c r="K424" i="23" s="1"/>
  <c r="H430" i="23"/>
  <c r="K430" i="23" s="1"/>
  <c r="H590" i="23"/>
  <c r="K590" i="23" s="1"/>
  <c r="H584" i="23"/>
  <c r="K584" i="23" s="1"/>
  <c r="H712" i="23"/>
  <c r="K712" i="23" s="1"/>
  <c r="H718" i="23"/>
  <c r="K718" i="23" s="1"/>
  <c r="H598" i="23"/>
  <c r="K598" i="23" s="1"/>
  <c r="H592" i="23"/>
  <c r="K592" i="23" s="1"/>
  <c r="H512" i="23"/>
  <c r="K512" i="23" s="1"/>
  <c r="H506" i="23"/>
  <c r="K506" i="23" s="1"/>
  <c r="H157" i="23"/>
  <c r="H151" i="23"/>
  <c r="H747" i="23"/>
  <c r="H51" i="23"/>
  <c r="K51" i="23" s="1"/>
  <c r="H436" i="23"/>
  <c r="J436" i="23" s="1"/>
  <c r="H442" i="23"/>
  <c r="J442" i="23" s="1"/>
  <c r="H698" i="23"/>
  <c r="J698" i="23" s="1"/>
  <c r="H692" i="23"/>
  <c r="J692" i="23" s="1"/>
  <c r="H600" i="23"/>
  <c r="K600" i="23" s="1"/>
  <c r="H594" i="23"/>
  <c r="K594" i="23" s="1"/>
  <c r="H648" i="23"/>
  <c r="J648" i="23" s="1"/>
  <c r="H642" i="23"/>
  <c r="J642" i="23" s="1"/>
  <c r="H556" i="23"/>
  <c r="J556" i="23" s="1"/>
  <c r="H562" i="23"/>
  <c r="J562" i="23" s="1"/>
  <c r="H168" i="23"/>
  <c r="H174" i="23"/>
  <c r="H54" i="23"/>
  <c r="K54" i="23" s="1"/>
  <c r="H750" i="23"/>
  <c r="H636" i="23"/>
  <c r="K636" i="23" s="1"/>
  <c r="H630" i="23"/>
  <c r="K630" i="23" s="1"/>
  <c r="H448" i="23"/>
  <c r="J448" i="23" s="1"/>
  <c r="H454" i="23"/>
  <c r="J454" i="23" s="1"/>
  <c r="H564" i="23"/>
  <c r="J564" i="23" s="1"/>
  <c r="H558" i="23"/>
  <c r="J558" i="23" s="1"/>
  <c r="H617" i="23"/>
  <c r="J617" i="23" s="1"/>
  <c r="H623" i="23"/>
  <c r="J623" i="23" s="1"/>
  <c r="H277" i="23"/>
  <c r="J277" i="23" s="1"/>
  <c r="H315" i="23"/>
  <c r="K315" i="23" s="1"/>
  <c r="H422" i="23"/>
  <c r="K422" i="23" s="1"/>
  <c r="H180" i="23"/>
  <c r="H405" i="23"/>
  <c r="J405" i="23" s="1"/>
  <c r="M166" i="8"/>
  <c r="M718" i="8"/>
  <c r="M353" i="8"/>
  <c r="H237" i="23" s="1"/>
  <c r="K237" i="23" s="1"/>
  <c r="M36" i="8"/>
  <c r="M20" i="8"/>
  <c r="M366" i="8"/>
  <c r="M302" i="8"/>
  <c r="M158" i="8"/>
  <c r="M696" i="8"/>
  <c r="H520" i="23" s="1"/>
  <c r="J520" i="23" s="1"/>
  <c r="M697" i="8"/>
  <c r="H515" i="23" s="1"/>
  <c r="J515" i="23" s="1"/>
  <c r="M120" i="8"/>
  <c r="M126" i="8"/>
  <c r="M814" i="8"/>
  <c r="H632" i="23" s="1"/>
  <c r="K632" i="23" s="1"/>
  <c r="M755" i="8"/>
  <c r="M70" i="8"/>
  <c r="M686" i="8"/>
  <c r="H510" i="23" s="1"/>
  <c r="K510" i="23" s="1"/>
  <c r="M563" i="8"/>
  <c r="M661" i="8"/>
  <c r="M590" i="8"/>
  <c r="M816" i="8"/>
  <c r="M62" i="8"/>
  <c r="M782" i="8"/>
  <c r="M910" i="8"/>
  <c r="M752" i="8"/>
  <c r="M920" i="8"/>
  <c r="M912" i="8"/>
  <c r="M177" i="8"/>
  <c r="M123" i="8"/>
  <c r="M165" i="8"/>
  <c r="M129" i="8"/>
  <c r="M171" i="8"/>
  <c r="M137" i="8"/>
  <c r="M779" i="8"/>
  <c r="M409" i="8"/>
  <c r="M445" i="8"/>
  <c r="M167" i="8"/>
  <c r="M809" i="8"/>
  <c r="M423" i="8"/>
  <c r="M363" i="8"/>
  <c r="M703" i="8"/>
  <c r="M51" i="8"/>
  <c r="M159" i="8"/>
  <c r="M227" i="8"/>
  <c r="H153" i="23" s="1"/>
  <c r="M371" i="8"/>
  <c r="M515" i="8"/>
  <c r="M695" i="8"/>
  <c r="H513" i="23" s="1"/>
  <c r="J513" i="23" s="1"/>
  <c r="M651" i="8"/>
  <c r="M919" i="8"/>
  <c r="M667" i="8"/>
  <c r="M79" i="8"/>
  <c r="M239" i="8"/>
  <c r="M699" i="8"/>
  <c r="H517" i="23" s="1"/>
  <c r="J517" i="23" s="1"/>
  <c r="M275" i="8"/>
  <c r="M479" i="8"/>
  <c r="M489" i="8"/>
  <c r="M381" i="8"/>
  <c r="M19" i="8"/>
  <c r="M467" i="8"/>
  <c r="M527" i="8"/>
  <c r="M745" i="8"/>
  <c r="M151" i="8"/>
  <c r="M655" i="8"/>
  <c r="M765" i="8"/>
  <c r="M535" i="8"/>
  <c r="M425" i="8"/>
  <c r="M113" i="8"/>
  <c r="M715" i="8"/>
  <c r="M427" i="8"/>
  <c r="M329" i="8"/>
  <c r="M751" i="8"/>
  <c r="M87" i="8"/>
  <c r="M207" i="8"/>
  <c r="H133" i="23" s="1"/>
  <c r="M367" i="8"/>
  <c r="M623" i="8"/>
  <c r="M733" i="8"/>
  <c r="M291" i="8"/>
  <c r="M233" i="8"/>
  <c r="H156" i="23" s="1"/>
  <c r="M285" i="8"/>
  <c r="M521" i="8"/>
  <c r="M413" i="8"/>
  <c r="M133" i="8"/>
  <c r="M599" i="8"/>
  <c r="M83" i="8"/>
  <c r="M345" i="8"/>
  <c r="M235" i="8"/>
  <c r="H152" i="23" s="1"/>
  <c r="M475" i="8"/>
  <c r="M747" i="8"/>
  <c r="M125" i="8"/>
  <c r="M463" i="8"/>
  <c r="M295" i="8"/>
  <c r="M607" i="8"/>
  <c r="M71" i="8"/>
  <c r="M191" i="8"/>
  <c r="M339" i="8"/>
  <c r="M483" i="8"/>
  <c r="M15" i="8"/>
  <c r="M231" i="8"/>
  <c r="M487" i="8"/>
  <c r="M679" i="8"/>
  <c r="M457" i="8"/>
  <c r="M349" i="8"/>
  <c r="M605" i="8"/>
  <c r="M93" i="8"/>
  <c r="M473" i="8"/>
  <c r="M683" i="8"/>
  <c r="H501" i="23" s="1"/>
  <c r="M343" i="8"/>
  <c r="H224" i="23" s="1"/>
  <c r="J224" i="23" s="1"/>
  <c r="M219" i="8"/>
  <c r="M907" i="8"/>
  <c r="M95" i="8"/>
  <c r="M303" i="8"/>
  <c r="M567" i="8"/>
  <c r="M681" i="8"/>
  <c r="M35" i="8"/>
  <c r="M359" i="8"/>
  <c r="H240" i="23" s="1"/>
  <c r="K240" i="23" s="1"/>
  <c r="M893" i="8"/>
  <c r="M603" i="8"/>
  <c r="M523" i="8"/>
  <c r="M905" i="8"/>
  <c r="M543" i="8"/>
  <c r="M147" i="8"/>
  <c r="M355" i="8"/>
  <c r="H233" i="23" s="1"/>
  <c r="K233" i="23" s="1"/>
  <c r="M663" i="8"/>
  <c r="M551" i="8"/>
  <c r="M131" i="8"/>
  <c r="M265" i="8"/>
  <c r="M317" i="8"/>
  <c r="M109" i="8"/>
  <c r="M573" i="8"/>
  <c r="M671" i="8"/>
  <c r="M583" i="8"/>
  <c r="M287" i="8"/>
  <c r="H192" i="23" s="1"/>
  <c r="J192" i="23" s="1"/>
  <c r="M555" i="8"/>
  <c r="M255" i="8"/>
  <c r="H172" i="23" s="1"/>
  <c r="M7" i="8"/>
  <c r="M103" i="8"/>
  <c r="M61" i="8"/>
  <c r="M323" i="8"/>
  <c r="M459" i="8"/>
  <c r="M587" i="8"/>
  <c r="M863" i="8"/>
  <c r="M519" i="8"/>
  <c r="M743" i="8"/>
  <c r="M347" i="8"/>
  <c r="M619" i="8"/>
  <c r="H437" i="23" s="1"/>
  <c r="J437" i="23" s="1"/>
  <c r="M829" i="8"/>
  <c r="M797" i="8"/>
  <c r="H621" i="23" s="1"/>
  <c r="J621" i="23" s="1"/>
  <c r="M879" i="8"/>
  <c r="M271" i="8"/>
  <c r="M575" i="8"/>
  <c r="M331" i="8"/>
  <c r="M531" i="8"/>
  <c r="M3" i="8"/>
  <c r="M215" i="8"/>
  <c r="M763" i="8"/>
  <c r="H581" i="23" s="1"/>
  <c r="K581" i="23" s="1"/>
  <c r="M647" i="8"/>
  <c r="M631" i="8"/>
  <c r="H449" i="23" s="1"/>
  <c r="J449" i="23" s="1"/>
  <c r="M887" i="8"/>
  <c r="M351" i="8"/>
  <c r="M471" i="8"/>
  <c r="M711" i="8"/>
  <c r="H529" i="23" s="1"/>
  <c r="J529" i="23" s="1"/>
  <c r="M911" i="8"/>
  <c r="M173" i="8"/>
  <c r="H117" i="23" s="1"/>
  <c r="M29" i="8"/>
  <c r="M617" i="8"/>
  <c r="H441" i="23" s="1"/>
  <c r="J441" i="23" s="1"/>
  <c r="M509" i="8"/>
  <c r="M211" i="8"/>
  <c r="M503" i="8"/>
  <c r="M841" i="8"/>
  <c r="M263" i="8"/>
  <c r="M311" i="8"/>
  <c r="M183" i="8"/>
  <c r="M495" i="8"/>
  <c r="M223" i="8"/>
  <c r="M375" i="8"/>
  <c r="M719" i="8"/>
  <c r="M253" i="8"/>
  <c r="M63" i="8"/>
  <c r="M243" i="8"/>
  <c r="M727" i="8"/>
  <c r="M55" i="8"/>
  <c r="M327" i="8"/>
  <c r="M395" i="8"/>
  <c r="M775" i="8"/>
  <c r="H593" i="23" s="1"/>
  <c r="K593" i="23" s="1"/>
  <c r="M553" i="8"/>
  <c r="M537" i="8"/>
  <c r="M665" i="8"/>
  <c r="M687" i="8"/>
  <c r="M713" i="8"/>
  <c r="M47" i="8"/>
  <c r="M283" i="8"/>
  <c r="H191" i="23" s="1"/>
  <c r="J191" i="23" s="1"/>
  <c r="M511" i="8"/>
  <c r="M731" i="8"/>
  <c r="M247" i="8"/>
  <c r="M435" i="8"/>
  <c r="M77" i="8"/>
  <c r="M393" i="8"/>
  <c r="M649" i="8"/>
  <c r="M45" i="8"/>
  <c r="M601" i="8"/>
  <c r="M875" i="8"/>
  <c r="M383" i="8"/>
  <c r="M319" i="8"/>
  <c r="M415" i="8"/>
  <c r="M895" i="8"/>
  <c r="H713" i="23" s="1"/>
  <c r="K713" i="23" s="1"/>
  <c r="M31" i="8"/>
  <c r="M279" i="8"/>
  <c r="M431" i="8"/>
  <c r="M591" i="8"/>
  <c r="M851" i="8"/>
  <c r="M777" i="8"/>
  <c r="H601" i="23" s="1"/>
  <c r="K601" i="23" s="1"/>
  <c r="M67" i="8"/>
  <c r="M335" i="8"/>
  <c r="H219" i="23" s="1"/>
  <c r="M571" i="8"/>
  <c r="M859" i="8"/>
  <c r="H677" i="23" s="1"/>
  <c r="J677" i="23" s="1"/>
  <c r="M267" i="8"/>
  <c r="M221" i="8"/>
  <c r="M585" i="8"/>
  <c r="M477" i="8"/>
  <c r="M399" i="8"/>
  <c r="M491" i="8"/>
  <c r="M39" i="8"/>
  <c r="M199" i="8"/>
  <c r="M451" i="8"/>
  <c r="M119" i="8"/>
  <c r="M701" i="8"/>
  <c r="M419" i="8"/>
  <c r="M871" i="8"/>
  <c r="H689" i="23" s="1"/>
  <c r="J689" i="23" s="1"/>
  <c r="M637" i="8"/>
  <c r="M189" i="8"/>
  <c r="M387" i="8"/>
  <c r="M635" i="8"/>
  <c r="M891" i="8"/>
  <c r="M541" i="8"/>
  <c r="M139" i="8"/>
  <c r="M121" i="8"/>
  <c r="M203" i="8"/>
  <c r="M439" i="8"/>
  <c r="M735" i="8"/>
  <c r="M669" i="8"/>
  <c r="M23" i="8"/>
  <c r="M455" i="8"/>
  <c r="M391" i="8"/>
  <c r="M767" i="8"/>
  <c r="M281" i="8"/>
  <c r="H183" i="23" s="1"/>
  <c r="M407" i="8"/>
  <c r="M99" i="8"/>
  <c r="M411" i="8"/>
  <c r="M259" i="8"/>
  <c r="M447" i="8"/>
  <c r="M903" i="8"/>
  <c r="M547" i="8"/>
  <c r="M759" i="8"/>
  <c r="M403" i="8"/>
  <c r="M559" i="8"/>
  <c r="M783" i="8"/>
  <c r="M297" i="8"/>
  <c r="M195" i="8"/>
  <c r="M205" i="8"/>
  <c r="M361" i="8"/>
  <c r="H242" i="23" s="1"/>
  <c r="K242" i="23" s="1"/>
  <c r="M13" i="8"/>
  <c r="F2" i="8"/>
  <c r="AQ274" i="23" l="1"/>
  <c r="H108" i="23"/>
  <c r="M534" i="8"/>
  <c r="H358" i="23" s="1"/>
  <c r="K358" i="23" s="1"/>
  <c r="AS332" i="23"/>
  <c r="AT332" i="23" s="1"/>
  <c r="AS329" i="23"/>
  <c r="AT329" i="23" s="1"/>
  <c r="AE329" i="23"/>
  <c r="AF329" i="23" s="1"/>
  <c r="J332" i="23"/>
  <c r="K332" i="23" s="1"/>
  <c r="AE327" i="23"/>
  <c r="AF327" i="23" s="1"/>
  <c r="J329" i="23"/>
  <c r="K329" i="23" s="1"/>
  <c r="AE332" i="23"/>
  <c r="AF332" i="23" s="1"/>
  <c r="J327" i="23"/>
  <c r="K327" i="23" s="1"/>
  <c r="AS327" i="23"/>
  <c r="AT327" i="23" s="1"/>
  <c r="H243" i="23"/>
  <c r="K243" i="23" s="1"/>
  <c r="AC243" i="23"/>
  <c r="AF243" i="23" s="1"/>
  <c r="AE286" i="23"/>
  <c r="AF286" i="23" s="1"/>
  <c r="AS290" i="23"/>
  <c r="AT290" i="23" s="1"/>
  <c r="AS289" i="23"/>
  <c r="AT289" i="23" s="1"/>
  <c r="AE280" i="23"/>
  <c r="AF280" i="23" s="1"/>
  <c r="AS279" i="23"/>
  <c r="AT279" i="23" s="1"/>
  <c r="AS269" i="23"/>
  <c r="AT269" i="23" s="1"/>
  <c r="AS286" i="23"/>
  <c r="AT286" i="23" s="1"/>
  <c r="AS280" i="23"/>
  <c r="AT280" i="23" s="1"/>
  <c r="AE281" i="23"/>
  <c r="AF281" i="23" s="1"/>
  <c r="AE282" i="23"/>
  <c r="AF282" i="23" s="1"/>
  <c r="AE284" i="23"/>
  <c r="AF284" i="23" s="1"/>
  <c r="AS281" i="23"/>
  <c r="AT281" i="23" s="1"/>
  <c r="AS282" i="23"/>
  <c r="AT282" i="23" s="1"/>
  <c r="AE290" i="23"/>
  <c r="AF290" i="23" s="1"/>
  <c r="AS284" i="23"/>
  <c r="AT284" i="23" s="1"/>
  <c r="AE289" i="23"/>
  <c r="AF289" i="23" s="1"/>
  <c r="AE279" i="23"/>
  <c r="AF279" i="23" s="1"/>
  <c r="AE269" i="23"/>
  <c r="AF269" i="23" s="1"/>
  <c r="AS277" i="23"/>
  <c r="AT277" i="23" s="1"/>
  <c r="AS274" i="23"/>
  <c r="AT274" i="23" s="1"/>
  <c r="AF277" i="23"/>
  <c r="AC263" i="23"/>
  <c r="AF263" i="23" s="1"/>
  <c r="H263" i="23"/>
  <c r="K263" i="23" s="1"/>
  <c r="AQ263" i="23"/>
  <c r="AT263" i="23" s="1"/>
  <c r="AC251" i="23"/>
  <c r="AF251" i="23" s="1"/>
  <c r="AQ251" i="23"/>
  <c r="AT251" i="23" s="1"/>
  <c r="H251" i="23"/>
  <c r="K251" i="23" s="1"/>
  <c r="AC261" i="23"/>
  <c r="AF261" i="23" s="1"/>
  <c r="H261" i="23"/>
  <c r="K261" i="23" s="1"/>
  <c r="AQ261" i="23"/>
  <c r="AT261" i="23" s="1"/>
  <c r="AQ266" i="23"/>
  <c r="AT266" i="23" s="1"/>
  <c r="AC266" i="23"/>
  <c r="AF266" i="23" s="1"/>
  <c r="H266" i="23"/>
  <c r="K266" i="23" s="1"/>
  <c r="AC259" i="23"/>
  <c r="AF259" i="23" s="1"/>
  <c r="H259" i="23"/>
  <c r="K259" i="23" s="1"/>
  <c r="AQ259" i="23"/>
  <c r="AT259" i="23" s="1"/>
  <c r="AQ256" i="23"/>
  <c r="AT256" i="23" s="1"/>
  <c r="AC256" i="23"/>
  <c r="AF256" i="23" s="1"/>
  <c r="H256" i="23"/>
  <c r="K256" i="23" s="1"/>
  <c r="AQ254" i="23"/>
  <c r="AT254" i="23" s="1"/>
  <c r="H254" i="23"/>
  <c r="K254" i="23" s="1"/>
  <c r="AC254" i="23"/>
  <c r="AF254" i="23" s="1"/>
  <c r="AQ264" i="23"/>
  <c r="AT264" i="23" s="1"/>
  <c r="AC264" i="23"/>
  <c r="AF264" i="23" s="1"/>
  <c r="H264" i="23"/>
  <c r="K264" i="23" s="1"/>
  <c r="AC257" i="23"/>
  <c r="AF257" i="23" s="1"/>
  <c r="H257" i="23"/>
  <c r="K257" i="23" s="1"/>
  <c r="AQ257" i="23"/>
  <c r="AT257" i="23" s="1"/>
  <c r="AQ262" i="23"/>
  <c r="AT262" i="23" s="1"/>
  <c r="AC262" i="23"/>
  <c r="AF262" i="23" s="1"/>
  <c r="H262" i="23"/>
  <c r="K262" i="23" s="1"/>
  <c r="AC249" i="23"/>
  <c r="AF249" i="23" s="1"/>
  <c r="H249" i="23"/>
  <c r="K249" i="23" s="1"/>
  <c r="AQ249" i="23"/>
  <c r="AT249" i="23" s="1"/>
  <c r="AQ246" i="23"/>
  <c r="AT246" i="23" s="1"/>
  <c r="AC246" i="23"/>
  <c r="AF246" i="23" s="1"/>
  <c r="H246" i="23"/>
  <c r="K246" i="23" s="1"/>
  <c r="J4" i="23"/>
  <c r="AQ244" i="23"/>
  <c r="AT244" i="23" s="1"/>
  <c r="AC244" i="23"/>
  <c r="AF244" i="23" s="1"/>
  <c r="H244" i="23"/>
  <c r="K244" i="23" s="1"/>
  <c r="AC245" i="23"/>
  <c r="AF245" i="23" s="1"/>
  <c r="AQ245" i="23"/>
  <c r="AT245" i="23" s="1"/>
  <c r="H245" i="23"/>
  <c r="K245" i="23" s="1"/>
  <c r="AC274" i="23"/>
  <c r="AE274" i="23" s="1"/>
  <c r="AE747" i="23"/>
  <c r="AF747" i="23" s="1"/>
  <c r="J410" i="23"/>
  <c r="K410" i="23" s="1"/>
  <c r="J7" i="23"/>
  <c r="K7" i="23" s="1"/>
  <c r="AS747" i="23"/>
  <c r="AT747" i="23" s="1"/>
  <c r="K277" i="23"/>
  <c r="K281" i="23"/>
  <c r="K282" i="23"/>
  <c r="K269" i="23"/>
  <c r="K284" i="23"/>
  <c r="K291" i="23"/>
  <c r="K290" i="23"/>
  <c r="K289" i="23"/>
  <c r="K279" i="23"/>
  <c r="K286" i="23"/>
  <c r="K280" i="23"/>
  <c r="K274" i="23"/>
  <c r="AS749" i="23"/>
  <c r="AT749" i="23" s="1"/>
  <c r="J412" i="23"/>
  <c r="K412" i="23" s="1"/>
  <c r="J5" i="23"/>
  <c r="AQ167" i="23"/>
  <c r="AQ173" i="23"/>
  <c r="AC167" i="23"/>
  <c r="AC173" i="23"/>
  <c r="AQ226" i="23"/>
  <c r="AS226" i="23" s="1"/>
  <c r="AT226" i="23" s="1"/>
  <c r="AC220" i="23"/>
  <c r="AE220" i="23" s="1"/>
  <c r="AF220" i="23" s="1"/>
  <c r="AQ220" i="23"/>
  <c r="AS220" i="23" s="1"/>
  <c r="AT220" i="23" s="1"/>
  <c r="AC226" i="23"/>
  <c r="AE226" i="23" s="1"/>
  <c r="AF226" i="23" s="1"/>
  <c r="H331" i="23"/>
  <c r="AQ331" i="23"/>
  <c r="AC331" i="23"/>
  <c r="H336" i="23"/>
  <c r="AC336" i="23"/>
  <c r="AQ336" i="23"/>
  <c r="H399" i="23"/>
  <c r="J399" i="23" s="1"/>
  <c r="K399" i="23" s="1"/>
  <c r="AQ399" i="23"/>
  <c r="AS399" i="23" s="1"/>
  <c r="AT399" i="23" s="1"/>
  <c r="AC399" i="23"/>
  <c r="AE399" i="23" s="1"/>
  <c r="AF399" i="23" s="1"/>
  <c r="H307" i="23"/>
  <c r="AC307" i="23"/>
  <c r="AQ307" i="23"/>
  <c r="H407" i="23"/>
  <c r="AQ407" i="23"/>
  <c r="AC407" i="23"/>
  <c r="H74" i="23"/>
  <c r="K74" i="23" s="1"/>
  <c r="AQ74" i="23"/>
  <c r="AT74" i="23" s="1"/>
  <c r="AC74" i="23"/>
  <c r="AF74" i="23" s="1"/>
  <c r="H179" i="23"/>
  <c r="AQ179" i="23"/>
  <c r="AC179" i="23"/>
  <c r="H391" i="23"/>
  <c r="K391" i="23" s="1"/>
  <c r="AQ391" i="23"/>
  <c r="AT391" i="23" s="1"/>
  <c r="AC391" i="23"/>
  <c r="AF391" i="23" s="1"/>
  <c r="H731" i="23"/>
  <c r="K731" i="23" s="1"/>
  <c r="AQ731" i="23"/>
  <c r="AT731" i="23" s="1"/>
  <c r="AC731" i="23"/>
  <c r="AF731" i="23" s="1"/>
  <c r="H48" i="23"/>
  <c r="K48" i="23" s="1"/>
  <c r="AQ48" i="23"/>
  <c r="AT48" i="23" s="1"/>
  <c r="AC48" i="23"/>
  <c r="AF48" i="23" s="1"/>
  <c r="H84" i="23"/>
  <c r="K84" i="23" s="1"/>
  <c r="AC84" i="23"/>
  <c r="AF84" i="23" s="1"/>
  <c r="AQ84" i="23"/>
  <c r="AT84" i="23" s="1"/>
  <c r="AQ232" i="23"/>
  <c r="AT232" i="23" s="1"/>
  <c r="AQ238" i="23"/>
  <c r="AT238" i="23" s="1"/>
  <c r="AC232" i="23"/>
  <c r="AF232" i="23" s="1"/>
  <c r="AC238" i="23"/>
  <c r="AF238" i="23" s="1"/>
  <c r="AQ447" i="23"/>
  <c r="AS447" i="23" s="1"/>
  <c r="AT447" i="23" s="1"/>
  <c r="AC447" i="23"/>
  <c r="AE447" i="23" s="1"/>
  <c r="AF447" i="23" s="1"/>
  <c r="AQ453" i="23"/>
  <c r="AS453" i="23" s="1"/>
  <c r="AT453" i="23" s="1"/>
  <c r="AC453" i="23"/>
  <c r="AE453" i="23" s="1"/>
  <c r="AF453" i="23" s="1"/>
  <c r="AQ545" i="23"/>
  <c r="AT545" i="23" s="1"/>
  <c r="AC539" i="23"/>
  <c r="AF539" i="23" s="1"/>
  <c r="AQ539" i="23"/>
  <c r="AT539" i="23" s="1"/>
  <c r="AC545" i="23"/>
  <c r="AF545" i="23" s="1"/>
  <c r="H285" i="23"/>
  <c r="J285" i="23" s="1"/>
  <c r="AQ285" i="23"/>
  <c r="AC285" i="23"/>
  <c r="H328" i="23"/>
  <c r="J328" i="23" s="1"/>
  <c r="AQ328" i="23"/>
  <c r="AC328" i="23"/>
  <c r="AQ475" i="23"/>
  <c r="AS475" i="23" s="1"/>
  <c r="AT475" i="23" s="1"/>
  <c r="AQ481" i="23"/>
  <c r="AS481" i="23" s="1"/>
  <c r="AT481" i="23" s="1"/>
  <c r="AC481" i="23"/>
  <c r="AE481" i="23" s="1"/>
  <c r="AF481" i="23" s="1"/>
  <c r="AC475" i="23"/>
  <c r="AE475" i="23" s="1"/>
  <c r="AF475" i="23" s="1"/>
  <c r="AQ533" i="23"/>
  <c r="AS533" i="23" s="1"/>
  <c r="AT533" i="23" s="1"/>
  <c r="AQ527" i="23"/>
  <c r="AS527" i="23" s="1"/>
  <c r="AT527" i="23" s="1"/>
  <c r="AC527" i="23"/>
  <c r="AE527" i="23" s="1"/>
  <c r="AF527" i="23" s="1"/>
  <c r="AC533" i="23"/>
  <c r="AE533" i="23" s="1"/>
  <c r="AF533" i="23" s="1"/>
  <c r="H299" i="23"/>
  <c r="J299" i="23" s="1"/>
  <c r="K299" i="23" s="1"/>
  <c r="AQ299" i="23"/>
  <c r="AS299" i="23" s="1"/>
  <c r="AT299" i="23" s="1"/>
  <c r="AC299" i="23"/>
  <c r="AE299" i="23" s="1"/>
  <c r="AF299" i="23" s="1"/>
  <c r="H88" i="23"/>
  <c r="K88" i="23" s="1"/>
  <c r="AQ88" i="23"/>
  <c r="AT88" i="23" s="1"/>
  <c r="AC88" i="23"/>
  <c r="AF88" i="23" s="1"/>
  <c r="AQ612" i="23"/>
  <c r="AQ606" i="23"/>
  <c r="AC612" i="23"/>
  <c r="AC606" i="23"/>
  <c r="AQ15" i="23"/>
  <c r="AT15" i="23" s="1"/>
  <c r="AC15" i="23"/>
  <c r="AF15" i="23" s="1"/>
  <c r="AQ628" i="23"/>
  <c r="AT628" i="23" s="1"/>
  <c r="AQ634" i="23"/>
  <c r="AT634" i="23" s="1"/>
  <c r="AC628" i="23"/>
  <c r="AF628" i="23" s="1"/>
  <c r="AC634" i="23"/>
  <c r="AF634" i="23" s="1"/>
  <c r="H267" i="23"/>
  <c r="J267" i="23" s="1"/>
  <c r="AQ267" i="23"/>
  <c r="AC267" i="23"/>
  <c r="H272" i="23"/>
  <c r="J272" i="23" s="1"/>
  <c r="AQ272" i="23"/>
  <c r="AC272" i="23"/>
  <c r="AC535" i="23"/>
  <c r="AE535" i="23" s="1"/>
  <c r="AF535" i="23" s="1"/>
  <c r="AC183" i="23"/>
  <c r="AC234" i="23"/>
  <c r="AF234" i="23" s="1"/>
  <c r="AC150" i="23"/>
  <c r="AC437" i="23"/>
  <c r="AE437" i="23" s="1"/>
  <c r="AF437" i="23" s="1"/>
  <c r="AC689" i="23"/>
  <c r="AE689" i="23" s="1"/>
  <c r="AF689" i="23" s="1"/>
  <c r="AQ435" i="23"/>
  <c r="AS435" i="23" s="1"/>
  <c r="AT435" i="23" s="1"/>
  <c r="AC517" i="23"/>
  <c r="AE517" i="23" s="1"/>
  <c r="AF517" i="23" s="1"/>
  <c r="AQ186" i="23"/>
  <c r="AS186" i="23" s="1"/>
  <c r="AT186" i="23" s="1"/>
  <c r="AQ219" i="23"/>
  <c r="AC230" i="23"/>
  <c r="AE230" i="23" s="1"/>
  <c r="AF230" i="23" s="1"/>
  <c r="AE752" i="23"/>
  <c r="AF752" i="23" s="1"/>
  <c r="AT364" i="23"/>
  <c r="AS412" i="23"/>
  <c r="AT412" i="23" s="1"/>
  <c r="AQ449" i="23"/>
  <c r="AS449" i="23" s="1"/>
  <c r="AT449" i="23" s="1"/>
  <c r="AQ677" i="23"/>
  <c r="AS677" i="23" s="1"/>
  <c r="AT677" i="23" s="1"/>
  <c r="AC185" i="23"/>
  <c r="AE185" i="23" s="1"/>
  <c r="AF185" i="23" s="1"/>
  <c r="AE749" i="23"/>
  <c r="AF749" i="23" s="1"/>
  <c r="AC172" i="23"/>
  <c r="AQ133" i="23"/>
  <c r="AQ638" i="23"/>
  <c r="AT638" i="23" s="1"/>
  <c r="AQ504" i="23"/>
  <c r="AT504" i="23" s="1"/>
  <c r="AC102" i="23"/>
  <c r="AC520" i="23"/>
  <c r="AE520" i="23" s="1"/>
  <c r="AF520" i="23" s="1"/>
  <c r="AQ237" i="23"/>
  <c r="AT237" i="23" s="1"/>
  <c r="AC513" i="23"/>
  <c r="AE513" i="23" s="1"/>
  <c r="AF513" i="23" s="1"/>
  <c r="AC621" i="23"/>
  <c r="AE621" i="23" s="1"/>
  <c r="AF621" i="23" s="1"/>
  <c r="AQ117" i="23"/>
  <c r="AC501" i="23"/>
  <c r="AE501" i="23" s="1"/>
  <c r="AF501" i="23" s="1"/>
  <c r="AQ593" i="23"/>
  <c r="AT593" i="23" s="1"/>
  <c r="AC713" i="23"/>
  <c r="AF713" i="23" s="1"/>
  <c r="AC242" i="23"/>
  <c r="AF242" i="23" s="1"/>
  <c r="AC521" i="23"/>
  <c r="AE521" i="23" s="1"/>
  <c r="AF521" i="23" s="1"/>
  <c r="AC587" i="23"/>
  <c r="AF587" i="23" s="1"/>
  <c r="AQ158" i="23"/>
  <c r="AQ233" i="23"/>
  <c r="AT233" i="23" s="1"/>
  <c r="AQ601" i="23"/>
  <c r="AT601" i="23" s="1"/>
  <c r="AT368" i="23"/>
  <c r="AS410" i="23"/>
  <c r="AT410" i="23" s="1"/>
  <c r="AQ153" i="23"/>
  <c r="H288" i="23"/>
  <c r="J288" i="23" s="1"/>
  <c r="AQ288" i="23"/>
  <c r="AC288" i="23"/>
  <c r="AQ681" i="23"/>
  <c r="AS681" i="23" s="1"/>
  <c r="AT681" i="23" s="1"/>
  <c r="AC675" i="23"/>
  <c r="AE675" i="23" s="1"/>
  <c r="AF675" i="23" s="1"/>
  <c r="AC681" i="23"/>
  <c r="AE681" i="23" s="1"/>
  <c r="AF681" i="23" s="1"/>
  <c r="AQ675" i="23"/>
  <c r="AS675" i="23" s="1"/>
  <c r="AT675" i="23" s="1"/>
  <c r="AQ187" i="23"/>
  <c r="AS187" i="23" s="1"/>
  <c r="AT187" i="23" s="1"/>
  <c r="AQ193" i="23"/>
  <c r="AS193" i="23" s="1"/>
  <c r="AT193" i="23" s="1"/>
  <c r="AC187" i="23"/>
  <c r="AE187" i="23" s="1"/>
  <c r="AF187" i="23" s="1"/>
  <c r="AC193" i="23"/>
  <c r="AE193" i="23" s="1"/>
  <c r="AF193" i="23" s="1"/>
  <c r="H31" i="23"/>
  <c r="K31" i="23" s="1"/>
  <c r="AQ31" i="23"/>
  <c r="AT31" i="23" s="1"/>
  <c r="AC31" i="23"/>
  <c r="AF31" i="23" s="1"/>
  <c r="AQ561" i="23"/>
  <c r="AS561" i="23" s="1"/>
  <c r="AT561" i="23" s="1"/>
  <c r="AQ555" i="23"/>
  <c r="AS555" i="23" s="1"/>
  <c r="AT555" i="23" s="1"/>
  <c r="AC555" i="23"/>
  <c r="AE555" i="23" s="1"/>
  <c r="AF555" i="23" s="1"/>
  <c r="AC561" i="23"/>
  <c r="AE561" i="23" s="1"/>
  <c r="AF561" i="23" s="1"/>
  <c r="AQ489" i="23"/>
  <c r="AT489" i="23" s="1"/>
  <c r="AQ495" i="23"/>
  <c r="AT495" i="23" s="1"/>
  <c r="AC495" i="23"/>
  <c r="AF495" i="23" s="1"/>
  <c r="AC489" i="23"/>
  <c r="AF489" i="23" s="1"/>
  <c r="H377" i="23"/>
  <c r="AQ377" i="23"/>
  <c r="AC377" i="23"/>
  <c r="H163" i="23"/>
  <c r="AQ163" i="23"/>
  <c r="AC163" i="23"/>
  <c r="H21" i="23"/>
  <c r="K21" i="23" s="1"/>
  <c r="AQ21" i="23"/>
  <c r="AT21" i="23" s="1"/>
  <c r="AC21" i="23"/>
  <c r="AF21" i="23" s="1"/>
  <c r="H316" i="23"/>
  <c r="K316" i="23" s="1"/>
  <c r="AQ316" i="23"/>
  <c r="AT316" i="23" s="1"/>
  <c r="AC316" i="23"/>
  <c r="AF316" i="23" s="1"/>
  <c r="AQ471" i="23"/>
  <c r="AS471" i="23" s="1"/>
  <c r="AT471" i="23" s="1"/>
  <c r="AC477" i="23"/>
  <c r="AE477" i="23" s="1"/>
  <c r="AF477" i="23" s="1"/>
  <c r="AQ477" i="23"/>
  <c r="AS477" i="23" s="1"/>
  <c r="AT477" i="23" s="1"/>
  <c r="AC471" i="23"/>
  <c r="AE471" i="23" s="1"/>
  <c r="AF471" i="23" s="1"/>
  <c r="H144" i="23"/>
  <c r="AQ144" i="23"/>
  <c r="AC144" i="23"/>
  <c r="H355" i="23"/>
  <c r="J355" i="23" s="1"/>
  <c r="K355" i="23" s="1"/>
  <c r="AQ355" i="23"/>
  <c r="AS355" i="23" s="1"/>
  <c r="AT355" i="23" s="1"/>
  <c r="AC355" i="23"/>
  <c r="AE355" i="23" s="1"/>
  <c r="AF355" i="23" s="1"/>
  <c r="AQ653" i="23"/>
  <c r="AS653" i="23" s="1"/>
  <c r="AT653" i="23" s="1"/>
  <c r="AC659" i="23"/>
  <c r="AE659" i="23" s="1"/>
  <c r="AF659" i="23" s="1"/>
  <c r="AC653" i="23"/>
  <c r="AE653" i="23" s="1"/>
  <c r="AF653" i="23" s="1"/>
  <c r="AQ659" i="23"/>
  <c r="AS659" i="23" s="1"/>
  <c r="AT659" i="23" s="1"/>
  <c r="AC148" i="23"/>
  <c r="AQ148" i="23"/>
  <c r="AC154" i="23"/>
  <c r="AQ154" i="23"/>
  <c r="AQ509" i="23"/>
  <c r="AS509" i="23" s="1"/>
  <c r="AT509" i="23" s="1"/>
  <c r="AQ503" i="23"/>
  <c r="AS503" i="23" s="1"/>
  <c r="AT503" i="23" s="1"/>
  <c r="AC503" i="23"/>
  <c r="AE503" i="23" s="1"/>
  <c r="AF503" i="23" s="1"/>
  <c r="AC509" i="23"/>
  <c r="AE509" i="23" s="1"/>
  <c r="AF509" i="23" s="1"/>
  <c r="H57" i="23"/>
  <c r="K57" i="23" s="1"/>
  <c r="AQ57" i="23"/>
  <c r="AT57" i="23" s="1"/>
  <c r="AC57" i="23"/>
  <c r="AF57" i="23" s="1"/>
  <c r="H276" i="23"/>
  <c r="J276" i="23" s="1"/>
  <c r="AQ276" i="23"/>
  <c r="AC276" i="23"/>
  <c r="AE276" i="23" s="1"/>
  <c r="H14" i="23"/>
  <c r="K14" i="23" s="1"/>
  <c r="AQ14" i="23"/>
  <c r="AT14" i="23" s="1"/>
  <c r="AC14" i="23"/>
  <c r="AF14" i="23" s="1"/>
  <c r="H93" i="23"/>
  <c r="K93" i="23" s="1"/>
  <c r="AQ93" i="23"/>
  <c r="AT93" i="23" s="1"/>
  <c r="AC93" i="23"/>
  <c r="AF93" i="23" s="1"/>
  <c r="AQ112" i="23"/>
  <c r="AC112" i="23"/>
  <c r="AQ118" i="23"/>
  <c r="AC118" i="23"/>
  <c r="H414" i="23"/>
  <c r="J414" i="23" s="1"/>
  <c r="K414" i="23" s="1"/>
  <c r="AQ414" i="23"/>
  <c r="AS414" i="23" s="1"/>
  <c r="AT414" i="23" s="1"/>
  <c r="AC414" i="23"/>
  <c r="AE414" i="23" s="1"/>
  <c r="AF414" i="23" s="1"/>
  <c r="H85" i="23"/>
  <c r="K85" i="23" s="1"/>
  <c r="AQ85" i="23"/>
  <c r="AT85" i="23" s="1"/>
  <c r="AC85" i="23"/>
  <c r="AF85" i="23" s="1"/>
  <c r="H25" i="23"/>
  <c r="K25" i="23" s="1"/>
  <c r="AQ25" i="23"/>
  <c r="AT25" i="23" s="1"/>
  <c r="AC25" i="23"/>
  <c r="AF25" i="23" s="1"/>
  <c r="H270" i="23"/>
  <c r="J270" i="23" s="1"/>
  <c r="AQ270" i="23"/>
  <c r="AC270" i="23"/>
  <c r="AQ535" i="23"/>
  <c r="AS535" i="23" s="1"/>
  <c r="AT535" i="23" s="1"/>
  <c r="AQ189" i="23"/>
  <c r="AC240" i="23"/>
  <c r="AF240" i="23" s="1"/>
  <c r="AQ156" i="23"/>
  <c r="AC443" i="23"/>
  <c r="AE443" i="23" s="1"/>
  <c r="AF443" i="23" s="1"/>
  <c r="AC695" i="23"/>
  <c r="AE695" i="23" s="1"/>
  <c r="AF695" i="23" s="1"/>
  <c r="AQ441" i="23"/>
  <c r="AS441" i="23" s="1"/>
  <c r="AT441" i="23" s="1"/>
  <c r="AC523" i="23"/>
  <c r="AE523" i="23" s="1"/>
  <c r="AF523" i="23" s="1"/>
  <c r="AC186" i="23"/>
  <c r="AE186" i="23" s="1"/>
  <c r="AF186" i="23" s="1"/>
  <c r="AQ225" i="23"/>
  <c r="AC224" i="23"/>
  <c r="AE224" i="23" s="1"/>
  <c r="AF224" i="23" s="1"/>
  <c r="AS4" i="23"/>
  <c r="AT4" i="23" s="1"/>
  <c r="AT34" i="23"/>
  <c r="AS752" i="23"/>
  <c r="AT752" i="23" s="1"/>
  <c r="AC455" i="23"/>
  <c r="AE455" i="23" s="1"/>
  <c r="AF455" i="23" s="1"/>
  <c r="AQ683" i="23"/>
  <c r="AS683" i="23" s="1"/>
  <c r="AT683" i="23" s="1"/>
  <c r="AC191" i="23"/>
  <c r="AE191" i="23" s="1"/>
  <c r="AF191" i="23" s="1"/>
  <c r="AC166" i="23"/>
  <c r="AQ139" i="23"/>
  <c r="AQ632" i="23"/>
  <c r="AT632" i="23" s="1"/>
  <c r="AQ510" i="23"/>
  <c r="AT510" i="23" s="1"/>
  <c r="AQ108" i="23"/>
  <c r="AQ520" i="23"/>
  <c r="AS520" i="23" s="1"/>
  <c r="AT520" i="23" s="1"/>
  <c r="AE7" i="23"/>
  <c r="AF7" i="23" s="1"/>
  <c r="AF37" i="23"/>
  <c r="AQ231" i="23"/>
  <c r="AT231" i="23" s="1"/>
  <c r="AC519" i="23"/>
  <c r="AE519" i="23" s="1"/>
  <c r="AF519" i="23" s="1"/>
  <c r="AC615" i="23"/>
  <c r="AE615" i="23" s="1"/>
  <c r="AF615" i="23" s="1"/>
  <c r="AQ111" i="23"/>
  <c r="AQ507" i="23"/>
  <c r="AS507" i="23" s="1"/>
  <c r="AT507" i="23" s="1"/>
  <c r="AC593" i="23"/>
  <c r="AF593" i="23" s="1"/>
  <c r="AE750" i="23"/>
  <c r="AF750" i="23" s="1"/>
  <c r="AQ719" i="23"/>
  <c r="AT719" i="23" s="1"/>
  <c r="AC236" i="23"/>
  <c r="AF236" i="23" s="1"/>
  <c r="AQ515" i="23"/>
  <c r="AS515" i="23" s="1"/>
  <c r="AT515" i="23" s="1"/>
  <c r="AQ587" i="23"/>
  <c r="AT587" i="23" s="1"/>
  <c r="AC152" i="23"/>
  <c r="AC233" i="23"/>
  <c r="AF233" i="23" s="1"/>
  <c r="AC601" i="23"/>
  <c r="AF601" i="23" s="1"/>
  <c r="AF368" i="23"/>
  <c r="AE410" i="23"/>
  <c r="AF410" i="23" s="1"/>
  <c r="AQ147" i="23"/>
  <c r="H83" i="23"/>
  <c r="K83" i="23" s="1"/>
  <c r="AQ83" i="23"/>
  <c r="AT83" i="23" s="1"/>
  <c r="AC83" i="23"/>
  <c r="AF83" i="23" s="1"/>
  <c r="AC140" i="23"/>
  <c r="AQ134" i="23"/>
  <c r="AQ140" i="23"/>
  <c r="AC134" i="23"/>
  <c r="H395" i="23"/>
  <c r="AQ395" i="23"/>
  <c r="AC395" i="23"/>
  <c r="H273" i="23"/>
  <c r="J273" i="23" s="1"/>
  <c r="AQ273" i="23"/>
  <c r="AC273" i="23"/>
  <c r="AE273" i="23" s="1"/>
  <c r="AQ565" i="23"/>
  <c r="AS565" i="23" s="1"/>
  <c r="AT565" i="23" s="1"/>
  <c r="AQ559" i="23"/>
  <c r="AS559" i="23" s="1"/>
  <c r="AT559" i="23" s="1"/>
  <c r="AC559" i="23"/>
  <c r="AE559" i="23" s="1"/>
  <c r="AF559" i="23" s="1"/>
  <c r="AC565" i="23"/>
  <c r="AE565" i="23" s="1"/>
  <c r="AF565" i="23" s="1"/>
  <c r="H95" i="23"/>
  <c r="K95" i="23" s="1"/>
  <c r="AQ95" i="23"/>
  <c r="AT95" i="23" s="1"/>
  <c r="AC95" i="23"/>
  <c r="AF95" i="23" s="1"/>
  <c r="AQ467" i="23"/>
  <c r="AS467" i="23" s="1"/>
  <c r="AT467" i="23" s="1"/>
  <c r="AQ461" i="23"/>
  <c r="AS461" i="23" s="1"/>
  <c r="AT461" i="23" s="1"/>
  <c r="AC467" i="23"/>
  <c r="AE467" i="23" s="1"/>
  <c r="AF467" i="23" s="1"/>
  <c r="AC461" i="23"/>
  <c r="AE461" i="23" s="1"/>
  <c r="AF461" i="23" s="1"/>
  <c r="AQ525" i="23"/>
  <c r="AS525" i="23" s="1"/>
  <c r="AT525" i="23" s="1"/>
  <c r="AQ531" i="23"/>
  <c r="AS531" i="23" s="1"/>
  <c r="AT531" i="23" s="1"/>
  <c r="AC531" i="23"/>
  <c r="AE531" i="23" s="1"/>
  <c r="AF531" i="23" s="1"/>
  <c r="AC525" i="23"/>
  <c r="AE525" i="23" s="1"/>
  <c r="AF525" i="23" s="1"/>
  <c r="H28" i="23"/>
  <c r="K28" i="23" s="1"/>
  <c r="AC28" i="23"/>
  <c r="AF28" i="23" s="1"/>
  <c r="AQ28" i="23"/>
  <c r="AT28" i="23" s="1"/>
  <c r="H268" i="23"/>
  <c r="J268" i="23" s="1"/>
  <c r="AQ268" i="23"/>
  <c r="AC268" i="23"/>
  <c r="AC100" i="23"/>
  <c r="AQ100" i="23"/>
  <c r="AQ106" i="23"/>
  <c r="AC106" i="23"/>
  <c r="H350" i="23"/>
  <c r="AQ350" i="23"/>
  <c r="AC350" i="23"/>
  <c r="AQ607" i="23"/>
  <c r="AQ613" i="23"/>
  <c r="AC607" i="23"/>
  <c r="AC613" i="23"/>
  <c r="AQ589" i="23"/>
  <c r="AT589" i="23" s="1"/>
  <c r="AC583" i="23"/>
  <c r="AF583" i="23" s="1"/>
  <c r="AC589" i="23"/>
  <c r="AF589" i="23" s="1"/>
  <c r="AQ583" i="23"/>
  <c r="AT583" i="23" s="1"/>
  <c r="H365" i="23"/>
  <c r="J365" i="23" s="1"/>
  <c r="K365" i="23" s="1"/>
  <c r="AQ365" i="23"/>
  <c r="AS365" i="23" s="1"/>
  <c r="AC365" i="23"/>
  <c r="AE365" i="23" s="1"/>
  <c r="H319" i="23"/>
  <c r="K319" i="23" s="1"/>
  <c r="AC319" i="23"/>
  <c r="AF319" i="23" s="1"/>
  <c r="AQ319" i="23"/>
  <c r="AT319" i="23" s="1"/>
  <c r="H415" i="23"/>
  <c r="J415" i="23" s="1"/>
  <c r="AQ415" i="23"/>
  <c r="AS415" i="23" s="1"/>
  <c r="AT415" i="23" s="1"/>
  <c r="AC415" i="23"/>
  <c r="AE415" i="23" s="1"/>
  <c r="AF415" i="23" s="1"/>
  <c r="H278" i="23"/>
  <c r="J278" i="23" s="1"/>
  <c r="AQ278" i="23"/>
  <c r="AC278" i="23"/>
  <c r="AE278" i="23" s="1"/>
  <c r="AQ479" i="23"/>
  <c r="AS479" i="23" s="1"/>
  <c r="AT479" i="23" s="1"/>
  <c r="AQ473" i="23"/>
  <c r="AS473" i="23" s="1"/>
  <c r="AT473" i="23" s="1"/>
  <c r="AC479" i="23"/>
  <c r="AE479" i="23" s="1"/>
  <c r="AF479" i="23" s="1"/>
  <c r="AC473" i="23"/>
  <c r="AE473" i="23" s="1"/>
  <c r="AF473" i="23" s="1"/>
  <c r="H33" i="23"/>
  <c r="J33" i="23" s="1"/>
  <c r="K33" i="23" s="1"/>
  <c r="AQ33" i="23"/>
  <c r="AS33" i="23" s="1"/>
  <c r="AC33" i="23"/>
  <c r="AE33" i="23" s="1"/>
  <c r="H361" i="23"/>
  <c r="K361" i="23" s="1"/>
  <c r="AQ361" i="23"/>
  <c r="AT361" i="23" s="1"/>
  <c r="AC361" i="23"/>
  <c r="AF361" i="23" s="1"/>
  <c r="H38" i="23"/>
  <c r="J38" i="23" s="1"/>
  <c r="K38" i="23" s="1"/>
  <c r="AQ38" i="23"/>
  <c r="AS38" i="23" s="1"/>
  <c r="AC38" i="23"/>
  <c r="AE38" i="23" s="1"/>
  <c r="H43" i="23"/>
  <c r="K43" i="23" s="1"/>
  <c r="AQ43" i="23"/>
  <c r="AT43" i="23" s="1"/>
  <c r="AC43" i="23"/>
  <c r="AF43" i="23" s="1"/>
  <c r="H124" i="23"/>
  <c r="AC124" i="23"/>
  <c r="AQ124" i="23"/>
  <c r="H177" i="23"/>
  <c r="AQ177" i="23"/>
  <c r="AC177" i="23"/>
  <c r="H143" i="23"/>
  <c r="AQ143" i="23"/>
  <c r="AC143" i="23"/>
  <c r="AQ241" i="23"/>
  <c r="AT241" i="23" s="1"/>
  <c r="AC235" i="23"/>
  <c r="AF235" i="23" s="1"/>
  <c r="AQ235" i="23"/>
  <c r="AT235" i="23" s="1"/>
  <c r="AC241" i="23"/>
  <c r="AF241" i="23" s="1"/>
  <c r="H182" i="23"/>
  <c r="AQ182" i="23"/>
  <c r="AC182" i="23"/>
  <c r="H411" i="23"/>
  <c r="J411" i="23" s="1"/>
  <c r="AQ411" i="23"/>
  <c r="AS411" i="23" s="1"/>
  <c r="AT411" i="23" s="1"/>
  <c r="AC411" i="23"/>
  <c r="AE411" i="23" s="1"/>
  <c r="AF411" i="23" s="1"/>
  <c r="H216" i="23"/>
  <c r="K216" i="23" s="1"/>
  <c r="AQ216" i="23"/>
  <c r="AT216" i="23" s="1"/>
  <c r="AC216" i="23"/>
  <c r="AF216" i="23" s="1"/>
  <c r="H379" i="23"/>
  <c r="J379" i="23" s="1"/>
  <c r="AC379" i="23"/>
  <c r="AE379" i="23" s="1"/>
  <c r="AF379" i="23" s="1"/>
  <c r="AQ379" i="23"/>
  <c r="AS379" i="23" s="1"/>
  <c r="AT379" i="23" s="1"/>
  <c r="H397" i="23"/>
  <c r="J397" i="23" s="1"/>
  <c r="K397" i="23" s="1"/>
  <c r="AQ397" i="23"/>
  <c r="AS397" i="23" s="1"/>
  <c r="AT397" i="23" s="1"/>
  <c r="AC397" i="23"/>
  <c r="AE397" i="23" s="1"/>
  <c r="AF397" i="23" s="1"/>
  <c r="H213" i="23"/>
  <c r="K213" i="23" s="1"/>
  <c r="AQ213" i="23"/>
  <c r="AT213" i="23" s="1"/>
  <c r="AC213" i="23"/>
  <c r="AF213" i="23" s="1"/>
  <c r="H375" i="23"/>
  <c r="J375" i="23" s="1"/>
  <c r="AQ375" i="23"/>
  <c r="AS375" i="23" s="1"/>
  <c r="AT375" i="23" s="1"/>
  <c r="AC375" i="23"/>
  <c r="AE375" i="23" s="1"/>
  <c r="AF375" i="23" s="1"/>
  <c r="H367" i="23"/>
  <c r="J367" i="23" s="1"/>
  <c r="AQ367" i="23"/>
  <c r="AS367" i="23" s="1"/>
  <c r="AC367" i="23"/>
  <c r="AE367" i="23" s="1"/>
  <c r="AQ433" i="23"/>
  <c r="AT433" i="23" s="1"/>
  <c r="AC427" i="23"/>
  <c r="AF427" i="23" s="1"/>
  <c r="AQ427" i="23"/>
  <c r="AT427" i="23" s="1"/>
  <c r="AC433" i="23"/>
  <c r="AF433" i="23" s="1"/>
  <c r="H24" i="23"/>
  <c r="K24" i="23" s="1"/>
  <c r="AQ24" i="23"/>
  <c r="AT24" i="23" s="1"/>
  <c r="AC24" i="23"/>
  <c r="AF24" i="23" s="1"/>
  <c r="AQ754" i="23"/>
  <c r="AS754" i="23" s="1"/>
  <c r="AT754" i="23" s="1"/>
  <c r="AQ64" i="23"/>
  <c r="AT64" i="23" s="1"/>
  <c r="AC64" i="23"/>
  <c r="AF64" i="23" s="1"/>
  <c r="AC754" i="23"/>
  <c r="AE754" i="23" s="1"/>
  <c r="AF754" i="23" s="1"/>
  <c r="AQ429" i="23"/>
  <c r="AT429" i="23" s="1"/>
  <c r="AQ423" i="23"/>
  <c r="AT423" i="23" s="1"/>
  <c r="AC423" i="23"/>
  <c r="AF423" i="23" s="1"/>
  <c r="AC429" i="23"/>
  <c r="AF429" i="23" s="1"/>
  <c r="AC196" i="23"/>
  <c r="AE196" i="23" s="1"/>
  <c r="AF196" i="23" s="1"/>
  <c r="AQ196" i="23"/>
  <c r="AS196" i="23" s="1"/>
  <c r="AT196" i="23" s="1"/>
  <c r="AQ202" i="23"/>
  <c r="AS202" i="23" s="1"/>
  <c r="AT202" i="23" s="1"/>
  <c r="AC202" i="23"/>
  <c r="AE202" i="23" s="1"/>
  <c r="AF202" i="23" s="1"/>
  <c r="H359" i="23"/>
  <c r="K359" i="23" s="1"/>
  <c r="AQ359" i="23"/>
  <c r="AT359" i="23" s="1"/>
  <c r="AC359" i="23"/>
  <c r="AF359" i="23" s="1"/>
  <c r="H312" i="23"/>
  <c r="K312" i="23" s="1"/>
  <c r="AQ312" i="23"/>
  <c r="AT312" i="23" s="1"/>
  <c r="AC312" i="23"/>
  <c r="AF312" i="23" s="1"/>
  <c r="AQ497" i="23"/>
  <c r="AT497" i="23" s="1"/>
  <c r="AQ491" i="23"/>
  <c r="AT491" i="23" s="1"/>
  <c r="AC491" i="23"/>
  <c r="AF491" i="23" s="1"/>
  <c r="AC497" i="23"/>
  <c r="AF497" i="23" s="1"/>
  <c r="H345" i="23"/>
  <c r="AQ345" i="23"/>
  <c r="AC345" i="23"/>
  <c r="H275" i="23"/>
  <c r="J275" i="23" s="1"/>
  <c r="AC275" i="23"/>
  <c r="AE275" i="23" s="1"/>
  <c r="AQ275" i="23"/>
  <c r="AQ115" i="23"/>
  <c r="AQ121" i="23"/>
  <c r="AC115" i="23"/>
  <c r="AC121" i="23"/>
  <c r="H736" i="23"/>
  <c r="K736" i="23" s="1"/>
  <c r="AC736" i="23"/>
  <c r="AF736" i="23" s="1"/>
  <c r="AQ736" i="23"/>
  <c r="AT736" i="23" s="1"/>
  <c r="H42" i="23"/>
  <c r="K42" i="23" s="1"/>
  <c r="AQ42" i="23"/>
  <c r="AT42" i="23" s="1"/>
  <c r="AC42" i="23"/>
  <c r="AF42" i="23" s="1"/>
  <c r="AC358" i="23"/>
  <c r="AF358" i="23" s="1"/>
  <c r="AQ358" i="23"/>
  <c r="AT358" i="23" s="1"/>
  <c r="AQ529" i="23"/>
  <c r="AS529" i="23" s="1"/>
  <c r="AT529" i="23" s="1"/>
  <c r="AQ183" i="23"/>
  <c r="AQ234" i="23"/>
  <c r="AT234" i="23" s="1"/>
  <c r="AQ150" i="23"/>
  <c r="AE5" i="23"/>
  <c r="AF5" i="23" s="1"/>
  <c r="AF35" i="23"/>
  <c r="AQ437" i="23"/>
  <c r="AS437" i="23" s="1"/>
  <c r="AT437" i="23" s="1"/>
  <c r="AQ695" i="23"/>
  <c r="AS695" i="23" s="1"/>
  <c r="AT695" i="23" s="1"/>
  <c r="AC441" i="23"/>
  <c r="AE441" i="23" s="1"/>
  <c r="AF441" i="23" s="1"/>
  <c r="AQ523" i="23"/>
  <c r="AS523" i="23" s="1"/>
  <c r="AT523" i="23" s="1"/>
  <c r="AC192" i="23"/>
  <c r="AE192" i="23" s="1"/>
  <c r="AF192" i="23" s="1"/>
  <c r="AC225" i="23"/>
  <c r="AQ230" i="23"/>
  <c r="AS230" i="23" s="1"/>
  <c r="AT230" i="23" s="1"/>
  <c r="AE4" i="23"/>
  <c r="AF4" i="23" s="1"/>
  <c r="AF34" i="23"/>
  <c r="AQ455" i="23"/>
  <c r="AS455" i="23" s="1"/>
  <c r="AT455" i="23" s="1"/>
  <c r="AC677" i="23"/>
  <c r="AE677" i="23" s="1"/>
  <c r="AF677" i="23" s="1"/>
  <c r="AQ185" i="23"/>
  <c r="AS185" i="23" s="1"/>
  <c r="AT185" i="23" s="1"/>
  <c r="AQ172" i="23"/>
  <c r="AC133" i="23"/>
  <c r="AC632" i="23"/>
  <c r="AF632" i="23" s="1"/>
  <c r="AC510" i="23"/>
  <c r="AF510" i="23" s="1"/>
  <c r="AQ102" i="23"/>
  <c r="AQ514" i="23"/>
  <c r="AS514" i="23" s="1"/>
  <c r="AT514" i="23" s="1"/>
  <c r="AS7" i="23"/>
  <c r="AT7" i="23" s="1"/>
  <c r="AT37" i="23"/>
  <c r="AC237" i="23"/>
  <c r="AF237" i="23" s="1"/>
  <c r="AQ519" i="23"/>
  <c r="AS519" i="23" s="1"/>
  <c r="AT519" i="23" s="1"/>
  <c r="AQ615" i="23"/>
  <c r="AS615" i="23" s="1"/>
  <c r="AT615" i="23" s="1"/>
  <c r="AC117" i="23"/>
  <c r="AC507" i="23"/>
  <c r="AE507" i="23" s="1"/>
  <c r="AF507" i="23" s="1"/>
  <c r="AC599" i="23"/>
  <c r="AF599" i="23" s="1"/>
  <c r="AC719" i="23"/>
  <c r="AF719" i="23" s="1"/>
  <c r="AQ242" i="23"/>
  <c r="AT242" i="23" s="1"/>
  <c r="AC515" i="23"/>
  <c r="AE515" i="23" s="1"/>
  <c r="AF515" i="23" s="1"/>
  <c r="AQ581" i="23"/>
  <c r="AT581" i="23" s="1"/>
  <c r="AQ152" i="23"/>
  <c r="AC239" i="23"/>
  <c r="AF239" i="23" s="1"/>
  <c r="AC595" i="23"/>
  <c r="AF595" i="23" s="1"/>
  <c r="AC153" i="23"/>
  <c r="H727" i="23"/>
  <c r="K727" i="23" s="1"/>
  <c r="AQ727" i="23"/>
  <c r="AT727" i="23" s="1"/>
  <c r="AC727" i="23"/>
  <c r="AF727" i="23" s="1"/>
  <c r="AQ493" i="23"/>
  <c r="AT493" i="23" s="1"/>
  <c r="AQ499" i="23"/>
  <c r="AT499" i="23" s="1"/>
  <c r="AC499" i="23"/>
  <c r="AF499" i="23" s="1"/>
  <c r="AC493" i="23"/>
  <c r="AF493" i="23" s="1"/>
  <c r="AQ459" i="23"/>
  <c r="AS459" i="23" s="1"/>
  <c r="AT459" i="23" s="1"/>
  <c r="AQ465" i="23"/>
  <c r="AS465" i="23" s="1"/>
  <c r="AT465" i="23" s="1"/>
  <c r="AC459" i="23"/>
  <c r="AE459" i="23" s="1"/>
  <c r="AF459" i="23" s="1"/>
  <c r="AC465" i="23"/>
  <c r="AE465" i="23" s="1"/>
  <c r="AF465" i="23" s="1"/>
  <c r="H215" i="23"/>
  <c r="K215" i="23" s="1"/>
  <c r="AQ215" i="23"/>
  <c r="AT215" i="23" s="1"/>
  <c r="AC215" i="23"/>
  <c r="AF215" i="23" s="1"/>
  <c r="AQ425" i="23"/>
  <c r="AT425" i="23" s="1"/>
  <c r="AQ431" i="23"/>
  <c r="AT431" i="23" s="1"/>
  <c r="AC431" i="23"/>
  <c r="AF431" i="23" s="1"/>
  <c r="AC425" i="23"/>
  <c r="AF425" i="23" s="1"/>
  <c r="AQ693" i="23"/>
  <c r="AS693" i="23" s="1"/>
  <c r="AT693" i="23" s="1"/>
  <c r="AC687" i="23"/>
  <c r="AE687" i="23" s="1"/>
  <c r="AF687" i="23" s="1"/>
  <c r="AC693" i="23"/>
  <c r="AE693" i="23" s="1"/>
  <c r="AF693" i="23" s="1"/>
  <c r="AQ687" i="23"/>
  <c r="AS687" i="23" s="1"/>
  <c r="AT687" i="23" s="1"/>
  <c r="H71" i="23"/>
  <c r="K71" i="23" s="1"/>
  <c r="AQ71" i="23"/>
  <c r="AT71" i="23" s="1"/>
  <c r="AC71" i="23"/>
  <c r="AF71" i="23" s="1"/>
  <c r="H11" i="23"/>
  <c r="K11" i="23" s="1"/>
  <c r="AQ11" i="23"/>
  <c r="AT11" i="23" s="1"/>
  <c r="AC11" i="23"/>
  <c r="AF11" i="23" s="1"/>
  <c r="AQ199" i="23"/>
  <c r="AS199" i="23" s="1"/>
  <c r="AT199" i="23" s="1"/>
  <c r="AQ205" i="23"/>
  <c r="AS205" i="23" s="1"/>
  <c r="AT205" i="23" s="1"/>
  <c r="AC199" i="23"/>
  <c r="AE199" i="23" s="1"/>
  <c r="AF199" i="23" s="1"/>
  <c r="AC205" i="23"/>
  <c r="AE205" i="23" s="1"/>
  <c r="AF205" i="23" s="1"/>
  <c r="H383" i="23"/>
  <c r="J383" i="23" s="1"/>
  <c r="AQ383" i="23"/>
  <c r="AS383" i="23" s="1"/>
  <c r="AT383" i="23" s="1"/>
  <c r="AC383" i="23"/>
  <c r="AE383" i="23" s="1"/>
  <c r="AF383" i="23" s="1"/>
  <c r="H371" i="23"/>
  <c r="K371" i="23" s="1"/>
  <c r="AQ371" i="23"/>
  <c r="AT371" i="23" s="1"/>
  <c r="AC371" i="23"/>
  <c r="AF371" i="23" s="1"/>
  <c r="AQ757" i="23"/>
  <c r="AQ67" i="23"/>
  <c r="AT67" i="23" s="1"/>
  <c r="AC757" i="23"/>
  <c r="AC67" i="23"/>
  <c r="AF67" i="23" s="1"/>
  <c r="AQ597" i="23"/>
  <c r="AT597" i="23" s="1"/>
  <c r="AC591" i="23"/>
  <c r="AF591" i="23" s="1"/>
  <c r="AQ591" i="23"/>
  <c r="AT591" i="23" s="1"/>
  <c r="AC597" i="23"/>
  <c r="AF597" i="23" s="1"/>
  <c r="AQ721" i="23"/>
  <c r="AT721" i="23" s="1"/>
  <c r="AC715" i="23"/>
  <c r="AF715" i="23" s="1"/>
  <c r="AQ715" i="23"/>
  <c r="AT715" i="23" s="1"/>
  <c r="AC721" i="23"/>
  <c r="AF721" i="23" s="1"/>
  <c r="H127" i="23"/>
  <c r="AQ127" i="23"/>
  <c r="AC127" i="23"/>
  <c r="H81" i="23"/>
  <c r="K81" i="23" s="1"/>
  <c r="AQ81" i="23"/>
  <c r="AT81" i="23" s="1"/>
  <c r="AC81" i="23"/>
  <c r="AF81" i="23" s="1"/>
  <c r="H302" i="23"/>
  <c r="J302" i="23" s="1"/>
  <c r="K302" i="23" s="1"/>
  <c r="AQ302" i="23"/>
  <c r="AS302" i="23" s="1"/>
  <c r="AT302" i="23" s="1"/>
  <c r="AC302" i="23"/>
  <c r="AE302" i="23" s="1"/>
  <c r="AF302" i="23" s="1"/>
  <c r="H409" i="23"/>
  <c r="AQ409" i="23"/>
  <c r="AC409" i="23"/>
  <c r="H47" i="23"/>
  <c r="K47" i="23" s="1"/>
  <c r="AQ47" i="23"/>
  <c r="AT47" i="23" s="1"/>
  <c r="AC47" i="23"/>
  <c r="AF47" i="23" s="1"/>
  <c r="H23" i="23"/>
  <c r="K23" i="23" s="1"/>
  <c r="AQ23" i="23"/>
  <c r="AT23" i="23" s="1"/>
  <c r="AC23" i="23"/>
  <c r="AF23" i="23" s="1"/>
  <c r="AQ705" i="23"/>
  <c r="AQ699" i="23"/>
  <c r="AC699" i="23"/>
  <c r="AC705" i="23"/>
  <c r="H292" i="23"/>
  <c r="K292" i="23" s="1"/>
  <c r="AQ292" i="23"/>
  <c r="AT292" i="23" s="1"/>
  <c r="AC292" i="23"/>
  <c r="AF292" i="23" s="1"/>
  <c r="AQ537" i="23"/>
  <c r="AT537" i="23" s="1"/>
  <c r="AC543" i="23"/>
  <c r="AF543" i="23" s="1"/>
  <c r="AQ543" i="23"/>
  <c r="AT543" i="23" s="1"/>
  <c r="AC537" i="23"/>
  <c r="AF537" i="23" s="1"/>
  <c r="H551" i="23"/>
  <c r="K551" i="23" s="1"/>
  <c r="AQ551" i="23"/>
  <c r="AT551" i="23" s="1"/>
  <c r="AC551" i="23"/>
  <c r="AF551" i="23" s="1"/>
  <c r="AQ176" i="23"/>
  <c r="AC176" i="23"/>
  <c r="AQ170" i="23"/>
  <c r="AC170" i="23"/>
  <c r="AQ665" i="23"/>
  <c r="AS665" i="23" s="1"/>
  <c r="AT665" i="23" s="1"/>
  <c r="AC671" i="23"/>
  <c r="AE671" i="23" s="1"/>
  <c r="AF671" i="23" s="1"/>
  <c r="AQ671" i="23"/>
  <c r="AS671" i="23" s="1"/>
  <c r="AT671" i="23" s="1"/>
  <c r="AC665" i="23"/>
  <c r="AE665" i="23" s="1"/>
  <c r="AF665" i="23" s="1"/>
  <c r="H735" i="23"/>
  <c r="K735" i="23" s="1"/>
  <c r="AQ735" i="23"/>
  <c r="AT735" i="23" s="1"/>
  <c r="AC735" i="23"/>
  <c r="AF735" i="23" s="1"/>
  <c r="AQ717" i="23"/>
  <c r="AT717" i="23" s="1"/>
  <c r="AQ711" i="23"/>
  <c r="AT711" i="23" s="1"/>
  <c r="AC711" i="23"/>
  <c r="AF711" i="23" s="1"/>
  <c r="AC717" i="23"/>
  <c r="AF717" i="23" s="1"/>
  <c r="H4" i="23"/>
  <c r="AC4" i="23"/>
  <c r="AQ4" i="23"/>
  <c r="AQ709" i="23"/>
  <c r="AQ703" i="23"/>
  <c r="AC703" i="23"/>
  <c r="AC709" i="23"/>
  <c r="H729" i="23"/>
  <c r="K729" i="23" s="1"/>
  <c r="AQ729" i="23"/>
  <c r="AT729" i="23" s="1"/>
  <c r="AC729" i="23"/>
  <c r="AF729" i="23" s="1"/>
  <c r="AQ505" i="23"/>
  <c r="AT505" i="23" s="1"/>
  <c r="AC511" i="23"/>
  <c r="AF511" i="23" s="1"/>
  <c r="AQ511" i="23"/>
  <c r="AT511" i="23" s="1"/>
  <c r="AC505" i="23"/>
  <c r="AF505" i="23" s="1"/>
  <c r="H326" i="23"/>
  <c r="K326" i="23" s="1"/>
  <c r="AQ326" i="23"/>
  <c r="AT326" i="23" s="1"/>
  <c r="AC326" i="23"/>
  <c r="AF326" i="23" s="1"/>
  <c r="AQ135" i="23"/>
  <c r="AQ129" i="23"/>
  <c r="AC135" i="23"/>
  <c r="AC129" i="23"/>
  <c r="H311" i="23"/>
  <c r="K311" i="23" s="1"/>
  <c r="AQ311" i="23"/>
  <c r="AT311" i="23" s="1"/>
  <c r="AC311" i="23"/>
  <c r="AF311" i="23" s="1"/>
  <c r="H348" i="23"/>
  <c r="AQ348" i="23"/>
  <c r="AC348" i="23"/>
  <c r="AQ557" i="23"/>
  <c r="AS557" i="23" s="1"/>
  <c r="AT557" i="23" s="1"/>
  <c r="AQ563" i="23"/>
  <c r="AS563" i="23" s="1"/>
  <c r="AT563" i="23" s="1"/>
  <c r="AC563" i="23"/>
  <c r="AE563" i="23" s="1"/>
  <c r="AF563" i="23" s="1"/>
  <c r="AC557" i="23"/>
  <c r="AE557" i="23" s="1"/>
  <c r="AF557" i="23" s="1"/>
  <c r="H287" i="23"/>
  <c r="J287" i="23" s="1"/>
  <c r="AC287" i="23"/>
  <c r="AQ287" i="23"/>
  <c r="H321" i="23"/>
  <c r="K321" i="23" s="1"/>
  <c r="AQ321" i="23"/>
  <c r="AT321" i="23" s="1"/>
  <c r="AC321" i="23"/>
  <c r="AF321" i="23" s="1"/>
  <c r="H743" i="23"/>
  <c r="J743" i="23" s="1"/>
  <c r="K743" i="23" s="1"/>
  <c r="AC743" i="23"/>
  <c r="AE743" i="23" s="1"/>
  <c r="AF743" i="23" s="1"/>
  <c r="AQ743" i="23"/>
  <c r="AS743" i="23" s="1"/>
  <c r="AT743" i="23" s="1"/>
  <c r="H283" i="23"/>
  <c r="J283" i="23" s="1"/>
  <c r="AQ283" i="23"/>
  <c r="AC283" i="23"/>
  <c r="AQ609" i="23"/>
  <c r="AQ603" i="23"/>
  <c r="AC603" i="23"/>
  <c r="AC609" i="23"/>
  <c r="H744" i="23"/>
  <c r="J744" i="23" s="1"/>
  <c r="AQ744" i="23"/>
  <c r="AS744" i="23" s="1"/>
  <c r="AT744" i="23" s="1"/>
  <c r="AC744" i="23"/>
  <c r="AE744" i="23" s="1"/>
  <c r="AF744" i="23" s="1"/>
  <c r="H734" i="23"/>
  <c r="K734" i="23" s="1"/>
  <c r="AQ734" i="23"/>
  <c r="AT734" i="23" s="1"/>
  <c r="AC734" i="23"/>
  <c r="AF734" i="23" s="1"/>
  <c r="AQ646" i="23"/>
  <c r="AS646" i="23" s="1"/>
  <c r="AT646" i="23" s="1"/>
  <c r="AQ640" i="23"/>
  <c r="AS640" i="23" s="1"/>
  <c r="AT640" i="23" s="1"/>
  <c r="AC646" i="23"/>
  <c r="AE646" i="23" s="1"/>
  <c r="AF646" i="23" s="1"/>
  <c r="AC640" i="23"/>
  <c r="AE640" i="23" s="1"/>
  <c r="AF640" i="23" s="1"/>
  <c r="H387" i="23"/>
  <c r="K387" i="23" s="1"/>
  <c r="AQ387" i="23"/>
  <c r="AT387" i="23" s="1"/>
  <c r="AC387" i="23"/>
  <c r="AF387" i="23" s="1"/>
  <c r="AQ585" i="23"/>
  <c r="AT585" i="23" s="1"/>
  <c r="AQ579" i="23"/>
  <c r="AT579" i="23" s="1"/>
  <c r="AC579" i="23"/>
  <c r="AF579" i="23" s="1"/>
  <c r="AC585" i="23"/>
  <c r="AF585" i="23" s="1"/>
  <c r="H82" i="23"/>
  <c r="K82" i="23" s="1"/>
  <c r="AC82" i="23"/>
  <c r="AF82" i="23" s="1"/>
  <c r="AQ82" i="23"/>
  <c r="AT82" i="23" s="1"/>
  <c r="AQ548" i="23"/>
  <c r="AT548" i="23" s="1"/>
  <c r="AQ542" i="23"/>
  <c r="AT542" i="23" s="1"/>
  <c r="AC548" i="23"/>
  <c r="AF548" i="23" s="1"/>
  <c r="AC542" i="23"/>
  <c r="AF542" i="23" s="1"/>
  <c r="AQ633" i="23"/>
  <c r="AT633" i="23" s="1"/>
  <c r="AC627" i="23"/>
  <c r="AF627" i="23" s="1"/>
  <c r="AQ627" i="23"/>
  <c r="AT627" i="23" s="1"/>
  <c r="AC633" i="23"/>
  <c r="AF633" i="23" s="1"/>
  <c r="H271" i="23"/>
  <c r="J271" i="23" s="1"/>
  <c r="AC271" i="23"/>
  <c r="AQ271" i="23"/>
  <c r="AC529" i="23"/>
  <c r="AE529" i="23" s="1"/>
  <c r="AF529" i="23" s="1"/>
  <c r="AC189" i="23"/>
  <c r="AQ240" i="23"/>
  <c r="AT240" i="23" s="1"/>
  <c r="AC156" i="23"/>
  <c r="AS5" i="23"/>
  <c r="AT5" i="23" s="1"/>
  <c r="AT35" i="23"/>
  <c r="AQ443" i="23"/>
  <c r="AS443" i="23" s="1"/>
  <c r="AT443" i="23" s="1"/>
  <c r="AQ689" i="23"/>
  <c r="AS689" i="23" s="1"/>
  <c r="AT689" i="23" s="1"/>
  <c r="AC435" i="23"/>
  <c r="AE435" i="23" s="1"/>
  <c r="AF435" i="23" s="1"/>
  <c r="AQ517" i="23"/>
  <c r="AS517" i="23" s="1"/>
  <c r="AT517" i="23" s="1"/>
  <c r="AQ192" i="23"/>
  <c r="AS192" i="23" s="1"/>
  <c r="AT192" i="23" s="1"/>
  <c r="AC219" i="23"/>
  <c r="AQ224" i="23"/>
  <c r="AS224" i="23" s="1"/>
  <c r="AT224" i="23" s="1"/>
  <c r="AF364" i="23"/>
  <c r="AE412" i="23"/>
  <c r="AF412" i="23" s="1"/>
  <c r="AC449" i="23"/>
  <c r="AE449" i="23" s="1"/>
  <c r="AF449" i="23" s="1"/>
  <c r="AC683" i="23"/>
  <c r="AE683" i="23" s="1"/>
  <c r="AF683" i="23" s="1"/>
  <c r="AQ191" i="23"/>
  <c r="AS191" i="23" s="1"/>
  <c r="AT191" i="23" s="1"/>
  <c r="AQ166" i="23"/>
  <c r="AC139" i="23"/>
  <c r="AC638" i="23"/>
  <c r="AF638" i="23" s="1"/>
  <c r="AC504" i="23"/>
  <c r="AF504" i="23" s="1"/>
  <c r="AC514" i="23"/>
  <c r="AE514" i="23" s="1"/>
  <c r="AF514" i="23" s="1"/>
  <c r="AC231" i="23"/>
  <c r="AF231" i="23" s="1"/>
  <c r="AQ513" i="23"/>
  <c r="AS513" i="23" s="1"/>
  <c r="AT513" i="23" s="1"/>
  <c r="AQ621" i="23"/>
  <c r="AS621" i="23" s="1"/>
  <c r="AT621" i="23" s="1"/>
  <c r="AC111" i="23"/>
  <c r="AQ501" i="23"/>
  <c r="AS501" i="23" s="1"/>
  <c r="AT501" i="23" s="1"/>
  <c r="AQ599" i="23"/>
  <c r="AT599" i="23" s="1"/>
  <c r="AS750" i="23"/>
  <c r="AT750" i="23" s="1"/>
  <c r="AQ713" i="23"/>
  <c r="AT713" i="23" s="1"/>
  <c r="AQ236" i="23"/>
  <c r="AT236" i="23" s="1"/>
  <c r="AQ521" i="23"/>
  <c r="AS521" i="23" s="1"/>
  <c r="AT521" i="23" s="1"/>
  <c r="AC581" i="23"/>
  <c r="AF581" i="23" s="1"/>
  <c r="AC158" i="23"/>
  <c r="AQ239" i="23"/>
  <c r="AT239" i="23" s="1"/>
  <c r="AQ595" i="23"/>
  <c r="AT595" i="23" s="1"/>
  <c r="AC147" i="23"/>
  <c r="J508" i="23"/>
  <c r="K508" i="23" s="1"/>
  <c r="J501" i="23"/>
  <c r="K501" i="23" s="1"/>
  <c r="J502" i="23"/>
  <c r="K502" i="23" s="1"/>
  <c r="K689" i="23"/>
  <c r="K415" i="23"/>
  <c r="K437" i="23"/>
  <c r="K411" i="23"/>
  <c r="K379" i="23"/>
  <c r="K375" i="23"/>
  <c r="K367" i="23"/>
  <c r="K224" i="23"/>
  <c r="K515" i="23"/>
  <c r="K558" i="23"/>
  <c r="K448" i="23"/>
  <c r="K556" i="23"/>
  <c r="K436" i="23"/>
  <c r="K536" i="23"/>
  <c r="K625" i="23"/>
  <c r="K528" i="23"/>
  <c r="K758" i="23"/>
  <c r="K670" i="23"/>
  <c r="K190" i="23"/>
  <c r="K229" i="23"/>
  <c r="K756" i="23"/>
  <c r="K560" i="23"/>
  <c r="K474" i="23"/>
  <c r="K682" i="23"/>
  <c r="K524" i="23"/>
  <c r="K755" i="23"/>
  <c r="K482" i="23"/>
  <c r="K616" i="23"/>
  <c r="K522" i="23"/>
  <c r="K677" i="23"/>
  <c r="K192" i="23"/>
  <c r="K744" i="23"/>
  <c r="K520" i="23"/>
  <c r="K405" i="23"/>
  <c r="K564" i="23"/>
  <c r="K642" i="23"/>
  <c r="K692" i="23"/>
  <c r="K466" i="23"/>
  <c r="K534" i="23"/>
  <c r="K352" i="23"/>
  <c r="K664" i="23"/>
  <c r="K184" i="23"/>
  <c r="K223" i="23"/>
  <c r="K566" i="23"/>
  <c r="K480" i="23"/>
  <c r="K676" i="23"/>
  <c r="K476" i="23"/>
  <c r="K622" i="23"/>
  <c r="K516" i="23"/>
  <c r="K4" i="23"/>
  <c r="K5" i="23"/>
  <c r="K383" i="23"/>
  <c r="K191" i="23"/>
  <c r="K441" i="23"/>
  <c r="K529" i="23"/>
  <c r="K449" i="23"/>
  <c r="K621" i="23"/>
  <c r="K328" i="23"/>
  <c r="K513" i="23"/>
  <c r="K623" i="23"/>
  <c r="K648" i="23"/>
  <c r="K698" i="23"/>
  <c r="J747" i="23"/>
  <c r="K460" i="23"/>
  <c r="K639" i="23"/>
  <c r="K647" i="23"/>
  <c r="K221" i="23"/>
  <c r="K690" i="23"/>
  <c r="K643" i="23"/>
  <c r="K194" i="23"/>
  <c r="K658" i="23"/>
  <c r="K618" i="23"/>
  <c r="K694" i="23"/>
  <c r="K198" i="23"/>
  <c r="K526" i="23"/>
  <c r="K478" i="23"/>
  <c r="K626" i="23"/>
  <c r="K197" i="23"/>
  <c r="K651" i="23"/>
  <c r="K650" i="23"/>
  <c r="K663" i="23"/>
  <c r="K517" i="23"/>
  <c r="K617" i="23"/>
  <c r="K454" i="23"/>
  <c r="K562" i="23"/>
  <c r="K442" i="23"/>
  <c r="K530" i="23"/>
  <c r="K619" i="23"/>
  <c r="K645" i="23"/>
  <c r="K641" i="23"/>
  <c r="K227" i="23"/>
  <c r="K696" i="23"/>
  <c r="K649" i="23"/>
  <c r="K753" i="23"/>
  <c r="K188" i="23"/>
  <c r="K652" i="23"/>
  <c r="K624" i="23"/>
  <c r="K688" i="23"/>
  <c r="K209" i="23"/>
  <c r="K204" i="23"/>
  <c r="K518" i="23"/>
  <c r="K532" i="23"/>
  <c r="K472" i="23"/>
  <c r="K620" i="23"/>
  <c r="K203" i="23"/>
  <c r="K657" i="23"/>
  <c r="K644" i="23"/>
  <c r="K669" i="23"/>
  <c r="J8" i="23"/>
  <c r="J750" i="23"/>
  <c r="J752" i="23"/>
  <c r="J749" i="23"/>
  <c r="M873" i="8"/>
  <c r="H697" i="23" s="1"/>
  <c r="J697" i="23" s="1"/>
  <c r="M157" i="8"/>
  <c r="M155" i="8"/>
  <c r="M163" i="8"/>
  <c r="M299" i="8"/>
  <c r="M307" i="8"/>
  <c r="H200" i="23" s="1"/>
  <c r="J200" i="23" s="1"/>
  <c r="H220" i="23"/>
  <c r="J220" i="23" s="1"/>
  <c r="H226" i="23"/>
  <c r="J226" i="23" s="1"/>
  <c r="H473" i="23"/>
  <c r="J473" i="23" s="1"/>
  <c r="H479" i="23"/>
  <c r="J479" i="23" s="1"/>
  <c r="H561" i="23"/>
  <c r="J561" i="23" s="1"/>
  <c r="H555" i="23"/>
  <c r="J555" i="23" s="1"/>
  <c r="H489" i="23"/>
  <c r="K489" i="23" s="1"/>
  <c r="H495" i="23"/>
  <c r="K495" i="23" s="1"/>
  <c r="H477" i="23"/>
  <c r="J477" i="23" s="1"/>
  <c r="H471" i="23"/>
  <c r="J471" i="23" s="1"/>
  <c r="H653" i="23"/>
  <c r="J653" i="23" s="1"/>
  <c r="H659" i="23"/>
  <c r="J659" i="23" s="1"/>
  <c r="H509" i="23"/>
  <c r="H503" i="23"/>
  <c r="H499" i="23"/>
  <c r="K499" i="23" s="1"/>
  <c r="H493" i="23"/>
  <c r="K493" i="23" s="1"/>
  <c r="H721" i="23"/>
  <c r="K721" i="23" s="1"/>
  <c r="H715" i="23"/>
  <c r="K715" i="23" s="1"/>
  <c r="H565" i="23"/>
  <c r="J565" i="23" s="1"/>
  <c r="H559" i="23"/>
  <c r="J559" i="23" s="1"/>
  <c r="H465" i="23"/>
  <c r="J465" i="23" s="1"/>
  <c r="H459" i="23"/>
  <c r="J459" i="23" s="1"/>
  <c r="H140" i="23"/>
  <c r="H134" i="23"/>
  <c r="H425" i="23"/>
  <c r="K425" i="23" s="1"/>
  <c r="H431" i="23"/>
  <c r="K431" i="23" s="1"/>
  <c r="H537" i="23"/>
  <c r="K537" i="23" s="1"/>
  <c r="H543" i="23"/>
  <c r="K543" i="23" s="1"/>
  <c r="H176" i="23"/>
  <c r="H170" i="23"/>
  <c r="H665" i="23"/>
  <c r="J665" i="23" s="1"/>
  <c r="H671" i="23"/>
  <c r="J671" i="23" s="1"/>
  <c r="H717" i="23"/>
  <c r="K717" i="23" s="1"/>
  <c r="H711" i="23"/>
  <c r="K711" i="23" s="1"/>
  <c r="H709" i="23"/>
  <c r="H703" i="23"/>
  <c r="H505" i="23"/>
  <c r="K505" i="23" s="1"/>
  <c r="H511" i="23"/>
  <c r="K511" i="23" s="1"/>
  <c r="H129" i="23"/>
  <c r="H135" i="23"/>
  <c r="H557" i="23"/>
  <c r="J557" i="23" s="1"/>
  <c r="H563" i="23"/>
  <c r="J563" i="23" s="1"/>
  <c r="H609" i="23"/>
  <c r="H603" i="23"/>
  <c r="H646" i="23"/>
  <c r="J646" i="23" s="1"/>
  <c r="H640" i="23"/>
  <c r="J640" i="23" s="1"/>
  <c r="H585" i="23"/>
  <c r="K585" i="23" s="1"/>
  <c r="H579" i="23"/>
  <c r="K579" i="23" s="1"/>
  <c r="H695" i="23"/>
  <c r="J695" i="23" s="1"/>
  <c r="H185" i="23"/>
  <c r="J185" i="23" s="1"/>
  <c r="H455" i="23"/>
  <c r="J455" i="23" s="1"/>
  <c r="H638" i="23"/>
  <c r="K638" i="23" s="1"/>
  <c r="H236" i="23"/>
  <c r="K236" i="23" s="1"/>
  <c r="H633" i="23"/>
  <c r="K633" i="23" s="1"/>
  <c r="H627" i="23"/>
  <c r="K627" i="23" s="1"/>
  <c r="H683" i="23"/>
  <c r="J683" i="23" s="1"/>
  <c r="H435" i="23"/>
  <c r="J435" i="23" s="1"/>
  <c r="H186" i="23"/>
  <c r="J186" i="23" s="1"/>
  <c r="H599" i="23"/>
  <c r="K599" i="23" s="1"/>
  <c r="H158" i="23"/>
  <c r="H147" i="23"/>
  <c r="H595" i="23"/>
  <c r="K595" i="23" s="1"/>
  <c r="H521" i="23"/>
  <c r="J521" i="23" s="1"/>
  <c r="H613" i="23"/>
  <c r="H607" i="23"/>
  <c r="H481" i="23"/>
  <c r="J481" i="23" s="1"/>
  <c r="H475" i="23"/>
  <c r="J475" i="23" s="1"/>
  <c r="H533" i="23"/>
  <c r="J533" i="23" s="1"/>
  <c r="H527" i="23"/>
  <c r="J527" i="23" s="1"/>
  <c r="H443" i="23"/>
  <c r="J443" i="23" s="1"/>
  <c r="H615" i="23"/>
  <c r="J615" i="23" s="1"/>
  <c r="H166" i="23"/>
  <c r="H189" i="23"/>
  <c r="H523" i="23"/>
  <c r="J523" i="23" s="1"/>
  <c r="H150" i="23"/>
  <c r="H504" i="23"/>
  <c r="K504" i="23" s="1"/>
  <c r="H719" i="23"/>
  <c r="K719" i="23" s="1"/>
  <c r="H628" i="23"/>
  <c r="K628" i="23" s="1"/>
  <c r="H634" i="23"/>
  <c r="K634" i="23" s="1"/>
  <c r="H519" i="23"/>
  <c r="J519" i="23" s="1"/>
  <c r="H681" i="23"/>
  <c r="J681" i="23" s="1"/>
  <c r="H675" i="23"/>
  <c r="J675" i="23" s="1"/>
  <c r="H187" i="23"/>
  <c r="J187" i="23" s="1"/>
  <c r="H193" i="23"/>
  <c r="J193" i="23" s="1"/>
  <c r="H173" i="23"/>
  <c r="H167" i="23"/>
  <c r="H232" i="23"/>
  <c r="K232" i="23" s="1"/>
  <c r="H238" i="23"/>
  <c r="K238" i="23" s="1"/>
  <c r="H453" i="23"/>
  <c r="J453" i="23" s="1"/>
  <c r="H447" i="23"/>
  <c r="J447" i="23" s="1"/>
  <c r="H545" i="23"/>
  <c r="K545" i="23" s="1"/>
  <c r="H539" i="23"/>
  <c r="K539" i="23" s="1"/>
  <c r="H612" i="23"/>
  <c r="H606" i="23"/>
  <c r="H199" i="23"/>
  <c r="J199" i="23" s="1"/>
  <c r="H205" i="23"/>
  <c r="J205" i="23" s="1"/>
  <c r="H693" i="23"/>
  <c r="J693" i="23" s="1"/>
  <c r="H687" i="23"/>
  <c r="J687" i="23" s="1"/>
  <c r="H148" i="23"/>
  <c r="H154" i="23"/>
  <c r="H548" i="23"/>
  <c r="K548" i="23" s="1"/>
  <c r="H542" i="23"/>
  <c r="K542" i="23" s="1"/>
  <c r="H139" i="23"/>
  <c r="H230" i="23"/>
  <c r="J230" i="23" s="1"/>
  <c r="H239" i="23"/>
  <c r="K239" i="23" s="1"/>
  <c r="H231" i="23"/>
  <c r="K231" i="23" s="1"/>
  <c r="H234" i="23"/>
  <c r="K234" i="23" s="1"/>
  <c r="H535" i="23"/>
  <c r="J535" i="23" s="1"/>
  <c r="H225" i="23"/>
  <c r="H507" i="23"/>
  <c r="H587" i="23"/>
  <c r="K587" i="23" s="1"/>
  <c r="H111" i="23"/>
  <c r="H514" i="23"/>
  <c r="J514" i="23" s="1"/>
  <c r="H589" i="23"/>
  <c r="K589" i="23" s="1"/>
  <c r="H583" i="23"/>
  <c r="K583" i="23" s="1"/>
  <c r="H461" i="23"/>
  <c r="J461" i="23" s="1"/>
  <c r="H467" i="23"/>
  <c r="J467" i="23" s="1"/>
  <c r="H525" i="23"/>
  <c r="J525" i="23" s="1"/>
  <c r="H531" i="23"/>
  <c r="J531" i="23" s="1"/>
  <c r="H757" i="23"/>
  <c r="H67" i="23"/>
  <c r="K67" i="23" s="1"/>
  <c r="H597" i="23"/>
  <c r="K597" i="23" s="1"/>
  <c r="H591" i="23"/>
  <c r="K591" i="23" s="1"/>
  <c r="H100" i="23"/>
  <c r="H106" i="23"/>
  <c r="H112" i="23"/>
  <c r="H118" i="23"/>
  <c r="H705" i="23"/>
  <c r="H699" i="23"/>
  <c r="H235" i="23"/>
  <c r="K235" i="23" s="1"/>
  <c r="H241" i="23"/>
  <c r="K241" i="23" s="1"/>
  <c r="H433" i="23"/>
  <c r="K433" i="23" s="1"/>
  <c r="H427" i="23"/>
  <c r="K427" i="23" s="1"/>
  <c r="H64" i="23"/>
  <c r="K64" i="23" s="1"/>
  <c r="H754" i="23"/>
  <c r="J754" i="23" s="1"/>
  <c r="H429" i="23"/>
  <c r="K429" i="23" s="1"/>
  <c r="H423" i="23"/>
  <c r="K423" i="23" s="1"/>
  <c r="H196" i="23"/>
  <c r="J196" i="23" s="1"/>
  <c r="H202" i="23"/>
  <c r="J202" i="23" s="1"/>
  <c r="H497" i="23"/>
  <c r="K497" i="23" s="1"/>
  <c r="H491" i="23"/>
  <c r="K491" i="23" s="1"/>
  <c r="H121" i="23"/>
  <c r="H115" i="23"/>
  <c r="H15" i="23"/>
  <c r="K15" i="23" s="1"/>
  <c r="M539" i="8"/>
  <c r="M784" i="8"/>
  <c r="M127" i="8"/>
  <c r="M141" i="8"/>
  <c r="M175" i="8"/>
  <c r="H113" i="23" s="1"/>
  <c r="M135" i="8"/>
  <c r="M179" i="8"/>
  <c r="M143" i="8"/>
  <c r="M115" i="8"/>
  <c r="M921" i="8"/>
  <c r="M111" i="8"/>
  <c r="G2" i="8"/>
  <c r="H691" i="23" l="1"/>
  <c r="J691" i="23" s="1"/>
  <c r="AS328" i="23"/>
  <c r="AT328" i="23" s="1"/>
  <c r="AS336" i="23"/>
  <c r="AT336" i="23" s="1"/>
  <c r="AS330" i="23"/>
  <c r="AT330" i="23" s="1"/>
  <c r="AS331" i="23"/>
  <c r="AT331" i="23" s="1"/>
  <c r="AE336" i="23"/>
  <c r="AF336" i="23" s="1"/>
  <c r="AE330" i="23"/>
  <c r="AF330" i="23" s="1"/>
  <c r="J331" i="23"/>
  <c r="K331" i="23" s="1"/>
  <c r="J336" i="23"/>
  <c r="K336" i="23" s="1"/>
  <c r="J330" i="23"/>
  <c r="K330" i="23" s="1"/>
  <c r="AE328" i="23"/>
  <c r="AF328" i="23" s="1"/>
  <c r="AE331" i="23"/>
  <c r="AF331" i="23" s="1"/>
  <c r="AS271" i="23"/>
  <c r="AT271" i="23" s="1"/>
  <c r="AS283" i="23"/>
  <c r="AT283" i="23" s="1"/>
  <c r="AS287" i="23"/>
  <c r="AT287" i="23" s="1"/>
  <c r="AS268" i="23"/>
  <c r="AT268" i="23" s="1"/>
  <c r="AS270" i="23"/>
  <c r="AT270" i="23" s="1"/>
  <c r="AE285" i="23"/>
  <c r="AF285" i="23" s="1"/>
  <c r="AE271" i="23"/>
  <c r="AF271" i="23" s="1"/>
  <c r="AE287" i="23"/>
  <c r="AF287" i="23" s="1"/>
  <c r="AE288" i="23"/>
  <c r="AF288" i="23" s="1"/>
  <c r="AE267" i="23"/>
  <c r="AF267" i="23" s="1"/>
  <c r="AS285" i="23"/>
  <c r="AT285" i="23" s="1"/>
  <c r="AS288" i="23"/>
  <c r="AT288" i="23" s="1"/>
  <c r="AE272" i="23"/>
  <c r="AF272" i="23" s="1"/>
  <c r="AS267" i="23"/>
  <c r="AT267" i="23" s="1"/>
  <c r="AE283" i="23"/>
  <c r="AF283" i="23" s="1"/>
  <c r="AE268" i="23"/>
  <c r="AF268" i="23" s="1"/>
  <c r="AE270" i="23"/>
  <c r="AF270" i="23" s="1"/>
  <c r="AS272" i="23"/>
  <c r="AT272" i="23" s="1"/>
  <c r="AS276" i="23"/>
  <c r="AT276" i="23" s="1"/>
  <c r="AF274" i="23"/>
  <c r="AS275" i="23"/>
  <c r="AT275" i="23" s="1"/>
  <c r="AF278" i="23"/>
  <c r="AF273" i="23"/>
  <c r="AF275" i="23"/>
  <c r="AS278" i="23"/>
  <c r="AT278" i="23" s="1"/>
  <c r="AS273" i="23"/>
  <c r="AT273" i="23" s="1"/>
  <c r="AF276" i="23"/>
  <c r="J409" i="23"/>
  <c r="K409" i="23" s="1"/>
  <c r="AE748" i="23"/>
  <c r="AF748" i="23" s="1"/>
  <c r="K288" i="23"/>
  <c r="K267" i="23"/>
  <c r="K276" i="23"/>
  <c r="K272" i="23"/>
  <c r="K283" i="23"/>
  <c r="K268" i="23"/>
  <c r="K270" i="23"/>
  <c r="K271" i="23"/>
  <c r="K287" i="23"/>
  <c r="K275" i="23"/>
  <c r="K278" i="23"/>
  <c r="K273" i="23"/>
  <c r="K285" i="23"/>
  <c r="AS748" i="23"/>
  <c r="AT748" i="23" s="1"/>
  <c r="J413" i="23"/>
  <c r="J3" i="23"/>
  <c r="H76" i="23"/>
  <c r="K76" i="23" s="1"/>
  <c r="AC76" i="23"/>
  <c r="AF76" i="23" s="1"/>
  <c r="AQ76" i="23"/>
  <c r="AT76" i="23" s="1"/>
  <c r="H96" i="23"/>
  <c r="K96" i="23" s="1"/>
  <c r="AQ96" i="23"/>
  <c r="AT96" i="23" s="1"/>
  <c r="AC96" i="23"/>
  <c r="AF96" i="23" s="1"/>
  <c r="H99" i="23"/>
  <c r="AC99" i="23"/>
  <c r="AC105" i="23"/>
  <c r="AQ99" i="23"/>
  <c r="AQ105" i="23"/>
  <c r="AS757" i="23"/>
  <c r="AT757" i="23" s="1"/>
  <c r="AS751" i="23"/>
  <c r="AT751" i="23" s="1"/>
  <c r="AT367" i="23"/>
  <c r="AS409" i="23"/>
  <c r="AT409" i="23" s="1"/>
  <c r="AS8" i="23"/>
  <c r="AT8" i="23" s="1"/>
  <c r="AT38" i="23"/>
  <c r="AQ119" i="23"/>
  <c r="AC363" i="23"/>
  <c r="AE363" i="23" s="1"/>
  <c r="AF363" i="23" s="1"/>
  <c r="AQ363" i="23"/>
  <c r="AS363" i="23" s="1"/>
  <c r="AT363" i="23" s="1"/>
  <c r="AQ120" i="23"/>
  <c r="AC120" i="23"/>
  <c r="AC114" i="23"/>
  <c r="AQ114" i="23"/>
  <c r="H206" i="23"/>
  <c r="J206" i="23" s="1"/>
  <c r="AC200" i="23"/>
  <c r="AE200" i="23" s="1"/>
  <c r="AF200" i="23" s="1"/>
  <c r="AQ206" i="23"/>
  <c r="AS206" i="23" s="1"/>
  <c r="AT206" i="23" s="1"/>
  <c r="AC206" i="23"/>
  <c r="AE206" i="23" s="1"/>
  <c r="AF206" i="23" s="1"/>
  <c r="AQ200" i="23"/>
  <c r="AS200" i="23" s="1"/>
  <c r="AT200" i="23" s="1"/>
  <c r="H101" i="23"/>
  <c r="AC101" i="23"/>
  <c r="AQ107" i="23"/>
  <c r="AQ101" i="23"/>
  <c r="AC107" i="23"/>
  <c r="AE3" i="23"/>
  <c r="AF3" i="23" s="1"/>
  <c r="AF33" i="23"/>
  <c r="AF365" i="23"/>
  <c r="AE413" i="23"/>
  <c r="AF413" i="23" s="1"/>
  <c r="AC113" i="23"/>
  <c r="H745" i="23"/>
  <c r="J745" i="23" s="1"/>
  <c r="K745" i="23" s="1"/>
  <c r="AQ745" i="23"/>
  <c r="AS745" i="23" s="1"/>
  <c r="AT745" i="23" s="1"/>
  <c r="AC745" i="23"/>
  <c r="AE745" i="23" s="1"/>
  <c r="AF745" i="23" s="1"/>
  <c r="H86" i="23"/>
  <c r="K86" i="23" s="1"/>
  <c r="AQ86" i="23"/>
  <c r="AT86" i="23" s="1"/>
  <c r="AC86" i="23"/>
  <c r="AF86" i="23" s="1"/>
  <c r="H201" i="23"/>
  <c r="J201" i="23" s="1"/>
  <c r="K201" i="23" s="1"/>
  <c r="AQ201" i="23"/>
  <c r="AS201" i="23" s="1"/>
  <c r="AC195" i="23"/>
  <c r="AE195" i="23" s="1"/>
  <c r="AC201" i="23"/>
  <c r="AE201" i="23" s="1"/>
  <c r="AQ195" i="23"/>
  <c r="AS195" i="23" s="1"/>
  <c r="AC691" i="23"/>
  <c r="AE691" i="23" s="1"/>
  <c r="AF691" i="23" s="1"/>
  <c r="AC697" i="23"/>
  <c r="AE697" i="23" s="1"/>
  <c r="AF697" i="23" s="1"/>
  <c r="AQ697" i="23"/>
  <c r="AS697" i="23" s="1"/>
  <c r="AT697" i="23" s="1"/>
  <c r="AQ691" i="23"/>
  <c r="AS691" i="23" s="1"/>
  <c r="AT691" i="23" s="1"/>
  <c r="AE757" i="23"/>
  <c r="AF757" i="23" s="1"/>
  <c r="AE751" i="23"/>
  <c r="AF751" i="23" s="1"/>
  <c r="AS3" i="23"/>
  <c r="AT3" i="23" s="1"/>
  <c r="AT33" i="23"/>
  <c r="AT365" i="23"/>
  <c r="AS413" i="23"/>
  <c r="AT413" i="23" s="1"/>
  <c r="AC119" i="23"/>
  <c r="H91" i="23"/>
  <c r="K91" i="23" s="1"/>
  <c r="AQ91" i="23"/>
  <c r="AT91" i="23" s="1"/>
  <c r="AC91" i="23"/>
  <c r="AF91" i="23" s="1"/>
  <c r="AQ614" i="23"/>
  <c r="AQ608" i="23"/>
  <c r="AC614" i="23"/>
  <c r="AC608" i="23"/>
  <c r="H104" i="23"/>
  <c r="AC104" i="23"/>
  <c r="AQ110" i="23"/>
  <c r="AC110" i="23"/>
  <c r="AQ104" i="23"/>
  <c r="AF367" i="23"/>
  <c r="AE409" i="23"/>
  <c r="AF409" i="23" s="1"/>
  <c r="AF38" i="23"/>
  <c r="AE8" i="23"/>
  <c r="AF8" i="23" s="1"/>
  <c r="AQ113" i="23"/>
  <c r="J503" i="23"/>
  <c r="K503" i="23" s="1"/>
  <c r="J507" i="23"/>
  <c r="K507" i="23" s="1"/>
  <c r="J509" i="23"/>
  <c r="K509" i="23" s="1"/>
  <c r="K467" i="23"/>
  <c r="K514" i="23"/>
  <c r="K687" i="23"/>
  <c r="K447" i="23"/>
  <c r="K675" i="23"/>
  <c r="K523" i="23"/>
  <c r="K443" i="23"/>
  <c r="K481" i="23"/>
  <c r="K186" i="23"/>
  <c r="K455" i="23"/>
  <c r="K671" i="23"/>
  <c r="K559" i="23"/>
  <c r="K659" i="23"/>
  <c r="K479" i="23"/>
  <c r="K206" i="23"/>
  <c r="K413" i="23"/>
  <c r="K750" i="23"/>
  <c r="K3" i="23"/>
  <c r="K461" i="23"/>
  <c r="K535" i="23"/>
  <c r="K693" i="23"/>
  <c r="K453" i="23"/>
  <c r="K681" i="23"/>
  <c r="K527" i="23"/>
  <c r="K435" i="23"/>
  <c r="K185" i="23"/>
  <c r="K665" i="23"/>
  <c r="K565" i="23"/>
  <c r="K653" i="23"/>
  <c r="K473" i="23"/>
  <c r="K747" i="23"/>
  <c r="K202" i="23"/>
  <c r="K754" i="23"/>
  <c r="K531" i="23"/>
  <c r="K230" i="23"/>
  <c r="K205" i="23"/>
  <c r="K193" i="23"/>
  <c r="K519" i="23"/>
  <c r="K533" i="23"/>
  <c r="K683" i="23"/>
  <c r="K200" i="23"/>
  <c r="K640" i="23"/>
  <c r="K563" i="23"/>
  <c r="K459" i="23"/>
  <c r="K471" i="23"/>
  <c r="K555" i="23"/>
  <c r="K226" i="23"/>
  <c r="K749" i="23"/>
  <c r="K8" i="23"/>
  <c r="K196" i="23"/>
  <c r="K525" i="23"/>
  <c r="K199" i="23"/>
  <c r="K187" i="23"/>
  <c r="K615" i="23"/>
  <c r="K475" i="23"/>
  <c r="K521" i="23"/>
  <c r="K691" i="23"/>
  <c r="K695" i="23"/>
  <c r="K646" i="23"/>
  <c r="K557" i="23"/>
  <c r="K465" i="23"/>
  <c r="K477" i="23"/>
  <c r="K561" i="23"/>
  <c r="K220" i="23"/>
  <c r="K697" i="23"/>
  <c r="K752" i="23"/>
  <c r="J757" i="23"/>
  <c r="J751" i="23"/>
  <c r="J748" i="23"/>
  <c r="H110" i="23"/>
  <c r="H107" i="23"/>
  <c r="H195" i="23"/>
  <c r="J195" i="23" s="1"/>
  <c r="K195" i="23" s="1"/>
  <c r="H105" i="23"/>
  <c r="H119" i="23"/>
  <c r="H614" i="23"/>
  <c r="H608" i="23"/>
  <c r="H114" i="23"/>
  <c r="H120" i="23"/>
  <c r="H363" i="23"/>
  <c r="J363" i="23" s="1"/>
  <c r="M2" i="8"/>
  <c r="J189" i="23" l="1"/>
  <c r="AE189" i="23"/>
  <c r="AF189" i="23" s="1"/>
  <c r="AF201" i="23"/>
  <c r="AE183" i="23"/>
  <c r="AF183" i="23" s="1"/>
  <c r="AF195" i="23"/>
  <c r="H3" i="23"/>
  <c r="AQ3" i="23"/>
  <c r="AC3" i="23"/>
  <c r="AS189" i="23"/>
  <c r="AT189" i="23" s="1"/>
  <c r="AT201" i="23"/>
  <c r="AS183" i="23"/>
  <c r="AT183" i="23" s="1"/>
  <c r="AT195" i="23"/>
  <c r="K748" i="23"/>
  <c r="K189" i="23"/>
  <c r="K751" i="23"/>
  <c r="K363" i="23"/>
  <c r="K757" i="23"/>
  <c r="J183" i="23"/>
  <c r="K183" i="23" l="1"/>
</calcChain>
</file>

<file path=xl/comments1.xml><?xml version="1.0" encoding="utf-8"?>
<comments xmlns="http://schemas.openxmlformats.org/spreadsheetml/2006/main">
  <authors>
    <author>Zhu, Wenjia</author>
  </authors>
  <commentList>
    <comment ref="H483" authorId="0" shapeId="0">
      <text>
        <r>
          <rPr>
            <b/>
            <sz val="9"/>
            <color indexed="81"/>
            <rFont val="Tahoma"/>
            <family val="2"/>
          </rPr>
          <t>Zhu, Wenjia:</t>
        </r>
        <r>
          <rPr>
            <sz val="9"/>
            <color indexed="81"/>
            <rFont val="Tahoma"/>
            <family val="2"/>
          </rPr>
          <t xml:space="preserve">
zero out applicability for TP only</t>
        </r>
      </text>
    </comment>
    <comment ref="AC483" authorId="0" shapeId="0">
      <text>
        <r>
          <rPr>
            <b/>
            <sz val="9"/>
            <color indexed="81"/>
            <rFont val="Tahoma"/>
            <family val="2"/>
          </rPr>
          <t>Zhu, Wenjia:</t>
        </r>
        <r>
          <rPr>
            <sz val="9"/>
            <color indexed="81"/>
            <rFont val="Tahoma"/>
            <family val="2"/>
          </rPr>
          <t xml:space="preserve">
zero out applicability for TP only</t>
        </r>
      </text>
    </comment>
    <comment ref="AQ483" authorId="0" shapeId="0">
      <text>
        <r>
          <rPr>
            <b/>
            <sz val="9"/>
            <color indexed="81"/>
            <rFont val="Tahoma"/>
            <family val="2"/>
          </rPr>
          <t>Zhu, Wenjia:</t>
        </r>
        <r>
          <rPr>
            <sz val="9"/>
            <color indexed="81"/>
            <rFont val="Tahoma"/>
            <family val="2"/>
          </rPr>
          <t xml:space="preserve">
zero out applicability for TP only</t>
        </r>
      </text>
    </comment>
    <comment ref="H567" authorId="0" shapeId="0">
      <text>
        <r>
          <rPr>
            <b/>
            <sz val="9"/>
            <color indexed="81"/>
            <rFont val="Tahoma"/>
            <family val="2"/>
          </rPr>
          <t>Zhu, Wenjia:</t>
        </r>
        <r>
          <rPr>
            <sz val="9"/>
            <color indexed="81"/>
            <rFont val="Tahoma"/>
            <family val="2"/>
          </rPr>
          <t xml:space="preserve">
zero out applicability for TP only</t>
        </r>
      </text>
    </comment>
    <comment ref="AC567" authorId="0" shapeId="0">
      <text>
        <r>
          <rPr>
            <b/>
            <sz val="9"/>
            <color indexed="81"/>
            <rFont val="Tahoma"/>
            <family val="2"/>
          </rPr>
          <t>Zhu, Wenjia:</t>
        </r>
        <r>
          <rPr>
            <sz val="9"/>
            <color indexed="81"/>
            <rFont val="Tahoma"/>
            <family val="2"/>
          </rPr>
          <t xml:space="preserve">
zero out applicability for TP only</t>
        </r>
      </text>
    </comment>
    <comment ref="AQ567" authorId="0" shapeId="0">
      <text>
        <r>
          <rPr>
            <b/>
            <sz val="9"/>
            <color indexed="81"/>
            <rFont val="Tahoma"/>
            <family val="2"/>
          </rPr>
          <t>Zhu, Wenjia:</t>
        </r>
        <r>
          <rPr>
            <sz val="9"/>
            <color indexed="81"/>
            <rFont val="Tahoma"/>
            <family val="2"/>
          </rPr>
          <t xml:space="preserve">
zero out applicability for TP only</t>
        </r>
      </text>
    </comment>
  </commentList>
</comments>
</file>

<file path=xl/comments2.xml><?xml version="1.0" encoding="utf-8"?>
<comments xmlns="http://schemas.openxmlformats.org/spreadsheetml/2006/main">
  <authors>
    <author>Zhu, Wenjia</author>
  </authors>
  <commentList>
    <comment ref="D92" authorId="0" shapeId="0">
      <text>
        <r>
          <rPr>
            <b/>
            <sz val="9"/>
            <color indexed="81"/>
            <rFont val="Tahoma"/>
            <family val="2"/>
          </rPr>
          <t>Zhu, Wenjia:</t>
        </r>
        <r>
          <rPr>
            <sz val="9"/>
            <color indexed="81"/>
            <rFont val="Tahoma"/>
            <family val="2"/>
          </rPr>
          <t xml:space="preserve">
PV analysis for DER, MF should be lower because not all MF units have roofs</t>
        </r>
      </text>
    </comment>
    <comment ref="M146" authorId="0" shapeId="0">
      <text>
        <r>
          <rPr>
            <b/>
            <sz val="9"/>
            <color indexed="81"/>
            <rFont val="Tahoma"/>
            <family val="2"/>
          </rPr>
          <t>Zhu, Wenjia:</t>
        </r>
        <r>
          <rPr>
            <sz val="9"/>
            <color indexed="81"/>
            <rFont val="Tahoma"/>
            <family val="2"/>
          </rPr>
          <t xml:space="preserve">
percent from RECS 2015 saturation data for Central forced air</t>
        </r>
      </text>
    </comment>
    <comment ref="D497" authorId="0" shapeId="0">
      <text>
        <r>
          <rPr>
            <b/>
            <sz val="9"/>
            <color indexed="81"/>
            <rFont val="Tahoma"/>
            <family val="2"/>
          </rPr>
          <t>Zhu, Wenjia:</t>
        </r>
        <r>
          <rPr>
            <sz val="9"/>
            <color indexed="81"/>
            <rFont val="Tahoma"/>
            <family val="2"/>
          </rPr>
          <t xml:space="preserve">
PV analysis for DER, MF should be lower because not all MF units have roofs</t>
        </r>
      </text>
    </comment>
    <comment ref="D506" authorId="0" shapeId="0">
      <text>
        <r>
          <rPr>
            <b/>
            <sz val="9"/>
            <color indexed="81"/>
            <rFont val="Tahoma"/>
            <family val="2"/>
          </rPr>
          <t>Zhu, Wenjia:</t>
        </r>
        <r>
          <rPr>
            <sz val="9"/>
            <color indexed="81"/>
            <rFont val="Tahoma"/>
            <family val="2"/>
          </rPr>
          <t xml:space="preserve">
PV analysis for DER, MF should be lower because not all MF units have roofs</t>
        </r>
      </text>
    </comment>
    <comment ref="J534" authorId="0" shapeId="0">
      <text>
        <r>
          <rPr>
            <b/>
            <sz val="9"/>
            <color indexed="81"/>
            <rFont val="Tahoma"/>
            <family val="2"/>
          </rPr>
          <t>Zhu, Wenjia:</t>
        </r>
        <r>
          <rPr>
            <sz val="9"/>
            <color indexed="81"/>
            <rFont val="Tahoma"/>
            <family val="2"/>
          </rPr>
          <t xml:space="preserve">
assumeed for MF, MH based on 2015 RECS data</t>
        </r>
      </text>
    </comment>
    <comment ref="J536" authorId="0" shapeId="0">
      <text>
        <r>
          <rPr>
            <b/>
            <sz val="9"/>
            <color indexed="81"/>
            <rFont val="Tahoma"/>
            <family val="2"/>
          </rPr>
          <t>Zhu, Wenjia:</t>
        </r>
        <r>
          <rPr>
            <sz val="9"/>
            <color indexed="81"/>
            <rFont val="Tahoma"/>
            <family val="2"/>
          </rPr>
          <t xml:space="preserve">
this measure only applicable to existing homes</t>
        </r>
      </text>
    </comment>
    <comment ref="K566" authorId="0" shapeId="0">
      <text>
        <r>
          <rPr>
            <b/>
            <sz val="9"/>
            <color indexed="81"/>
            <rFont val="Tahoma"/>
            <family val="2"/>
          </rPr>
          <t>Zhu, Wenjia:</t>
        </r>
        <r>
          <rPr>
            <sz val="9"/>
            <color indexed="81"/>
            <rFont val="Tahoma"/>
            <family val="2"/>
          </rPr>
          <t xml:space="preserve">
1.5 gpm appears to be the code minimum, only have showerhead applicability for pre-2009 homes</t>
        </r>
      </text>
    </comment>
    <comment ref="K575" authorId="0" shapeId="0">
      <text>
        <r>
          <rPr>
            <b/>
            <sz val="9"/>
            <color indexed="81"/>
            <rFont val="Tahoma"/>
            <family val="2"/>
          </rPr>
          <t>Zhu, Wenjia:</t>
        </r>
        <r>
          <rPr>
            <sz val="9"/>
            <color indexed="81"/>
            <rFont val="Tahoma"/>
            <family val="2"/>
          </rPr>
          <t xml:space="preserve">
change current saturation of all new homes to 0.973 (value used for existing SF), and change saturation of all existing homes to 0.847 (value used for new SF)</t>
        </r>
      </text>
    </comment>
    <comment ref="J731" authorId="0" shapeId="0">
      <text>
        <r>
          <rPr>
            <b/>
            <sz val="9"/>
            <color indexed="81"/>
            <rFont val="Tahoma"/>
            <family val="2"/>
          </rPr>
          <t>Zhu, Wenjia:</t>
        </r>
        <r>
          <rPr>
            <sz val="9"/>
            <color indexed="81"/>
            <rFont val="Tahoma"/>
            <family val="2"/>
          </rPr>
          <t xml:space="preserve">
use 30% of the value for Energy Star Certified Roof</t>
        </r>
      </text>
    </comment>
    <comment ref="J803" authorId="0" shapeId="0">
      <text>
        <r>
          <rPr>
            <b/>
            <sz val="9"/>
            <color indexed="81"/>
            <rFont val="Tahoma"/>
            <family val="2"/>
          </rPr>
          <t>Zhu, Wenjia:</t>
        </r>
        <r>
          <rPr>
            <sz val="9"/>
            <color indexed="81"/>
            <rFont val="Tahoma"/>
            <family val="2"/>
          </rPr>
          <t xml:space="preserve">
use MF as proxy</t>
        </r>
      </text>
    </comment>
    <comment ref="M828" authorId="0" shapeId="0">
      <text>
        <r>
          <rPr>
            <b/>
            <sz val="9"/>
            <color indexed="81"/>
            <rFont val="Tahoma"/>
            <family val="2"/>
          </rPr>
          <t>Zhu, Wenjia:</t>
        </r>
        <r>
          <rPr>
            <sz val="9"/>
            <color indexed="81"/>
            <rFont val="Tahoma"/>
            <family val="2"/>
          </rPr>
          <t xml:space="preserve">
not every MF unit will have a roof</t>
        </r>
      </text>
    </comment>
    <comment ref="J906" authorId="0" shapeId="0">
      <text>
        <r>
          <rPr>
            <b/>
            <sz val="9"/>
            <color indexed="81"/>
            <rFont val="Tahoma"/>
            <family val="2"/>
          </rPr>
          <t>Zhu, Wenjia:</t>
        </r>
        <r>
          <rPr>
            <sz val="9"/>
            <color indexed="81"/>
            <rFont val="Tahoma"/>
            <family val="2"/>
          </rPr>
          <t xml:space="preserve">
Assume not applicable to MF&amp;MH</t>
        </r>
      </text>
    </comment>
    <comment ref="K912" authorId="0" shapeId="0">
      <text>
        <r>
          <rPr>
            <b/>
            <sz val="9"/>
            <color indexed="81"/>
            <rFont val="Tahoma"/>
            <family val="2"/>
          </rPr>
          <t>Zhu, Wenjia:</t>
        </r>
        <r>
          <rPr>
            <sz val="9"/>
            <color indexed="81"/>
            <rFont val="Tahoma"/>
            <family val="2"/>
          </rPr>
          <t xml:space="preserve">
Reduced to use SF's data</t>
        </r>
      </text>
    </comment>
    <comment ref="J918" authorId="0" shapeId="0">
      <text>
        <r>
          <rPr>
            <b/>
            <sz val="9"/>
            <color indexed="81"/>
            <rFont val="Tahoma"/>
            <family val="2"/>
          </rPr>
          <t>Zhu, Wenjia:</t>
        </r>
        <r>
          <rPr>
            <sz val="9"/>
            <color indexed="81"/>
            <rFont val="Tahoma"/>
            <family val="2"/>
          </rPr>
          <t xml:space="preserve">
Reduced to 10% based on expert's judgement</t>
        </r>
      </text>
    </comment>
  </commentList>
</comments>
</file>

<file path=xl/comments3.xml><?xml version="1.0" encoding="utf-8"?>
<comments xmlns="http://schemas.openxmlformats.org/spreadsheetml/2006/main">
  <authors>
    <author>Zhu, Wenjia</author>
  </authors>
  <commentList>
    <comment ref="C32" authorId="0" shapeId="0">
      <text>
        <r>
          <rPr>
            <b/>
            <sz val="9"/>
            <color indexed="81"/>
            <rFont val="Tahoma"/>
            <family val="2"/>
          </rPr>
          <t>Zhu, Wenjia:</t>
        </r>
        <r>
          <rPr>
            <sz val="9"/>
            <color indexed="81"/>
            <rFont val="Tahoma"/>
            <family val="2"/>
          </rPr>
          <t xml:space="preserve">
use 2014 data</t>
        </r>
      </text>
    </comment>
    <comment ref="C54" authorId="0" shapeId="0">
      <text>
        <r>
          <rPr>
            <b/>
            <sz val="9"/>
            <color indexed="81"/>
            <rFont val="Tahoma"/>
            <family val="2"/>
          </rPr>
          <t>Zhu, Wenjia:</t>
        </r>
        <r>
          <rPr>
            <sz val="9"/>
            <color indexed="81"/>
            <rFont val="Tahoma"/>
            <family val="2"/>
          </rPr>
          <t xml:space="preserve">
use 2014 data</t>
        </r>
      </text>
    </comment>
    <comment ref="C71" authorId="0" shapeId="0">
      <text>
        <r>
          <rPr>
            <b/>
            <sz val="9"/>
            <color indexed="81"/>
            <rFont val="Tahoma"/>
            <family val="2"/>
          </rPr>
          <t>Zhu, Wenjia:</t>
        </r>
        <r>
          <rPr>
            <sz val="9"/>
            <color indexed="81"/>
            <rFont val="Tahoma"/>
            <family val="2"/>
          </rPr>
          <t xml:space="preserve">
use 2014 data</t>
        </r>
      </text>
    </comment>
    <comment ref="C99" authorId="0" shapeId="0">
      <text>
        <r>
          <rPr>
            <b/>
            <sz val="9"/>
            <color indexed="81"/>
            <rFont val="Tahoma"/>
            <family val="2"/>
          </rPr>
          <t>Zhu, Wenjia:</t>
        </r>
        <r>
          <rPr>
            <sz val="9"/>
            <color indexed="81"/>
            <rFont val="Tahoma"/>
            <family val="2"/>
          </rPr>
          <t xml:space="preserve">
use 2014 data</t>
        </r>
      </text>
    </comment>
  </commentList>
</comments>
</file>

<file path=xl/comments4.xml><?xml version="1.0" encoding="utf-8"?>
<comments xmlns="http://schemas.openxmlformats.org/spreadsheetml/2006/main">
  <authors>
    <author>Zhu, Wenjia</author>
  </authors>
  <commentList>
    <comment ref="B52" authorId="0" shapeId="0">
      <text>
        <r>
          <rPr>
            <b/>
            <sz val="9"/>
            <color indexed="81"/>
            <rFont val="Tahoma"/>
            <family val="2"/>
          </rPr>
          <t>Zhu, Wenjia:</t>
        </r>
        <r>
          <rPr>
            <sz val="9"/>
            <color indexed="81"/>
            <rFont val="Tahoma"/>
            <family val="2"/>
          </rPr>
          <t xml:space="preserve">
from RECS</t>
        </r>
      </text>
    </comment>
  </commentList>
</comments>
</file>

<file path=xl/sharedStrings.xml><?xml version="1.0" encoding="utf-8"?>
<sst xmlns="http://schemas.openxmlformats.org/spreadsheetml/2006/main" count="20113" uniqueCount="492">
  <si>
    <r>
      <t xml:space="preserve">Specification Revisions Affecting Future Market Penetration </t>
    </r>
    <r>
      <rPr>
        <b/>
        <sz val="8"/>
        <color theme="0"/>
        <rFont val="Arial"/>
        <family val="2"/>
      </rPr>
      <t>(Version/Tier Effective Date)</t>
    </r>
  </si>
  <si>
    <t>Blu-ray Players</t>
  </si>
  <si>
    <t>DVD Players</t>
  </si>
  <si>
    <t>Soundbars</t>
  </si>
  <si>
    <t>Key and notes</t>
  </si>
  <si>
    <t>Audio/Video Products - Professional/Commercial</t>
  </si>
  <si>
    <t>Amplifiers</t>
  </si>
  <si>
    <t>N/A</t>
  </si>
  <si>
    <t>Boilers</t>
  </si>
  <si>
    <t>Residential Gas Boilers</t>
  </si>
  <si>
    <t>Residential Oil Boilers</t>
  </si>
  <si>
    <t>Ceiling Fans</t>
  </si>
  <si>
    <t>Ceiling Fan with Light Kit</t>
  </si>
  <si>
    <t>CAC/ASHP</t>
  </si>
  <si>
    <t>CAC</t>
  </si>
  <si>
    <t>Clothes Washers</t>
  </si>
  <si>
    <t>Residential Use</t>
  </si>
  <si>
    <t>Commercial Use</t>
  </si>
  <si>
    <t>Commercial Dishwashers</t>
  </si>
  <si>
    <t>Commercial Fryers</t>
  </si>
  <si>
    <t>Commercial Griddles</t>
  </si>
  <si>
    <t>Commercial Hot Food Holding Cabinets</t>
  </si>
  <si>
    <t>Commercial Ice Machines</t>
  </si>
  <si>
    <t>Commercial Ovens</t>
  </si>
  <si>
    <t>Commercial Refrigerators &amp; Freezers</t>
  </si>
  <si>
    <t>Commercial Steam Cookers</t>
  </si>
  <si>
    <t>Commercial Water Heaters - Gas</t>
  </si>
  <si>
    <t>Computer Servers</t>
  </si>
  <si>
    <t>Computers</t>
  </si>
  <si>
    <t>Desktop</t>
  </si>
  <si>
    <t>Notebooks</t>
  </si>
  <si>
    <t>Tablets</t>
  </si>
  <si>
    <t>Small-Scale Servers</t>
  </si>
  <si>
    <t>Thin Clients</t>
  </si>
  <si>
    <t>Workstations</t>
  </si>
  <si>
    <t>Data Center Storage</t>
  </si>
  <si>
    <t>Decorative Light Strings</t>
  </si>
  <si>
    <t>Dehumidifiers</t>
  </si>
  <si>
    <t>Displays</t>
  </si>
  <si>
    <t>LCD Monitors</t>
  </si>
  <si>
    <t>Signage Display</t>
  </si>
  <si>
    <t>Furnaces</t>
  </si>
  <si>
    <t>Residential Gas Furnaces</t>
  </si>
  <si>
    <t>Residential Oil Furnaces</t>
  </si>
  <si>
    <t>Imaging Equipment</t>
  </si>
  <si>
    <t>Digital Duplicators</t>
  </si>
  <si>
    <t>Mailing Machines</t>
  </si>
  <si>
    <t>Scanners</t>
  </si>
  <si>
    <t>Integral LED Lamps</t>
  </si>
  <si>
    <t>Indoor</t>
  </si>
  <si>
    <t>Outdoor</t>
  </si>
  <si>
    <t>Solid State Retrofit Kits</t>
  </si>
  <si>
    <t>Pool Pumps</t>
  </si>
  <si>
    <t>8 billion sq. ft.</t>
  </si>
  <si>
    <t>Residential</t>
  </si>
  <si>
    <t>1.25 billion sq. ft.</t>
  </si>
  <si>
    <t>Commercial</t>
  </si>
  <si>
    <t>6.44 billion sq. ft.</t>
  </si>
  <si>
    <t>Room Air Cleaners</t>
  </si>
  <si>
    <t>Room Air Conditioners</t>
  </si>
  <si>
    <t>Cable</t>
  </si>
  <si>
    <t>Satellite</t>
  </si>
  <si>
    <t>IP</t>
  </si>
  <si>
    <t>Thin Client/Remote</t>
  </si>
  <si>
    <t>Small Network Equipment</t>
  </si>
  <si>
    <t>Telephony</t>
  </si>
  <si>
    <t>VOIP</t>
  </si>
  <si>
    <t>Televisions</t>
  </si>
  <si>
    <t>LCD</t>
  </si>
  <si>
    <t>OLED</t>
  </si>
  <si>
    <t>Plasma</t>
  </si>
  <si>
    <t>TV Combination Units</t>
  </si>
  <si>
    <t>Uninterruptible Power Supplies</t>
  </si>
  <si>
    <t>Vending Machines</t>
  </si>
  <si>
    <t>Water Coolers</t>
  </si>
  <si>
    <t>Water Heaters</t>
  </si>
  <si>
    <t>Gas Storage</t>
  </si>
  <si>
    <t>Gas Tankless</t>
  </si>
  <si>
    <t>Heat Pump</t>
  </si>
  <si>
    <t>Solar</t>
  </si>
  <si>
    <t>Version 6.0 - January 1, 2015
January 1, 2016 (for northern zone windows)</t>
  </si>
  <si>
    <t>ReadMe:</t>
  </si>
  <si>
    <t>Data source:</t>
  </si>
  <si>
    <t xml:space="preserve">"ESShip" tab: </t>
  </si>
  <si>
    <t>H:\CSPA Projects\610025 - FEECA Potential Study\Model input and market research\ENERGY STAR Summary Unit Shipment Data 2010 - 2014.xlsx</t>
  </si>
  <si>
    <t>"2014" tab</t>
  </si>
  <si>
    <t>FEASIBILITY FACTOR</t>
  </si>
  <si>
    <t>(percent)</t>
  </si>
  <si>
    <t>Single Family</t>
  </si>
  <si>
    <t>Segment</t>
  </si>
  <si>
    <t>Measure #</t>
  </si>
  <si>
    <t>Measure Description</t>
  </si>
  <si>
    <t>Building Type 1</t>
  </si>
  <si>
    <t>Building Type 2</t>
  </si>
  <si>
    <t>Building Type 3</t>
  </si>
  <si>
    <t>Base 13 SEER Split-System Air Conditioner &amp; Strip Heater</t>
  </si>
  <si>
    <t>14 SEER Split-System Air Conditioner</t>
  </si>
  <si>
    <t>15 SEER Split-System Air Conditioner</t>
  </si>
  <si>
    <t>17 SEER Split-System Air Conditioner</t>
  </si>
  <si>
    <t>19 SEER Split-System Air Conditioner</t>
  </si>
  <si>
    <t>14 SEER Split-System Heat Pump</t>
  </si>
  <si>
    <t>15 SEER Split-System Heat Pump</t>
  </si>
  <si>
    <t>17 SEER Split-System Heat Pump</t>
  </si>
  <si>
    <t>13 EER Geothermal Heat Pump</t>
  </si>
  <si>
    <t>HVAC Proper Sizing</t>
  </si>
  <si>
    <t>Attic Venting</t>
  </si>
  <si>
    <t>Sealed Attic w/Sprayed Foam Insulated Roof Deck</t>
  </si>
  <si>
    <t>AC Maintenance (Outdoor Coil Cleaning)</t>
  </si>
  <si>
    <t>AC Maintenance (Indoor Coil Cleaning)</t>
  </si>
  <si>
    <t>Proper Refrigerant Charging and Air Flow</t>
  </si>
  <si>
    <t>Electronically Commutated Motors (ECM) on an Air Handler Unit</t>
  </si>
  <si>
    <t>Duct Repair</t>
  </si>
  <si>
    <t>Reflective Roof</t>
  </si>
  <si>
    <t>Radient Barrier</t>
  </si>
  <si>
    <t>Window Film</t>
  </si>
  <si>
    <t>Window Tinting</t>
  </si>
  <si>
    <t>Default Window With Sunscreen</t>
  </si>
  <si>
    <t>Single Pane Clear Windows to Double Pane Low-E Windows</t>
  </si>
  <si>
    <t>Ceiling R-0 to R-19 Insulation</t>
  </si>
  <si>
    <t>Ceiling R-19 to R-38 Insulation</t>
  </si>
  <si>
    <t>Wall 2x4 R-0 to Blow-In R-13 Insulation</t>
  </si>
  <si>
    <t xml:space="preserve">Weather Strip/Caulk w/Blower Door </t>
  </si>
  <si>
    <t>Base 13 SEER Split-System Heat Pump</t>
  </si>
  <si>
    <t>Sealed Attics</t>
  </si>
  <si>
    <t>Base 13 SEER Split-System Air Conditioner &amp; Gas Heat</t>
  </si>
  <si>
    <t>Base 9 EER Room Air Conditioner &amp; Strip Heater</t>
  </si>
  <si>
    <t>HE Room Air Conditioner - EER 11</t>
  </si>
  <si>
    <t>HE Room Air Conditioner - EER 12</t>
  </si>
  <si>
    <t xml:space="preserve">Base Lighting (60-Watt incandescent), 0.5 hr/hday </t>
  </si>
  <si>
    <t>CFL (18-Watt integral ballast), 0.5 hr/day</t>
  </si>
  <si>
    <t>Base Lighting (60-Watt incandescent), 2.5 hr/hday</t>
  </si>
  <si>
    <t>CFL (18-Watt integral ballast), 2.5 hr/day</t>
  </si>
  <si>
    <t>Base Lighting (60-Watt incandescent), 6.0 hr/hday</t>
  </si>
  <si>
    <t>CFL (18-Watt integral ballast), 6.0 hr/day</t>
  </si>
  <si>
    <t>Base Fluorescent Fixture, 2L4'T12, 40W, 1EEMAG</t>
  </si>
  <si>
    <t>ROB 2L4'T8, 1EB</t>
  </si>
  <si>
    <t>RET 2L4'T8, 1EB</t>
  </si>
  <si>
    <t>Base Outdoor Lighting</t>
  </si>
  <si>
    <t>CFL - medium screw based &lt;30 Watts</t>
  </si>
  <si>
    <t>Photocell/timeclock</t>
  </si>
  <si>
    <t>Base Refrigerator (18 cf w/top-mount freezer, no through-door ice)</t>
  </si>
  <si>
    <t>HE Refrigerator - Energy Star version of above</t>
  </si>
  <si>
    <t>Base Freezer</t>
  </si>
  <si>
    <t>HE Freezer</t>
  </si>
  <si>
    <t>Base 40 gal. Water Heating (EF=0.88)</t>
  </si>
  <si>
    <t>Heat Pump Water Heater (EF=2.9)</t>
  </si>
  <si>
    <t>HE Water Heater (EF=0.93)</t>
  </si>
  <si>
    <t>Solar Water Heat</t>
  </si>
  <si>
    <t>AC Heat Recovery Units</t>
  </si>
  <si>
    <t>Low Flow Showerhead</t>
  </si>
  <si>
    <t>Pipe Wrap</t>
  </si>
  <si>
    <t>Faucet Aerators</t>
  </si>
  <si>
    <t>Water Heater Blanket</t>
  </si>
  <si>
    <t>Water Heater Temperature Check and Adjustment</t>
  </si>
  <si>
    <t>Water Heater Timeclock</t>
  </si>
  <si>
    <t>Heat Trap</t>
  </si>
  <si>
    <t>Base Clotheswasher (MEF=1.6)</t>
  </si>
  <si>
    <t>Energy Star CW CEE Tier 1 (MEF=1.8)</t>
  </si>
  <si>
    <t>Energy Star CW CEE Tier 2 (MEF=2.0)</t>
  </si>
  <si>
    <t>Energy Star CW CEE Tier 3 (MEF=2.3)</t>
  </si>
  <si>
    <t>Base Clothes Dryer (EF=3.01)</t>
  </si>
  <si>
    <t>High Efficiency CD (EF=3.01 w/moisture sensor)</t>
  </si>
  <si>
    <t>Base Dishwasher (EF=0.46)</t>
  </si>
  <si>
    <t>Energy Star DW (EF=0.68)</t>
  </si>
  <si>
    <t>Base Pool Pump and Motor (1.5 hp)</t>
  </si>
  <si>
    <t>Two Speed Pool Pump  (1.5 hp)</t>
  </si>
  <si>
    <t>High Efficiency One Speed Pool Pump  (1.5 hp)</t>
  </si>
  <si>
    <t>Variable-Speed Pool Pump (&lt;1 hp)</t>
  </si>
  <si>
    <t>PV-Powered Pool Pumps</t>
  </si>
  <si>
    <t>Base CRT TV</t>
  </si>
  <si>
    <t>Energy Star TV</t>
  </si>
  <si>
    <t>Base Large-screen TV</t>
  </si>
  <si>
    <t>Base Set-Top Box</t>
  </si>
  <si>
    <t>Energy Star Set-Top Box</t>
  </si>
  <si>
    <t>Base DVD Player</t>
  </si>
  <si>
    <t>Energy Star DVD Player</t>
  </si>
  <si>
    <t>Base VCR</t>
  </si>
  <si>
    <t>Energy Star VCR</t>
  </si>
  <si>
    <t>Base Desktop PC</t>
  </si>
  <si>
    <t>Energy Star Desktop PC</t>
  </si>
  <si>
    <t>Base Laptop PC</t>
  </si>
  <si>
    <t>Energy Star Laptop PC</t>
  </si>
  <si>
    <t>"Feasibility Factor" tab:</t>
  </si>
  <si>
    <t>H:\CSPA Projects\610025 - FEECA Potential Study\Data Requests\!New Data - needs sorting\feeca-ouc\M_BAERE_OUC.xls</t>
  </si>
  <si>
    <t>"Feasibility Factor" tab</t>
  </si>
  <si>
    <t>"StackList"</t>
  </si>
  <si>
    <t>H:\CSPA Projects\610025 - FEECA Potential Study\Measure Research\Res\Full_Stack_List.xlsx</t>
  </si>
  <si>
    <t>Measure Type</t>
  </si>
  <si>
    <t>Name</t>
  </si>
  <si>
    <t>Vintage</t>
  </si>
  <si>
    <t>End Use</t>
  </si>
  <si>
    <t>Equip Type/Competition Group</t>
  </si>
  <si>
    <t>Parent Category/Competition Group</t>
  </si>
  <si>
    <t>Applicability</t>
  </si>
  <si>
    <t>Equipment</t>
  </si>
  <si>
    <t>Energy Star Clothes Dryer</t>
  </si>
  <si>
    <t>Turnover</t>
  </si>
  <si>
    <t>Appliances</t>
  </si>
  <si>
    <t>Clothes dryer</t>
  </si>
  <si>
    <t>Multi-Family</t>
  </si>
  <si>
    <t>Early Retirement</t>
  </si>
  <si>
    <t>New</t>
  </si>
  <si>
    <t>Energy Star Clothes Washer</t>
  </si>
  <si>
    <t>Clothes washer</t>
  </si>
  <si>
    <t>Energy Star Dishwasher</t>
  </si>
  <si>
    <t>Dishwasher</t>
  </si>
  <si>
    <t>Energy Star Freezer</t>
  </si>
  <si>
    <t>Freezer</t>
  </si>
  <si>
    <t>Energy Star Refrigerator</t>
  </si>
  <si>
    <t>Refrigerator</t>
  </si>
  <si>
    <t>Heat Pump Clothes Dryer</t>
  </si>
  <si>
    <t>High Efficiency Convection Oven</t>
  </si>
  <si>
    <t>Cooking</t>
  </si>
  <si>
    <t>Oven</t>
  </si>
  <si>
    <t>High Efficiency Induction Cooktop</t>
  </si>
  <si>
    <t>Range</t>
  </si>
  <si>
    <t>Heat Pump Water Heater</t>
  </si>
  <si>
    <t>Domestic Hot Water</t>
  </si>
  <si>
    <t>Heat pump water heater</t>
  </si>
  <si>
    <t>Instantaneous Hot Water System</t>
  </si>
  <si>
    <t>Point-of-use</t>
  </si>
  <si>
    <t>Solar Water Heater</t>
  </si>
  <si>
    <t>Energy Star Air Purifier</t>
  </si>
  <si>
    <t>Electronics</t>
  </si>
  <si>
    <t>Air quality</t>
  </si>
  <si>
    <t>Energy Star Audio-Video Equipment</t>
  </si>
  <si>
    <t>Other AV</t>
  </si>
  <si>
    <t>Energy Star Imaging Equipment</t>
  </si>
  <si>
    <t>Home office</t>
  </si>
  <si>
    <t>Energy Star Personal Computer</t>
  </si>
  <si>
    <t>Television</t>
  </si>
  <si>
    <t>14 SEER ASHP from base electric resistance heating</t>
  </si>
  <si>
    <t>Space Cooling</t>
  </si>
  <si>
    <t>Heat pump-cooling</t>
  </si>
  <si>
    <t>Space Heating</t>
  </si>
  <si>
    <t>Heat pump-heating</t>
  </si>
  <si>
    <t>15 SEER Air Source Heat Pump</t>
  </si>
  <si>
    <t>15 SEER Central AC</t>
  </si>
  <si>
    <t>16 SEER Air Source Heat Pump</t>
  </si>
  <si>
    <t>16 SEER Central AC</t>
  </si>
  <si>
    <t>17 SEER Air Source Heat Pump</t>
  </si>
  <si>
    <t>17 SEER Central AC</t>
  </si>
  <si>
    <t>18 SEER Air Source Heat Pump</t>
  </si>
  <si>
    <t>18 SEER Central AC</t>
  </si>
  <si>
    <t>21 SEER Air Source Heat Pump</t>
  </si>
  <si>
    <t>21 SEER ASHP from base electric resistance heating</t>
  </si>
  <si>
    <t>21 SEER Central AC</t>
  </si>
  <si>
    <t>Energy Star Room AC</t>
  </si>
  <si>
    <t>Room AC</t>
  </si>
  <si>
    <t>Ground Source Heat Pump</t>
  </si>
  <si>
    <t>Variable Refrigerant Flow (VRF) HVAC Systems</t>
  </si>
  <si>
    <t>Central forced air</t>
  </si>
  <si>
    <t>CFL - 15W Flood (Exterior)</t>
  </si>
  <si>
    <t>Lighting</t>
  </si>
  <si>
    <t>Exterior screw-in</t>
  </si>
  <si>
    <t>CFL - 15W Flood</t>
  </si>
  <si>
    <t>Interior screw-in</t>
  </si>
  <si>
    <t>CFL-13W</t>
  </si>
  <si>
    <t>CFL-23W</t>
  </si>
  <si>
    <t>LED - 14W</t>
  </si>
  <si>
    <t>LED - 9W Flood (Exterior)</t>
  </si>
  <si>
    <t>LED - 9W Flood</t>
  </si>
  <si>
    <t>LED - 9W</t>
  </si>
  <si>
    <t>Linear LED</t>
  </si>
  <si>
    <t>Interior fluorescent</t>
  </si>
  <si>
    <t>Low Wattage T8 Fixture</t>
  </si>
  <si>
    <t>Energy Star Bathroom Ventilating Fan</t>
  </si>
  <si>
    <t>Miscellaneous</t>
  </si>
  <si>
    <t>Fan</t>
  </si>
  <si>
    <t>Energy Star Ceiling Fan</t>
  </si>
  <si>
    <t>Energy Star Dehumidifier</t>
  </si>
  <si>
    <t>Other</t>
  </si>
  <si>
    <t>Heat Pump Pool Heater</t>
  </si>
  <si>
    <t>Pool heater</t>
  </si>
  <si>
    <t>Two Speed Pool Pump</t>
  </si>
  <si>
    <t>Pool pump</t>
  </si>
  <si>
    <t>Variable Speed Pool Pump</t>
  </si>
  <si>
    <t>Nonequipment</t>
  </si>
  <si>
    <t>Removal of 2nd Refrigerator-Freezer</t>
  </si>
  <si>
    <t>Existing</t>
  </si>
  <si>
    <t>Drain Water Heat Recovery</t>
  </si>
  <si>
    <t>Faucet Aerator</t>
  </si>
  <si>
    <t>Hot Water Pipe Insulation</t>
  </si>
  <si>
    <t>Thermostatic Shower Restriction Valve</t>
  </si>
  <si>
    <t>Water Heater Thermostat Setback</t>
  </si>
  <si>
    <t>Smart Power Strip</t>
  </si>
  <si>
    <t>Air Sealing-Infiltration Control</t>
  </si>
  <si>
    <t>Ceiling Insulation(R19 to R38)</t>
  </si>
  <si>
    <t>Ceiling Insulation(R30 to R38)</t>
  </si>
  <si>
    <t>Central AC Tune Up</t>
  </si>
  <si>
    <t>Duct Insulation</t>
  </si>
  <si>
    <t>Energy Star Certified Roof Products</t>
  </si>
  <si>
    <t>Energy Star Door</t>
  </si>
  <si>
    <t>Energy Star Windows</t>
  </si>
  <si>
    <t>Floor Insulation</t>
  </si>
  <si>
    <t>Green Roof</t>
  </si>
  <si>
    <t>Heat Pump Tune Up</t>
  </si>
  <si>
    <t>Home Energy Management System</t>
  </si>
  <si>
    <t>HVAC ECM Motor</t>
  </si>
  <si>
    <t>Programmable Thermostat</t>
  </si>
  <si>
    <t>Radiant Barrier</t>
  </si>
  <si>
    <t>Sealed crawlspace</t>
  </si>
  <si>
    <t>Smart Thermostat</t>
  </si>
  <si>
    <t>Spray Foam Insulation(Base R19)</t>
  </si>
  <si>
    <t>Spray Foam Insulation(Base R30)</t>
  </si>
  <si>
    <t>Storm Door</t>
  </si>
  <si>
    <t>Wall Insulation</t>
  </si>
  <si>
    <t>Window Sun Protection</t>
  </si>
  <si>
    <t>Exterior Lighting Controls</t>
  </si>
  <si>
    <t>Interior Lighting Controls</t>
  </si>
  <si>
    <t>Solar Attic Fan</t>
  </si>
  <si>
    <t>ENERGY STAR Certified Home</t>
  </si>
  <si>
    <t>Measure Name</t>
  </si>
  <si>
    <t>Current Saturation</t>
  </si>
  <si>
    <t>Technical Feasibility</t>
  </si>
  <si>
    <t>Ceiling fan (Energy Star)</t>
  </si>
  <si>
    <t>Manufactured Home</t>
  </si>
  <si>
    <t>Clothes Washer - Energy Star</t>
  </si>
  <si>
    <t>Oven - High-Efficiency Convection</t>
  </si>
  <si>
    <t>Cooktop - High-Efficiency Induction</t>
  </si>
  <si>
    <t>AC Split Systems, Energy Star</t>
  </si>
  <si>
    <t>AC Split Systems 18 SEER</t>
  </si>
  <si>
    <t>AC Split Systems 21 SEER</t>
  </si>
  <si>
    <t>Room/PTAC AC Energy Star</t>
  </si>
  <si>
    <t>Clothes Dryer - Energy Star</t>
  </si>
  <si>
    <t>Dryer</t>
  </si>
  <si>
    <t>Clothes Dryer - Heat Pump</t>
  </si>
  <si>
    <t>High efficiency Freezer (10% above std.) - Energy Star</t>
  </si>
  <si>
    <t>Air Source Heat Pump Split System Energy Star</t>
  </si>
  <si>
    <t>Air Source Heat Pump (18.0 SEER)</t>
  </si>
  <si>
    <t>Air Source Heat Pump (21.0 SEER)</t>
  </si>
  <si>
    <t>Geothermal Heat Pump, DX 3.6 COP/16 SEER  Energy Star</t>
  </si>
  <si>
    <t>Compact Fluorescent - Interior (Screw-in lamp) Energy Star</t>
  </si>
  <si>
    <t>LED replacement for incandescent bulbs</t>
  </si>
  <si>
    <t>high efficiency pool pump (single speed, two speed, variable speed)</t>
  </si>
  <si>
    <t>High Eff. Refrigerator - Energy Star</t>
  </si>
  <si>
    <t>Integral Heat Pump Water Heater</t>
  </si>
  <si>
    <t>A/C filter replacement/cleaning</t>
  </si>
  <si>
    <t>Ceiling Insulation R0 - R30</t>
  </si>
  <si>
    <t>Ceiling Insulation R19 - R30</t>
  </si>
  <si>
    <t>Ceiling Insulation R30 - R38</t>
  </si>
  <si>
    <t>Compact Fluorescent - Exterior (Screw-in lamp) Energy Star</t>
  </si>
  <si>
    <t>Dehumidifier - Energy Star</t>
  </si>
  <si>
    <t>Drain Heat Exchanger</t>
  </si>
  <si>
    <t>Duct insulation</t>
  </si>
  <si>
    <t>Duct Testing &amp; Sealing</t>
  </si>
  <si>
    <t>ECM Motor for HVAC equip (A/C, HP, &amp;  furnace)</t>
  </si>
  <si>
    <t>ENERGY STAR glass door</t>
  </si>
  <si>
    <t>Energy Star Home Audio</t>
  </si>
  <si>
    <t>Energy Star imaging equipment</t>
  </si>
  <si>
    <t>Energy Star Reflective Roof Products</t>
  </si>
  <si>
    <t>Energy Star Ventilation Fan</t>
  </si>
  <si>
    <t>Energy Star Windows (U=.35 SHGC=.3)</t>
  </si>
  <si>
    <t>Floor Insulation R0 - R19</t>
  </si>
  <si>
    <t>HVAC Diagnostics and Servicing Heat Pump</t>
  </si>
  <si>
    <t>HVAC Diagnostics and Servicing</t>
  </si>
  <si>
    <t>Infiltration Reduction Air Sealing</t>
  </si>
  <si>
    <t>New MF HP home - 16 SEER</t>
  </si>
  <si>
    <t>Occupancy sensor</t>
  </si>
  <si>
    <t>Photocells</t>
  </si>
  <si>
    <t>pipe insulation</t>
  </si>
  <si>
    <t>Refrigerator/Freezer Recycling</t>
  </si>
  <si>
    <t>Room Air Cleaner - Energy Star</t>
  </si>
  <si>
    <t>Sealed Crawlspace Encapsulation</t>
  </si>
  <si>
    <t>Smart strip</t>
  </si>
  <si>
    <t>Smart, Wi-Fi-Enabled Thermostat</t>
  </si>
  <si>
    <t>Solar Attic Vent</t>
  </si>
  <si>
    <t>T8 Premium lamp, replacing standard T8</t>
  </si>
  <si>
    <t>Variable Refrigerant Flow Heat Pump</t>
  </si>
  <si>
    <t>Wall Insulation R0 - R13</t>
  </si>
  <si>
    <t>Water Heater Audit (Includes Insul. Jacket, Aerator, Low-flow Showerhead, Pipe Insulation</t>
  </si>
  <si>
    <t>Water Heater Timer</t>
  </si>
  <si>
    <t>Window Sun Screens</t>
  </si>
  <si>
    <t>ENERGY STAR HOME EarthCents Home</t>
  </si>
  <si>
    <t>Proxy Name in "Feasibility Factor"</t>
  </si>
  <si>
    <t>Proxy Name in "ESShip"</t>
  </si>
  <si>
    <t>Feasibility Factor</t>
  </si>
  <si>
    <t>space Heating</t>
  </si>
  <si>
    <t>Domestic Hot water</t>
  </si>
  <si>
    <t>Ceiling Insulation(R12 to R38)</t>
  </si>
  <si>
    <t>Spray Foam Insulation(Base R12)</t>
  </si>
  <si>
    <t>Ceiling Insulation(R2 to R38)</t>
  </si>
  <si>
    <t>Spray Foam Insulation(Base R2)</t>
  </si>
  <si>
    <t>Solar Pool Heater</t>
  </si>
  <si>
    <t>Solar Powered Pool Pumps</t>
  </si>
  <si>
    <t>AC Split Systems, ENERGY STAR</t>
  </si>
  <si>
    <t/>
  </si>
  <si>
    <t>Room Air Cleaner - ENERGY STAR</t>
  </si>
  <si>
    <t>ENERGY STAR Home Audio</t>
  </si>
  <si>
    <t>ENERGY STAR imaging equipment</t>
  </si>
  <si>
    <t>ENERGY STAR Windows (U=.3 SHGC=.25)</t>
  </si>
  <si>
    <t>Ceiling Insulation R19 - R38</t>
  </si>
  <si>
    <t>ENERGY STAR Reflective Roof Products</t>
  </si>
  <si>
    <t>Ceiling fan (ENERGY STAR)</t>
  </si>
  <si>
    <t>LED replacement for incandescent bulbs, Exterior</t>
  </si>
  <si>
    <t>LED replacement for T8</t>
  </si>
  <si>
    <t>Ceiling Insulation R0 - R38</t>
  </si>
  <si>
    <t>Ceiling Insulation R11 - R38</t>
  </si>
  <si>
    <t>Wall Insulation R0 - R20</t>
  </si>
  <si>
    <t>Clothes Washer - ENERGY STAR</t>
  </si>
  <si>
    <t>High Efficiency Freezer (10% above std.) - ENERGY STAR</t>
  </si>
  <si>
    <t>High Efficiency Refrigerator - ENERGY STAR</t>
  </si>
  <si>
    <t>ENERGY STAR Ventilation Fan</t>
  </si>
  <si>
    <t>Dehumidifier - ENERGY STAR</t>
  </si>
  <si>
    <t>ENERGY STAR Computer (desktop or laptop)</t>
  </si>
  <si>
    <t>Heating</t>
  </si>
  <si>
    <t>Geothermal Heat Pump, Closed Loop 3.6 COP/17.1 EER  ENERGY STAR</t>
  </si>
  <si>
    <t>Clothes Dryer - ENERGY STAR</t>
  </si>
  <si>
    <t>ENERGY STAR TV</t>
  </si>
  <si>
    <t>Dishwasher - ENERGY STAR</t>
  </si>
  <si>
    <t>Water Heater Audit (Includes Insul. Jacket, Aerator, Low-flow Showerhead, Pipe Insulation)</t>
  </si>
  <si>
    <t>Nite Lght</t>
  </si>
  <si>
    <t>Washer</t>
  </si>
  <si>
    <t>FEECA Measure Name</t>
  </si>
  <si>
    <t>Duke Proxy Name</t>
  </si>
  <si>
    <t>HP</t>
  </si>
  <si>
    <t>WH</t>
  </si>
  <si>
    <t>PP</t>
  </si>
  <si>
    <t>ACEF</t>
  </si>
  <si>
    <t>Duke Adjust List</t>
  </si>
  <si>
    <t>HVAC Adj</t>
  </si>
  <si>
    <t>Conventional Tank</t>
  </si>
  <si>
    <t>CentralAirConditioningCAC</t>
  </si>
  <si>
    <t>WaterHeating</t>
  </si>
  <si>
    <t>EquipType</t>
  </si>
  <si>
    <t>FL LoadShape</t>
  </si>
  <si>
    <t>2017 Data available: https://www.energystar.gov/ia/partners/downloads/unit_shipment_data/2017/2017%20Unit%20Shipment%20Data%20Summary%20Report.pdf?8db4-9eb4</t>
  </si>
  <si>
    <r>
      <t xml:space="preserve">2017 Units Shipped </t>
    </r>
    <r>
      <rPr>
        <b/>
        <sz val="8"/>
        <color theme="0"/>
        <rFont val="Arial"/>
        <family val="2"/>
      </rPr>
      <t>(1000's unless others stated)</t>
    </r>
  </si>
  <si>
    <t>Revision Planned 2019</t>
  </si>
  <si>
    <t>Ceiling Fan with Light Kit Only</t>
  </si>
  <si>
    <t>Version 4.0 - June 15, 2018</t>
  </si>
  <si>
    <t>Clothes Dryers</t>
  </si>
  <si>
    <t>Clothes Dryers - Electric</t>
  </si>
  <si>
    <t>Clothes Dryers - Gas</t>
  </si>
  <si>
    <t xml:space="preserve"> Version 8.0 - February 5, 2018</t>
  </si>
  <si>
    <t>Commercial Boiler</t>
  </si>
  <si>
    <t>Version 3.0 - January 28, 2018</t>
  </si>
  <si>
    <t>Version 4.0 - March 27, 2017</t>
  </si>
  <si>
    <t>Version 7.0 - November 16, 2018</t>
  </si>
  <si>
    <t>Connected Thermostats</t>
  </si>
  <si>
    <t>Revision Planned</t>
  </si>
  <si>
    <t>Laboratory Grade Refrigerators and Freezers</t>
  </si>
  <si>
    <t>Version 2.0 - January 2, 2019</t>
  </si>
  <si>
    <t>Version 5.0 - January 1, 2017 (Thin Clients - January 1, 2018)</t>
  </si>
  <si>
    <t xml:space="preserve">Version 8.0 - March 1, 2019
</t>
  </si>
  <si>
    <t>New specification version effective in late 2017 or 2018; market penetration under the new version is likely to be lower.</t>
  </si>
  <si>
    <t>New specification version effective in 2019 or later.</t>
  </si>
  <si>
    <t>Audio/Video Products - Consumer</t>
  </si>
  <si>
    <r>
      <t>Product Category</t>
    </r>
    <r>
      <rPr>
        <b/>
        <vertAlign val="superscript"/>
        <sz val="10"/>
        <color theme="0"/>
        <rFont val="Arial"/>
        <family val="2"/>
      </rPr>
      <t>2</t>
    </r>
  </si>
  <si>
    <r>
      <t>2017 Estimated Market Penetration</t>
    </r>
    <r>
      <rPr>
        <b/>
        <vertAlign val="superscript"/>
        <sz val="9"/>
        <color theme="0"/>
        <rFont val="Arial"/>
        <family val="2"/>
      </rPr>
      <t>3</t>
    </r>
  </si>
  <si>
    <t>Ceiling Fan Only4</t>
  </si>
  <si>
    <r>
      <t>Ceiling Fan Only</t>
    </r>
    <r>
      <rPr>
        <i/>
        <vertAlign val="superscript"/>
        <sz val="10"/>
        <color theme="1"/>
        <rFont val="Arial"/>
        <family val="2"/>
      </rPr>
      <t>4</t>
    </r>
  </si>
  <si>
    <t>ASHP5</t>
  </si>
  <si>
    <r>
      <t>ASHP</t>
    </r>
    <r>
      <rPr>
        <i/>
        <vertAlign val="superscript"/>
        <sz val="10"/>
        <color theme="1"/>
        <rFont val="Arial"/>
        <family val="2"/>
      </rPr>
      <t>5</t>
    </r>
  </si>
  <si>
    <r>
      <t>Dishwashers</t>
    </r>
    <r>
      <rPr>
        <vertAlign val="superscript"/>
        <sz val="10"/>
        <color theme="1"/>
        <rFont val="Arial"/>
        <family val="2"/>
      </rPr>
      <t>6</t>
    </r>
  </si>
  <si>
    <r>
      <t>Freezers</t>
    </r>
    <r>
      <rPr>
        <vertAlign val="superscript"/>
        <sz val="10"/>
        <color theme="1"/>
        <rFont val="Arial"/>
        <family val="2"/>
      </rPr>
      <t>7</t>
    </r>
  </si>
  <si>
    <t>Geothermal Heat Pumps</t>
  </si>
  <si>
    <t>Multi-function Devices and Printers</t>
  </si>
  <si>
    <r>
      <t>Lamps</t>
    </r>
    <r>
      <rPr>
        <vertAlign val="superscript"/>
        <sz val="10"/>
        <color theme="1"/>
        <rFont val="Arial"/>
        <family val="2"/>
      </rPr>
      <t>8</t>
    </r>
  </si>
  <si>
    <r>
      <t>Compact Fluorescent Lamps (CFLs)</t>
    </r>
    <r>
      <rPr>
        <i/>
        <vertAlign val="superscript"/>
        <sz val="10"/>
        <color theme="1"/>
        <rFont val="Arial"/>
        <family val="2"/>
      </rPr>
      <t>9</t>
    </r>
  </si>
  <si>
    <t>Light Commercial HVAC</t>
  </si>
  <si>
    <r>
      <t>Luminaires</t>
    </r>
    <r>
      <rPr>
        <vertAlign val="superscript"/>
        <sz val="10"/>
        <color theme="1"/>
        <rFont val="Arial"/>
        <family val="2"/>
      </rPr>
      <t>10</t>
    </r>
  </si>
  <si>
    <r>
      <t>Refrigerators</t>
    </r>
    <r>
      <rPr>
        <vertAlign val="superscript"/>
        <sz val="10"/>
        <color theme="1"/>
        <rFont val="Arial"/>
        <family val="2"/>
      </rPr>
      <t>11</t>
    </r>
  </si>
  <si>
    <t>Roof Products</t>
  </si>
  <si>
    <r>
      <t>Set-top Boxes</t>
    </r>
    <r>
      <rPr>
        <vertAlign val="superscript"/>
        <sz val="10"/>
        <color theme="1"/>
        <rFont val="Arial"/>
        <family val="2"/>
      </rPr>
      <t>12</t>
    </r>
  </si>
  <si>
    <r>
      <t>Analog</t>
    </r>
    <r>
      <rPr>
        <i/>
        <vertAlign val="superscript"/>
        <sz val="10"/>
        <color theme="1"/>
        <rFont val="Arial"/>
        <family val="2"/>
      </rPr>
      <t>13</t>
    </r>
  </si>
  <si>
    <r>
      <t>Ventilating Fans</t>
    </r>
    <r>
      <rPr>
        <vertAlign val="superscript"/>
        <sz val="10"/>
        <color theme="1"/>
        <rFont val="Arial"/>
        <family val="2"/>
      </rPr>
      <t>14</t>
    </r>
  </si>
  <si>
    <r>
      <t>Windows, Doors and Skylights</t>
    </r>
    <r>
      <rPr>
        <vertAlign val="superscript"/>
        <sz val="10"/>
        <color theme="1"/>
        <rFont val="Arial"/>
        <family val="2"/>
      </rPr>
      <t>15</t>
    </r>
  </si>
  <si>
    <t>Dishwashers6</t>
  </si>
  <si>
    <t>Freezers7</t>
  </si>
  <si>
    <t>Refrigerators11</t>
  </si>
  <si>
    <t>Windows, Doors and Skylights15</t>
  </si>
  <si>
    <t xml:space="preserve">2 The number of ENERGY STAR certified products shipped and market penetrations are provided for select, notable subcategories of products.
3 For product categories where 2017 Market Penetration reads “N/A”, market penetration was unable to be calculated due to a lack of market data.
4 The market penetration for Ceiling Fans – Fan Only is substantially higher than previous years due to new market information indicating that Fan Only models comprise a smaller portion of the total market than previously assumed.
5 As percent of heat pump market.
6 Market penetration for dishwashers includes compact products.
7 Market penetration for freezers includes compact products.
8 This includes ENERGY STAR certified lamps as a percentage of all lamps, including incandescent, fluorescent, halogen and solid state.
9 CFL shipments do not include pin-based lamps.
10 Shipments and market penetration for luminaires and indoor luminaires do not include solid state lighting retrofit kits or ceiling fan light kits.
11 Market penetration for refrigerators does not include compact products.
12 Includes shipments to consumers, retailers, and set-top box service providers including both ENERGY STAR partners and non-partners.
13 Shipments and market penetration for telephony include corded and cordless analog telephones but do not include additional handsets.
14 Shipments for ventilating fans do not include in-line ventilating fans.
15 Shipment data and market penetration for windows, doors, and skylights is determined by Ducker Worldwide, LLC through a separate process and will be available at a later date
</t>
  </si>
  <si>
    <t>App%</t>
  </si>
  <si>
    <t>Competing Group</t>
  </si>
  <si>
    <t>updated APP%</t>
  </si>
  <si>
    <t>Technical</t>
  </si>
  <si>
    <t>Laundry Loadshape (Combining CW and CD)</t>
  </si>
  <si>
    <t>LED Specialty Lamps-5W Chandelier</t>
  </si>
  <si>
    <t>Interior specialty</t>
  </si>
  <si>
    <t>AC tune up: zero out applicability (for TP only) since all Acs are being replaced</t>
  </si>
  <si>
    <t>Need to clear out the change for ECONOMIC POTENTIA</t>
  </si>
  <si>
    <t>HP tune up: zero out applicability (for TP only)</t>
  </si>
  <si>
    <t>FL ZONE 2 - DEF</t>
  </si>
  <si>
    <t>FL ZONE 2 - Measure workbook</t>
  </si>
  <si>
    <t>FL ZONE 1 - FPL</t>
  </si>
  <si>
    <t>Final APP%</t>
  </si>
  <si>
    <t>DukeHVAC</t>
  </si>
  <si>
    <t>Solar Water Heater_FP Study</t>
  </si>
  <si>
    <t>Use Nexant?</t>
  </si>
  <si>
    <t>Proxy Name in "Nexant"</t>
  </si>
  <si>
    <t>Nexant Measure Name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</si>
</sst>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quot;$&quot;#,##0.00_);\(&quot;$&quot;#,##0.00\)"/>
    <numFmt numFmtId="8" formatCode="&quot;$&quot;#,##0.00_);[Red]\(&quot;$&quot;#,##0.00\)"/>
    <numFmt numFmtId="44" formatCode="_(&quot;$&quot;* #,##0.00_);_(&quot;$&quot;* \(#,##0.00\);_(&quot;$&quot;* &quot;-&quot;??_);_(@_)"/>
    <numFmt numFmtId="43" formatCode="_(* #,##0.00_);_(* \(#,##0.00\);_(* &quot;-&quot;??_);_(@_)"/>
    <numFmt numFmtId="164" formatCode="0.0%"/>
    <numFmt numFmtId="165" formatCode="_-* #,##0.00_-;\-* #,##0.00_-;_-* &quot;-&quot;??_-;_-@_-"/>
  </numFmts>
  <fonts count="62">
    <font>
      <sz val="11"/>
      <color theme="1"/>
      <name val="Calibri"/>
      <family val="2"/>
      <scheme val="minor"/>
    </font>
    <font>
      <b/>
      <sz val="10"/>
      <color theme="0"/>
      <name val="Arial"/>
      <family val="2"/>
    </font>
    <font>
      <b/>
      <vertAlign val="superscript"/>
      <sz val="10"/>
      <color theme="0"/>
      <name val="Arial"/>
      <family val="2"/>
    </font>
    <font>
      <b/>
      <sz val="8"/>
      <color theme="0"/>
      <name val="Arial"/>
      <family val="2"/>
    </font>
    <font>
      <sz val="10"/>
      <color theme="1"/>
      <name val="Arial"/>
      <family val="2"/>
    </font>
    <font>
      <vertAlign val="superscript"/>
      <sz val="10"/>
      <color theme="1"/>
      <name val="Arial"/>
      <family val="2"/>
    </font>
    <font>
      <i/>
      <sz val="10"/>
      <color theme="1"/>
      <name val="Arial"/>
      <family val="2"/>
    </font>
    <font>
      <b/>
      <i/>
      <sz val="10"/>
      <color theme="1"/>
      <name val="Arial"/>
      <family val="2"/>
    </font>
    <font>
      <i/>
      <vertAlign val="superscript"/>
      <sz val="10"/>
      <color theme="1"/>
      <name val="Arial"/>
      <family val="2"/>
    </font>
    <font>
      <sz val="9"/>
      <color theme="1"/>
      <name val="Arial"/>
      <family val="2"/>
    </font>
    <font>
      <b/>
      <u/>
      <sz val="11"/>
      <color theme="1"/>
      <name val="Calibri"/>
      <family val="2"/>
      <scheme val="minor"/>
    </font>
    <font>
      <sz val="10"/>
      <name val="Helv"/>
    </font>
    <font>
      <b/>
      <sz val="8"/>
      <name val="Helv"/>
    </font>
    <font>
      <sz val="8"/>
      <name val="Helv"/>
    </font>
    <font>
      <sz val="9"/>
      <name val="Arial"/>
      <family val="2"/>
    </font>
    <font>
      <sz val="9"/>
      <color indexed="10"/>
      <name val="Arial"/>
      <family val="2"/>
    </font>
    <font>
      <sz val="9"/>
      <name val="Helv"/>
    </font>
    <font>
      <sz val="8"/>
      <name val="Arial"/>
      <family val="2"/>
    </font>
    <font>
      <sz val="8"/>
      <color indexed="10"/>
      <name val="Arial"/>
      <family val="2"/>
    </font>
    <font>
      <sz val="11"/>
      <color theme="1"/>
      <name val="Calibri"/>
      <family val="2"/>
      <scheme val="minor"/>
    </font>
    <font>
      <sz val="12"/>
      <color theme="1"/>
      <name val="Arial"/>
      <family val="2"/>
    </font>
    <font>
      <sz val="10"/>
      <name val="Arial"/>
      <family val="2"/>
    </font>
    <font>
      <sz val="11"/>
      <color indexed="8"/>
      <name val="Calibri"/>
      <family val="2"/>
    </font>
    <font>
      <sz val="11"/>
      <color indexed="9"/>
      <name val="Calibri"/>
      <family val="2"/>
    </font>
    <font>
      <sz val="11"/>
      <color indexed="20"/>
      <name val="Calibri"/>
      <family val="2"/>
    </font>
    <font>
      <sz val="9"/>
      <color theme="1"/>
      <name val="Calibri"/>
      <family val="2"/>
      <scheme val="minor"/>
    </font>
    <font>
      <b/>
      <sz val="12"/>
      <color rgb="FFFA7D00"/>
      <name val="Arial"/>
      <family val="2"/>
    </font>
    <font>
      <b/>
      <sz val="11"/>
      <color indexed="52"/>
      <name val="Calibri"/>
      <family val="2"/>
    </font>
    <font>
      <b/>
      <sz val="11"/>
      <color indexed="9"/>
      <name val="Calibri"/>
      <family val="2"/>
    </font>
    <font>
      <sz val="9"/>
      <color theme="1"/>
      <name val="Calibri"/>
      <family val="2"/>
    </font>
    <font>
      <sz val="10"/>
      <name val="Times New Roman"/>
      <family val="1"/>
    </font>
    <font>
      <i/>
      <sz val="11"/>
      <color indexed="23"/>
      <name val="Calibri"/>
      <family val="2"/>
    </font>
    <font>
      <sz val="11"/>
      <color indexed="17"/>
      <name val="Calibri"/>
      <family val="2"/>
    </font>
    <font>
      <b/>
      <sz val="9"/>
      <color theme="1"/>
      <name val="Calibri"/>
      <family val="2"/>
      <scheme val="minor"/>
    </font>
    <font>
      <b/>
      <sz val="15"/>
      <color indexed="56"/>
      <name val="Calibri"/>
      <family val="2"/>
    </font>
    <font>
      <b/>
      <sz val="13"/>
      <color indexed="56"/>
      <name val="Calibri"/>
      <family val="2"/>
    </font>
    <font>
      <b/>
      <sz val="11"/>
      <color indexed="56"/>
      <name val="Calibri"/>
      <family val="2"/>
    </font>
    <font>
      <u/>
      <sz val="11"/>
      <color theme="10"/>
      <name val="Calibri"/>
      <family val="2"/>
      <scheme val="minor"/>
    </font>
    <font>
      <u/>
      <sz val="11"/>
      <color theme="10"/>
      <name val="Calibri"/>
      <family val="2"/>
    </font>
    <font>
      <u/>
      <sz val="8.5"/>
      <color indexed="12"/>
      <name val="Arial"/>
      <family val="2"/>
    </font>
    <font>
      <sz val="11"/>
      <color indexed="62"/>
      <name val="Calibri"/>
      <family val="2"/>
    </font>
    <font>
      <sz val="11"/>
      <color indexed="52"/>
      <name val="Calibri"/>
      <family val="2"/>
    </font>
    <font>
      <sz val="11"/>
      <color indexed="60"/>
      <name val="Calibri"/>
      <family val="2"/>
    </font>
    <font>
      <sz val="12"/>
      <name val="Helv"/>
    </font>
    <font>
      <sz val="12"/>
      <name val="Arial MT"/>
    </font>
    <font>
      <sz val="11"/>
      <color theme="1"/>
      <name val="Campton Light"/>
      <family val="2"/>
    </font>
    <font>
      <b/>
      <sz val="11"/>
      <color indexed="63"/>
      <name val="Calibri"/>
      <family val="2"/>
    </font>
    <font>
      <sz val="18"/>
      <name val="Times New Roman"/>
      <family val="1"/>
    </font>
    <font>
      <b/>
      <sz val="12"/>
      <color theme="4"/>
      <name val="Calibri"/>
      <family val="2"/>
      <scheme val="minor"/>
    </font>
    <font>
      <sz val="12"/>
      <color indexed="9"/>
      <name val="Arial MT"/>
    </font>
    <font>
      <b/>
      <sz val="18"/>
      <color indexed="56"/>
      <name val="Cambria"/>
      <family val="2"/>
    </font>
    <font>
      <b/>
      <sz val="11"/>
      <color indexed="8"/>
      <name val="Calibri"/>
      <family val="2"/>
    </font>
    <font>
      <sz val="11"/>
      <color indexed="10"/>
      <name val="Calibri"/>
      <family val="2"/>
    </font>
    <font>
      <sz val="11"/>
      <color theme="0"/>
      <name val="Calibri"/>
      <family val="2"/>
      <scheme val="minor"/>
    </font>
    <font>
      <sz val="11"/>
      <name val="Calibri"/>
      <family val="2"/>
      <scheme val="minor"/>
    </font>
    <font>
      <sz val="9"/>
      <color indexed="81"/>
      <name val="Tahoma"/>
      <family val="2"/>
    </font>
    <font>
      <b/>
      <sz val="9"/>
      <color indexed="81"/>
      <name val="Tahoma"/>
      <family val="2"/>
    </font>
    <font>
      <sz val="11"/>
      <color rgb="FFFF0000"/>
      <name val="Calibri"/>
      <family val="2"/>
      <scheme val="minor"/>
    </font>
    <font>
      <b/>
      <sz val="11"/>
      <color rgb="FFFF0000"/>
      <name val="Calibri"/>
      <family val="2"/>
      <scheme val="minor"/>
    </font>
    <font>
      <b/>
      <vertAlign val="superscript"/>
      <sz val="9"/>
      <color theme="0"/>
      <name val="Arial"/>
      <family val="2"/>
    </font>
    <font>
      <vertAlign val="superscript"/>
      <sz val="12"/>
      <color theme="1"/>
      <name val="Arial"/>
      <family val="2"/>
    </font>
    <font>
      <b/>
      <i/>
      <sz val="11"/>
      <color rgb="FF0070C0"/>
      <name val="Calibri"/>
      <family val="2"/>
      <scheme val="minor"/>
    </font>
  </fonts>
  <fills count="38">
    <fill>
      <patternFill patternType="none"/>
    </fill>
    <fill>
      <patternFill patternType="gray125"/>
    </fill>
    <fill>
      <patternFill patternType="solid">
        <fgColor theme="0" tint="-0.499984740745262"/>
        <bgColor indexed="64"/>
      </patternFill>
    </fill>
    <fill>
      <patternFill patternType="solid">
        <fgColor rgb="FFFF9999"/>
        <bgColor indexed="64"/>
      </patternFill>
    </fill>
    <fill>
      <patternFill patternType="solid">
        <fgColor rgb="FF00FF00"/>
        <bgColor indexed="64"/>
      </patternFill>
    </fill>
    <fill>
      <patternFill patternType="gray0625">
        <fgColor indexed="13"/>
      </patternFill>
    </fill>
    <fill>
      <patternFill patternType="solid">
        <fgColor indexed="41"/>
        <bgColor indexed="64"/>
      </patternFill>
    </fill>
    <fill>
      <patternFill patternType="gray125">
        <fgColor indexed="15"/>
        <bgColor indexed="41"/>
      </patternFill>
    </fill>
    <fill>
      <patternFill patternType="solid">
        <fgColor rgb="FFF2F2F2"/>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4"/>
        <bgColor indexed="64"/>
      </patternFill>
    </fill>
    <fill>
      <patternFill patternType="solid">
        <fgColor indexed="47"/>
        <bgColor indexed="64"/>
      </patternFill>
    </fill>
    <fill>
      <patternFill patternType="solid">
        <fgColor indexed="43"/>
      </patternFill>
    </fill>
    <fill>
      <patternFill patternType="solid">
        <fgColor indexed="26"/>
      </patternFill>
    </fill>
    <fill>
      <patternFill patternType="solid">
        <fgColor theme="3"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5"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ashed">
        <color theme="0" tint="-0.2499465926084170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theme="4"/>
      </top>
      <bottom/>
      <diagonal/>
    </border>
    <border>
      <left style="thick">
        <color theme="0"/>
      </left>
      <right style="thick">
        <color theme="0"/>
      </right>
      <top/>
      <bottom style="thin">
        <color theme="0" tint="-0.24994659260841701"/>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theme="0" tint="-0.249977111117893"/>
      </bottom>
      <diagonal/>
    </border>
    <border>
      <left/>
      <right/>
      <top style="thin">
        <color theme="4"/>
      </top>
      <bottom style="dashed">
        <color theme="0" tint="-0.24994659260841701"/>
      </bottom>
      <diagonal/>
    </border>
    <border>
      <left/>
      <right/>
      <top style="thin">
        <color theme="4"/>
      </top>
      <bottom style="thin">
        <color theme="0" tint="-0.24994659260841701"/>
      </bottom>
      <diagonal/>
    </border>
    <border>
      <left/>
      <right/>
      <top style="thin">
        <color indexed="62"/>
      </top>
      <bottom style="double">
        <color indexed="62"/>
      </bottom>
      <diagonal/>
    </border>
  </borders>
  <cellStyleXfs count="1585">
    <xf numFmtId="0" fontId="0" fillId="0" borderId="0"/>
    <xf numFmtId="0" fontId="11" fillId="0" borderId="0"/>
    <xf numFmtId="9" fontId="11" fillId="0" borderId="0" applyFont="0" applyFill="0" applyBorder="0" applyAlignment="0" applyProtection="0"/>
    <xf numFmtId="0" fontId="20" fillId="0" borderId="0"/>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2" fillId="10"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1" fillId="16" borderId="0" applyNumberFormat="0" applyBorder="0" applyAlignment="0">
      <protection locked="0"/>
    </xf>
    <xf numFmtId="0" fontId="25" fillId="0" borderId="9" applyNumberFormat="0" applyFont="0" applyProtection="0">
      <alignment wrapText="1"/>
    </xf>
    <xf numFmtId="0" fontId="26" fillId="8" borderId="7" applyNumberFormat="0" applyAlignment="0" applyProtection="0"/>
    <xf numFmtId="0" fontId="27" fillId="28" borderId="10" applyNumberFormat="0" applyAlignment="0" applyProtection="0"/>
    <xf numFmtId="0" fontId="27" fillId="28" borderId="10" applyNumberFormat="0" applyAlignment="0" applyProtection="0"/>
    <xf numFmtId="0" fontId="28" fillId="29" borderId="11" applyNumberFormat="0" applyAlignment="0" applyProtection="0"/>
    <xf numFmtId="0" fontId="28" fillId="29" borderId="11" applyNumberFormat="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43" fontId="2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43" fontId="21" fillId="0" borderId="0" applyFont="0" applyFill="0" applyBorder="0" applyAlignment="0" applyProtection="0"/>
    <xf numFmtId="165" fontId="19"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43" fontId="2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4" fontId="11" fillId="0" borderId="0" applyFont="0" applyFill="0" applyBorder="0" applyAlignment="0" applyProtection="0"/>
    <xf numFmtId="16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 fontId="11" fillId="0" borderId="0" applyFont="0" applyFill="0" applyBorder="0" applyAlignment="0" applyProtection="0"/>
    <xf numFmtId="165" fontId="19"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1"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7" fontId="21" fillId="0" borderId="0" applyFont="0" applyFill="0" applyBorder="0" applyAlignment="0" applyProtection="0"/>
    <xf numFmtId="7" fontId="21" fillId="0" borderId="0" applyFont="0" applyFill="0" applyBorder="0" applyAlignment="0" applyProtection="0"/>
    <xf numFmtId="7" fontId="21" fillId="0" borderId="0" applyFont="0" applyFill="0" applyBorder="0" applyAlignment="0" applyProtection="0"/>
    <xf numFmtId="7" fontId="21" fillId="0" borderId="0" applyFont="0" applyFill="0" applyBorder="0" applyAlignment="0" applyProtection="0"/>
    <xf numFmtId="7" fontId="21" fillId="0" borderId="0" applyFont="0" applyFill="0" applyBorder="0" applyAlignment="0" applyProtection="0"/>
    <xf numFmtId="7" fontId="21" fillId="0" borderId="0" applyFont="0" applyFill="0" applyBorder="0" applyAlignment="0" applyProtection="0"/>
    <xf numFmtId="7" fontId="21" fillId="0" borderId="0" applyFont="0" applyFill="0" applyBorder="0" applyAlignment="0" applyProtection="0"/>
    <xf numFmtId="7" fontId="21" fillId="0" borderId="0" applyFont="0" applyFill="0" applyBorder="0" applyAlignment="0" applyProtection="0"/>
    <xf numFmtId="7" fontId="21" fillId="0" borderId="0" applyFont="0" applyFill="0" applyBorder="0" applyAlignment="0" applyProtection="0"/>
    <xf numFmtId="7" fontId="21" fillId="0" borderId="0" applyFont="0" applyFill="0" applyBorder="0" applyAlignment="0" applyProtection="0"/>
    <xf numFmtId="7" fontId="21" fillId="0" borderId="0" applyFont="0" applyFill="0" applyBorder="0" applyAlignment="0" applyProtection="0"/>
    <xf numFmtId="7" fontId="21" fillId="0" borderId="0" applyFont="0" applyFill="0" applyBorder="0" applyAlignment="0" applyProtection="0"/>
    <xf numFmtId="7" fontId="21" fillId="0" borderId="0" applyFont="0" applyFill="0" applyBorder="0" applyAlignment="0" applyProtection="0"/>
    <xf numFmtId="7" fontId="21" fillId="0" borderId="0" applyFont="0" applyFill="0" applyBorder="0" applyAlignment="0" applyProtection="0"/>
    <xf numFmtId="7" fontId="21" fillId="0" borderId="0" applyFont="0" applyFill="0" applyBorder="0" applyAlignment="0" applyProtection="0"/>
    <xf numFmtId="7" fontId="21" fillId="0" borderId="0" applyFont="0" applyFill="0" applyBorder="0" applyAlignment="0" applyProtection="0"/>
    <xf numFmtId="7" fontId="21" fillId="0" borderId="0" applyFont="0" applyFill="0" applyBorder="0" applyAlignment="0" applyProtection="0"/>
    <xf numFmtId="7" fontId="21" fillId="0" borderId="0" applyFont="0" applyFill="0" applyBorder="0" applyAlignment="0" applyProtection="0"/>
    <xf numFmtId="7" fontId="21" fillId="0" borderId="0" applyFont="0" applyFill="0" applyBorder="0" applyAlignment="0" applyProtection="0"/>
    <xf numFmtId="7" fontId="21" fillId="0" borderId="0" applyFont="0" applyFill="0" applyBorder="0" applyAlignment="0" applyProtection="0"/>
    <xf numFmtId="7" fontId="21" fillId="0" borderId="0" applyFont="0" applyFill="0" applyBorder="0" applyAlignment="0" applyProtection="0"/>
    <xf numFmtId="7" fontId="21" fillId="0" borderId="0" applyFont="0" applyFill="0" applyBorder="0" applyAlignment="0" applyProtection="0"/>
    <xf numFmtId="7" fontId="21" fillId="0" borderId="0" applyFont="0" applyFill="0" applyBorder="0" applyAlignment="0" applyProtection="0"/>
    <xf numFmtId="7" fontId="21" fillId="0" borderId="0" applyFont="0" applyFill="0" applyBorder="0" applyAlignment="0" applyProtection="0"/>
    <xf numFmtId="7" fontId="21" fillId="0" borderId="0" applyFont="0" applyFill="0" applyBorder="0" applyAlignment="0" applyProtection="0"/>
    <xf numFmtId="7" fontId="21" fillId="0" borderId="0" applyFont="0" applyFill="0" applyBorder="0" applyAlignment="0" applyProtection="0"/>
    <xf numFmtId="7" fontId="21" fillId="0" borderId="0" applyFont="0" applyFill="0" applyBorder="0" applyAlignment="0" applyProtection="0"/>
    <xf numFmtId="7" fontId="21" fillId="0" borderId="0" applyFont="0" applyFill="0" applyBorder="0" applyAlignment="0" applyProtection="0"/>
    <xf numFmtId="7" fontId="21" fillId="0" borderId="0" applyFont="0" applyFill="0" applyBorder="0" applyAlignment="0" applyProtection="0"/>
    <xf numFmtId="7" fontId="21" fillId="0" borderId="0" applyFont="0" applyFill="0" applyBorder="0" applyAlignment="0" applyProtection="0"/>
    <xf numFmtId="7"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8" fontId="11" fillId="0" borderId="0" applyFont="0" applyFill="0" applyBorder="0" applyAlignment="0" applyProtection="0"/>
    <xf numFmtId="44" fontId="2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21" fillId="30" borderId="0" applyNumberFormat="0" applyAlignment="0">
      <alignment horizontal="right"/>
    </xf>
    <xf numFmtId="0" fontId="21" fillId="31" borderId="0" applyNumberFormat="0" applyAlignment="0"/>
    <xf numFmtId="0" fontId="21" fillId="31" borderId="0" applyNumberFormat="0" applyAlignment="0"/>
    <xf numFmtId="0" fontId="21" fillId="31" borderId="0" applyNumberFormat="0" applyAlignment="0"/>
    <xf numFmtId="0" fontId="21" fillId="31" borderId="0" applyNumberFormat="0" applyAlignment="0"/>
    <xf numFmtId="0" fontId="31" fillId="0" borderId="0" applyNumberFormat="0" applyFill="0" applyBorder="0" applyAlignment="0" applyProtection="0"/>
    <xf numFmtId="0" fontId="31" fillId="0" borderId="0" applyNumberFormat="0" applyFill="0" applyBorder="0" applyAlignment="0" applyProtection="0"/>
    <xf numFmtId="0" fontId="25" fillId="0" borderId="0" applyNumberFormat="0" applyFill="0" applyBorder="0" applyAlignment="0" applyProtection="0"/>
    <xf numFmtId="0" fontId="25" fillId="0" borderId="0" applyNumberFormat="0" applyProtection="0">
      <alignment vertical="top" wrapText="1"/>
    </xf>
    <xf numFmtId="0" fontId="25" fillId="0" borderId="12" applyNumberFormat="0" applyProtection="0">
      <alignment vertical="top" wrapText="1"/>
    </xf>
    <xf numFmtId="0" fontId="32" fillId="12" borderId="0" applyNumberFormat="0" applyBorder="0" applyAlignment="0" applyProtection="0"/>
    <xf numFmtId="0" fontId="32" fillId="12" borderId="0" applyNumberFormat="0" applyBorder="0" applyAlignment="0" applyProtection="0"/>
    <xf numFmtId="0" fontId="33" fillId="0" borderId="6" applyNumberFormat="0" applyProtection="0">
      <alignment wrapText="1"/>
    </xf>
    <xf numFmtId="0" fontId="33" fillId="0" borderId="13" applyNumberFormat="0" applyProtection="0">
      <alignment horizontal="left" wrapText="1"/>
    </xf>
    <xf numFmtId="0" fontId="34" fillId="0" borderId="14" applyNumberFormat="0" applyFill="0" applyAlignment="0" applyProtection="0"/>
    <xf numFmtId="0" fontId="34" fillId="0" borderId="14" applyNumberFormat="0" applyFill="0" applyAlignment="0" applyProtection="0"/>
    <xf numFmtId="0" fontId="35" fillId="0" borderId="15" applyNumberFormat="0" applyFill="0" applyAlignment="0" applyProtection="0"/>
    <xf numFmtId="0" fontId="35" fillId="0" borderId="15" applyNumberFormat="0" applyFill="0" applyAlignment="0" applyProtection="0"/>
    <xf numFmtId="0" fontId="36" fillId="0" borderId="16" applyNumberFormat="0" applyFill="0" applyAlignment="0" applyProtection="0"/>
    <xf numFmtId="0" fontId="36" fillId="0" borderId="16"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40" fillId="15" borderId="10" applyNumberFormat="0" applyAlignment="0" applyProtection="0"/>
    <xf numFmtId="0" fontId="40" fillId="15" borderId="10" applyNumberFormat="0" applyAlignment="0" applyProtection="0"/>
    <xf numFmtId="0" fontId="41" fillId="0" borderId="17" applyNumberFormat="0" applyFill="0" applyAlignment="0" applyProtection="0"/>
    <xf numFmtId="0" fontId="41" fillId="0" borderId="17" applyNumberFormat="0" applyFill="0" applyAlignment="0" applyProtection="0"/>
    <xf numFmtId="0" fontId="42" fillId="32" borderId="0" applyNumberFormat="0" applyBorder="0" applyAlignment="0" applyProtection="0"/>
    <xf numFmtId="0" fontId="42" fillId="32" borderId="0" applyNumberFormat="0" applyBorder="0" applyAlignment="0" applyProtection="0"/>
    <xf numFmtId="0" fontId="19" fillId="0" borderId="0"/>
    <xf numFmtId="0" fontId="22" fillId="0" borderId="0"/>
    <xf numFmtId="0" fontId="2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2" fillId="0" borderId="0"/>
    <xf numFmtId="0" fontId="2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1" fillId="0" borderId="0"/>
    <xf numFmtId="0" fontId="21" fillId="0" borderId="0"/>
    <xf numFmtId="0" fontId="43" fillId="0" borderId="0"/>
    <xf numFmtId="0" fontId="43" fillId="0" borderId="0"/>
    <xf numFmtId="0" fontId="43" fillId="0" borderId="0"/>
    <xf numFmtId="0" fontId="43" fillId="0" borderId="0"/>
    <xf numFmtId="0" fontId="43" fillId="0" borderId="0"/>
    <xf numFmtId="0" fontId="43"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43"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2"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2" fillId="0" borderId="0"/>
    <xf numFmtId="0" fontId="22"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9" fillId="0" borderId="0"/>
    <xf numFmtId="0" fontId="21" fillId="0" borderId="0"/>
    <xf numFmtId="0" fontId="19"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1"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1" fillId="0" borderId="0"/>
    <xf numFmtId="0" fontId="43" fillId="0" borderId="0"/>
    <xf numFmtId="0" fontId="21" fillId="0" borderId="0">
      <alignment readingOrder="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3" fillId="0" borderId="0"/>
    <xf numFmtId="0" fontId="21" fillId="0" borderId="0"/>
    <xf numFmtId="0" fontId="43" fillId="0" borderId="0"/>
    <xf numFmtId="0" fontId="21" fillId="0" borderId="0"/>
    <xf numFmtId="0" fontId="43" fillId="0" borderId="0"/>
    <xf numFmtId="0" fontId="21"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2" fillId="0" borderId="0"/>
    <xf numFmtId="0" fontId="19" fillId="0" borderId="0"/>
    <xf numFmtId="0" fontId="2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3" fillId="0" borderId="0"/>
    <xf numFmtId="0" fontId="43" fillId="0" borderId="0"/>
    <xf numFmtId="0" fontId="43" fillId="0" borderId="0"/>
    <xf numFmtId="0" fontId="21" fillId="0" borderId="0"/>
    <xf numFmtId="0" fontId="21" fillId="0" borderId="0"/>
    <xf numFmtId="0" fontId="2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2" fillId="0" borderId="0"/>
    <xf numFmtId="0" fontId="21" fillId="0" borderId="0"/>
    <xf numFmtId="0" fontId="22" fillId="0" borderId="0"/>
    <xf numFmtId="0" fontId="19" fillId="0" borderId="0"/>
    <xf numFmtId="0" fontId="19" fillId="0" borderId="0"/>
    <xf numFmtId="0" fontId="19" fillId="0" borderId="0"/>
    <xf numFmtId="0" fontId="19" fillId="0" borderId="0"/>
    <xf numFmtId="0" fontId="21" fillId="0" borderId="0"/>
    <xf numFmtId="0" fontId="43" fillId="0" borderId="0"/>
    <xf numFmtId="0" fontId="21" fillId="0" borderId="0"/>
    <xf numFmtId="0" fontId="43" fillId="0" borderId="0"/>
    <xf numFmtId="0" fontId="2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3" fillId="0" borderId="0"/>
    <xf numFmtId="0" fontId="43" fillId="0" borderId="0"/>
    <xf numFmtId="0" fontId="43" fillId="0" borderId="0"/>
    <xf numFmtId="0" fontId="43" fillId="0" borderId="0"/>
    <xf numFmtId="0" fontId="43" fillId="0" borderId="0"/>
    <xf numFmtId="0" fontId="43" fillId="0" borderId="0"/>
    <xf numFmtId="0" fontId="19" fillId="0" borderId="0"/>
    <xf numFmtId="0" fontId="19" fillId="0" borderId="0"/>
    <xf numFmtId="0" fontId="19" fillId="0" borderId="0"/>
    <xf numFmtId="0" fontId="19" fillId="0" borderId="0"/>
    <xf numFmtId="0" fontId="43" fillId="0" borderId="0"/>
    <xf numFmtId="0" fontId="43" fillId="0" borderId="0"/>
    <xf numFmtId="0" fontId="44" fillId="0" borderId="0" applyNumberFormat="0" applyFill="0" applyBorder="0" applyAlignment="0" applyProtection="0"/>
    <xf numFmtId="0" fontId="43" fillId="0" borderId="0"/>
    <xf numFmtId="0" fontId="43" fillId="0" borderId="0"/>
    <xf numFmtId="0" fontId="43" fillId="0" borderId="0"/>
    <xf numFmtId="0" fontId="4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1" fillId="0" borderId="0"/>
    <xf numFmtId="0" fontId="22" fillId="0" borderId="0"/>
    <xf numFmtId="0" fontId="2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1" fillId="0" borderId="0"/>
    <xf numFmtId="0" fontId="22" fillId="0" borderId="0"/>
    <xf numFmtId="0" fontId="22" fillId="0" borderId="0"/>
    <xf numFmtId="0" fontId="19" fillId="0" borderId="0"/>
    <xf numFmtId="0" fontId="21" fillId="0" borderId="0"/>
    <xf numFmtId="0" fontId="2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1" fillId="0" borderId="0"/>
    <xf numFmtId="0" fontId="45" fillId="0" borderId="0"/>
    <xf numFmtId="0" fontId="2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1" fillId="0" borderId="0"/>
    <xf numFmtId="0" fontId="21" fillId="0" borderId="0"/>
    <xf numFmtId="0" fontId="21" fillId="0" borderId="0"/>
    <xf numFmtId="0" fontId="2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1"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1" fillId="0" borderId="0"/>
    <xf numFmtId="0" fontId="19" fillId="0" borderId="0"/>
    <xf numFmtId="0" fontId="2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9" fillId="0" borderId="0"/>
    <xf numFmtId="0" fontId="19" fillId="0" borderId="0"/>
    <xf numFmtId="0" fontId="30" fillId="0" borderId="0"/>
    <xf numFmtId="0" fontId="21" fillId="0" borderId="0"/>
    <xf numFmtId="0" fontId="22" fillId="0" borderId="0"/>
    <xf numFmtId="0" fontId="22" fillId="0" borderId="0"/>
    <xf numFmtId="0" fontId="19" fillId="0" borderId="0"/>
    <xf numFmtId="0" fontId="19" fillId="0" borderId="0"/>
    <xf numFmtId="0" fontId="22" fillId="0" borderId="0"/>
    <xf numFmtId="0" fontId="19" fillId="0" borderId="0"/>
    <xf numFmtId="0" fontId="21" fillId="0" borderId="0"/>
    <xf numFmtId="0" fontId="11" fillId="0" borderId="0"/>
    <xf numFmtId="0" fontId="11" fillId="0" borderId="0"/>
    <xf numFmtId="0" fontId="19" fillId="0" borderId="0"/>
    <xf numFmtId="0" fontId="4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1" fillId="0" borderId="0"/>
    <xf numFmtId="0" fontId="2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2" fillId="0" borderId="0"/>
    <xf numFmtId="0" fontId="2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9" fillId="0" borderId="0"/>
    <xf numFmtId="0" fontId="19" fillId="0" borderId="0"/>
    <xf numFmtId="0" fontId="21" fillId="0" borderId="0"/>
    <xf numFmtId="0" fontId="22" fillId="0" borderId="0"/>
    <xf numFmtId="0" fontId="22" fillId="0" borderId="0"/>
    <xf numFmtId="0" fontId="29" fillId="0" borderId="0"/>
    <xf numFmtId="0" fontId="43" fillId="9" borderId="8" applyNumberFormat="0" applyFont="0" applyAlignment="0" applyProtection="0"/>
    <xf numFmtId="0" fontId="19" fillId="9" borderId="8" applyNumberFormat="0" applyFont="0" applyAlignment="0" applyProtection="0"/>
    <xf numFmtId="0" fontId="19" fillId="9" borderId="8" applyNumberFormat="0" applyFont="0" applyAlignment="0" applyProtection="0"/>
    <xf numFmtId="0" fontId="19" fillId="9" borderId="8" applyNumberFormat="0" applyFont="0" applyAlignment="0" applyProtection="0"/>
    <xf numFmtId="0" fontId="19" fillId="9" borderId="8" applyNumberFormat="0" applyFont="0" applyAlignment="0" applyProtection="0"/>
    <xf numFmtId="0" fontId="19" fillId="9" borderId="8" applyNumberFormat="0" applyFont="0" applyAlignment="0" applyProtection="0"/>
    <xf numFmtId="0" fontId="19" fillId="9" borderId="8" applyNumberFormat="0" applyFont="0" applyAlignment="0" applyProtection="0"/>
    <xf numFmtId="0" fontId="19" fillId="9" borderId="8" applyNumberFormat="0" applyFont="0" applyAlignment="0" applyProtection="0"/>
    <xf numFmtId="0" fontId="19" fillId="9" borderId="8" applyNumberFormat="0" applyFont="0" applyAlignment="0" applyProtection="0"/>
    <xf numFmtId="0" fontId="11" fillId="33" borderId="18" applyNumberFormat="0" applyFont="0" applyAlignment="0" applyProtection="0"/>
    <xf numFmtId="0" fontId="19" fillId="9" borderId="8" applyNumberFormat="0" applyFont="0" applyAlignment="0" applyProtection="0"/>
    <xf numFmtId="0" fontId="19" fillId="9" borderId="8" applyNumberFormat="0" applyFont="0" applyAlignment="0" applyProtection="0"/>
    <xf numFmtId="0" fontId="19" fillId="9" borderId="8" applyNumberFormat="0" applyFont="0" applyAlignment="0" applyProtection="0"/>
    <xf numFmtId="0" fontId="19" fillId="9" borderId="8" applyNumberFormat="0" applyFont="0" applyAlignment="0" applyProtection="0"/>
    <xf numFmtId="0" fontId="19" fillId="9" borderId="8" applyNumberFormat="0" applyFont="0" applyAlignment="0" applyProtection="0"/>
    <xf numFmtId="0" fontId="19" fillId="9" borderId="8" applyNumberFormat="0" applyFont="0" applyAlignment="0" applyProtection="0"/>
    <xf numFmtId="0" fontId="19" fillId="9" borderId="8" applyNumberFormat="0" applyFont="0" applyAlignment="0" applyProtection="0"/>
    <xf numFmtId="0" fontId="19" fillId="9" borderId="8" applyNumberFormat="0" applyFont="0" applyAlignment="0" applyProtection="0"/>
    <xf numFmtId="0" fontId="11" fillId="33" borderId="18" applyNumberFormat="0" applyFont="0" applyAlignment="0" applyProtection="0"/>
    <xf numFmtId="0" fontId="11" fillId="33" borderId="18" applyNumberFormat="0" applyFont="0" applyAlignment="0" applyProtection="0"/>
    <xf numFmtId="0" fontId="29" fillId="9" borderId="8" applyNumberFormat="0" applyFont="0" applyAlignment="0" applyProtection="0"/>
    <xf numFmtId="0" fontId="46" fillId="28" borderId="19" applyNumberFormat="0" applyAlignment="0" applyProtection="0"/>
    <xf numFmtId="0" fontId="46" fillId="28" borderId="19" applyNumberFormat="0" applyAlignment="0" applyProtection="0"/>
    <xf numFmtId="0" fontId="33" fillId="0" borderId="20" applyNumberFormat="0" applyProtection="0">
      <alignment wrapText="1"/>
    </xf>
    <xf numFmtId="9" fontId="21" fillId="0" borderId="0" applyFont="0" applyFill="0" applyBorder="0" applyAlignment="0" applyProtection="0"/>
    <xf numFmtId="9" fontId="2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9" fillId="0" borderId="0" applyFont="0" applyFill="0" applyBorder="0" applyAlignment="0" applyProtection="0"/>
    <xf numFmtId="9" fontId="2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9" fillId="0" borderId="0" applyFont="0" applyFill="0" applyBorder="0" applyAlignment="0" applyProtection="0"/>
    <xf numFmtId="9" fontId="2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9" fillId="0" borderId="0" applyFont="0" applyFill="0" applyBorder="0" applyAlignment="0" applyProtection="0"/>
    <xf numFmtId="9" fontId="3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25" fillId="0" borderId="21" applyNumberFormat="0" applyFont="0" applyFill="0" applyProtection="0">
      <alignment wrapText="1"/>
    </xf>
    <xf numFmtId="0" fontId="33" fillId="0" borderId="22" applyNumberFormat="0" applyFill="0" applyProtection="0">
      <alignment wrapText="1"/>
    </xf>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48" fillId="0" borderId="0" applyNumberFormat="0" applyProtection="0">
      <alignment horizontal="left"/>
    </xf>
    <xf numFmtId="0" fontId="49" fillId="0" borderId="0"/>
    <xf numFmtId="0" fontId="50" fillId="0" borderId="0" applyNumberFormat="0" applyFill="0" applyBorder="0" applyAlignment="0" applyProtection="0"/>
    <xf numFmtId="0" fontId="50" fillId="0" borderId="0" applyNumberFormat="0" applyFill="0" applyBorder="0" applyAlignment="0" applyProtection="0"/>
    <xf numFmtId="0" fontId="51" fillId="0" borderId="23" applyNumberFormat="0" applyFill="0" applyAlignment="0" applyProtection="0"/>
    <xf numFmtId="0" fontId="51" fillId="0" borderId="23" applyNumberFormat="0" applyFill="0" applyAlignment="0" applyProtection="0"/>
    <xf numFmtId="0" fontId="52" fillId="0" borderId="0" applyNumberFormat="0" applyFill="0" applyBorder="0" applyAlignment="0" applyProtection="0"/>
    <xf numFmtId="0" fontId="52" fillId="0" borderId="0" applyNumberFormat="0" applyFill="0" applyBorder="0" applyAlignment="0" applyProtection="0"/>
    <xf numFmtId="9" fontId="19" fillId="0" borderId="0" applyFont="0" applyFill="0" applyBorder="0" applyAlignment="0" applyProtection="0"/>
  </cellStyleXfs>
  <cellXfs count="151">
    <xf numFmtId="0" fontId="0" fillId="0" borderId="0" xfId="0"/>
    <xf numFmtId="0" fontId="1"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3" fontId="4" fillId="0" borderId="1" xfId="0" applyNumberFormat="1" applyFont="1" applyBorder="1" applyAlignment="1">
      <alignment horizontal="center"/>
    </xf>
    <xf numFmtId="9" fontId="4" fillId="0" borderId="1" xfId="0" applyNumberFormat="1" applyFont="1" applyBorder="1" applyAlignment="1">
      <alignment horizontal="center" vertical="center"/>
    </xf>
    <xf numFmtId="0" fontId="6" fillId="0" borderId="1" xfId="0" applyFont="1" applyBorder="1" applyAlignment="1">
      <alignment horizontal="left" vertical="center" wrapText="1" indent="1"/>
    </xf>
    <xf numFmtId="0" fontId="4" fillId="3" borderId="1" xfId="0" applyFont="1" applyFill="1" applyBorder="1"/>
    <xf numFmtId="0" fontId="4" fillId="0" borderId="1" xfId="0" applyFont="1" applyBorder="1" applyAlignment="1">
      <alignment wrapText="1"/>
    </xf>
    <xf numFmtId="0" fontId="4" fillId="4" borderId="1" xfId="0" applyFont="1" applyFill="1" applyBorder="1"/>
    <xf numFmtId="0" fontId="4" fillId="3" borderId="1" xfId="0" applyFont="1" applyFill="1" applyBorder="1" applyAlignment="1">
      <alignment horizontal="left" vertical="center" wrapText="1"/>
    </xf>
    <xf numFmtId="3" fontId="4" fillId="3" borderId="1" xfId="0" applyNumberFormat="1" applyFont="1" applyFill="1" applyBorder="1" applyAlignment="1">
      <alignment horizontal="center"/>
    </xf>
    <xf numFmtId="9" fontId="4" fillId="3" borderId="1" xfId="0" applyNumberFormat="1" applyFont="1" applyFill="1" applyBorder="1" applyAlignment="1">
      <alignment horizontal="center" vertical="center"/>
    </xf>
    <xf numFmtId="0" fontId="6" fillId="3" borderId="1" xfId="0" applyFont="1" applyFill="1" applyBorder="1" applyAlignment="1">
      <alignment horizontal="left" vertical="center" wrapText="1" indent="1"/>
    </xf>
    <xf numFmtId="0" fontId="4" fillId="0" borderId="1" xfId="0" applyFont="1" applyBorder="1" applyAlignment="1">
      <alignment horizontal="left" vertical="center"/>
    </xf>
    <xf numFmtId="9" fontId="4" fillId="4" borderId="1" xfId="0" applyNumberFormat="1" applyFont="1" applyFill="1" applyBorder="1" applyAlignment="1">
      <alignment horizontal="center" vertical="center"/>
    </xf>
    <xf numFmtId="0" fontId="4" fillId="4" borderId="1" xfId="0" applyFont="1" applyFill="1" applyBorder="1" applyAlignment="1">
      <alignment horizontal="center" vertical="center"/>
    </xf>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3" fontId="4" fillId="4" borderId="1" xfId="0" applyNumberFormat="1" applyFont="1" applyFill="1" applyBorder="1" applyAlignment="1">
      <alignment horizontal="center" vertical="center"/>
    </xf>
    <xf numFmtId="3" fontId="4" fillId="3" borderId="1" xfId="0" applyNumberFormat="1" applyFont="1" applyFill="1" applyBorder="1" applyAlignment="1">
      <alignment horizontal="center" vertical="center"/>
    </xf>
    <xf numFmtId="0" fontId="4" fillId="3" borderId="1" xfId="0" applyFont="1" applyFill="1" applyBorder="1" applyAlignment="1">
      <alignment horizontal="center"/>
    </xf>
    <xf numFmtId="3" fontId="4" fillId="0" borderId="1" xfId="0" applyNumberFormat="1" applyFont="1" applyBorder="1" applyAlignment="1">
      <alignment horizontal="center" vertical="center"/>
    </xf>
    <xf numFmtId="0" fontId="4" fillId="0" borderId="1" xfId="0" applyFont="1" applyBorder="1"/>
    <xf numFmtId="0" fontId="6" fillId="0" borderId="1" xfId="0" applyFont="1" applyFill="1" applyBorder="1" applyAlignment="1">
      <alignment horizontal="left" vertical="center" wrapText="1" indent="1"/>
    </xf>
    <xf numFmtId="0" fontId="6" fillId="0" borderId="1" xfId="0" applyFont="1" applyBorder="1" applyAlignment="1">
      <alignment horizontal="left" indent="1"/>
    </xf>
    <xf numFmtId="0" fontId="6" fillId="3" borderId="1" xfId="0" applyFont="1" applyFill="1" applyBorder="1" applyAlignment="1">
      <alignment horizontal="left" indent="1"/>
    </xf>
    <xf numFmtId="0" fontId="6" fillId="4" borderId="1" xfId="0" applyFont="1" applyFill="1" applyBorder="1" applyAlignment="1">
      <alignment horizontal="left" indent="1"/>
    </xf>
    <xf numFmtId="0" fontId="4" fillId="4" borderId="1" xfId="0" applyFont="1" applyFill="1" applyBorder="1" applyAlignment="1">
      <alignment horizontal="center"/>
    </xf>
    <xf numFmtId="9" fontId="0" fillId="0" borderId="1" xfId="0" applyNumberFormat="1" applyBorder="1" applyAlignment="1">
      <alignment horizontal="center" vertical="center"/>
    </xf>
    <xf numFmtId="0" fontId="0" fillId="0" borderId="1" xfId="0" applyBorder="1"/>
    <xf numFmtId="0" fontId="9" fillId="0" borderId="0" xfId="0" applyFont="1" applyBorder="1" applyAlignment="1">
      <alignment vertical="top" wrapText="1"/>
    </xf>
    <xf numFmtId="0" fontId="10" fillId="0" borderId="0" xfId="0" applyFont="1"/>
    <xf numFmtId="0" fontId="12" fillId="5" borderId="0" xfId="1" quotePrefix="1" applyFont="1" applyFill="1" applyBorder="1" applyAlignment="1">
      <alignment horizontal="left"/>
    </xf>
    <xf numFmtId="0" fontId="13" fillId="5" borderId="0" xfId="1" applyFont="1" applyFill="1" applyBorder="1"/>
    <xf numFmtId="0" fontId="11" fillId="0" borderId="0" xfId="1" applyBorder="1"/>
    <xf numFmtId="0" fontId="12" fillId="5" borderId="0" xfId="1" applyFont="1" applyFill="1" applyBorder="1" applyAlignment="1">
      <alignment horizontal="left"/>
    </xf>
    <xf numFmtId="0" fontId="13" fillId="5" borderId="0" xfId="1" applyFont="1" applyFill="1" applyBorder="1" applyAlignment="1">
      <alignment horizontal="left"/>
    </xf>
    <xf numFmtId="0" fontId="13" fillId="5" borderId="0" xfId="1" applyFont="1" applyFill="1" applyBorder="1" applyAlignment="1">
      <alignment horizontal="center"/>
    </xf>
    <xf numFmtId="0" fontId="13" fillId="5" borderId="0" xfId="1" applyFont="1" applyFill="1" applyBorder="1" applyAlignment="1"/>
    <xf numFmtId="0" fontId="13" fillId="5" borderId="0" xfId="1" quotePrefix="1" applyFont="1" applyFill="1" applyBorder="1" applyAlignment="1">
      <alignment horizontal="center"/>
    </xf>
    <xf numFmtId="0" fontId="13" fillId="5" borderId="0" xfId="1" applyFont="1" applyFill="1" applyBorder="1" applyAlignment="1">
      <alignment horizontal="center" shrinkToFit="1"/>
    </xf>
    <xf numFmtId="0" fontId="14" fillId="6" borderId="0" xfId="1" applyFont="1" applyFill="1" applyBorder="1" applyAlignment="1">
      <alignment horizontal="center"/>
    </xf>
    <xf numFmtId="0" fontId="14" fillId="6" borderId="0" xfId="1" applyFont="1" applyFill="1" applyBorder="1"/>
    <xf numFmtId="9" fontId="14" fillId="6" borderId="0" xfId="1" applyNumberFormat="1" applyFont="1" applyFill="1" applyBorder="1"/>
    <xf numFmtId="10" fontId="14" fillId="7" borderId="0" xfId="2" quotePrefix="1" applyNumberFormat="1" applyFont="1" applyFill="1" applyBorder="1" applyAlignment="1">
      <alignment horizontal="center"/>
    </xf>
    <xf numFmtId="0" fontId="11" fillId="6" borderId="0" xfId="1" applyFill="1" applyBorder="1"/>
    <xf numFmtId="0" fontId="14" fillId="0" borderId="0" xfId="1" applyFont="1" applyFill="1" applyBorder="1" applyAlignment="1">
      <alignment horizontal="center"/>
    </xf>
    <xf numFmtId="0" fontId="14" fillId="0" borderId="0" xfId="1" applyFont="1" applyFill="1" applyBorder="1"/>
    <xf numFmtId="9" fontId="14" fillId="0" borderId="0" xfId="1" applyNumberFormat="1" applyFont="1" applyFill="1" applyBorder="1"/>
    <xf numFmtId="9" fontId="15" fillId="0" borderId="0" xfId="1" applyNumberFormat="1" applyFont="1" applyFill="1" applyBorder="1"/>
    <xf numFmtId="10" fontId="14" fillId="0" borderId="0" xfId="2" quotePrefix="1" applyNumberFormat="1" applyFont="1" applyFill="1" applyBorder="1" applyAlignment="1">
      <alignment horizontal="center"/>
    </xf>
    <xf numFmtId="0" fontId="11" fillId="0" borderId="0" xfId="1" applyFill="1" applyBorder="1"/>
    <xf numFmtId="10" fontId="14" fillId="0" borderId="0" xfId="2" applyNumberFormat="1" applyFont="1" applyFill="1" applyBorder="1" applyAlignment="1">
      <alignment horizontal="center"/>
    </xf>
    <xf numFmtId="10" fontId="14" fillId="6" borderId="0" xfId="2" applyNumberFormat="1" applyFont="1" applyFill="1" applyBorder="1" applyAlignment="1">
      <alignment horizontal="center"/>
    </xf>
    <xf numFmtId="0" fontId="14" fillId="6" borderId="0" xfId="1" quotePrefix="1" applyFont="1" applyFill="1" applyBorder="1" applyAlignment="1">
      <alignment horizontal="center"/>
    </xf>
    <xf numFmtId="0" fontId="14" fillId="6" borderId="0" xfId="1" applyFont="1" applyFill="1" applyAlignment="1">
      <alignment horizontal="center"/>
    </xf>
    <xf numFmtId="0" fontId="16" fillId="6" borderId="0" xfId="1" applyFont="1" applyFill="1"/>
    <xf numFmtId="9" fontId="14" fillId="6" borderId="0" xfId="2" applyNumberFormat="1" applyFont="1" applyFill="1" applyAlignment="1">
      <alignment horizontal="right"/>
    </xf>
    <xf numFmtId="164" fontId="14" fillId="6" borderId="0" xfId="2" applyNumberFormat="1" applyFont="1" applyFill="1" applyAlignment="1">
      <alignment horizontal="right"/>
    </xf>
    <xf numFmtId="0" fontId="14" fillId="0" borderId="0" xfId="1" applyFont="1" applyFill="1" applyAlignment="1">
      <alignment horizontal="center"/>
    </xf>
    <xf numFmtId="0" fontId="16" fillId="0" borderId="0" xfId="1" applyFont="1" applyFill="1"/>
    <xf numFmtId="9" fontId="14" fillId="0" borderId="0" xfId="2" applyNumberFormat="1" applyFont="1" applyFill="1" applyAlignment="1">
      <alignment horizontal="right"/>
    </xf>
    <xf numFmtId="164" fontId="14" fillId="0" borderId="0" xfId="2" applyNumberFormat="1" applyFont="1" applyFill="1" applyAlignment="1">
      <alignment horizontal="right"/>
    </xf>
    <xf numFmtId="9" fontId="14" fillId="6" borderId="0" xfId="2" quotePrefix="1" applyNumberFormat="1" applyFont="1" applyFill="1" applyBorder="1" applyAlignment="1">
      <alignment horizontal="right"/>
    </xf>
    <xf numFmtId="164" fontId="14" fillId="6" borderId="0" xfId="2" quotePrefix="1" applyNumberFormat="1" applyFont="1" applyFill="1" applyBorder="1" applyAlignment="1">
      <alignment horizontal="right"/>
    </xf>
    <xf numFmtId="9" fontId="14" fillId="0" borderId="0" xfId="2" quotePrefix="1" applyNumberFormat="1" applyFont="1" applyFill="1" applyBorder="1" applyAlignment="1">
      <alignment horizontal="right"/>
    </xf>
    <xf numFmtId="164" fontId="14" fillId="0" borderId="0" xfId="2" quotePrefix="1" applyNumberFormat="1" applyFont="1" applyFill="1" applyBorder="1" applyAlignment="1">
      <alignment horizontal="right"/>
    </xf>
    <xf numFmtId="0" fontId="14" fillId="6" borderId="0" xfId="1" quotePrefix="1" applyFont="1" applyFill="1" applyBorder="1" applyAlignment="1">
      <alignment horizontal="left"/>
    </xf>
    <xf numFmtId="9" fontId="14" fillId="6" borderId="0" xfId="2" applyNumberFormat="1" applyFont="1" applyFill="1" applyBorder="1" applyAlignment="1">
      <alignment horizontal="right"/>
    </xf>
    <xf numFmtId="9" fontId="14" fillId="6" borderId="0" xfId="1" applyNumberFormat="1" applyFont="1" applyFill="1" applyBorder="1" applyAlignment="1">
      <alignment horizontal="right"/>
    </xf>
    <xf numFmtId="164" fontId="14" fillId="6" borderId="0" xfId="2" applyNumberFormat="1" applyFont="1" applyFill="1" applyBorder="1" applyAlignment="1">
      <alignment horizontal="right"/>
    </xf>
    <xf numFmtId="164" fontId="14" fillId="6" borderId="0" xfId="1" applyNumberFormat="1" applyFont="1" applyFill="1" applyBorder="1" applyAlignment="1">
      <alignment horizontal="right"/>
    </xf>
    <xf numFmtId="0" fontId="14" fillId="0" borderId="0" xfId="1" applyFont="1" applyFill="1" applyBorder="1" applyAlignment="1">
      <alignment horizontal="left"/>
    </xf>
    <xf numFmtId="9" fontId="14" fillId="0" borderId="0" xfId="1" applyNumberFormat="1" applyFont="1" applyFill="1" applyBorder="1" applyAlignment="1">
      <alignment horizontal="right"/>
    </xf>
    <xf numFmtId="164" fontId="14" fillId="0" borderId="0" xfId="1" applyNumberFormat="1" applyFont="1" applyFill="1" applyBorder="1" applyAlignment="1">
      <alignment horizontal="right"/>
    </xf>
    <xf numFmtId="0" fontId="14" fillId="0" borderId="0" xfId="1" quotePrefix="1" applyFont="1" applyFill="1" applyBorder="1" applyAlignment="1">
      <alignment horizontal="left"/>
    </xf>
    <xf numFmtId="0" fontId="14" fillId="6" borderId="0" xfId="1" applyFont="1" applyFill="1" applyBorder="1" applyAlignment="1">
      <alignment horizontal="left"/>
    </xf>
    <xf numFmtId="9" fontId="17" fillId="0" borderId="0" xfId="1" applyNumberFormat="1" applyFont="1" applyFill="1" applyBorder="1" applyAlignment="1"/>
    <xf numFmtId="9" fontId="18" fillId="0" borderId="0" xfId="1" applyNumberFormat="1" applyFont="1" applyFill="1" applyBorder="1" applyAlignment="1"/>
    <xf numFmtId="9" fontId="13" fillId="6" borderId="0" xfId="1" applyNumberFormat="1" applyFont="1" applyFill="1" applyBorder="1" applyAlignment="1"/>
    <xf numFmtId="10" fontId="11" fillId="6" borderId="0" xfId="1" applyNumberFormat="1" applyFill="1" applyBorder="1" applyAlignment="1">
      <alignment horizontal="center"/>
    </xf>
    <xf numFmtId="0" fontId="11" fillId="0" borderId="0" xfId="1" applyFill="1" applyBorder="1" applyAlignment="1">
      <alignment horizontal="center"/>
    </xf>
    <xf numFmtId="9" fontId="13" fillId="0" borderId="0" xfId="1" applyNumberFormat="1" applyFont="1" applyFill="1" applyBorder="1" applyAlignment="1"/>
    <xf numFmtId="10" fontId="11" fillId="0" borderId="0" xfId="1" applyNumberFormat="1" applyFill="1" applyBorder="1" applyAlignment="1">
      <alignment horizontal="center"/>
    </xf>
    <xf numFmtId="9" fontId="13" fillId="0" borderId="0" xfId="1" applyNumberFormat="1" applyFont="1" applyBorder="1" applyAlignment="1"/>
    <xf numFmtId="10" fontId="11" fillId="0" borderId="0" xfId="1" applyNumberFormat="1" applyBorder="1" applyAlignment="1">
      <alignment horizontal="center"/>
    </xf>
    <xf numFmtId="0" fontId="11" fillId="0" borderId="0" xfId="1" applyBorder="1" applyAlignment="1">
      <alignment horizontal="center"/>
    </xf>
    <xf numFmtId="9" fontId="0" fillId="0" borderId="0" xfId="0" applyNumberFormat="1"/>
    <xf numFmtId="9" fontId="0" fillId="0" borderId="0" xfId="1584" applyFont="1"/>
    <xf numFmtId="0" fontId="0" fillId="0" borderId="0" xfId="0" applyAlignment="1">
      <alignment horizontal="center" vertical="center"/>
    </xf>
    <xf numFmtId="0" fontId="53" fillId="34" borderId="0" xfId="0" applyFont="1" applyFill="1"/>
    <xf numFmtId="0" fontId="54" fillId="35" borderId="0" xfId="0" applyFont="1" applyFill="1"/>
    <xf numFmtId="10" fontId="0" fillId="0" borderId="0" xfId="0" applyNumberFormat="1"/>
    <xf numFmtId="10" fontId="0" fillId="37" borderId="0" xfId="0" applyNumberFormat="1" applyFill="1"/>
    <xf numFmtId="0" fontId="0" fillId="37" borderId="0" xfId="0" applyFill="1"/>
    <xf numFmtId="0" fontId="57" fillId="0" borderId="0" xfId="0" applyFont="1"/>
    <xf numFmtId="0" fontId="0" fillId="0" borderId="0" xfId="0" applyAlignment="1">
      <alignment horizontal="left"/>
    </xf>
    <xf numFmtId="0" fontId="0" fillId="0" borderId="0" xfId="0" applyFill="1"/>
    <xf numFmtId="10" fontId="0" fillId="0" borderId="0" xfId="0" applyNumberFormat="1" applyFill="1"/>
    <xf numFmtId="0" fontId="53" fillId="36" borderId="0" xfId="0" applyFont="1" applyFill="1"/>
    <xf numFmtId="0" fontId="58" fillId="0" borderId="0" xfId="0" applyFont="1"/>
    <xf numFmtId="2" fontId="0" fillId="0" borderId="0" xfId="0" applyNumberFormat="1" applyFill="1"/>
    <xf numFmtId="0" fontId="4" fillId="0" borderId="4" xfId="0" applyFont="1" applyBorder="1" applyAlignment="1">
      <alignment horizontal="center" vertical="center"/>
    </xf>
    <xf numFmtId="0" fontId="4" fillId="3" borderId="3" xfId="0" applyFont="1" applyFill="1" applyBorder="1" applyAlignment="1">
      <alignment horizontal="center" vertical="center"/>
    </xf>
    <xf numFmtId="9" fontId="4" fillId="37" borderId="1" xfId="0" applyNumberFormat="1" applyFont="1" applyFill="1" applyBorder="1" applyAlignment="1">
      <alignment horizontal="center" vertical="center"/>
    </xf>
    <xf numFmtId="0" fontId="0" fillId="0" borderId="1" xfId="0" applyBorder="1" applyAlignment="1">
      <alignment horizontal="center"/>
    </xf>
    <xf numFmtId="3" fontId="4" fillId="37" borderId="1" xfId="0" applyNumberFormat="1" applyFont="1" applyFill="1" applyBorder="1" applyAlignment="1">
      <alignment horizontal="center"/>
    </xf>
    <xf numFmtId="0" fontId="4" fillId="3" borderId="2" xfId="0" applyFont="1" applyFill="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3" fontId="4" fillId="37" borderId="1" xfId="0" applyNumberFormat="1" applyFont="1" applyFill="1" applyBorder="1" applyAlignment="1">
      <alignment horizontal="center" vertical="center"/>
    </xf>
    <xf numFmtId="0" fontId="4" fillId="37" borderId="1" xfId="0" applyFont="1" applyFill="1" applyBorder="1" applyAlignment="1">
      <alignment horizontal="center" vertical="center"/>
    </xf>
    <xf numFmtId="0" fontId="4" fillId="0" borderId="1" xfId="0" applyFont="1" applyFill="1" applyBorder="1" applyAlignment="1">
      <alignment horizontal="left" vertical="center" wrapText="1"/>
    </xf>
    <xf numFmtId="3" fontId="4" fillId="0" borderId="1" xfId="0" applyNumberFormat="1" applyFont="1" applyFill="1" applyBorder="1" applyAlignment="1">
      <alignment horizontal="center"/>
    </xf>
    <xf numFmtId="9" fontId="4" fillId="0" borderId="1" xfId="0" applyNumberFormat="1" applyFont="1" applyFill="1" applyBorder="1" applyAlignment="1">
      <alignment horizontal="center" vertical="center"/>
    </xf>
    <xf numFmtId="9" fontId="4" fillId="3" borderId="1" xfId="1584" applyFont="1" applyFill="1" applyBorder="1" applyAlignment="1">
      <alignment horizontal="center" vertical="center"/>
    </xf>
    <xf numFmtId="0" fontId="4" fillId="0" borderId="1" xfId="0" applyFont="1" applyFill="1" applyBorder="1" applyAlignment="1">
      <alignment horizontal="left" vertical="center"/>
    </xf>
    <xf numFmtId="0" fontId="0" fillId="0" borderId="1" xfId="0" applyFill="1" applyBorder="1" applyAlignment="1">
      <alignment horizontal="center"/>
    </xf>
    <xf numFmtId="3"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vertical="center"/>
    </xf>
    <xf numFmtId="0" fontId="4" fillId="0" borderId="3" xfId="0" applyFont="1" applyFill="1" applyBorder="1" applyAlignment="1">
      <alignment horizontal="center" vertical="center"/>
    </xf>
    <xf numFmtId="0" fontId="4" fillId="0" borderId="4" xfId="0" applyFont="1" applyFill="1" applyBorder="1" applyAlignment="1">
      <alignment vertical="center"/>
    </xf>
    <xf numFmtId="0" fontId="4" fillId="0" borderId="1" xfId="0" applyFont="1" applyFill="1" applyBorder="1" applyAlignment="1">
      <alignment horizontal="center"/>
    </xf>
    <xf numFmtId="0" fontId="4" fillId="0" borderId="1" xfId="0" applyFont="1" applyFill="1" applyBorder="1"/>
    <xf numFmtId="3" fontId="4" fillId="0" borderId="0" xfId="0" applyNumberFormat="1" applyFont="1" applyFill="1" applyAlignment="1">
      <alignment horizontal="center" vertical="center"/>
    </xf>
    <xf numFmtId="0" fontId="6" fillId="0" borderId="1" xfId="0" applyFont="1" applyFill="1" applyBorder="1" applyAlignment="1">
      <alignment horizontal="left" indent="1"/>
    </xf>
    <xf numFmtId="0" fontId="4" fillId="0" borderId="1" xfId="0" applyFont="1" applyFill="1" applyBorder="1" applyAlignment="1">
      <alignment horizontal="left"/>
    </xf>
    <xf numFmtId="0" fontId="0" fillId="0" borderId="1" xfId="0" applyFill="1" applyBorder="1"/>
    <xf numFmtId="0" fontId="4" fillId="0" borderId="1" xfId="0" applyFont="1" applyFill="1" applyBorder="1" applyAlignment="1">
      <alignment wrapText="1"/>
    </xf>
    <xf numFmtId="0" fontId="61" fillId="0" borderId="0" xfId="0" applyFont="1"/>
    <xf numFmtId="9" fontId="0" fillId="37" borderId="0" xfId="1584" applyFont="1" applyFill="1"/>
    <xf numFmtId="9" fontId="0" fillId="0" borderId="0" xfId="1584" applyFont="1" applyFill="1"/>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60" fillId="0" borderId="5" xfId="0" applyFont="1" applyBorder="1" applyAlignment="1">
      <alignment horizontal="left" vertical="top" wrapText="1"/>
    </xf>
    <xf numFmtId="0" fontId="60" fillId="0" borderId="0" xfId="0" applyFont="1" applyBorder="1" applyAlignment="1">
      <alignment horizontal="left" vertical="top"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7" fillId="0" borderId="1" xfId="0" applyFont="1" applyBorder="1" applyAlignment="1">
      <alignment horizont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cellXfs>
  <cellStyles count="1585">
    <cellStyle name="_RW Add-In" xfId="4"/>
    <cellStyle name="_RW Add-In 10" xfId="5"/>
    <cellStyle name="_RW Add-In 11" xfId="6"/>
    <cellStyle name="_RW Add-In 12" xfId="7"/>
    <cellStyle name="_RW Add-In 13" xfId="8"/>
    <cellStyle name="_RW Add-In 14" xfId="9"/>
    <cellStyle name="_RW Add-In 15" xfId="10"/>
    <cellStyle name="_RW Add-In 16" xfId="11"/>
    <cellStyle name="_RW Add-In 17" xfId="12"/>
    <cellStyle name="_RW Add-In 18" xfId="13"/>
    <cellStyle name="_RW Add-In 19" xfId="14"/>
    <cellStyle name="_RW Add-In 2" xfId="15"/>
    <cellStyle name="_RW Add-In 20" xfId="16"/>
    <cellStyle name="_RW Add-In 21" xfId="17"/>
    <cellStyle name="_RW Add-In 22" xfId="18"/>
    <cellStyle name="_RW Add-In 23" xfId="19"/>
    <cellStyle name="_RW Add-In 24" xfId="20"/>
    <cellStyle name="_RW Add-In 25" xfId="21"/>
    <cellStyle name="_RW Add-In 26" xfId="22"/>
    <cellStyle name="_RW Add-In 27" xfId="23"/>
    <cellStyle name="_RW Add-In 28" xfId="24"/>
    <cellStyle name="_RW Add-In 29" xfId="25"/>
    <cellStyle name="_RW Add-In 3" xfId="26"/>
    <cellStyle name="_RW Add-In 30" xfId="27"/>
    <cellStyle name="_RW Add-In 31" xfId="28"/>
    <cellStyle name="_RW Add-In 4" xfId="29"/>
    <cellStyle name="_RW Add-In 5" xfId="30"/>
    <cellStyle name="_RW Add-In 6" xfId="31"/>
    <cellStyle name="_RW Add-In 7" xfId="32"/>
    <cellStyle name="_RW Add-In 8" xfId="33"/>
    <cellStyle name="_RW Add-In 9" xfId="34"/>
    <cellStyle name="20% - Accent1 2" xfId="35"/>
    <cellStyle name="20% - Accent1 3" xfId="36"/>
    <cellStyle name="20% - Accent2 2" xfId="37"/>
    <cellStyle name="20% - Accent2 3" xfId="38"/>
    <cellStyle name="20% - Accent3 2" xfId="39"/>
    <cellStyle name="20% - Accent3 3" xfId="40"/>
    <cellStyle name="20% - Accent4 2" xfId="41"/>
    <cellStyle name="20% - Accent4 3" xfId="42"/>
    <cellStyle name="20% - Accent5 2" xfId="43"/>
    <cellStyle name="20% - Accent5 3" xfId="44"/>
    <cellStyle name="20% - Accent6 2" xfId="45"/>
    <cellStyle name="20% - Accent6 3" xfId="46"/>
    <cellStyle name="40% - Accent1 2" xfId="47"/>
    <cellStyle name="40% - Accent1 3" xfId="48"/>
    <cellStyle name="40% - Accent2 2" xfId="49"/>
    <cellStyle name="40% - Accent2 3" xfId="50"/>
    <cellStyle name="40% - Accent3 2" xfId="51"/>
    <cellStyle name="40% - Accent3 3" xfId="52"/>
    <cellStyle name="40% - Accent4 2" xfId="53"/>
    <cellStyle name="40% - Accent4 3" xfId="54"/>
    <cellStyle name="40% - Accent5 2" xfId="55"/>
    <cellStyle name="40% - Accent5 3" xfId="56"/>
    <cellStyle name="40% - Accent6 2" xfId="57"/>
    <cellStyle name="40% - Accent6 3" xfId="58"/>
    <cellStyle name="60% - Accent1 2" xfId="59"/>
    <cellStyle name="60% - Accent1 3" xfId="60"/>
    <cellStyle name="60% - Accent2 2" xfId="61"/>
    <cellStyle name="60% - Accent2 3" xfId="62"/>
    <cellStyle name="60% - Accent3 2" xfId="63"/>
    <cellStyle name="60% - Accent3 3" xfId="64"/>
    <cellStyle name="60% - Accent4 2" xfId="65"/>
    <cellStyle name="60% - Accent4 3" xfId="66"/>
    <cellStyle name="60% - Accent5 2" xfId="67"/>
    <cellStyle name="60% - Accent5 3" xfId="68"/>
    <cellStyle name="60% - Accent6 2" xfId="69"/>
    <cellStyle name="60% - Accent6 3" xfId="70"/>
    <cellStyle name="Accent1 2" xfId="71"/>
    <cellStyle name="Accent1 3" xfId="72"/>
    <cellStyle name="Accent2 2" xfId="73"/>
    <cellStyle name="Accent2 3" xfId="74"/>
    <cellStyle name="Accent3 2" xfId="75"/>
    <cellStyle name="Accent3 3" xfId="76"/>
    <cellStyle name="Accent4 2" xfId="77"/>
    <cellStyle name="Accent4 3" xfId="78"/>
    <cellStyle name="Accent5 2" xfId="79"/>
    <cellStyle name="Accent5 3" xfId="80"/>
    <cellStyle name="Accent6 2" xfId="81"/>
    <cellStyle name="Accent6 3" xfId="82"/>
    <cellStyle name="Bad 2" xfId="83"/>
    <cellStyle name="Bad 3" xfId="84"/>
    <cellStyle name="Best" xfId="85"/>
    <cellStyle name="Body: normal cell" xfId="86"/>
    <cellStyle name="Calculation 2" xfId="87"/>
    <cellStyle name="Calculation 2 2" xfId="88"/>
    <cellStyle name="Calculation 3" xfId="89"/>
    <cellStyle name="Check Cell 2" xfId="90"/>
    <cellStyle name="Check Cell 3" xfId="91"/>
    <cellStyle name="Comma 10" xfId="92"/>
    <cellStyle name="Comma 11" xfId="93"/>
    <cellStyle name="Comma 12" xfId="94"/>
    <cellStyle name="Comma 13" xfId="95"/>
    <cellStyle name="Comma 14" xfId="96"/>
    <cellStyle name="Comma 15" xfId="97"/>
    <cellStyle name="Comma 16" xfId="98"/>
    <cellStyle name="Comma 17" xfId="99"/>
    <cellStyle name="Comma 18" xfId="100"/>
    <cellStyle name="Comma 19" xfId="101"/>
    <cellStyle name="Comma 2" xfId="102"/>
    <cellStyle name="Comma 2 10" xfId="103"/>
    <cellStyle name="Comma 2 11" xfId="104"/>
    <cellStyle name="Comma 2 12" xfId="105"/>
    <cellStyle name="Comma 2 13" xfId="106"/>
    <cellStyle name="Comma 2 14" xfId="107"/>
    <cellStyle name="Comma 2 15" xfId="108"/>
    <cellStyle name="Comma 2 16" xfId="109"/>
    <cellStyle name="Comma 2 17" xfId="110"/>
    <cellStyle name="Comma 2 18" xfId="111"/>
    <cellStyle name="Comma 2 19" xfId="112"/>
    <cellStyle name="Comma 2 2" xfId="113"/>
    <cellStyle name="Comma 2 2 2" xfId="114"/>
    <cellStyle name="Comma 2 2 2 2" xfId="115"/>
    <cellStyle name="Comma 2 2 2 3" xfId="116"/>
    <cellStyle name="Comma 2 2 3" xfId="117"/>
    <cellStyle name="Comma 2 2 3 2" xfId="118"/>
    <cellStyle name="Comma 2 2 4" xfId="119"/>
    <cellStyle name="Comma 2 2 5" xfId="120"/>
    <cellStyle name="Comma 2 20" xfId="121"/>
    <cellStyle name="Comma 2 21" xfId="122"/>
    <cellStyle name="Comma 2 22" xfId="123"/>
    <cellStyle name="Comma 2 23" xfId="124"/>
    <cellStyle name="Comma 2 24" xfId="125"/>
    <cellStyle name="Comma 2 25" xfId="126"/>
    <cellStyle name="Comma 2 26" xfId="127"/>
    <cellStyle name="Comma 2 27" xfId="128"/>
    <cellStyle name="Comma 2 28" xfId="129"/>
    <cellStyle name="Comma 2 29" xfId="130"/>
    <cellStyle name="Comma 2 3" xfId="131"/>
    <cellStyle name="Comma 2 3 2" xfId="132"/>
    <cellStyle name="Comma 2 3 3" xfId="133"/>
    <cellStyle name="Comma 2 3 3 2" xfId="134"/>
    <cellStyle name="Comma 2 3 3 3" xfId="135"/>
    <cellStyle name="Comma 2 30" xfId="136"/>
    <cellStyle name="Comma 2 31" xfId="137"/>
    <cellStyle name="Comma 2 32" xfId="138"/>
    <cellStyle name="Comma 2 33" xfId="139"/>
    <cellStyle name="Comma 2 34" xfId="140"/>
    <cellStyle name="Comma 2 35" xfId="141"/>
    <cellStyle name="Comma 2 36" xfId="142"/>
    <cellStyle name="Comma 2 37" xfId="143"/>
    <cellStyle name="Comma 2 38" xfId="144"/>
    <cellStyle name="Comma 2 39" xfId="145"/>
    <cellStyle name="Comma 2 4" xfId="146"/>
    <cellStyle name="Comma 2 4 2" xfId="147"/>
    <cellStyle name="Comma 2 4 3" xfId="148"/>
    <cellStyle name="Comma 2 40" xfId="149"/>
    <cellStyle name="Comma 2 41" xfId="150"/>
    <cellStyle name="Comma 2 42" xfId="151"/>
    <cellStyle name="Comma 2 43" xfId="152"/>
    <cellStyle name="Comma 2 44" xfId="153"/>
    <cellStyle name="Comma 2 45" xfId="154"/>
    <cellStyle name="Comma 2 46" xfId="155"/>
    <cellStyle name="Comma 2 47" xfId="156"/>
    <cellStyle name="Comma 2 48" xfId="157"/>
    <cellStyle name="Comma 2 49" xfId="158"/>
    <cellStyle name="Comma 2 5" xfId="159"/>
    <cellStyle name="Comma 2 5 2" xfId="160"/>
    <cellStyle name="Comma 2 5 3" xfId="161"/>
    <cellStyle name="Comma 2 5 3 2" xfId="162"/>
    <cellStyle name="Comma 2 5 3 3" xfId="163"/>
    <cellStyle name="Comma 2 5 4" xfId="164"/>
    <cellStyle name="Comma 2 50" xfId="165"/>
    <cellStyle name="Comma 2 51" xfId="166"/>
    <cellStyle name="Comma 2 52" xfId="167"/>
    <cellStyle name="Comma 2 53" xfId="168"/>
    <cellStyle name="Comma 2 54" xfId="169"/>
    <cellStyle name="Comma 2 55" xfId="170"/>
    <cellStyle name="Comma 2 56" xfId="171"/>
    <cellStyle name="Comma 2 57" xfId="172"/>
    <cellStyle name="Comma 2 58" xfId="173"/>
    <cellStyle name="Comma 2 59" xfId="174"/>
    <cellStyle name="Comma 2 6" xfId="175"/>
    <cellStyle name="Comma 2 60" xfId="176"/>
    <cellStyle name="Comma 2 61" xfId="177"/>
    <cellStyle name="Comma 2 62" xfId="178"/>
    <cellStyle name="Comma 2 63" xfId="179"/>
    <cellStyle name="Comma 2 64" xfId="180"/>
    <cellStyle name="Comma 2 65" xfId="181"/>
    <cellStyle name="Comma 2 66" xfId="182"/>
    <cellStyle name="Comma 2 67" xfId="183"/>
    <cellStyle name="Comma 2 68" xfId="184"/>
    <cellStyle name="Comma 2 69" xfId="185"/>
    <cellStyle name="Comma 2 7" xfId="186"/>
    <cellStyle name="Comma 2 70" xfId="187"/>
    <cellStyle name="Comma 2 71" xfId="188"/>
    <cellStyle name="Comma 2 8" xfId="189"/>
    <cellStyle name="Comma 2 9" xfId="190"/>
    <cellStyle name="Comma 20" xfId="191"/>
    <cellStyle name="Comma 21" xfId="192"/>
    <cellStyle name="Comma 22" xfId="193"/>
    <cellStyle name="Comma 23" xfId="194"/>
    <cellStyle name="Comma 24" xfId="195"/>
    <cellStyle name="Comma 25" xfId="196"/>
    <cellStyle name="Comma 26" xfId="197"/>
    <cellStyle name="Comma 27" xfId="198"/>
    <cellStyle name="Comma 28" xfId="199"/>
    <cellStyle name="Comma 29" xfId="200"/>
    <cellStyle name="Comma 3" xfId="201"/>
    <cellStyle name="Comma 3 2" xfId="202"/>
    <cellStyle name="Comma 3 2 2" xfId="203"/>
    <cellStyle name="Comma 3 2 3" xfId="204"/>
    <cellStyle name="Comma 3 2 3 2" xfId="205"/>
    <cellStyle name="Comma 3 2 3 2 2" xfId="206"/>
    <cellStyle name="Comma 3 2 3 3" xfId="207"/>
    <cellStyle name="Comma 3 2 4" xfId="208"/>
    <cellStyle name="Comma 3 2 4 2" xfId="209"/>
    <cellStyle name="Comma 3 2 5" xfId="210"/>
    <cellStyle name="Comma 3 2 5 2" xfId="211"/>
    <cellStyle name="Comma 3 2 6" xfId="212"/>
    <cellStyle name="Comma 3 3" xfId="213"/>
    <cellStyle name="Comma 3 3 2" xfId="214"/>
    <cellStyle name="Comma 3 3 3" xfId="215"/>
    <cellStyle name="Comma 3 4" xfId="216"/>
    <cellStyle name="Comma 3 4 2" xfId="217"/>
    <cellStyle name="Comma 3 4 2 2" xfId="218"/>
    <cellStyle name="Comma 3 4 2 2 2" xfId="219"/>
    <cellStyle name="Comma 3 4 2 3" xfId="220"/>
    <cellStyle name="Comma 3 4 3" xfId="221"/>
    <cellStyle name="Comma 3 4 3 2" xfId="222"/>
    <cellStyle name="Comma 3 4 4" xfId="223"/>
    <cellStyle name="Comma 3 5" xfId="224"/>
    <cellStyle name="Comma 3 6" xfId="225"/>
    <cellStyle name="Comma 30" xfId="226"/>
    <cellStyle name="Comma 31" xfId="227"/>
    <cellStyle name="Comma 32" xfId="228"/>
    <cellStyle name="Comma 33" xfId="229"/>
    <cellStyle name="Comma 4" xfId="230"/>
    <cellStyle name="Comma 4 2" xfId="231"/>
    <cellStyle name="Comma 4 2 2" xfId="232"/>
    <cellStyle name="Comma 4 2 2 2" xfId="233"/>
    <cellStyle name="Comma 4 2 2 2 2" xfId="234"/>
    <cellStyle name="Comma 4 2 2 3" xfId="235"/>
    <cellStyle name="Comma 4 2 3" xfId="236"/>
    <cellStyle name="Comma 4 2 3 2" xfId="237"/>
    <cellStyle name="Comma 4 2 4" xfId="238"/>
    <cellStyle name="Comma 4 3" xfId="239"/>
    <cellStyle name="Comma 4 3 2" xfId="240"/>
    <cellStyle name="Comma 4 3 2 2" xfId="241"/>
    <cellStyle name="Comma 4 3 3" xfId="242"/>
    <cellStyle name="Comma 4 4" xfId="243"/>
    <cellStyle name="Comma 4 4 2" xfId="244"/>
    <cellStyle name="Comma 4 5" xfId="245"/>
    <cellStyle name="Comma 5" xfId="246"/>
    <cellStyle name="Comma 5 2" xfId="247"/>
    <cellStyle name="Comma 5 2 2" xfId="248"/>
    <cellStyle name="Comma 5 2 2 2" xfId="249"/>
    <cellStyle name="Comma 5 2 3" xfId="250"/>
    <cellStyle name="Comma 5 3" xfId="251"/>
    <cellStyle name="Comma 5 3 2" xfId="252"/>
    <cellStyle name="Comma 5 4" xfId="253"/>
    <cellStyle name="Comma 6" xfId="254"/>
    <cellStyle name="Comma 7" xfId="255"/>
    <cellStyle name="Comma 8" xfId="256"/>
    <cellStyle name="Comma 9" xfId="257"/>
    <cellStyle name="Comma 9 2" xfId="258"/>
    <cellStyle name="Comma 9 2 2" xfId="259"/>
    <cellStyle name="Comma 9 2 2 2" xfId="260"/>
    <cellStyle name="Comma 9 2 3" xfId="261"/>
    <cellStyle name="Comma 9 3" xfId="262"/>
    <cellStyle name="Comma 9 3 2" xfId="263"/>
    <cellStyle name="Comma 9 4" xfId="264"/>
    <cellStyle name="Currency [2]" xfId="265"/>
    <cellStyle name="Currency [2] 10" xfId="266"/>
    <cellStyle name="Currency [2] 11" xfId="267"/>
    <cellStyle name="Currency [2] 12" xfId="268"/>
    <cellStyle name="Currency [2] 13" xfId="269"/>
    <cellStyle name="Currency [2] 14" xfId="270"/>
    <cellStyle name="Currency [2] 15" xfId="271"/>
    <cellStyle name="Currency [2] 16" xfId="272"/>
    <cellStyle name="Currency [2] 17" xfId="273"/>
    <cellStyle name="Currency [2] 18" xfId="274"/>
    <cellStyle name="Currency [2] 19" xfId="275"/>
    <cellStyle name="Currency [2] 2" xfId="276"/>
    <cellStyle name="Currency [2] 20" xfId="277"/>
    <cellStyle name="Currency [2] 21" xfId="278"/>
    <cellStyle name="Currency [2] 22" xfId="279"/>
    <cellStyle name="Currency [2] 23" xfId="280"/>
    <cellStyle name="Currency [2] 24" xfId="281"/>
    <cellStyle name="Currency [2] 25" xfId="282"/>
    <cellStyle name="Currency [2] 26" xfId="283"/>
    <cellStyle name="Currency [2] 27" xfId="284"/>
    <cellStyle name="Currency [2] 28" xfId="285"/>
    <cellStyle name="Currency [2] 29" xfId="286"/>
    <cellStyle name="Currency [2] 3" xfId="287"/>
    <cellStyle name="Currency [2] 30" xfId="288"/>
    <cellStyle name="Currency [2] 31" xfId="289"/>
    <cellStyle name="Currency [2] 4" xfId="290"/>
    <cellStyle name="Currency [2] 5" xfId="291"/>
    <cellStyle name="Currency [2] 6" xfId="292"/>
    <cellStyle name="Currency [2] 7" xfId="293"/>
    <cellStyle name="Currency [2] 8" xfId="294"/>
    <cellStyle name="Currency [2] 9" xfId="295"/>
    <cellStyle name="Currency 10" xfId="296"/>
    <cellStyle name="Currency 11" xfId="297"/>
    <cellStyle name="Currency 12" xfId="298"/>
    <cellStyle name="Currency 13" xfId="299"/>
    <cellStyle name="Currency 14" xfId="300"/>
    <cellStyle name="Currency 15" xfId="301"/>
    <cellStyle name="Currency 16" xfId="302"/>
    <cellStyle name="Currency 17" xfId="303"/>
    <cellStyle name="Currency 18" xfId="304"/>
    <cellStyle name="Currency 19" xfId="305"/>
    <cellStyle name="Currency 2" xfId="306"/>
    <cellStyle name="Currency 2 2" xfId="307"/>
    <cellStyle name="Currency 2 2 2" xfId="308"/>
    <cellStyle name="Currency 2 2 2 2" xfId="309"/>
    <cellStyle name="Currency 2 2 2 2 2" xfId="310"/>
    <cellStyle name="Currency 2 2 2 2 2 2" xfId="311"/>
    <cellStyle name="Currency 2 2 2 2 3" xfId="312"/>
    <cellStyle name="Currency 2 2 2 3" xfId="313"/>
    <cellStyle name="Currency 2 2 2 3 2" xfId="314"/>
    <cellStyle name="Currency 2 2 2 4" xfId="315"/>
    <cellStyle name="Currency 2 2 3" xfId="316"/>
    <cellStyle name="Currency 2 2 3 2" xfId="317"/>
    <cellStyle name="Currency 2 2 3 2 2" xfId="318"/>
    <cellStyle name="Currency 2 2 3 2 2 2" xfId="319"/>
    <cellStyle name="Currency 2 2 3 2 3" xfId="320"/>
    <cellStyle name="Currency 2 2 3 3" xfId="321"/>
    <cellStyle name="Currency 2 2 3 3 2" xfId="322"/>
    <cellStyle name="Currency 2 2 3 4" xfId="323"/>
    <cellStyle name="Currency 2 2 4" xfId="324"/>
    <cellStyle name="Currency 2 2 5" xfId="325"/>
    <cellStyle name="Currency 2 2 5 2" xfId="326"/>
    <cellStyle name="Currency 2 2 5 2 2" xfId="327"/>
    <cellStyle name="Currency 2 2 5 3" xfId="328"/>
    <cellStyle name="Currency 2 2 6" xfId="329"/>
    <cellStyle name="Currency 2 2 6 2" xfId="330"/>
    <cellStyle name="Currency 2 2 7" xfId="331"/>
    <cellStyle name="Currency 2 3" xfId="332"/>
    <cellStyle name="Currency 2 3 2" xfId="333"/>
    <cellStyle name="Currency 2 3 2 2" xfId="334"/>
    <cellStyle name="Currency 2 3 2 2 2" xfId="335"/>
    <cellStyle name="Currency 2 3 2 3" xfId="336"/>
    <cellStyle name="Currency 2 3 3" xfId="337"/>
    <cellStyle name="Currency 2 3 3 2" xfId="338"/>
    <cellStyle name="Currency 2 3 4" xfId="339"/>
    <cellStyle name="Currency 2 4" xfId="340"/>
    <cellStyle name="Currency 2 4 2" xfId="341"/>
    <cellStyle name="Currency 2 4 2 2" xfId="342"/>
    <cellStyle name="Currency 2 4 2 2 2" xfId="343"/>
    <cellStyle name="Currency 2 4 2 3" xfId="344"/>
    <cellStyle name="Currency 2 4 3" xfId="345"/>
    <cellStyle name="Currency 2 4 3 2" xfId="346"/>
    <cellStyle name="Currency 2 4 4" xfId="347"/>
    <cellStyle name="Currency 2 5" xfId="348"/>
    <cellStyle name="Currency 2 6" xfId="349"/>
    <cellStyle name="Currency 2 6 2" xfId="350"/>
    <cellStyle name="Currency 2 6 2 2" xfId="351"/>
    <cellStyle name="Currency 2 6 2 2 2" xfId="352"/>
    <cellStyle name="Currency 2 6 2 3" xfId="353"/>
    <cellStyle name="Currency 2 6 3" xfId="354"/>
    <cellStyle name="Currency 2 6 3 2" xfId="355"/>
    <cellStyle name="Currency 2 6 4" xfId="356"/>
    <cellStyle name="Currency 2 7" xfId="357"/>
    <cellStyle name="Currency 2 7 2" xfId="358"/>
    <cellStyle name="Currency 2 7 2 2" xfId="359"/>
    <cellStyle name="Currency 2 7 3" xfId="360"/>
    <cellStyle name="Currency 2 8" xfId="361"/>
    <cellStyle name="Currency 2 8 2" xfId="362"/>
    <cellStyle name="Currency 2 9" xfId="363"/>
    <cellStyle name="Currency 20" xfId="364"/>
    <cellStyle name="Currency 21" xfId="365"/>
    <cellStyle name="Currency 22" xfId="366"/>
    <cellStyle name="Currency 23" xfId="367"/>
    <cellStyle name="Currency 24" xfId="368"/>
    <cellStyle name="Currency 25" xfId="369"/>
    <cellStyle name="Currency 26" xfId="370"/>
    <cellStyle name="Currency 27" xfId="371"/>
    <cellStyle name="Currency 28" xfId="372"/>
    <cellStyle name="Currency 29" xfId="373"/>
    <cellStyle name="Currency 3" xfId="374"/>
    <cellStyle name="Currency 3 2" xfId="375"/>
    <cellStyle name="Currency 30" xfId="376"/>
    <cellStyle name="Currency 31" xfId="377"/>
    <cellStyle name="Currency 4" xfId="378"/>
    <cellStyle name="Currency 4 2" xfId="379"/>
    <cellStyle name="Currency 5" xfId="380"/>
    <cellStyle name="Currency 5 2" xfId="381"/>
    <cellStyle name="Currency 5 2 2" xfId="382"/>
    <cellStyle name="Currency 5 2 2 2" xfId="383"/>
    <cellStyle name="Currency 5 2 2 2 2" xfId="384"/>
    <cellStyle name="Currency 5 2 2 3" xfId="385"/>
    <cellStyle name="Currency 5 2 3" xfId="386"/>
    <cellStyle name="Currency 5 2 3 2" xfId="387"/>
    <cellStyle name="Currency 5 2 4" xfId="388"/>
    <cellStyle name="Currency 5 3" xfId="389"/>
    <cellStyle name="Currency 5 3 2" xfId="390"/>
    <cellStyle name="Currency 5 3 2 2" xfId="391"/>
    <cellStyle name="Currency 5 3 2 2 2" xfId="392"/>
    <cellStyle name="Currency 5 3 2 3" xfId="393"/>
    <cellStyle name="Currency 5 3 3" xfId="394"/>
    <cellStyle name="Currency 5 3 3 2" xfId="395"/>
    <cellStyle name="Currency 5 3 4" xfId="396"/>
    <cellStyle name="Currency 5 4" xfId="397"/>
    <cellStyle name="Currency 5 4 2" xfId="398"/>
    <cellStyle name="Currency 5 4 2 2" xfId="399"/>
    <cellStyle name="Currency 5 4 3" xfId="400"/>
    <cellStyle name="Currency 5 5" xfId="401"/>
    <cellStyle name="Currency 5 5 2" xfId="402"/>
    <cellStyle name="Currency 5 6" xfId="403"/>
    <cellStyle name="Currency 6" xfId="404"/>
    <cellStyle name="Currency 7" xfId="405"/>
    <cellStyle name="Currency 7 2" xfId="406"/>
    <cellStyle name="Currency 7 2 2" xfId="407"/>
    <cellStyle name="Currency 7 2 2 2" xfId="408"/>
    <cellStyle name="Currency 7 2 3" xfId="409"/>
    <cellStyle name="Currency 7 3" xfId="410"/>
    <cellStyle name="Currency 7 3 2" xfId="411"/>
    <cellStyle name="Currency 7 4" xfId="412"/>
    <cellStyle name="Currency 8" xfId="413"/>
    <cellStyle name="Currency 9" xfId="414"/>
    <cellStyle name="Data Field" xfId="415"/>
    <cellStyle name="Data Name" xfId="416"/>
    <cellStyle name="Data Name 2" xfId="417"/>
    <cellStyle name="Data Name 3" xfId="418"/>
    <cellStyle name="Data Name 4" xfId="419"/>
    <cellStyle name="Explanatory Text 2" xfId="420"/>
    <cellStyle name="Explanatory Text 3" xfId="421"/>
    <cellStyle name="Font: Calibri, 9pt regular" xfId="422"/>
    <cellStyle name="Footnotes: all except top row" xfId="423"/>
    <cellStyle name="Footnotes: top row" xfId="424"/>
    <cellStyle name="Good 2" xfId="425"/>
    <cellStyle name="Good 3" xfId="426"/>
    <cellStyle name="Header: bottom row" xfId="427"/>
    <cellStyle name="Header: top rows" xfId="428"/>
    <cellStyle name="Heading 1 2" xfId="429"/>
    <cellStyle name="Heading 1 3" xfId="430"/>
    <cellStyle name="Heading 2 2" xfId="431"/>
    <cellStyle name="Heading 2 3" xfId="432"/>
    <cellStyle name="Heading 3 2" xfId="433"/>
    <cellStyle name="Heading 3 3" xfId="434"/>
    <cellStyle name="Heading 4 2" xfId="435"/>
    <cellStyle name="Heading 4 3" xfId="436"/>
    <cellStyle name="Hyperlink 2" xfId="437"/>
    <cellStyle name="Hyperlink 2 2" xfId="438"/>
    <cellStyle name="Hyperlink 3" xfId="439"/>
    <cellStyle name="Input 2" xfId="440"/>
    <cellStyle name="Input 3" xfId="441"/>
    <cellStyle name="Linked Cell 2" xfId="442"/>
    <cellStyle name="Linked Cell 3" xfId="443"/>
    <cellStyle name="Neutral 2" xfId="444"/>
    <cellStyle name="Neutral 3" xfId="445"/>
    <cellStyle name="Normal" xfId="0" builtinId="0"/>
    <cellStyle name="Normal 10" xfId="446"/>
    <cellStyle name="Normal 10 2" xfId="447"/>
    <cellStyle name="Normal 10 3" xfId="448"/>
    <cellStyle name="Normal 10 4" xfId="449"/>
    <cellStyle name="Normal 10 4 2" xfId="450"/>
    <cellStyle name="Normal 10 4 2 2" xfId="451"/>
    <cellStyle name="Normal 10 4 2 2 2" xfId="452"/>
    <cellStyle name="Normal 10 4 2 2 2 2" xfId="453"/>
    <cellStyle name="Normal 10 4 2 2 3" xfId="454"/>
    <cellStyle name="Normal 10 4 2 3" xfId="455"/>
    <cellStyle name="Normal 10 4 2 3 2" xfId="456"/>
    <cellStyle name="Normal 10 4 2 4" xfId="457"/>
    <cellStyle name="Normal 10 4 3" xfId="458"/>
    <cellStyle name="Normal 10 4 3 2" xfId="459"/>
    <cellStyle name="Normal 10 4 3 2 2" xfId="460"/>
    <cellStyle name="Normal 10 4 3 3" xfId="461"/>
    <cellStyle name="Normal 10 4 4" xfId="462"/>
    <cellStyle name="Normal 10 4 4 2" xfId="463"/>
    <cellStyle name="Normal 10 4 4 2 2" xfId="464"/>
    <cellStyle name="Normal 10 4 4 3" xfId="465"/>
    <cellStyle name="Normal 10 4 5" xfId="466"/>
    <cellStyle name="Normal 10 4 5 2" xfId="467"/>
    <cellStyle name="Normal 10 4 6" xfId="468"/>
    <cellStyle name="Normal 10 5" xfId="469"/>
    <cellStyle name="Normal 10 5 2" xfId="470"/>
    <cellStyle name="Normal 10 5 2 2" xfId="471"/>
    <cellStyle name="Normal 10 5 2 2 2" xfId="472"/>
    <cellStyle name="Normal 10 5 2 3" xfId="473"/>
    <cellStyle name="Normal 10 5 3" xfId="474"/>
    <cellStyle name="Normal 10 5 3 2" xfId="475"/>
    <cellStyle name="Normal 10 5 4" xfId="476"/>
    <cellStyle name="Normal 10 6" xfId="477"/>
    <cellStyle name="Normal 10 6 2" xfId="478"/>
    <cellStyle name="Normal 10 6 2 2" xfId="479"/>
    <cellStyle name="Normal 10 6 3" xfId="480"/>
    <cellStyle name="Normal 10 7" xfId="481"/>
    <cellStyle name="Normal 10 7 2" xfId="482"/>
    <cellStyle name="Normal 10 8" xfId="483"/>
    <cellStyle name="Normal 11" xfId="484"/>
    <cellStyle name="Normal 11 2" xfId="485"/>
    <cellStyle name="Normal 11 3" xfId="486"/>
    <cellStyle name="Normal 11 4" xfId="487"/>
    <cellStyle name="Normal 11 4 2" xfId="488"/>
    <cellStyle name="Normal 11 4 2 2" xfId="489"/>
    <cellStyle name="Normal 11 4 3" xfId="490"/>
    <cellStyle name="Normal 11 5" xfId="491"/>
    <cellStyle name="Normal 11 5 2" xfId="492"/>
    <cellStyle name="Normal 11 6" xfId="493"/>
    <cellStyle name="Normal 12" xfId="494"/>
    <cellStyle name="Normal 13" xfId="495"/>
    <cellStyle name="Normal 14" xfId="496"/>
    <cellStyle name="Normal 15" xfId="497"/>
    <cellStyle name="Normal 16" xfId="498"/>
    <cellStyle name="Normal 17" xfId="499"/>
    <cellStyle name="Normal 18" xfId="500"/>
    <cellStyle name="Normal 19" xfId="501"/>
    <cellStyle name="Normal 2" xfId="1"/>
    <cellStyle name="Normal 2 10" xfId="502"/>
    <cellStyle name="Normal 2 11" xfId="503"/>
    <cellStyle name="Normal 2 12" xfId="504"/>
    <cellStyle name="Normal 2 13" xfId="505"/>
    <cellStyle name="Normal 2 14" xfId="506"/>
    <cellStyle name="Normal 2 15" xfId="507"/>
    <cellStyle name="Normal 2 16" xfId="508"/>
    <cellStyle name="Normal 2 17" xfId="509"/>
    <cellStyle name="Normal 2 18" xfId="510"/>
    <cellStyle name="Normal 2 19" xfId="511"/>
    <cellStyle name="Normal 2 2" xfId="512"/>
    <cellStyle name="Normal 2 2 10" xfId="513"/>
    <cellStyle name="Normal 2 2 11" xfId="514"/>
    <cellStyle name="Normal 2 2 12" xfId="515"/>
    <cellStyle name="Normal 2 2 13" xfId="516"/>
    <cellStyle name="Normal 2 2 14" xfId="517"/>
    <cellStyle name="Normal 2 2 15" xfId="518"/>
    <cellStyle name="Normal 2 2 16" xfId="519"/>
    <cellStyle name="Normal 2 2 17" xfId="520"/>
    <cellStyle name="Normal 2 2 18" xfId="521"/>
    <cellStyle name="Normal 2 2 19" xfId="522"/>
    <cellStyle name="Normal 2 2 2" xfId="523"/>
    <cellStyle name="Normal 2 2 20" xfId="524"/>
    <cellStyle name="Normal 2 2 21" xfId="525"/>
    <cellStyle name="Normal 2 2 22" xfId="526"/>
    <cellStyle name="Normal 2 2 23" xfId="527"/>
    <cellStyle name="Normal 2 2 3" xfId="528"/>
    <cellStyle name="Normal 2 2 4" xfId="529"/>
    <cellStyle name="Normal 2 2 5" xfId="530"/>
    <cellStyle name="Normal 2 2 6" xfId="531"/>
    <cellStyle name="Normal 2 2 7" xfId="532"/>
    <cellStyle name="Normal 2 2 8" xfId="533"/>
    <cellStyle name="Normal 2 2 9" xfId="534"/>
    <cellStyle name="Normal 2 20" xfId="535"/>
    <cellStyle name="Normal 2 21" xfId="536"/>
    <cellStyle name="Normal 2 22" xfId="537"/>
    <cellStyle name="Normal 2 23" xfId="538"/>
    <cellStyle name="Normal 2 24" xfId="539"/>
    <cellStyle name="Normal 2 25" xfId="540"/>
    <cellStyle name="Normal 2 26" xfId="541"/>
    <cellStyle name="Normal 2 27" xfId="542"/>
    <cellStyle name="Normal 2 28" xfId="543"/>
    <cellStyle name="Normal 2 29" xfId="544"/>
    <cellStyle name="Normal 2 3" xfId="545"/>
    <cellStyle name="Normal 2 3 2" xfId="546"/>
    <cellStyle name="Normal 2 3 3" xfId="547"/>
    <cellStyle name="Normal 2 3 4" xfId="548"/>
    <cellStyle name="Normal 2 30" xfId="549"/>
    <cellStyle name="Normal 2 31" xfId="550"/>
    <cellStyle name="Normal 2 32" xfId="551"/>
    <cellStyle name="Normal 2 33" xfId="552"/>
    <cellStyle name="Normal 2 34" xfId="553"/>
    <cellStyle name="Normal 2 35" xfId="554"/>
    <cellStyle name="Normal 2 36" xfId="555"/>
    <cellStyle name="Normal 2 37" xfId="556"/>
    <cellStyle name="Normal 2 38" xfId="557"/>
    <cellStyle name="Normal 2 39" xfId="558"/>
    <cellStyle name="Normal 2 4" xfId="559"/>
    <cellStyle name="Normal 2 4 2" xfId="560"/>
    <cellStyle name="Normal 2 4 2 2" xfId="561"/>
    <cellStyle name="Normal 2 4 2 2 2" xfId="562"/>
    <cellStyle name="Normal 2 4 2 3" xfId="563"/>
    <cellStyle name="Normal 2 4 3" xfId="564"/>
    <cellStyle name="Normal 2 4 3 2" xfId="565"/>
    <cellStyle name="Normal 2 4 4" xfId="566"/>
    <cellStyle name="Normal 2 4 4 2" xfId="567"/>
    <cellStyle name="Normal 2 4 5" xfId="568"/>
    <cellStyle name="Normal 2 40" xfId="569"/>
    <cellStyle name="Normal 2 41" xfId="570"/>
    <cellStyle name="Normal 2 42" xfId="571"/>
    <cellStyle name="Normal 2 43" xfId="572"/>
    <cellStyle name="Normal 2 44" xfId="573"/>
    <cellStyle name="Normal 2 45" xfId="574"/>
    <cellStyle name="Normal 2 46" xfId="575"/>
    <cellStyle name="Normal 2 47" xfId="576"/>
    <cellStyle name="Normal 2 48" xfId="577"/>
    <cellStyle name="Normal 2 49" xfId="578"/>
    <cellStyle name="Normal 2 5" xfId="579"/>
    <cellStyle name="Normal 2 5 2" xfId="580"/>
    <cellStyle name="Normal 2 5 3" xfId="581"/>
    <cellStyle name="Normal 2 50" xfId="582"/>
    <cellStyle name="Normal 2 51" xfId="583"/>
    <cellStyle name="Normal 2 52" xfId="584"/>
    <cellStyle name="Normal 2 53" xfId="585"/>
    <cellStyle name="Normal 2 54" xfId="586"/>
    <cellStyle name="Normal 2 55" xfId="587"/>
    <cellStyle name="Normal 2 56" xfId="588"/>
    <cellStyle name="Normal 2 57" xfId="589"/>
    <cellStyle name="Normal 2 58" xfId="590"/>
    <cellStyle name="Normal 2 59" xfId="591"/>
    <cellStyle name="Normal 2 6" xfId="592"/>
    <cellStyle name="Normal 2 60" xfId="593"/>
    <cellStyle name="Normal 2 61" xfId="594"/>
    <cellStyle name="Normal 2 62" xfId="595"/>
    <cellStyle name="Normal 2 63" xfId="596"/>
    <cellStyle name="Normal 2 64" xfId="597"/>
    <cellStyle name="Normal 2 65" xfId="598"/>
    <cellStyle name="Normal 2 66" xfId="599"/>
    <cellStyle name="Normal 2 67" xfId="600"/>
    <cellStyle name="Normal 2 68" xfId="601"/>
    <cellStyle name="Normal 2 69" xfId="602"/>
    <cellStyle name="Normal 2 7" xfId="603"/>
    <cellStyle name="Normal 2 70" xfId="604"/>
    <cellStyle name="Normal 2 71" xfId="605"/>
    <cellStyle name="Normal 2 72" xfId="606"/>
    <cellStyle name="Normal 2 73" xfId="607"/>
    <cellStyle name="Normal 2 74" xfId="608"/>
    <cellStyle name="Normal 2 75" xfId="609"/>
    <cellStyle name="Normal 2 76" xfId="610"/>
    <cellStyle name="Normal 2 77" xfId="611"/>
    <cellStyle name="Normal 2 78" xfId="612"/>
    <cellStyle name="Normal 2 79" xfId="613"/>
    <cellStyle name="Normal 2 8" xfId="614"/>
    <cellStyle name="Normal 2 80" xfId="615"/>
    <cellStyle name="Normal 2 81" xfId="616"/>
    <cellStyle name="Normal 2 82" xfId="617"/>
    <cellStyle name="Normal 2 83" xfId="618"/>
    <cellStyle name="Normal 2 84" xfId="619"/>
    <cellStyle name="Normal 2 85" xfId="620"/>
    <cellStyle name="Normal 2 86" xfId="621"/>
    <cellStyle name="Normal 2 87" xfId="622"/>
    <cellStyle name="Normal 2 88" xfId="623"/>
    <cellStyle name="Normal 2 89" xfId="624"/>
    <cellStyle name="Normal 2 9" xfId="625"/>
    <cellStyle name="Normal 2 90" xfId="626"/>
    <cellStyle name="Normal 2 91" xfId="627"/>
    <cellStyle name="Normal 2 92" xfId="628"/>
    <cellStyle name="Normal 2 92 2" xfId="629"/>
    <cellStyle name="Normal 2 92 2 2" xfId="630"/>
    <cellStyle name="Normal 2 92 2 2 2" xfId="631"/>
    <cellStyle name="Normal 2 92 2 3" xfId="632"/>
    <cellStyle name="Normal 2 92 3" xfId="633"/>
    <cellStyle name="Normal 2 92 3 2" xfId="634"/>
    <cellStyle name="Normal 2 92 4" xfId="635"/>
    <cellStyle name="Normal 2 93" xfId="636"/>
    <cellStyle name="Normal 2 93 2" xfId="637"/>
    <cellStyle name="Normal 2 93 2 2" xfId="638"/>
    <cellStyle name="Normal 2 93 2 2 2" xfId="639"/>
    <cellStyle name="Normal 2 93 2 3" xfId="640"/>
    <cellStyle name="Normal 2 93 3" xfId="641"/>
    <cellStyle name="Normal 2 93 3 2" xfId="642"/>
    <cellStyle name="Normal 2 93 4" xfId="643"/>
    <cellStyle name="Normal 2 94" xfId="644"/>
    <cellStyle name="Normal 2 94 2" xfId="645"/>
    <cellStyle name="Normal 2 94 2 2" xfId="646"/>
    <cellStyle name="Normal 2 94 3" xfId="647"/>
    <cellStyle name="Normal 2 95" xfId="648"/>
    <cellStyle name="Normal 2 95 2" xfId="649"/>
    <cellStyle name="Normal 2 96" xfId="650"/>
    <cellStyle name="Normal 2 96 2" xfId="651"/>
    <cellStyle name="Normal 2 97" xfId="652"/>
    <cellStyle name="Normal 20" xfId="653"/>
    <cellStyle name="Normal 21" xfId="654"/>
    <cellStyle name="Normal 22" xfId="655"/>
    <cellStyle name="Normal 23" xfId="656"/>
    <cellStyle name="Normal 23 2" xfId="657"/>
    <cellStyle name="Normal 24" xfId="658"/>
    <cellStyle name="Normal 24 2" xfId="659"/>
    <cellStyle name="Normal 25" xfId="660"/>
    <cellStyle name="Normal 26" xfId="661"/>
    <cellStyle name="Normal 27" xfId="662"/>
    <cellStyle name="Normal 28" xfId="663"/>
    <cellStyle name="Normal 29" xfId="664"/>
    <cellStyle name="Normal 3" xfId="3"/>
    <cellStyle name="Normal 3 10" xfId="665"/>
    <cellStyle name="Normal 3 11" xfId="666"/>
    <cellStyle name="Normal 3 12" xfId="667"/>
    <cellStyle name="Normal 3 13" xfId="668"/>
    <cellStyle name="Normal 3 14" xfId="669"/>
    <cellStyle name="Normal 3 15" xfId="670"/>
    <cellStyle name="Normal 3 16" xfId="671"/>
    <cellStyle name="Normal 3 17" xfId="672"/>
    <cellStyle name="Normal 3 18" xfId="673"/>
    <cellStyle name="Normal 3 19" xfId="674"/>
    <cellStyle name="Normal 3 2" xfId="675"/>
    <cellStyle name="Normal 3 2 2" xfId="676"/>
    <cellStyle name="Normal 3 2 2 2" xfId="677"/>
    <cellStyle name="Normal 3 2 2 3" xfId="678"/>
    <cellStyle name="Normal 3 2 2 3 2" xfId="679"/>
    <cellStyle name="Normal 3 2 2 3 2 2" xfId="680"/>
    <cellStyle name="Normal 3 2 2 3 3" xfId="681"/>
    <cellStyle name="Normal 3 2 2 4" xfId="682"/>
    <cellStyle name="Normal 3 2 2 4 2" xfId="683"/>
    <cellStyle name="Normal 3 2 2 5" xfId="684"/>
    <cellStyle name="Normal 3 2 3" xfId="685"/>
    <cellStyle name="Normal 3 2 4" xfId="686"/>
    <cellStyle name="Normal 3 2 4 2" xfId="687"/>
    <cellStyle name="Normal 3 2 4 2 2" xfId="688"/>
    <cellStyle name="Normal 3 2 4 2 2 2" xfId="689"/>
    <cellStyle name="Normal 3 2 4 2 3" xfId="690"/>
    <cellStyle name="Normal 3 2 4 3" xfId="691"/>
    <cellStyle name="Normal 3 2 4 3 2" xfId="692"/>
    <cellStyle name="Normal 3 2 4 4" xfId="693"/>
    <cellStyle name="Normal 3 2 5" xfId="694"/>
    <cellStyle name="Normal 3 2 5 2" xfId="695"/>
    <cellStyle name="Normal 3 2 5 2 2" xfId="696"/>
    <cellStyle name="Normal 3 2 5 2 2 2" xfId="697"/>
    <cellStyle name="Normal 3 2 5 2 3" xfId="698"/>
    <cellStyle name="Normal 3 2 5 3" xfId="699"/>
    <cellStyle name="Normal 3 2 5 3 2" xfId="700"/>
    <cellStyle name="Normal 3 2 5 4" xfId="701"/>
    <cellStyle name="Normal 3 20" xfId="702"/>
    <cellStyle name="Normal 3 21" xfId="703"/>
    <cellStyle name="Normal 3 22" xfId="704"/>
    <cellStyle name="Normal 3 23" xfId="705"/>
    <cellStyle name="Normal 3 24" xfId="706"/>
    <cellStyle name="Normal 3 25" xfId="707"/>
    <cellStyle name="Normal 3 26" xfId="708"/>
    <cellStyle name="Normal 3 26 2" xfId="709"/>
    <cellStyle name="Normal 3 26 2 2" xfId="710"/>
    <cellStyle name="Normal 3 26 2 2 2" xfId="711"/>
    <cellStyle name="Normal 3 26 2 3" xfId="712"/>
    <cellStyle name="Normal 3 26 3" xfId="713"/>
    <cellStyle name="Normal 3 26 3 2" xfId="714"/>
    <cellStyle name="Normal 3 26 4" xfId="715"/>
    <cellStyle name="Normal 3 27" xfId="716"/>
    <cellStyle name="Normal 3 27 2" xfId="717"/>
    <cellStyle name="Normal 3 27 2 2" xfId="718"/>
    <cellStyle name="Normal 3 27 2 2 2" xfId="719"/>
    <cellStyle name="Normal 3 27 2 2 2 2" xfId="720"/>
    <cellStyle name="Normal 3 27 2 2 3" xfId="721"/>
    <cellStyle name="Normal 3 27 2 3" xfId="722"/>
    <cellStyle name="Normal 3 27 2 3 2" xfId="723"/>
    <cellStyle name="Normal 3 27 2 4" xfId="724"/>
    <cellStyle name="Normal 3 27 3" xfId="725"/>
    <cellStyle name="Normal 3 27 3 2" xfId="726"/>
    <cellStyle name="Normal 3 27 3 2 2" xfId="727"/>
    <cellStyle name="Normal 3 27 3 3" xfId="728"/>
    <cellStyle name="Normal 3 27 4" xfId="729"/>
    <cellStyle name="Normal 3 27 4 2" xfId="730"/>
    <cellStyle name="Normal 3 27 5" xfId="731"/>
    <cellStyle name="Normal 3 28" xfId="732"/>
    <cellStyle name="Normal 3 28 2" xfId="733"/>
    <cellStyle name="Normal 3 28 2 2" xfId="734"/>
    <cellStyle name="Normal 3 28 3" xfId="735"/>
    <cellStyle name="Normal 3 29" xfId="736"/>
    <cellStyle name="Normal 3 29 2" xfId="737"/>
    <cellStyle name="Normal 3 29 2 2" xfId="738"/>
    <cellStyle name="Normal 3 29 3" xfId="739"/>
    <cellStyle name="Normal 3 3" xfId="740"/>
    <cellStyle name="Normal 3 3 2" xfId="741"/>
    <cellStyle name="Normal 3 3 3" xfId="742"/>
    <cellStyle name="Normal 3 30" xfId="743"/>
    <cellStyle name="Normal 3 30 2" xfId="744"/>
    <cellStyle name="Normal 3 31" xfId="745"/>
    <cellStyle name="Normal 3 31 2" xfId="746"/>
    <cellStyle name="Normal 3 4" xfId="747"/>
    <cellStyle name="Normal 3 4 2" xfId="748"/>
    <cellStyle name="Normal 3 5" xfId="749"/>
    <cellStyle name="Normal 3 5 2" xfId="750"/>
    <cellStyle name="Normal 3 6" xfId="751"/>
    <cellStyle name="Normal 3 7" xfId="752"/>
    <cellStyle name="Normal 3 7 2" xfId="753"/>
    <cellStyle name="Normal 3 7 2 2" xfId="754"/>
    <cellStyle name="Normal 3 7 2 2 2" xfId="755"/>
    <cellStyle name="Normal 3 7 2 3" xfId="756"/>
    <cellStyle name="Normal 3 7 3" xfId="757"/>
    <cellStyle name="Normal 3 7 3 2" xfId="758"/>
    <cellStyle name="Normal 3 7 4" xfId="759"/>
    <cellStyle name="Normal 3 8" xfId="760"/>
    <cellStyle name="Normal 3 9" xfId="761"/>
    <cellStyle name="Normal 30" xfId="762"/>
    <cellStyle name="Normal 31" xfId="763"/>
    <cellStyle name="Normal 32" xfId="764"/>
    <cellStyle name="Normal 33" xfId="765"/>
    <cellStyle name="Normal 33 2" xfId="766"/>
    <cellStyle name="Normal 33 2 2" xfId="767"/>
    <cellStyle name="Normal 33 2 2 2" xfId="768"/>
    <cellStyle name="Normal 33 2 3" xfId="769"/>
    <cellStyle name="Normal 34" xfId="770"/>
    <cellStyle name="Normal 35" xfId="771"/>
    <cellStyle name="Normal 358" xfId="772"/>
    <cellStyle name="Normal 36" xfId="773"/>
    <cellStyle name="Normal 37" xfId="774"/>
    <cellStyle name="Normal 38" xfId="775"/>
    <cellStyle name="Normal 39" xfId="776"/>
    <cellStyle name="Normal 4" xfId="777"/>
    <cellStyle name="Normal 4 10" xfId="778"/>
    <cellStyle name="Normal 4 10 2" xfId="779"/>
    <cellStyle name="Normal 4 11" xfId="780"/>
    <cellStyle name="Normal 4 11 2" xfId="781"/>
    <cellStyle name="Normal 4 12" xfId="782"/>
    <cellStyle name="Normal 4 2" xfId="783"/>
    <cellStyle name="Normal 4 2 2" xfId="784"/>
    <cellStyle name="Normal 4 2 2 2" xfId="785"/>
    <cellStyle name="Normal 4 2 2 2 2" xfId="786"/>
    <cellStyle name="Normal 4 2 2 2 2 2" xfId="787"/>
    <cellStyle name="Normal 4 2 2 2 3" xfId="788"/>
    <cellStyle name="Normal 4 2 2 3" xfId="789"/>
    <cellStyle name="Normal 4 2 2 3 2" xfId="790"/>
    <cellStyle name="Normal 4 2 2 4" xfId="791"/>
    <cellStyle name="Normal 4 2 3" xfId="792"/>
    <cellStyle name="Normal 4 2 3 2" xfId="793"/>
    <cellStyle name="Normal 4 2 3 2 2" xfId="794"/>
    <cellStyle name="Normal 4 2 3 2 2 2" xfId="795"/>
    <cellStyle name="Normal 4 2 3 2 3" xfId="796"/>
    <cellStyle name="Normal 4 2 3 3" xfId="797"/>
    <cellStyle name="Normal 4 2 3 3 2" xfId="798"/>
    <cellStyle name="Normal 4 2 3 4" xfId="799"/>
    <cellStyle name="Normal 4 2 4" xfId="800"/>
    <cellStyle name="Normal 4 2 5" xfId="801"/>
    <cellStyle name="Normal 4 2 6" xfId="802"/>
    <cellStyle name="Normal 4 2 7" xfId="803"/>
    <cellStyle name="Normal 4 3" xfId="804"/>
    <cellStyle name="Normal 4 3 2" xfId="805"/>
    <cellStyle name="Normal 4 3 2 2" xfId="806"/>
    <cellStyle name="Normal 4 3 2 2 2" xfId="807"/>
    <cellStyle name="Normal 4 3 2 2 2 2" xfId="808"/>
    <cellStyle name="Normal 4 3 2 2 3" xfId="809"/>
    <cellStyle name="Normal 4 3 2 3" xfId="810"/>
    <cellStyle name="Normal 4 3 2 3 2" xfId="811"/>
    <cellStyle name="Normal 4 3 2 4" xfId="812"/>
    <cellStyle name="Normal 4 3 3" xfId="813"/>
    <cellStyle name="Normal 4 3 4" xfId="814"/>
    <cellStyle name="Normal 4 3 5" xfId="815"/>
    <cellStyle name="Normal 4 3 6" xfId="816"/>
    <cellStyle name="Normal 4 4" xfId="817"/>
    <cellStyle name="Normal 4 4 2" xfId="818"/>
    <cellStyle name="Normal 4 4 2 2" xfId="819"/>
    <cellStyle name="Normal 4 4 2 2 2" xfId="820"/>
    <cellStyle name="Normal 4 4 2 2 2 2" xfId="821"/>
    <cellStyle name="Normal 4 4 2 2 2 2 2" xfId="822"/>
    <cellStyle name="Normal 4 4 2 2 2 3" xfId="823"/>
    <cellStyle name="Normal 4 4 2 2 3" xfId="824"/>
    <cellStyle name="Normal 4 4 2 2 3 2" xfId="825"/>
    <cellStyle name="Normal 4 4 2 2 4" xfId="826"/>
    <cellStyle name="Normal 4 4 3" xfId="827"/>
    <cellStyle name="Normal 4 4 3 2" xfId="828"/>
    <cellStyle name="Normal 4 4 3 2 2" xfId="829"/>
    <cellStyle name="Normal 4 4 3 2 2 2" xfId="830"/>
    <cellStyle name="Normal 4 4 3 2 2 2 2" xfId="831"/>
    <cellStyle name="Normal 4 4 3 2 2 3" xfId="832"/>
    <cellStyle name="Normal 4 4 3 2 3" xfId="833"/>
    <cellStyle name="Normal 4 4 3 2 3 2" xfId="834"/>
    <cellStyle name="Normal 4 4 3 2 4" xfId="835"/>
    <cellStyle name="Normal 4 4 4" xfId="836"/>
    <cellStyle name="Normal 4 4 5" xfId="837"/>
    <cellStyle name="Normal 4 4 5 2" xfId="838"/>
    <cellStyle name="Normal 4 4 5 2 2" xfId="839"/>
    <cellStyle name="Normal 4 4 5 2 2 2" xfId="840"/>
    <cellStyle name="Normal 4 4 5 2 3" xfId="841"/>
    <cellStyle name="Normal 4 4 5 3" xfId="842"/>
    <cellStyle name="Normal 4 4 5 3 2" xfId="843"/>
    <cellStyle name="Normal 4 4 5 4" xfId="844"/>
    <cellStyle name="Normal 4 5" xfId="845"/>
    <cellStyle name="Normal 4 5 2" xfId="846"/>
    <cellStyle name="Normal 4 5 2 2" xfId="847"/>
    <cellStyle name="Normal 4 5 2 2 2" xfId="848"/>
    <cellStyle name="Normal 4 5 2 3" xfId="849"/>
    <cellStyle name="Normal 4 5 3" xfId="850"/>
    <cellStyle name="Normal 4 5 3 2" xfId="851"/>
    <cellStyle name="Normal 4 5 4" xfId="852"/>
    <cellStyle name="Normal 4 6" xfId="853"/>
    <cellStyle name="Normal 4 6 2" xfId="854"/>
    <cellStyle name="Normal 4 6 2 2" xfId="855"/>
    <cellStyle name="Normal 4 6 2 2 2" xfId="856"/>
    <cellStyle name="Normal 4 6 2 2 2 2" xfId="857"/>
    <cellStyle name="Normal 4 6 2 2 3" xfId="858"/>
    <cellStyle name="Normal 4 6 2 3" xfId="859"/>
    <cellStyle name="Normal 4 6 2 3 2" xfId="860"/>
    <cellStyle name="Normal 4 6 2 4" xfId="861"/>
    <cellStyle name="Normal 4 7" xfId="862"/>
    <cellStyle name="Normal 4 8" xfId="863"/>
    <cellStyle name="Normal 4 8 2" xfId="864"/>
    <cellStyle name="Normal 4 8 2 2" xfId="865"/>
    <cellStyle name="Normal 4 8 2 2 2" xfId="866"/>
    <cellStyle name="Normal 4 8 2 3" xfId="867"/>
    <cellStyle name="Normal 4 8 3" xfId="868"/>
    <cellStyle name="Normal 4 8 3 2" xfId="869"/>
    <cellStyle name="Normal 4 8 4" xfId="870"/>
    <cellStyle name="Normal 4 9" xfId="871"/>
    <cellStyle name="Normal 4 9 2" xfId="872"/>
    <cellStyle name="Normal 4 9 2 2" xfId="873"/>
    <cellStyle name="Normal 4 9 3" xfId="874"/>
    <cellStyle name="Normal 40" xfId="875"/>
    <cellStyle name="Normal 41" xfId="876"/>
    <cellStyle name="Normal 42" xfId="877"/>
    <cellStyle name="Normal 43" xfId="878"/>
    <cellStyle name="Normal 44" xfId="879"/>
    <cellStyle name="Normal 45" xfId="880"/>
    <cellStyle name="Normal 46" xfId="881"/>
    <cellStyle name="Normal 47" xfId="882"/>
    <cellStyle name="Normal 48" xfId="883"/>
    <cellStyle name="Normal 49" xfId="884"/>
    <cellStyle name="Normal 5" xfId="885"/>
    <cellStyle name="Normal 5 2" xfId="886"/>
    <cellStyle name="Normal 5 2 2" xfId="887"/>
    <cellStyle name="Normal 5 3" xfId="888"/>
    <cellStyle name="Normal 5 3 2" xfId="889"/>
    <cellStyle name="Normal 5 3 2 2" xfId="890"/>
    <cellStyle name="Normal 5 3 2 2 2" xfId="891"/>
    <cellStyle name="Normal 5 3 2 2 2 2" xfId="892"/>
    <cellStyle name="Normal 5 3 2 2 3" xfId="893"/>
    <cellStyle name="Normal 5 3 2 3" xfId="894"/>
    <cellStyle name="Normal 5 3 2 3 2" xfId="895"/>
    <cellStyle name="Normal 5 3 2 4" xfId="896"/>
    <cellStyle name="Normal 5 3 3" xfId="897"/>
    <cellStyle name="Normal 5 3 3 2" xfId="898"/>
    <cellStyle name="Normal 5 3 3 2 2" xfId="899"/>
    <cellStyle name="Normal 5 3 3 3" xfId="900"/>
    <cellStyle name="Normal 5 3 4" xfId="901"/>
    <cellStyle name="Normal 5 3 4 2" xfId="902"/>
    <cellStyle name="Normal 5 3 5" xfId="903"/>
    <cellStyle name="Normal 5 4" xfId="904"/>
    <cellStyle name="Normal 5 4 2" xfId="905"/>
    <cellStyle name="Normal 5 4 3" xfId="906"/>
    <cellStyle name="Normal 5 5" xfId="907"/>
    <cellStyle name="Normal 5 6" xfId="908"/>
    <cellStyle name="Normal 5 6 2" xfId="909"/>
    <cellStyle name="Normal 5 6 2 2" xfId="910"/>
    <cellStyle name="Normal 5 6 2 2 2" xfId="911"/>
    <cellStyle name="Normal 5 6 2 3" xfId="912"/>
    <cellStyle name="Normal 5 6 3" xfId="913"/>
    <cellStyle name="Normal 5 6 3 2" xfId="914"/>
    <cellStyle name="Normal 5 6 4" xfId="915"/>
    <cellStyle name="Normal 5 7" xfId="916"/>
    <cellStyle name="Normal 5 7 2" xfId="917"/>
    <cellStyle name="Normal 5 7 2 2" xfId="918"/>
    <cellStyle name="Normal 5 7 2 2 2" xfId="919"/>
    <cellStyle name="Normal 5 7 2 3" xfId="920"/>
    <cellStyle name="Normal 5 7 3" xfId="921"/>
    <cellStyle name="Normal 5 7 3 2" xfId="922"/>
    <cellStyle name="Normal 5 7 4" xfId="923"/>
    <cellStyle name="Normal 5_NonResidential" xfId="924"/>
    <cellStyle name="Normal 50" xfId="925"/>
    <cellStyle name="Normal 51" xfId="926"/>
    <cellStyle name="Normal 52" xfId="927"/>
    <cellStyle name="Normal 53" xfId="928"/>
    <cellStyle name="Normal 54" xfId="929"/>
    <cellStyle name="Normal 55" xfId="930"/>
    <cellStyle name="Normal 56" xfId="931"/>
    <cellStyle name="Normal 57" xfId="932"/>
    <cellStyle name="Normal 58" xfId="933"/>
    <cellStyle name="Normal 59" xfId="934"/>
    <cellStyle name="Normal 6" xfId="935"/>
    <cellStyle name="Normal 6 2" xfId="936"/>
    <cellStyle name="Normal 6 2 2" xfId="937"/>
    <cellStyle name="Normal 6 2 3" xfId="938"/>
    <cellStyle name="Normal 6 2 3 2" xfId="939"/>
    <cellStyle name="Normal 6 2 3 2 2" xfId="940"/>
    <cellStyle name="Normal 6 2 3 3" xfId="941"/>
    <cellStyle name="Normal 6 2 4" xfId="942"/>
    <cellStyle name="Normal 6 2 4 2" xfId="943"/>
    <cellStyle name="Normal 6 2 5" xfId="944"/>
    <cellStyle name="Normal 6 3" xfId="945"/>
    <cellStyle name="Normal 6 4" xfId="946"/>
    <cellStyle name="Normal 6 4 2" xfId="947"/>
    <cellStyle name="Normal 6 4 2 2" xfId="948"/>
    <cellStyle name="Normal 6 4 2 2 2" xfId="949"/>
    <cellStyle name="Normal 6 4 2 3" xfId="950"/>
    <cellStyle name="Normal 6 4 3" xfId="951"/>
    <cellStyle name="Normal 6 4 3 2" xfId="952"/>
    <cellStyle name="Normal 6 4 4" xfId="953"/>
    <cellStyle name="Normal 6 5" xfId="954"/>
    <cellStyle name="Normal 6 6" xfId="955"/>
    <cellStyle name="Normal 6 6 2" xfId="956"/>
    <cellStyle name="Normal 6 6 2 2" xfId="957"/>
    <cellStyle name="Normal 6 6 2 2 2" xfId="958"/>
    <cellStyle name="Normal 6 6 2 3" xfId="959"/>
    <cellStyle name="Normal 6 6 3" xfId="960"/>
    <cellStyle name="Normal 6 6 3 2" xfId="961"/>
    <cellStyle name="Normal 6 6 4" xfId="962"/>
    <cellStyle name="Normal 6 7" xfId="963"/>
    <cellStyle name="Normal 60" xfId="964"/>
    <cellStyle name="Normal 61" xfId="965"/>
    <cellStyle name="Normal 62" xfId="966"/>
    <cellStyle name="Normal 63" xfId="967"/>
    <cellStyle name="Normal 64" xfId="968"/>
    <cellStyle name="Normal 65" xfId="969"/>
    <cellStyle name="Normal 66" xfId="970"/>
    <cellStyle name="Normal 67" xfId="971"/>
    <cellStyle name="Normal 68" xfId="972"/>
    <cellStyle name="Normal 69" xfId="973"/>
    <cellStyle name="Normal 7" xfId="974"/>
    <cellStyle name="Normal 7 2" xfId="975"/>
    <cellStyle name="Normal 7 2 2" xfId="976"/>
    <cellStyle name="Normal 7 2 2 2" xfId="977"/>
    <cellStyle name="Normal 7 2 3" xfId="978"/>
    <cellStyle name="Normal 7 2 4" xfId="979"/>
    <cellStyle name="Normal 7 2 5" xfId="980"/>
    <cellStyle name="Normal 7 3" xfId="981"/>
    <cellStyle name="Normal 7 3 2" xfId="982"/>
    <cellStyle name="Normal 7 3 3" xfId="983"/>
    <cellStyle name="Normal 7 4" xfId="984"/>
    <cellStyle name="Normal 7 5" xfId="985"/>
    <cellStyle name="Normal 7 6" xfId="986"/>
    <cellStyle name="Normal 7 7" xfId="987"/>
    <cellStyle name="Normal 70" xfId="988"/>
    <cellStyle name="Normal 71" xfId="989"/>
    <cellStyle name="Normal 71 2" xfId="990"/>
    <cellStyle name="Normal 71 2 2" xfId="991"/>
    <cellStyle name="Normal 71 2 2 2" xfId="992"/>
    <cellStyle name="Normal 71 2 3" xfId="993"/>
    <cellStyle name="Normal 71 3" xfId="994"/>
    <cellStyle name="Normal 71 3 2" xfId="995"/>
    <cellStyle name="Normal 71 4" xfId="996"/>
    <cellStyle name="Normal 72" xfId="997"/>
    <cellStyle name="Normal 72 2" xfId="998"/>
    <cellStyle name="Normal 72 2 2" xfId="999"/>
    <cellStyle name="Normal 72 2 2 2" xfId="1000"/>
    <cellStyle name="Normal 72 2 3" xfId="1001"/>
    <cellStyle name="Normal 72 3" xfId="1002"/>
    <cellStyle name="Normal 72 3 2" xfId="1003"/>
    <cellStyle name="Normal 72 4" xfId="1004"/>
    <cellStyle name="Normal 73" xfId="1005"/>
    <cellStyle name="Normal 73 2" xfId="1006"/>
    <cellStyle name="Normal 73 2 2" xfId="1007"/>
    <cellStyle name="Normal 73 2 2 2" xfId="1008"/>
    <cellStyle name="Normal 73 2 3" xfId="1009"/>
    <cellStyle name="Normal 73 3" xfId="1010"/>
    <cellStyle name="Normal 73 3 2" xfId="1011"/>
    <cellStyle name="Normal 73 4" xfId="1012"/>
    <cellStyle name="Normal 74" xfId="1013"/>
    <cellStyle name="Normal 74 2" xfId="1014"/>
    <cellStyle name="Normal 74 2 2" xfId="1015"/>
    <cellStyle name="Normal 74 2 2 2" xfId="1016"/>
    <cellStyle name="Normal 74 2 3" xfId="1017"/>
    <cellStyle name="Normal 74 3" xfId="1018"/>
    <cellStyle name="Normal 74 3 2" xfId="1019"/>
    <cellStyle name="Normal 74 4" xfId="1020"/>
    <cellStyle name="Normal 75" xfId="1021"/>
    <cellStyle name="Normal 75 2" xfId="1022"/>
    <cellStyle name="Normal 75 2 2" xfId="1023"/>
    <cellStyle name="Normal 75 3" xfId="1024"/>
    <cellStyle name="Normal 76" xfId="1025"/>
    <cellStyle name="Normal 76 2" xfId="1026"/>
    <cellStyle name="Normal 76 2 2" xfId="1027"/>
    <cellStyle name="Normal 76 3" xfId="1028"/>
    <cellStyle name="Normal 77" xfId="1029"/>
    <cellStyle name="Normal 77 2" xfId="1030"/>
    <cellStyle name="Normal 77 2 2" xfId="1031"/>
    <cellStyle name="Normal 77 3" xfId="1032"/>
    <cellStyle name="Normal 78" xfId="1033"/>
    <cellStyle name="Normal 78 2" xfId="1034"/>
    <cellStyle name="Normal 78 2 2" xfId="1035"/>
    <cellStyle name="Normal 78 3" xfId="1036"/>
    <cellStyle name="Normal 79" xfId="1037"/>
    <cellStyle name="Normal 79 2" xfId="1038"/>
    <cellStyle name="Normal 79 2 2" xfId="1039"/>
    <cellStyle name="Normal 79 3" xfId="1040"/>
    <cellStyle name="Normal 8" xfId="1041"/>
    <cellStyle name="Normal 8 2" xfId="1042"/>
    <cellStyle name="Normal 8 2 2" xfId="1043"/>
    <cellStyle name="Normal 8 2 2 2" xfId="1044"/>
    <cellStyle name="Normal 8 2 2 2 2" xfId="1045"/>
    <cellStyle name="Normal 8 2 2 2 2 2" xfId="1046"/>
    <cellStyle name="Normal 8 2 2 2 3" xfId="1047"/>
    <cellStyle name="Normal 8 2 2 3" xfId="1048"/>
    <cellStyle name="Normal 8 2 2 3 2" xfId="1049"/>
    <cellStyle name="Normal 8 2 2 4" xfId="1050"/>
    <cellStyle name="Normal 8 2 3" xfId="1051"/>
    <cellStyle name="Normal 8 3" xfId="1052"/>
    <cellStyle name="Normal 8 4" xfId="1053"/>
    <cellStyle name="Normal 8 4 2" xfId="1054"/>
    <cellStyle name="Normal 8 4 2 2" xfId="1055"/>
    <cellStyle name="Normal 8 4 2 2 2" xfId="1056"/>
    <cellStyle name="Normal 8 4 2 3" xfId="1057"/>
    <cellStyle name="Normal 8 4 3" xfId="1058"/>
    <cellStyle name="Normal 8 4 3 2" xfId="1059"/>
    <cellStyle name="Normal 8 4 4" xfId="1060"/>
    <cellStyle name="Normal 8 5" xfId="1061"/>
    <cellStyle name="Normal 8 5 2" xfId="1062"/>
    <cellStyle name="Normal 8 5 2 2" xfId="1063"/>
    <cellStyle name="Normal 8 5 2 2 2" xfId="1064"/>
    <cellStyle name="Normal 8 5 2 3" xfId="1065"/>
    <cellStyle name="Normal 8 5 3" xfId="1066"/>
    <cellStyle name="Normal 8 5 3 2" xfId="1067"/>
    <cellStyle name="Normal 8 5 4" xfId="1068"/>
    <cellStyle name="Normal 80" xfId="1069"/>
    <cellStyle name="Normal 81" xfId="1070"/>
    <cellStyle name="Normal 9" xfId="1071"/>
    <cellStyle name="Normal 9 2" xfId="1072"/>
    <cellStyle name="Normal 9 3" xfId="1073"/>
    <cellStyle name="Normal 9 4" xfId="1074"/>
    <cellStyle name="Note 2" xfId="1075"/>
    <cellStyle name="Note 2 2" xfId="1076"/>
    <cellStyle name="Note 2 2 2" xfId="1077"/>
    <cellStyle name="Note 2 2 2 2" xfId="1078"/>
    <cellStyle name="Note 2 2 2 2 2" xfId="1079"/>
    <cellStyle name="Note 2 2 2 3" xfId="1080"/>
    <cellStyle name="Note 2 2 3" xfId="1081"/>
    <cellStyle name="Note 2 2 3 2" xfId="1082"/>
    <cellStyle name="Note 2 2 4" xfId="1083"/>
    <cellStyle name="Note 2 3" xfId="1084"/>
    <cellStyle name="Note 2 4" xfId="1085"/>
    <cellStyle name="Note 2 4 2" xfId="1086"/>
    <cellStyle name="Note 2 4 2 2" xfId="1087"/>
    <cellStyle name="Note 2 4 2 2 2" xfId="1088"/>
    <cellStyle name="Note 2 4 2 3" xfId="1089"/>
    <cellStyle name="Note 2 4 3" xfId="1090"/>
    <cellStyle name="Note 2 4 3 2" xfId="1091"/>
    <cellStyle name="Note 2 4 4" xfId="1092"/>
    <cellStyle name="Note 2 5" xfId="1093"/>
    <cellStyle name="Note 3" xfId="1094"/>
    <cellStyle name="Note 4" xfId="1095"/>
    <cellStyle name="Output 2" xfId="1096"/>
    <cellStyle name="Output 3" xfId="1097"/>
    <cellStyle name="Parent row" xfId="1098"/>
    <cellStyle name="Percent" xfId="1584" builtinId="5"/>
    <cellStyle name="Percent 10" xfId="1099"/>
    <cellStyle name="Percent 10 2" xfId="1100"/>
    <cellStyle name="Percent 11" xfId="1101"/>
    <cellStyle name="Percent 11 2" xfId="1102"/>
    <cellStyle name="Percent 11 2 2" xfId="1103"/>
    <cellStyle name="Percent 11 2 2 2" xfId="1104"/>
    <cellStyle name="Percent 11 2 3" xfId="1105"/>
    <cellStyle name="Percent 11 3" xfId="1106"/>
    <cellStyle name="Percent 11 3 2" xfId="1107"/>
    <cellStyle name="Percent 11 4" xfId="1108"/>
    <cellStyle name="Percent 12" xfId="1109"/>
    <cellStyle name="Percent 12 2" xfId="1110"/>
    <cellStyle name="Percent 12 2 2" xfId="1111"/>
    <cellStyle name="Percent 12 3" xfId="1112"/>
    <cellStyle name="Percent 13" xfId="1113"/>
    <cellStyle name="Percent 13 2" xfId="1114"/>
    <cellStyle name="Percent 13 2 2" xfId="1115"/>
    <cellStyle name="Percent 13 3" xfId="1116"/>
    <cellStyle name="Percent 14" xfId="1117"/>
    <cellStyle name="Percent 15" xfId="1118"/>
    <cellStyle name="Percent 16" xfId="1119"/>
    <cellStyle name="Percent 17" xfId="1120"/>
    <cellStyle name="Percent 18" xfId="1121"/>
    <cellStyle name="Percent 19" xfId="1122"/>
    <cellStyle name="Percent 2" xfId="2"/>
    <cellStyle name="Percent 2 10" xfId="1123"/>
    <cellStyle name="Percent 2 11" xfId="1124"/>
    <cellStyle name="Percent 2 12" xfId="1125"/>
    <cellStyle name="Percent 2 13" xfId="1126"/>
    <cellStyle name="Percent 2 14" xfId="1127"/>
    <cellStyle name="Percent 2 15" xfId="1128"/>
    <cellStyle name="Percent 2 16" xfId="1129"/>
    <cellStyle name="Percent 2 17" xfId="1130"/>
    <cellStyle name="Percent 2 18" xfId="1131"/>
    <cellStyle name="Percent 2 19" xfId="1132"/>
    <cellStyle name="Percent 2 2" xfId="1133"/>
    <cellStyle name="Percent 2 20" xfId="1134"/>
    <cellStyle name="Percent 2 21" xfId="1135"/>
    <cellStyle name="Percent 2 22" xfId="1136"/>
    <cellStyle name="Percent 2 23" xfId="1137"/>
    <cellStyle name="Percent 2 24" xfId="1138"/>
    <cellStyle name="Percent 2 25" xfId="1139"/>
    <cellStyle name="Percent 2 26" xfId="1140"/>
    <cellStyle name="Percent 2 27" xfId="1141"/>
    <cellStyle name="Percent 2 28" xfId="1142"/>
    <cellStyle name="Percent 2 29" xfId="1143"/>
    <cellStyle name="Percent 2 3" xfId="1144"/>
    <cellStyle name="Percent 2 3 2" xfId="1145"/>
    <cellStyle name="Percent 2 3 3" xfId="1146"/>
    <cellStyle name="Percent 2 3 3 2" xfId="1147"/>
    <cellStyle name="Percent 2 3 3 2 2" xfId="1148"/>
    <cellStyle name="Percent 2 3 3 3" xfId="1149"/>
    <cellStyle name="Percent 2 3 4" xfId="1150"/>
    <cellStyle name="Percent 2 3 4 2" xfId="1151"/>
    <cellStyle name="Percent 2 3 5" xfId="1152"/>
    <cellStyle name="Percent 2 30" xfId="1153"/>
    <cellStyle name="Percent 2 31" xfId="1154"/>
    <cellStyle name="Percent 2 32" xfId="1155"/>
    <cellStyle name="Percent 2 33" xfId="1156"/>
    <cellStyle name="Percent 2 34" xfId="1157"/>
    <cellStyle name="Percent 2 35" xfId="1158"/>
    <cellStyle name="Percent 2 36" xfId="1159"/>
    <cellStyle name="Percent 2 37" xfId="1160"/>
    <cellStyle name="Percent 2 38" xfId="1161"/>
    <cellStyle name="Percent 2 39" xfId="1162"/>
    <cellStyle name="Percent 2 4" xfId="1163"/>
    <cellStyle name="Percent 2 40" xfId="1164"/>
    <cellStyle name="Percent 2 41" xfId="1165"/>
    <cellStyle name="Percent 2 42" xfId="1166"/>
    <cellStyle name="Percent 2 43" xfId="1167"/>
    <cellStyle name="Percent 2 44" xfId="1168"/>
    <cellStyle name="Percent 2 45" xfId="1169"/>
    <cellStyle name="Percent 2 46" xfId="1170"/>
    <cellStyle name="Percent 2 47" xfId="1171"/>
    <cellStyle name="Percent 2 48" xfId="1172"/>
    <cellStyle name="Percent 2 49" xfId="1173"/>
    <cellStyle name="Percent 2 5" xfId="1174"/>
    <cellStyle name="Percent 2 50" xfId="1175"/>
    <cellStyle name="Percent 2 51" xfId="1176"/>
    <cellStyle name="Percent 2 52" xfId="1177"/>
    <cellStyle name="Percent 2 53" xfId="1178"/>
    <cellStyle name="Percent 2 54" xfId="1179"/>
    <cellStyle name="Percent 2 55" xfId="1180"/>
    <cellStyle name="Percent 2 56" xfId="1181"/>
    <cellStyle name="Percent 2 57" xfId="1182"/>
    <cellStyle name="Percent 2 58" xfId="1183"/>
    <cellStyle name="Percent 2 59" xfId="1184"/>
    <cellStyle name="Percent 2 6" xfId="1185"/>
    <cellStyle name="Percent 2 60" xfId="1186"/>
    <cellStyle name="Percent 2 61" xfId="1187"/>
    <cellStyle name="Percent 2 62" xfId="1188"/>
    <cellStyle name="Percent 2 63" xfId="1189"/>
    <cellStyle name="Percent 2 64" xfId="1190"/>
    <cellStyle name="Percent 2 65" xfId="1191"/>
    <cellStyle name="Percent 2 66" xfId="1192"/>
    <cellStyle name="Percent 2 67" xfId="1193"/>
    <cellStyle name="Percent 2 68" xfId="1194"/>
    <cellStyle name="Percent 2 69" xfId="1195"/>
    <cellStyle name="Percent 2 7" xfId="1196"/>
    <cellStyle name="Percent 2 70" xfId="1197"/>
    <cellStyle name="Percent 2 71" xfId="1198"/>
    <cellStyle name="Percent 2 71 2" xfId="1199"/>
    <cellStyle name="Percent 2 71 2 2" xfId="1200"/>
    <cellStyle name="Percent 2 71 2 2 2" xfId="1201"/>
    <cellStyle name="Percent 2 71 2 3" xfId="1202"/>
    <cellStyle name="Percent 2 71 3" xfId="1203"/>
    <cellStyle name="Percent 2 71 3 2" xfId="1204"/>
    <cellStyle name="Percent 2 71 4" xfId="1205"/>
    <cellStyle name="Percent 2 8" xfId="1206"/>
    <cellStyle name="Percent 2 9" xfId="1207"/>
    <cellStyle name="Percent 20" xfId="1208"/>
    <cellStyle name="Percent 21" xfId="1209"/>
    <cellStyle name="Percent 22" xfId="1210"/>
    <cellStyle name="Percent 23" xfId="1211"/>
    <cellStyle name="Percent 24" xfId="1212"/>
    <cellStyle name="Percent 25" xfId="1213"/>
    <cellStyle name="Percent 26" xfId="1214"/>
    <cellStyle name="Percent 27" xfId="1215"/>
    <cellStyle name="Percent 28" xfId="1216"/>
    <cellStyle name="Percent 29" xfId="1217"/>
    <cellStyle name="Percent 3" xfId="1218"/>
    <cellStyle name="Percent 3 10" xfId="1219"/>
    <cellStyle name="Percent 3 11" xfId="1220"/>
    <cellStyle name="Percent 3 12" xfId="1221"/>
    <cellStyle name="Percent 3 13" xfId="1222"/>
    <cellStyle name="Percent 3 14" xfId="1223"/>
    <cellStyle name="Percent 3 15" xfId="1224"/>
    <cellStyle name="Percent 3 16" xfId="1225"/>
    <cellStyle name="Percent 3 17" xfId="1226"/>
    <cellStyle name="Percent 3 18" xfId="1227"/>
    <cellStyle name="Percent 3 19" xfId="1228"/>
    <cellStyle name="Percent 3 2" xfId="1229"/>
    <cellStyle name="Percent 3 2 2" xfId="1230"/>
    <cellStyle name="Percent 3 2 3" xfId="1231"/>
    <cellStyle name="Percent 3 2 3 2" xfId="1232"/>
    <cellStyle name="Percent 3 2 3 2 2" xfId="1233"/>
    <cellStyle name="Percent 3 2 3 3" xfId="1234"/>
    <cellStyle name="Percent 3 2 4" xfId="1235"/>
    <cellStyle name="Percent 3 2 4 2" xfId="1236"/>
    <cellStyle name="Percent 3 2 5" xfId="1237"/>
    <cellStyle name="Percent 3 20" xfId="1238"/>
    <cellStyle name="Percent 3 21" xfId="1239"/>
    <cellStyle name="Percent 3 22" xfId="1240"/>
    <cellStyle name="Percent 3 23" xfId="1241"/>
    <cellStyle name="Percent 3 3" xfId="1242"/>
    <cellStyle name="Percent 3 4" xfId="1243"/>
    <cellStyle name="Percent 3 5" xfId="1244"/>
    <cellStyle name="Percent 3 6" xfId="1245"/>
    <cellStyle name="Percent 3 7" xfId="1246"/>
    <cellStyle name="Percent 3 8" xfId="1247"/>
    <cellStyle name="Percent 3 9" xfId="1248"/>
    <cellStyle name="Percent 30" xfId="1249"/>
    <cellStyle name="Percent 31" xfId="1250"/>
    <cellStyle name="Percent 32" xfId="1251"/>
    <cellStyle name="Percent 4" xfId="1252"/>
    <cellStyle name="Percent 4 2" xfId="1253"/>
    <cellStyle name="Percent 4 2 2" xfId="1254"/>
    <cellStyle name="Percent 4 2 2 2" xfId="1255"/>
    <cellStyle name="Percent 4 2 2 2 2" xfId="1256"/>
    <cellStyle name="Percent 4 2 2 3" xfId="1257"/>
    <cellStyle name="Percent 4 2 3" xfId="1258"/>
    <cellStyle name="Percent 4 2 3 2" xfId="1259"/>
    <cellStyle name="Percent 4 2 4" xfId="1260"/>
    <cellStyle name="Percent 4 3" xfId="1261"/>
    <cellStyle name="Percent 4 3 2" xfId="1262"/>
    <cellStyle name="Percent 4 3 2 2" xfId="1263"/>
    <cellStyle name="Percent 4 3 3" xfId="1264"/>
    <cellStyle name="Percent 4 4" xfId="1265"/>
    <cellStyle name="Percent 4 4 2" xfId="1266"/>
    <cellStyle name="Percent 4 5" xfId="1267"/>
    <cellStyle name="Percent 5" xfId="1268"/>
    <cellStyle name="Percent 6" xfId="1269"/>
    <cellStyle name="Percent 6 2" xfId="1270"/>
    <cellStyle name="Percent 6 2 2" xfId="1271"/>
    <cellStyle name="Percent 6 2 2 2" xfId="1272"/>
    <cellStyle name="Percent 6 2 3" xfId="1273"/>
    <cellStyle name="Percent 6 3" xfId="1274"/>
    <cellStyle name="Percent 6 3 2" xfId="1275"/>
    <cellStyle name="Percent 6 4" xfId="1276"/>
    <cellStyle name="Percent 7" xfId="1277"/>
    <cellStyle name="Percent 8" xfId="1278"/>
    <cellStyle name="Percent 9" xfId="1279"/>
    <cellStyle name="Percent 9 2" xfId="1280"/>
    <cellStyle name="Percent 9 2 2" xfId="1281"/>
    <cellStyle name="Percent 9 2 2 2" xfId="1282"/>
    <cellStyle name="Percent 9 2 3" xfId="1283"/>
    <cellStyle name="Percent 9 3" xfId="1284"/>
    <cellStyle name="Percent 9 3 2" xfId="1285"/>
    <cellStyle name="Percent 9 4" xfId="1286"/>
    <cellStyle name="Section Break" xfId="1287"/>
    <cellStyle name="Section Break: parent row" xfId="1288"/>
    <cellStyle name="STYL0 - Style1" xfId="1289"/>
    <cellStyle name="STYL0 - Style1 10" xfId="1290"/>
    <cellStyle name="STYL0 - Style1 11" xfId="1291"/>
    <cellStyle name="STYL0 - Style1 12" xfId="1292"/>
    <cellStyle name="STYL0 - Style1 13" xfId="1293"/>
    <cellStyle name="STYL0 - Style1 14" xfId="1294"/>
    <cellStyle name="STYL0 - Style1 15" xfId="1295"/>
    <cellStyle name="STYL0 - Style1 16" xfId="1296"/>
    <cellStyle name="STYL0 - Style1 17" xfId="1297"/>
    <cellStyle name="STYL0 - Style1 18" xfId="1298"/>
    <cellStyle name="STYL0 - Style1 19" xfId="1299"/>
    <cellStyle name="STYL0 - Style1 2" xfId="1300"/>
    <cellStyle name="STYL0 - Style1 20" xfId="1301"/>
    <cellStyle name="STYL0 - Style1 21" xfId="1302"/>
    <cellStyle name="STYL0 - Style1 22" xfId="1303"/>
    <cellStyle name="STYL0 - Style1 23" xfId="1304"/>
    <cellStyle name="STYL0 - Style1 24" xfId="1305"/>
    <cellStyle name="STYL0 - Style1 25" xfId="1306"/>
    <cellStyle name="STYL0 - Style1 26" xfId="1307"/>
    <cellStyle name="STYL0 - Style1 27" xfId="1308"/>
    <cellStyle name="STYL0 - Style1 28" xfId="1309"/>
    <cellStyle name="STYL0 - Style1 29" xfId="1310"/>
    <cellStyle name="STYL0 - Style1 3" xfId="1311"/>
    <cellStyle name="STYL0 - Style1 30" xfId="1312"/>
    <cellStyle name="STYL0 - Style1 31" xfId="1313"/>
    <cellStyle name="STYL0 - Style1 4" xfId="1314"/>
    <cellStyle name="STYL0 - Style1 5" xfId="1315"/>
    <cellStyle name="STYL0 - Style1 6" xfId="1316"/>
    <cellStyle name="STYL0 - Style1 7" xfId="1317"/>
    <cellStyle name="STYL0 - Style1 8" xfId="1318"/>
    <cellStyle name="STYL0 - Style1 9" xfId="1319"/>
    <cellStyle name="STYL0 - Style1_STF-GDS-1-2 (REVISED)_DSM Case 1 Program Planning Sheet.TS" xfId="1320"/>
    <cellStyle name="STYL1 - Style2" xfId="1321"/>
    <cellStyle name="STYL1 - Style2 10" xfId="1322"/>
    <cellStyle name="STYL1 - Style2 11" xfId="1323"/>
    <cellStyle name="STYL1 - Style2 12" xfId="1324"/>
    <cellStyle name="STYL1 - Style2 13" xfId="1325"/>
    <cellStyle name="STYL1 - Style2 14" xfId="1326"/>
    <cellStyle name="STYL1 - Style2 15" xfId="1327"/>
    <cellStyle name="STYL1 - Style2 16" xfId="1328"/>
    <cellStyle name="STYL1 - Style2 17" xfId="1329"/>
    <cellStyle name="STYL1 - Style2 18" xfId="1330"/>
    <cellStyle name="STYL1 - Style2 19" xfId="1331"/>
    <cellStyle name="STYL1 - Style2 2" xfId="1332"/>
    <cellStyle name="STYL1 - Style2 20" xfId="1333"/>
    <cellStyle name="STYL1 - Style2 21" xfId="1334"/>
    <cellStyle name="STYL1 - Style2 22" xfId="1335"/>
    <cellStyle name="STYL1 - Style2 23" xfId="1336"/>
    <cellStyle name="STYL1 - Style2 24" xfId="1337"/>
    <cellStyle name="STYL1 - Style2 25" xfId="1338"/>
    <cellStyle name="STYL1 - Style2 26" xfId="1339"/>
    <cellStyle name="STYL1 - Style2 27" xfId="1340"/>
    <cellStyle name="STYL1 - Style2 28" xfId="1341"/>
    <cellStyle name="STYL1 - Style2 29" xfId="1342"/>
    <cellStyle name="STYL1 - Style2 3" xfId="1343"/>
    <cellStyle name="STYL1 - Style2 30" xfId="1344"/>
    <cellStyle name="STYL1 - Style2 31" xfId="1345"/>
    <cellStyle name="STYL1 - Style2 4" xfId="1346"/>
    <cellStyle name="STYL1 - Style2 5" xfId="1347"/>
    <cellStyle name="STYL1 - Style2 6" xfId="1348"/>
    <cellStyle name="STYL1 - Style2 7" xfId="1349"/>
    <cellStyle name="STYL1 - Style2 8" xfId="1350"/>
    <cellStyle name="STYL1 - Style2 9" xfId="1351"/>
    <cellStyle name="STYL1 - Style2_STF-GDS-1-2 (REVISED)_DSM Case 1 Program Planning Sheet.TS" xfId="1352"/>
    <cellStyle name="STYL2 - Style3" xfId="1353"/>
    <cellStyle name="STYL2 - Style3 10" xfId="1354"/>
    <cellStyle name="STYL2 - Style3 11" xfId="1355"/>
    <cellStyle name="STYL2 - Style3 12" xfId="1356"/>
    <cellStyle name="STYL2 - Style3 13" xfId="1357"/>
    <cellStyle name="STYL2 - Style3 14" xfId="1358"/>
    <cellStyle name="STYL2 - Style3 15" xfId="1359"/>
    <cellStyle name="STYL2 - Style3 16" xfId="1360"/>
    <cellStyle name="STYL2 - Style3 17" xfId="1361"/>
    <cellStyle name="STYL2 - Style3 18" xfId="1362"/>
    <cellStyle name="STYL2 - Style3 19" xfId="1363"/>
    <cellStyle name="STYL2 - Style3 2" xfId="1364"/>
    <cellStyle name="STYL2 - Style3 20" xfId="1365"/>
    <cellStyle name="STYL2 - Style3 21" xfId="1366"/>
    <cellStyle name="STYL2 - Style3 22" xfId="1367"/>
    <cellStyle name="STYL2 - Style3 23" xfId="1368"/>
    <cellStyle name="STYL2 - Style3 24" xfId="1369"/>
    <cellStyle name="STYL2 - Style3 25" xfId="1370"/>
    <cellStyle name="STYL2 - Style3 26" xfId="1371"/>
    <cellStyle name="STYL2 - Style3 27" xfId="1372"/>
    <cellStyle name="STYL2 - Style3 28" xfId="1373"/>
    <cellStyle name="STYL2 - Style3 29" xfId="1374"/>
    <cellStyle name="STYL2 - Style3 3" xfId="1375"/>
    <cellStyle name="STYL2 - Style3 30" xfId="1376"/>
    <cellStyle name="STYL2 - Style3 31" xfId="1377"/>
    <cellStyle name="STYL2 - Style3 4" xfId="1378"/>
    <cellStyle name="STYL2 - Style3 5" xfId="1379"/>
    <cellStyle name="STYL2 - Style3 6" xfId="1380"/>
    <cellStyle name="STYL2 - Style3 7" xfId="1381"/>
    <cellStyle name="STYL2 - Style3 8" xfId="1382"/>
    <cellStyle name="STYL2 - Style3 9" xfId="1383"/>
    <cellStyle name="STYL2 - Style3_STF-GDS-1-2 (REVISED)_DSM Case 1 Program Planning Sheet.TS" xfId="1384"/>
    <cellStyle name="STYL3 - Style4" xfId="1385"/>
    <cellStyle name="STYL3 - Style4 10" xfId="1386"/>
    <cellStyle name="STYL3 - Style4 11" xfId="1387"/>
    <cellStyle name="STYL3 - Style4 12" xfId="1388"/>
    <cellStyle name="STYL3 - Style4 13" xfId="1389"/>
    <cellStyle name="STYL3 - Style4 14" xfId="1390"/>
    <cellStyle name="STYL3 - Style4 15" xfId="1391"/>
    <cellStyle name="STYL3 - Style4 16" xfId="1392"/>
    <cellStyle name="STYL3 - Style4 17" xfId="1393"/>
    <cellStyle name="STYL3 - Style4 18" xfId="1394"/>
    <cellStyle name="STYL3 - Style4 19" xfId="1395"/>
    <cellStyle name="STYL3 - Style4 2" xfId="1396"/>
    <cellStyle name="STYL3 - Style4 20" xfId="1397"/>
    <cellStyle name="STYL3 - Style4 21" xfId="1398"/>
    <cellStyle name="STYL3 - Style4 22" xfId="1399"/>
    <cellStyle name="STYL3 - Style4 23" xfId="1400"/>
    <cellStyle name="STYL3 - Style4 24" xfId="1401"/>
    <cellStyle name="STYL3 - Style4 25" xfId="1402"/>
    <cellStyle name="STYL3 - Style4 26" xfId="1403"/>
    <cellStyle name="STYL3 - Style4 27" xfId="1404"/>
    <cellStyle name="STYL3 - Style4 28" xfId="1405"/>
    <cellStyle name="STYL3 - Style4 29" xfId="1406"/>
    <cellStyle name="STYL3 - Style4 3" xfId="1407"/>
    <cellStyle name="STYL3 - Style4 30" xfId="1408"/>
    <cellStyle name="STYL3 - Style4 31" xfId="1409"/>
    <cellStyle name="STYL3 - Style4 4" xfId="1410"/>
    <cellStyle name="STYL3 - Style4 5" xfId="1411"/>
    <cellStyle name="STYL3 - Style4 6" xfId="1412"/>
    <cellStyle name="STYL3 - Style4 7" xfId="1413"/>
    <cellStyle name="STYL3 - Style4 8" xfId="1414"/>
    <cellStyle name="STYL3 - Style4 9" xfId="1415"/>
    <cellStyle name="STYL3 - Style4_STF-GDS-1-2 (REVISED)_DSM Case 1 Program Planning Sheet.TS" xfId="1416"/>
    <cellStyle name="STYL4 - Style5" xfId="1417"/>
    <cellStyle name="STYL4 - Style5 10" xfId="1418"/>
    <cellStyle name="STYL4 - Style5 11" xfId="1419"/>
    <cellStyle name="STYL4 - Style5 12" xfId="1420"/>
    <cellStyle name="STYL4 - Style5 13" xfId="1421"/>
    <cellStyle name="STYL4 - Style5 14" xfId="1422"/>
    <cellStyle name="STYL4 - Style5 15" xfId="1423"/>
    <cellStyle name="STYL4 - Style5 16" xfId="1424"/>
    <cellStyle name="STYL4 - Style5 17" xfId="1425"/>
    <cellStyle name="STYL4 - Style5 18" xfId="1426"/>
    <cellStyle name="STYL4 - Style5 19" xfId="1427"/>
    <cellStyle name="STYL4 - Style5 2" xfId="1428"/>
    <cellStyle name="STYL4 - Style5 20" xfId="1429"/>
    <cellStyle name="STYL4 - Style5 21" xfId="1430"/>
    <cellStyle name="STYL4 - Style5 22" xfId="1431"/>
    <cellStyle name="STYL4 - Style5 23" xfId="1432"/>
    <cellStyle name="STYL4 - Style5 24" xfId="1433"/>
    <cellStyle name="STYL4 - Style5 25" xfId="1434"/>
    <cellStyle name="STYL4 - Style5 26" xfId="1435"/>
    <cellStyle name="STYL4 - Style5 27" xfId="1436"/>
    <cellStyle name="STYL4 - Style5 28" xfId="1437"/>
    <cellStyle name="STYL4 - Style5 29" xfId="1438"/>
    <cellStyle name="STYL4 - Style5 3" xfId="1439"/>
    <cellStyle name="STYL4 - Style5 30" xfId="1440"/>
    <cellStyle name="STYL4 - Style5 31" xfId="1441"/>
    <cellStyle name="STYL4 - Style5 4" xfId="1442"/>
    <cellStyle name="STYL4 - Style5 5" xfId="1443"/>
    <cellStyle name="STYL4 - Style5 6" xfId="1444"/>
    <cellStyle name="STYL4 - Style5 7" xfId="1445"/>
    <cellStyle name="STYL4 - Style5 8" xfId="1446"/>
    <cellStyle name="STYL4 - Style5 9" xfId="1447"/>
    <cellStyle name="STYL4 - Style5_STF-GDS-1-2 (REVISED)_DSM Case 1 Program Planning Sheet.TS" xfId="1448"/>
    <cellStyle name="STYL5 - Style6" xfId="1449"/>
    <cellStyle name="STYL5 - Style6 10" xfId="1450"/>
    <cellStyle name="STYL5 - Style6 11" xfId="1451"/>
    <cellStyle name="STYL5 - Style6 12" xfId="1452"/>
    <cellStyle name="STYL5 - Style6 13" xfId="1453"/>
    <cellStyle name="STYL5 - Style6 14" xfId="1454"/>
    <cellStyle name="STYL5 - Style6 15" xfId="1455"/>
    <cellStyle name="STYL5 - Style6 16" xfId="1456"/>
    <cellStyle name="STYL5 - Style6 17" xfId="1457"/>
    <cellStyle name="STYL5 - Style6 18" xfId="1458"/>
    <cellStyle name="STYL5 - Style6 19" xfId="1459"/>
    <cellStyle name="STYL5 - Style6 2" xfId="1460"/>
    <cellStyle name="STYL5 - Style6 20" xfId="1461"/>
    <cellStyle name="STYL5 - Style6 21" xfId="1462"/>
    <cellStyle name="STYL5 - Style6 22" xfId="1463"/>
    <cellStyle name="STYL5 - Style6 23" xfId="1464"/>
    <cellStyle name="STYL5 - Style6 24" xfId="1465"/>
    <cellStyle name="STYL5 - Style6 25" xfId="1466"/>
    <cellStyle name="STYL5 - Style6 26" xfId="1467"/>
    <cellStyle name="STYL5 - Style6 27" xfId="1468"/>
    <cellStyle name="STYL5 - Style6 28" xfId="1469"/>
    <cellStyle name="STYL5 - Style6 29" xfId="1470"/>
    <cellStyle name="STYL5 - Style6 3" xfId="1471"/>
    <cellStyle name="STYL5 - Style6 30" xfId="1472"/>
    <cellStyle name="STYL5 - Style6 31" xfId="1473"/>
    <cellStyle name="STYL5 - Style6 4" xfId="1474"/>
    <cellStyle name="STYL5 - Style6 5" xfId="1475"/>
    <cellStyle name="STYL5 - Style6 6" xfId="1476"/>
    <cellStyle name="STYL5 - Style6 7" xfId="1477"/>
    <cellStyle name="STYL5 - Style6 8" xfId="1478"/>
    <cellStyle name="STYL5 - Style6 9" xfId="1479"/>
    <cellStyle name="STYL5 - Style6_STF-GDS-1-2 (REVISED)_DSM Case 1 Program Planning Sheet.TS" xfId="1480"/>
    <cellStyle name="STYL6 - Style7" xfId="1481"/>
    <cellStyle name="STYL6 - Style7 10" xfId="1482"/>
    <cellStyle name="STYL6 - Style7 11" xfId="1483"/>
    <cellStyle name="STYL6 - Style7 12" xfId="1484"/>
    <cellStyle name="STYL6 - Style7 13" xfId="1485"/>
    <cellStyle name="STYL6 - Style7 14" xfId="1486"/>
    <cellStyle name="STYL6 - Style7 15" xfId="1487"/>
    <cellStyle name="STYL6 - Style7 16" xfId="1488"/>
    <cellStyle name="STYL6 - Style7 17" xfId="1489"/>
    <cellStyle name="STYL6 - Style7 18" xfId="1490"/>
    <cellStyle name="STYL6 - Style7 19" xfId="1491"/>
    <cellStyle name="STYL6 - Style7 2" xfId="1492"/>
    <cellStyle name="STYL6 - Style7 20" xfId="1493"/>
    <cellStyle name="STYL6 - Style7 21" xfId="1494"/>
    <cellStyle name="STYL6 - Style7 22" xfId="1495"/>
    <cellStyle name="STYL6 - Style7 23" xfId="1496"/>
    <cellStyle name="STYL6 - Style7 24" xfId="1497"/>
    <cellStyle name="STYL6 - Style7 25" xfId="1498"/>
    <cellStyle name="STYL6 - Style7 26" xfId="1499"/>
    <cellStyle name="STYL6 - Style7 27" xfId="1500"/>
    <cellStyle name="STYL6 - Style7 28" xfId="1501"/>
    <cellStyle name="STYL6 - Style7 29" xfId="1502"/>
    <cellStyle name="STYL6 - Style7 3" xfId="1503"/>
    <cellStyle name="STYL6 - Style7 30" xfId="1504"/>
    <cellStyle name="STYL6 - Style7 31" xfId="1505"/>
    <cellStyle name="STYL6 - Style7 4" xfId="1506"/>
    <cellStyle name="STYL6 - Style7 5" xfId="1507"/>
    <cellStyle name="STYL6 - Style7 6" xfId="1508"/>
    <cellStyle name="STYL6 - Style7 7" xfId="1509"/>
    <cellStyle name="STYL6 - Style7 8" xfId="1510"/>
    <cellStyle name="STYL6 - Style7 9" xfId="1511"/>
    <cellStyle name="STYL6 - Style7_STF-GDS-1-2 (REVISED)_DSM Case 1 Program Planning Sheet.TS" xfId="1512"/>
    <cellStyle name="STYL7 - Style8" xfId="1513"/>
    <cellStyle name="STYL7 - Style8 10" xfId="1514"/>
    <cellStyle name="STYL7 - Style8 11" xfId="1515"/>
    <cellStyle name="STYL7 - Style8 12" xfId="1516"/>
    <cellStyle name="STYL7 - Style8 13" xfId="1517"/>
    <cellStyle name="STYL7 - Style8 14" xfId="1518"/>
    <cellStyle name="STYL7 - Style8 15" xfId="1519"/>
    <cellStyle name="STYL7 - Style8 16" xfId="1520"/>
    <cellStyle name="STYL7 - Style8 17" xfId="1521"/>
    <cellStyle name="STYL7 - Style8 18" xfId="1522"/>
    <cellStyle name="STYL7 - Style8 19" xfId="1523"/>
    <cellStyle name="STYL7 - Style8 2" xfId="1524"/>
    <cellStyle name="STYL7 - Style8 20" xfId="1525"/>
    <cellStyle name="STYL7 - Style8 21" xfId="1526"/>
    <cellStyle name="STYL7 - Style8 22" xfId="1527"/>
    <cellStyle name="STYL7 - Style8 23" xfId="1528"/>
    <cellStyle name="STYL7 - Style8 24" xfId="1529"/>
    <cellStyle name="STYL7 - Style8 25" xfId="1530"/>
    <cellStyle name="STYL7 - Style8 26" xfId="1531"/>
    <cellStyle name="STYL7 - Style8 27" xfId="1532"/>
    <cellStyle name="STYL7 - Style8 28" xfId="1533"/>
    <cellStyle name="STYL7 - Style8 29" xfId="1534"/>
    <cellStyle name="STYL7 - Style8 3" xfId="1535"/>
    <cellStyle name="STYL7 - Style8 30" xfId="1536"/>
    <cellStyle name="STYL7 - Style8 31" xfId="1537"/>
    <cellStyle name="STYL7 - Style8 4" xfId="1538"/>
    <cellStyle name="STYL7 - Style8 5" xfId="1539"/>
    <cellStyle name="STYL7 - Style8 6" xfId="1540"/>
    <cellStyle name="STYL7 - Style8 7" xfId="1541"/>
    <cellStyle name="STYL7 - Style8 8" xfId="1542"/>
    <cellStyle name="STYL7 - Style8 9" xfId="1543"/>
    <cellStyle name="STYL7 - Style8_STF-GDS-1-2 (REVISED)_DSM Case 1 Program Planning Sheet.TS" xfId="1544"/>
    <cellStyle name="Style 1" xfId="1545"/>
    <cellStyle name="Style 1 10" xfId="1546"/>
    <cellStyle name="Style 1 11" xfId="1547"/>
    <cellStyle name="Style 1 12" xfId="1548"/>
    <cellStyle name="Style 1 13" xfId="1549"/>
    <cellStyle name="Style 1 14" xfId="1550"/>
    <cellStyle name="Style 1 15" xfId="1551"/>
    <cellStyle name="Style 1 16" xfId="1552"/>
    <cellStyle name="Style 1 17" xfId="1553"/>
    <cellStyle name="Style 1 18" xfId="1554"/>
    <cellStyle name="Style 1 19" xfId="1555"/>
    <cellStyle name="Style 1 2" xfId="1556"/>
    <cellStyle name="Style 1 20" xfId="1557"/>
    <cellStyle name="Style 1 21" xfId="1558"/>
    <cellStyle name="Style 1 22" xfId="1559"/>
    <cellStyle name="Style 1 23" xfId="1560"/>
    <cellStyle name="Style 1 24" xfId="1561"/>
    <cellStyle name="Style 1 25" xfId="1562"/>
    <cellStyle name="Style 1 26" xfId="1563"/>
    <cellStyle name="Style 1 27" xfId="1564"/>
    <cellStyle name="Style 1 28" xfId="1565"/>
    <cellStyle name="Style 1 29" xfId="1566"/>
    <cellStyle name="Style 1 3" xfId="1567"/>
    <cellStyle name="Style 1 30" xfId="1568"/>
    <cellStyle name="Style 1 31" xfId="1569"/>
    <cellStyle name="Style 1 4" xfId="1570"/>
    <cellStyle name="Style 1 5" xfId="1571"/>
    <cellStyle name="Style 1 6" xfId="1572"/>
    <cellStyle name="Style 1 7" xfId="1573"/>
    <cellStyle name="Style 1 8" xfId="1574"/>
    <cellStyle name="Style 1 9" xfId="1575"/>
    <cellStyle name="Table title" xfId="1576"/>
    <cellStyle name="Tim" xfId="1577"/>
    <cellStyle name="Title 2" xfId="1578"/>
    <cellStyle name="Title 3" xfId="1579"/>
    <cellStyle name="Total 2" xfId="1580"/>
    <cellStyle name="Total 3" xfId="1581"/>
    <cellStyle name="Warning Text 2" xfId="1582"/>
    <cellStyle name="Warning Text 3" xfId="1583"/>
  </cellStyles>
  <dxfs count="0"/>
  <tableStyles count="0" defaultTableStyle="TableStyleMedium2" defaultPivotStyle="PivotStyleLight16"/>
  <colors>
    <mruColors>
      <color rgb="FF77BC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7"/>
  <sheetViews>
    <sheetView workbookViewId="0">
      <selection activeCell="F17" sqref="F17"/>
    </sheetView>
  </sheetViews>
  <sheetFormatPr defaultRowHeight="15"/>
  <cols>
    <col min="3" max="3" width="34" customWidth="1"/>
  </cols>
  <sheetData>
    <row r="1" spans="1:4">
      <c r="A1" s="31" t="s">
        <v>81</v>
      </c>
    </row>
    <row r="2" spans="1:4">
      <c r="B2" t="s">
        <v>82</v>
      </c>
    </row>
    <row r="3" spans="1:4">
      <c r="C3" t="s">
        <v>185</v>
      </c>
      <c r="D3" t="s">
        <v>186</v>
      </c>
    </row>
    <row r="4" spans="1:4">
      <c r="C4" t="s">
        <v>83</v>
      </c>
      <c r="D4" t="s">
        <v>84</v>
      </c>
    </row>
    <row r="5" spans="1:4">
      <c r="D5" t="s">
        <v>85</v>
      </c>
    </row>
    <row r="6" spans="1:4">
      <c r="C6" t="s">
        <v>182</v>
      </c>
      <c r="D6" t="s">
        <v>183</v>
      </c>
    </row>
    <row r="7" spans="1:4">
      <c r="D7"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759"/>
  <sheetViews>
    <sheetView workbookViewId="0">
      <selection activeCell="E19" sqref="E19"/>
    </sheetView>
  </sheetViews>
  <sheetFormatPr defaultRowHeight="15"/>
  <cols>
    <col min="1" max="1" width="16.7109375" customWidth="1"/>
    <col min="2" max="2" width="27.140625" customWidth="1"/>
    <col min="3" max="3" width="12.7109375" customWidth="1"/>
    <col min="4" max="5" width="20.28515625" customWidth="1"/>
    <col min="6" max="7" width="24.140625" customWidth="1"/>
    <col min="9" max="9" width="18.28515625" customWidth="1"/>
    <col min="10" max="10" width="14.85546875" customWidth="1"/>
    <col min="22" max="22" width="16.7109375" customWidth="1"/>
    <col min="23" max="23" width="23.7109375" customWidth="1"/>
    <col min="25" max="25" width="13.140625" customWidth="1"/>
    <col min="26" max="26" width="14.28515625" customWidth="1"/>
    <col min="27" max="27" width="15" customWidth="1"/>
    <col min="30" max="30" width="14.42578125" customWidth="1"/>
    <col min="31" max="31" width="13.5703125" customWidth="1"/>
    <col min="36" max="36" width="14.85546875" customWidth="1"/>
    <col min="37" max="37" width="22.7109375" customWidth="1"/>
    <col min="39" max="39" width="17" customWidth="1"/>
    <col min="40" max="40" width="14.42578125" customWidth="1"/>
    <col min="41" max="41" width="18.7109375" customWidth="1"/>
    <col min="43" max="43" width="12.7109375" customWidth="1"/>
    <col min="44" max="44" width="13.85546875" customWidth="1"/>
    <col min="45" max="45" width="14.28515625" customWidth="1"/>
  </cols>
  <sheetData>
    <row r="1" spans="1:46">
      <c r="A1" s="130" t="s">
        <v>483</v>
      </c>
      <c r="J1" s="130" t="s">
        <v>476</v>
      </c>
      <c r="V1" s="130" t="s">
        <v>484</v>
      </c>
      <c r="AE1" s="130" t="s">
        <v>476</v>
      </c>
      <c r="AJ1" s="130" t="s">
        <v>485</v>
      </c>
      <c r="AS1" s="130" t="s">
        <v>476</v>
      </c>
    </row>
    <row r="2" spans="1:46">
      <c r="A2" t="s">
        <v>187</v>
      </c>
      <c r="B2" t="s">
        <v>188</v>
      </c>
      <c r="C2" t="s">
        <v>189</v>
      </c>
      <c r="D2" t="s">
        <v>89</v>
      </c>
      <c r="E2" t="s">
        <v>190</v>
      </c>
      <c r="F2" t="s">
        <v>191</v>
      </c>
      <c r="G2" t="s">
        <v>192</v>
      </c>
      <c r="H2" t="s">
        <v>473</v>
      </c>
      <c r="I2" s="99" t="s">
        <v>474</v>
      </c>
      <c r="J2" s="100" t="s">
        <v>475</v>
      </c>
      <c r="K2" s="100" t="s">
        <v>486</v>
      </c>
      <c r="L2" s="100"/>
      <c r="V2" t="s">
        <v>187</v>
      </c>
      <c r="W2" t="s">
        <v>188</v>
      </c>
      <c r="X2" t="s">
        <v>189</v>
      </c>
      <c r="Y2" t="s">
        <v>89</v>
      </c>
      <c r="Z2" t="s">
        <v>190</v>
      </c>
      <c r="AA2" t="s">
        <v>191</v>
      </c>
      <c r="AB2" t="s">
        <v>192</v>
      </c>
      <c r="AC2" t="s">
        <v>473</v>
      </c>
      <c r="AD2" s="99" t="s">
        <v>474</v>
      </c>
      <c r="AE2" s="100" t="s">
        <v>475</v>
      </c>
      <c r="AF2" s="100" t="s">
        <v>486</v>
      </c>
      <c r="AJ2" t="s">
        <v>187</v>
      </c>
      <c r="AK2" t="s">
        <v>188</v>
      </c>
      <c r="AL2" t="s">
        <v>189</v>
      </c>
      <c r="AM2" t="s">
        <v>89</v>
      </c>
      <c r="AN2" t="s">
        <v>190</v>
      </c>
      <c r="AO2" t="s">
        <v>191</v>
      </c>
      <c r="AP2" t="s">
        <v>192</v>
      </c>
      <c r="AQ2" t="s">
        <v>473</v>
      </c>
      <c r="AR2" s="99" t="s">
        <v>474</v>
      </c>
      <c r="AS2" s="100" t="s">
        <v>475</v>
      </c>
      <c r="AT2" s="100" t="s">
        <v>486</v>
      </c>
    </row>
    <row r="3" spans="1:46">
      <c r="A3" t="s">
        <v>194</v>
      </c>
      <c r="B3" t="s">
        <v>195</v>
      </c>
      <c r="C3" t="s">
        <v>196</v>
      </c>
      <c r="D3" t="s">
        <v>88</v>
      </c>
      <c r="E3" t="s">
        <v>197</v>
      </c>
      <c r="F3" t="s">
        <v>198</v>
      </c>
      <c r="G3" t="s">
        <v>386</v>
      </c>
      <c r="H3" s="88">
        <f>AVERAGEIFS(Applicability!$M:$M,Applicability!$A:$A,B3,Applicability!$B:$B,D3,Applicability!$C:$C,C3)</f>
        <v>0.6</v>
      </c>
      <c r="I3">
        <v>1</v>
      </c>
      <c r="J3" s="87">
        <f>1-J33</f>
        <v>0.45999999999999996</v>
      </c>
      <c r="K3" s="88">
        <f>IF(J3&lt;&gt;"",J3,H3)</f>
        <v>0.45999999999999996</v>
      </c>
      <c r="M3" s="95" t="s">
        <v>480</v>
      </c>
      <c r="V3" t="s">
        <v>194</v>
      </c>
      <c r="W3" t="s">
        <v>195</v>
      </c>
      <c r="X3" t="s">
        <v>196</v>
      </c>
      <c r="Y3" t="s">
        <v>88</v>
      </c>
      <c r="Z3" t="s">
        <v>197</v>
      </c>
      <c r="AA3" t="s">
        <v>198</v>
      </c>
      <c r="AB3" t="s">
        <v>386</v>
      </c>
      <c r="AC3" s="88">
        <f>AVERAGEIFS(Applicability!$M:$M,Applicability!$A:$A,W3,Applicability!$B:$B,Y3,Applicability!$C:$C,X3)</f>
        <v>0.6</v>
      </c>
      <c r="AD3">
        <v>1</v>
      </c>
      <c r="AE3" s="87">
        <f>1-AE33</f>
        <v>0.45999999999999996</v>
      </c>
      <c r="AF3" s="88">
        <f>IF(AE3&lt;&gt;"",AE3,AC3)</f>
        <v>0.45999999999999996</v>
      </c>
      <c r="AJ3" t="s">
        <v>194</v>
      </c>
      <c r="AK3" t="s">
        <v>195</v>
      </c>
      <c r="AL3" t="s">
        <v>196</v>
      </c>
      <c r="AM3" t="s">
        <v>88</v>
      </c>
      <c r="AN3" t="s">
        <v>197</v>
      </c>
      <c r="AO3" t="s">
        <v>198</v>
      </c>
      <c r="AP3" t="s">
        <v>386</v>
      </c>
      <c r="AQ3" s="88">
        <f>AVERAGEIFS(Applicability!$M:$M,Applicability!$A:$A,AK3,Applicability!$B:$B,AM3,Applicability!$C:$C,AL3)</f>
        <v>0.6</v>
      </c>
      <c r="AR3">
        <v>1</v>
      </c>
      <c r="AS3" s="87">
        <f>1-AS33</f>
        <v>0.45999999999999996</v>
      </c>
      <c r="AT3" s="88">
        <f>IF(AS3&lt;&gt;"",AS3,AQ3)</f>
        <v>0.45999999999999996</v>
      </c>
    </row>
    <row r="4" spans="1:46">
      <c r="A4" t="s">
        <v>194</v>
      </c>
      <c r="B4" t="s">
        <v>195</v>
      </c>
      <c r="C4" t="s">
        <v>196</v>
      </c>
      <c r="D4" t="s">
        <v>199</v>
      </c>
      <c r="E4" t="s">
        <v>197</v>
      </c>
      <c r="F4" t="s">
        <v>198</v>
      </c>
      <c r="G4" t="s">
        <v>386</v>
      </c>
      <c r="H4" s="88">
        <f>AVERAGEIFS(Applicability!$M:$M,Applicability!$A:$A,B4,Applicability!$B:$B,D4,Applicability!$C:$C,C4)</f>
        <v>0.6</v>
      </c>
      <c r="I4">
        <v>1</v>
      </c>
      <c r="J4" s="87">
        <f t="shared" ref="J4:J8" si="0">1-J34</f>
        <v>0.45999999999999996</v>
      </c>
      <c r="K4" s="88">
        <f t="shared" ref="K4:K67" si="1">IF(J4&lt;&gt;"",J4,H4)</f>
        <v>0.45999999999999996</v>
      </c>
      <c r="M4" s="95" t="s">
        <v>482</v>
      </c>
      <c r="V4" t="s">
        <v>194</v>
      </c>
      <c r="W4" t="s">
        <v>195</v>
      </c>
      <c r="X4" t="s">
        <v>196</v>
      </c>
      <c r="Y4" t="s">
        <v>199</v>
      </c>
      <c r="Z4" t="s">
        <v>197</v>
      </c>
      <c r="AA4" t="s">
        <v>198</v>
      </c>
      <c r="AB4" t="s">
        <v>386</v>
      </c>
      <c r="AC4" s="88">
        <f>AVERAGEIFS(Applicability!$M:$M,Applicability!$A:$A,W4,Applicability!$B:$B,Y4,Applicability!$C:$C,X4)</f>
        <v>0.6</v>
      </c>
      <c r="AD4">
        <v>1</v>
      </c>
      <c r="AE4" s="87">
        <f t="shared" ref="AE4:AE8" si="2">1-AE34</f>
        <v>0.45999999999999996</v>
      </c>
      <c r="AF4" s="88">
        <f t="shared" ref="AF4:AF67" si="3">IF(AE4&lt;&gt;"",AE4,AC4)</f>
        <v>0.45999999999999996</v>
      </c>
      <c r="AJ4" t="s">
        <v>194</v>
      </c>
      <c r="AK4" t="s">
        <v>195</v>
      </c>
      <c r="AL4" t="s">
        <v>196</v>
      </c>
      <c r="AM4" t="s">
        <v>199</v>
      </c>
      <c r="AN4" t="s">
        <v>197</v>
      </c>
      <c r="AO4" t="s">
        <v>198</v>
      </c>
      <c r="AP4" t="s">
        <v>386</v>
      </c>
      <c r="AQ4" s="88">
        <f>AVERAGEIFS(Applicability!$M:$M,Applicability!$A:$A,AK4,Applicability!$B:$B,AM4,Applicability!$C:$C,AL4)</f>
        <v>0.6</v>
      </c>
      <c r="AR4">
        <v>1</v>
      </c>
      <c r="AS4" s="87">
        <f t="shared" ref="AS4:AS8" si="4">1-AS34</f>
        <v>0.45999999999999996</v>
      </c>
      <c r="AT4" s="88">
        <f t="shared" ref="AT4:AT67" si="5">IF(AS4&lt;&gt;"",AS4,AQ4)</f>
        <v>0.45999999999999996</v>
      </c>
    </row>
    <row r="5" spans="1:46">
      <c r="A5" t="s">
        <v>194</v>
      </c>
      <c r="B5" t="s">
        <v>195</v>
      </c>
      <c r="C5" t="s">
        <v>196</v>
      </c>
      <c r="D5" t="s">
        <v>316</v>
      </c>
      <c r="E5" t="s">
        <v>197</v>
      </c>
      <c r="F5" t="s">
        <v>198</v>
      </c>
      <c r="G5" t="s">
        <v>386</v>
      </c>
      <c r="H5" s="88">
        <f>AVERAGEIFS(Applicability!$M:$M,Applicability!$A:$A,B5,Applicability!$B:$B,D5,Applicability!$C:$C,C5)</f>
        <v>0.6</v>
      </c>
      <c r="I5">
        <v>1</v>
      </c>
      <c r="J5" s="87">
        <f t="shared" si="0"/>
        <v>0.45999999999999996</v>
      </c>
      <c r="K5" s="88">
        <f t="shared" si="1"/>
        <v>0.45999999999999996</v>
      </c>
      <c r="M5" s="100" t="s">
        <v>481</v>
      </c>
      <c r="V5" t="s">
        <v>194</v>
      </c>
      <c r="W5" t="s">
        <v>195</v>
      </c>
      <c r="X5" t="s">
        <v>196</v>
      </c>
      <c r="Y5" t="s">
        <v>316</v>
      </c>
      <c r="Z5" t="s">
        <v>197</v>
      </c>
      <c r="AA5" t="s">
        <v>198</v>
      </c>
      <c r="AB5" t="s">
        <v>386</v>
      </c>
      <c r="AC5" s="88">
        <f>AVERAGEIFS(Applicability!$M:$M,Applicability!$A:$A,W5,Applicability!$B:$B,Y5,Applicability!$C:$C,X5)</f>
        <v>0.6</v>
      </c>
      <c r="AD5">
        <v>1</v>
      </c>
      <c r="AE5" s="87">
        <f t="shared" si="2"/>
        <v>0.45999999999999996</v>
      </c>
      <c r="AF5" s="88">
        <f t="shared" si="3"/>
        <v>0.45999999999999996</v>
      </c>
      <c r="AJ5" t="s">
        <v>194</v>
      </c>
      <c r="AK5" t="s">
        <v>195</v>
      </c>
      <c r="AL5" t="s">
        <v>196</v>
      </c>
      <c r="AM5" t="s">
        <v>316</v>
      </c>
      <c r="AN5" t="s">
        <v>197</v>
      </c>
      <c r="AO5" t="s">
        <v>198</v>
      </c>
      <c r="AP5" t="s">
        <v>386</v>
      </c>
      <c r="AQ5" s="88">
        <f>AVERAGEIFS(Applicability!$M:$M,Applicability!$A:$A,AK5,Applicability!$B:$B,AM5,Applicability!$C:$C,AL5)</f>
        <v>0.6</v>
      </c>
      <c r="AR5">
        <v>1</v>
      </c>
      <c r="AS5" s="87">
        <f t="shared" si="4"/>
        <v>0.45999999999999996</v>
      </c>
      <c r="AT5" s="88">
        <f t="shared" si="5"/>
        <v>0.45999999999999996</v>
      </c>
    </row>
    <row r="6" spans="1:46">
      <c r="A6" t="s">
        <v>194</v>
      </c>
      <c r="B6" t="s">
        <v>195</v>
      </c>
      <c r="C6" t="s">
        <v>201</v>
      </c>
      <c r="D6" t="s">
        <v>88</v>
      </c>
      <c r="E6" t="s">
        <v>197</v>
      </c>
      <c r="F6" t="s">
        <v>198</v>
      </c>
      <c r="G6" t="s">
        <v>386</v>
      </c>
      <c r="H6" s="88">
        <f>AVERAGEIFS(Applicability!$M:$M,Applicability!$A:$A,B6,Applicability!$B:$B,D6,Applicability!$C:$C,C6)</f>
        <v>0.6</v>
      </c>
      <c r="I6">
        <v>1</v>
      </c>
      <c r="J6" s="87">
        <f t="shared" si="0"/>
        <v>0.45999999999999996</v>
      </c>
      <c r="K6" s="88">
        <f t="shared" si="1"/>
        <v>0.45999999999999996</v>
      </c>
      <c r="V6" t="s">
        <v>194</v>
      </c>
      <c r="W6" t="s">
        <v>195</v>
      </c>
      <c r="X6" t="s">
        <v>201</v>
      </c>
      <c r="Y6" t="s">
        <v>88</v>
      </c>
      <c r="Z6" t="s">
        <v>197</v>
      </c>
      <c r="AA6" t="s">
        <v>198</v>
      </c>
      <c r="AB6" t="s">
        <v>386</v>
      </c>
      <c r="AC6" s="88">
        <f>AVERAGEIFS(Applicability!$M:$M,Applicability!$A:$A,W6,Applicability!$B:$B,Y6,Applicability!$C:$C,X6)</f>
        <v>0.6</v>
      </c>
      <c r="AD6">
        <v>1</v>
      </c>
      <c r="AE6" s="87">
        <f t="shared" si="2"/>
        <v>0.45999999999999996</v>
      </c>
      <c r="AF6" s="88">
        <f t="shared" si="3"/>
        <v>0.45999999999999996</v>
      </c>
      <c r="AJ6" t="s">
        <v>194</v>
      </c>
      <c r="AK6" t="s">
        <v>195</v>
      </c>
      <c r="AL6" t="s">
        <v>201</v>
      </c>
      <c r="AM6" t="s">
        <v>88</v>
      </c>
      <c r="AN6" t="s">
        <v>197</v>
      </c>
      <c r="AO6" t="s">
        <v>198</v>
      </c>
      <c r="AP6" t="s">
        <v>386</v>
      </c>
      <c r="AQ6" s="88">
        <f>AVERAGEIFS(Applicability!$M:$M,Applicability!$A:$A,AK6,Applicability!$B:$B,AM6,Applicability!$C:$C,AL6)</f>
        <v>0.6</v>
      </c>
      <c r="AR6">
        <v>1</v>
      </c>
      <c r="AS6" s="87">
        <f t="shared" si="4"/>
        <v>0.45999999999999996</v>
      </c>
      <c r="AT6" s="88">
        <f t="shared" si="5"/>
        <v>0.45999999999999996</v>
      </c>
    </row>
    <row r="7" spans="1:46">
      <c r="A7" t="s">
        <v>194</v>
      </c>
      <c r="B7" t="s">
        <v>195</v>
      </c>
      <c r="C7" t="s">
        <v>201</v>
      </c>
      <c r="D7" t="s">
        <v>199</v>
      </c>
      <c r="E7" t="s">
        <v>197</v>
      </c>
      <c r="F7" t="s">
        <v>198</v>
      </c>
      <c r="G7" t="s">
        <v>386</v>
      </c>
      <c r="H7" s="88">
        <f>AVERAGEIFS(Applicability!$M:$M,Applicability!$A:$A,B7,Applicability!$B:$B,D7,Applicability!$C:$C,C7)</f>
        <v>0.6</v>
      </c>
      <c r="I7">
        <v>1</v>
      </c>
      <c r="J7" s="87">
        <f t="shared" si="0"/>
        <v>0.45999999999999996</v>
      </c>
      <c r="K7" s="88">
        <f t="shared" si="1"/>
        <v>0.45999999999999996</v>
      </c>
      <c r="V7" t="s">
        <v>194</v>
      </c>
      <c r="W7" t="s">
        <v>195</v>
      </c>
      <c r="X7" t="s">
        <v>201</v>
      </c>
      <c r="Y7" t="s">
        <v>199</v>
      </c>
      <c r="Z7" t="s">
        <v>197</v>
      </c>
      <c r="AA7" t="s">
        <v>198</v>
      </c>
      <c r="AB7" t="s">
        <v>386</v>
      </c>
      <c r="AC7" s="88">
        <f>AVERAGEIFS(Applicability!$M:$M,Applicability!$A:$A,W7,Applicability!$B:$B,Y7,Applicability!$C:$C,X7)</f>
        <v>0.6</v>
      </c>
      <c r="AD7">
        <v>1</v>
      </c>
      <c r="AE7" s="87">
        <f t="shared" si="2"/>
        <v>0.45999999999999996</v>
      </c>
      <c r="AF7" s="88">
        <f t="shared" si="3"/>
        <v>0.45999999999999996</v>
      </c>
      <c r="AJ7" t="s">
        <v>194</v>
      </c>
      <c r="AK7" t="s">
        <v>195</v>
      </c>
      <c r="AL7" t="s">
        <v>201</v>
      </c>
      <c r="AM7" t="s">
        <v>199</v>
      </c>
      <c r="AN7" t="s">
        <v>197</v>
      </c>
      <c r="AO7" t="s">
        <v>198</v>
      </c>
      <c r="AP7" t="s">
        <v>386</v>
      </c>
      <c r="AQ7" s="88">
        <f>AVERAGEIFS(Applicability!$M:$M,Applicability!$A:$A,AK7,Applicability!$B:$B,AM7,Applicability!$C:$C,AL7)</f>
        <v>0.6</v>
      </c>
      <c r="AR7">
        <v>1</v>
      </c>
      <c r="AS7" s="87">
        <f t="shared" si="4"/>
        <v>0.45999999999999996</v>
      </c>
      <c r="AT7" s="88">
        <f t="shared" si="5"/>
        <v>0.45999999999999996</v>
      </c>
    </row>
    <row r="8" spans="1:46">
      <c r="A8" t="s">
        <v>194</v>
      </c>
      <c r="B8" t="s">
        <v>195</v>
      </c>
      <c r="C8" t="s">
        <v>201</v>
      </c>
      <c r="D8" t="s">
        <v>316</v>
      </c>
      <c r="E8" t="s">
        <v>197</v>
      </c>
      <c r="F8" t="s">
        <v>198</v>
      </c>
      <c r="G8" t="s">
        <v>386</v>
      </c>
      <c r="H8" s="88">
        <f>AVERAGEIFS(Applicability!$M:$M,Applicability!$A:$A,B8,Applicability!$B:$B,D8,Applicability!$C:$C,C8)</f>
        <v>0.6</v>
      </c>
      <c r="I8">
        <v>1</v>
      </c>
      <c r="J8" s="87">
        <f t="shared" si="0"/>
        <v>0.45999999999999996</v>
      </c>
      <c r="K8" s="88">
        <f t="shared" si="1"/>
        <v>0.45999999999999996</v>
      </c>
      <c r="V8" t="s">
        <v>194</v>
      </c>
      <c r="W8" t="s">
        <v>195</v>
      </c>
      <c r="X8" t="s">
        <v>201</v>
      </c>
      <c r="Y8" t="s">
        <v>316</v>
      </c>
      <c r="Z8" t="s">
        <v>197</v>
      </c>
      <c r="AA8" t="s">
        <v>198</v>
      </c>
      <c r="AB8" t="s">
        <v>386</v>
      </c>
      <c r="AC8" s="88">
        <f>AVERAGEIFS(Applicability!$M:$M,Applicability!$A:$A,W8,Applicability!$B:$B,Y8,Applicability!$C:$C,X8)</f>
        <v>0.6</v>
      </c>
      <c r="AD8">
        <v>1</v>
      </c>
      <c r="AE8" s="87">
        <f t="shared" si="2"/>
        <v>0.45999999999999996</v>
      </c>
      <c r="AF8" s="88">
        <f t="shared" si="3"/>
        <v>0.45999999999999996</v>
      </c>
      <c r="AJ8" t="s">
        <v>194</v>
      </c>
      <c r="AK8" t="s">
        <v>195</v>
      </c>
      <c r="AL8" t="s">
        <v>201</v>
      </c>
      <c r="AM8" t="s">
        <v>316</v>
      </c>
      <c r="AN8" t="s">
        <v>197</v>
      </c>
      <c r="AO8" t="s">
        <v>198</v>
      </c>
      <c r="AP8" t="s">
        <v>386</v>
      </c>
      <c r="AQ8" s="88">
        <f>AVERAGEIFS(Applicability!$M:$M,Applicability!$A:$A,AK8,Applicability!$B:$B,AM8,Applicability!$C:$C,AL8)</f>
        <v>0.6</v>
      </c>
      <c r="AR8">
        <v>1</v>
      </c>
      <c r="AS8" s="87">
        <f t="shared" si="4"/>
        <v>0.45999999999999996</v>
      </c>
      <c r="AT8" s="88">
        <f t="shared" si="5"/>
        <v>0.45999999999999996</v>
      </c>
    </row>
    <row r="9" spans="1:46">
      <c r="A9" t="s">
        <v>194</v>
      </c>
      <c r="B9" t="s">
        <v>202</v>
      </c>
      <c r="C9" t="s">
        <v>196</v>
      </c>
      <c r="D9" t="s">
        <v>88</v>
      </c>
      <c r="E9" t="s">
        <v>197</v>
      </c>
      <c r="F9" t="s">
        <v>203</v>
      </c>
      <c r="G9" t="s">
        <v>386</v>
      </c>
      <c r="H9" s="88">
        <f>AVERAGEIFS(Applicability!$M:$M,Applicability!$A:$A,B9,Applicability!$B:$B,D9,Applicability!$C:$C,C9)</f>
        <v>0.54</v>
      </c>
      <c r="K9" s="88">
        <f t="shared" si="1"/>
        <v>0.54</v>
      </c>
      <c r="V9" t="s">
        <v>194</v>
      </c>
      <c r="W9" t="s">
        <v>202</v>
      </c>
      <c r="X9" t="s">
        <v>196</v>
      </c>
      <c r="Y9" t="s">
        <v>88</v>
      </c>
      <c r="Z9" t="s">
        <v>197</v>
      </c>
      <c r="AA9" t="s">
        <v>203</v>
      </c>
      <c r="AB9" t="s">
        <v>386</v>
      </c>
      <c r="AC9" s="88">
        <f>AVERAGEIFS(Applicability!$M:$M,Applicability!$A:$A,W9,Applicability!$B:$B,Y9,Applicability!$C:$C,X9)</f>
        <v>0.54</v>
      </c>
      <c r="AF9" s="88">
        <f t="shared" si="3"/>
        <v>0.54</v>
      </c>
      <c r="AJ9" t="s">
        <v>194</v>
      </c>
      <c r="AK9" t="s">
        <v>202</v>
      </c>
      <c r="AL9" t="s">
        <v>196</v>
      </c>
      <c r="AM9" t="s">
        <v>88</v>
      </c>
      <c r="AN9" t="s">
        <v>197</v>
      </c>
      <c r="AO9" t="s">
        <v>203</v>
      </c>
      <c r="AP9" t="s">
        <v>386</v>
      </c>
      <c r="AQ9" s="88">
        <f>AVERAGEIFS(Applicability!$M:$M,Applicability!$A:$A,AK9,Applicability!$B:$B,AM9,Applicability!$C:$C,AL9)</f>
        <v>0.54</v>
      </c>
      <c r="AT9" s="88">
        <f t="shared" si="5"/>
        <v>0.54</v>
      </c>
    </row>
    <row r="10" spans="1:46">
      <c r="A10" t="s">
        <v>194</v>
      </c>
      <c r="B10" t="s">
        <v>202</v>
      </c>
      <c r="C10" t="s">
        <v>196</v>
      </c>
      <c r="D10" t="s">
        <v>199</v>
      </c>
      <c r="E10" t="s">
        <v>197</v>
      </c>
      <c r="F10" t="s">
        <v>203</v>
      </c>
      <c r="G10" t="s">
        <v>386</v>
      </c>
      <c r="H10" s="88">
        <f>AVERAGEIFS(Applicability!$M:$M,Applicability!$A:$A,B10,Applicability!$B:$B,D10,Applicability!$C:$C,C10)</f>
        <v>0.54</v>
      </c>
      <c r="K10" s="88">
        <f t="shared" si="1"/>
        <v>0.54</v>
      </c>
      <c r="V10" t="s">
        <v>194</v>
      </c>
      <c r="W10" t="s">
        <v>202</v>
      </c>
      <c r="X10" t="s">
        <v>196</v>
      </c>
      <c r="Y10" t="s">
        <v>199</v>
      </c>
      <c r="Z10" t="s">
        <v>197</v>
      </c>
      <c r="AA10" t="s">
        <v>203</v>
      </c>
      <c r="AB10" t="s">
        <v>386</v>
      </c>
      <c r="AC10" s="88">
        <f>AVERAGEIFS(Applicability!$M:$M,Applicability!$A:$A,W10,Applicability!$B:$B,Y10,Applicability!$C:$C,X10)</f>
        <v>0.54</v>
      </c>
      <c r="AF10" s="88">
        <f t="shared" si="3"/>
        <v>0.54</v>
      </c>
      <c r="AJ10" t="s">
        <v>194</v>
      </c>
      <c r="AK10" t="s">
        <v>202</v>
      </c>
      <c r="AL10" t="s">
        <v>196</v>
      </c>
      <c r="AM10" t="s">
        <v>199</v>
      </c>
      <c r="AN10" t="s">
        <v>197</v>
      </c>
      <c r="AO10" t="s">
        <v>203</v>
      </c>
      <c r="AP10" t="s">
        <v>386</v>
      </c>
      <c r="AQ10" s="88">
        <f>AVERAGEIFS(Applicability!$M:$M,Applicability!$A:$A,AK10,Applicability!$B:$B,AM10,Applicability!$C:$C,AL10)</f>
        <v>0.54</v>
      </c>
      <c r="AT10" s="88">
        <f t="shared" si="5"/>
        <v>0.54</v>
      </c>
    </row>
    <row r="11" spans="1:46">
      <c r="A11" t="s">
        <v>194</v>
      </c>
      <c r="B11" t="s">
        <v>202</v>
      </c>
      <c r="C11" t="s">
        <v>196</v>
      </c>
      <c r="D11" t="s">
        <v>316</v>
      </c>
      <c r="E11" t="s">
        <v>197</v>
      </c>
      <c r="F11" t="s">
        <v>203</v>
      </c>
      <c r="G11" t="s">
        <v>386</v>
      </c>
      <c r="H11" s="88">
        <f>AVERAGEIFS(Applicability!$M:$M,Applicability!$A:$A,B11,Applicability!$B:$B,D11,Applicability!$C:$C,C11)</f>
        <v>0.54</v>
      </c>
      <c r="K11" s="88">
        <f t="shared" si="1"/>
        <v>0.54</v>
      </c>
      <c r="V11" t="s">
        <v>194</v>
      </c>
      <c r="W11" t="s">
        <v>202</v>
      </c>
      <c r="X11" t="s">
        <v>196</v>
      </c>
      <c r="Y11" t="s">
        <v>316</v>
      </c>
      <c r="Z11" t="s">
        <v>197</v>
      </c>
      <c r="AA11" t="s">
        <v>203</v>
      </c>
      <c r="AB11" t="s">
        <v>386</v>
      </c>
      <c r="AC11" s="88">
        <f>AVERAGEIFS(Applicability!$M:$M,Applicability!$A:$A,W11,Applicability!$B:$B,Y11,Applicability!$C:$C,X11)</f>
        <v>0.54</v>
      </c>
      <c r="AF11" s="88">
        <f t="shared" si="3"/>
        <v>0.54</v>
      </c>
      <c r="AJ11" t="s">
        <v>194</v>
      </c>
      <c r="AK11" t="s">
        <v>202</v>
      </c>
      <c r="AL11" t="s">
        <v>196</v>
      </c>
      <c r="AM11" t="s">
        <v>316</v>
      </c>
      <c r="AN11" t="s">
        <v>197</v>
      </c>
      <c r="AO11" t="s">
        <v>203</v>
      </c>
      <c r="AP11" t="s">
        <v>386</v>
      </c>
      <c r="AQ11" s="88">
        <f>AVERAGEIFS(Applicability!$M:$M,Applicability!$A:$A,AK11,Applicability!$B:$B,AM11,Applicability!$C:$C,AL11)</f>
        <v>0.54</v>
      </c>
      <c r="AT11" s="88">
        <f t="shared" si="5"/>
        <v>0.54</v>
      </c>
    </row>
    <row r="12" spans="1:46">
      <c r="A12" t="s">
        <v>194</v>
      </c>
      <c r="B12" t="s">
        <v>202</v>
      </c>
      <c r="C12" t="s">
        <v>201</v>
      </c>
      <c r="D12" t="s">
        <v>88</v>
      </c>
      <c r="E12" t="s">
        <v>197</v>
      </c>
      <c r="F12" t="s">
        <v>203</v>
      </c>
      <c r="G12" t="s">
        <v>386</v>
      </c>
      <c r="H12" s="88">
        <f>AVERAGEIFS(Applicability!$M:$M,Applicability!$A:$A,B12,Applicability!$B:$B,D12,Applicability!$C:$C,C12)</f>
        <v>0.54</v>
      </c>
      <c r="K12" s="88">
        <f t="shared" si="1"/>
        <v>0.54</v>
      </c>
      <c r="V12" t="s">
        <v>194</v>
      </c>
      <c r="W12" t="s">
        <v>202</v>
      </c>
      <c r="X12" t="s">
        <v>201</v>
      </c>
      <c r="Y12" t="s">
        <v>88</v>
      </c>
      <c r="Z12" t="s">
        <v>197</v>
      </c>
      <c r="AA12" t="s">
        <v>203</v>
      </c>
      <c r="AB12" t="s">
        <v>386</v>
      </c>
      <c r="AC12" s="88">
        <f>AVERAGEIFS(Applicability!$M:$M,Applicability!$A:$A,W12,Applicability!$B:$B,Y12,Applicability!$C:$C,X12)</f>
        <v>0.54</v>
      </c>
      <c r="AF12" s="88">
        <f t="shared" si="3"/>
        <v>0.54</v>
      </c>
      <c r="AJ12" t="s">
        <v>194</v>
      </c>
      <c r="AK12" t="s">
        <v>202</v>
      </c>
      <c r="AL12" t="s">
        <v>201</v>
      </c>
      <c r="AM12" t="s">
        <v>88</v>
      </c>
      <c r="AN12" t="s">
        <v>197</v>
      </c>
      <c r="AO12" t="s">
        <v>203</v>
      </c>
      <c r="AP12" t="s">
        <v>386</v>
      </c>
      <c r="AQ12" s="88">
        <f>AVERAGEIFS(Applicability!$M:$M,Applicability!$A:$A,AK12,Applicability!$B:$B,AM12,Applicability!$C:$C,AL12)</f>
        <v>0.54</v>
      </c>
      <c r="AT12" s="88">
        <f t="shared" si="5"/>
        <v>0.54</v>
      </c>
    </row>
    <row r="13" spans="1:46">
      <c r="A13" t="s">
        <v>194</v>
      </c>
      <c r="B13" t="s">
        <v>202</v>
      </c>
      <c r="C13" t="s">
        <v>201</v>
      </c>
      <c r="D13" t="s">
        <v>199</v>
      </c>
      <c r="E13" t="s">
        <v>197</v>
      </c>
      <c r="F13" t="s">
        <v>203</v>
      </c>
      <c r="G13" t="s">
        <v>386</v>
      </c>
      <c r="H13" s="88">
        <f>AVERAGEIFS(Applicability!$M:$M,Applicability!$A:$A,B13,Applicability!$B:$B,D13,Applicability!$C:$C,C13)</f>
        <v>0.54</v>
      </c>
      <c r="K13" s="88">
        <f t="shared" si="1"/>
        <v>0.54</v>
      </c>
      <c r="V13" t="s">
        <v>194</v>
      </c>
      <c r="W13" t="s">
        <v>202</v>
      </c>
      <c r="X13" t="s">
        <v>201</v>
      </c>
      <c r="Y13" t="s">
        <v>199</v>
      </c>
      <c r="Z13" t="s">
        <v>197</v>
      </c>
      <c r="AA13" t="s">
        <v>203</v>
      </c>
      <c r="AB13" t="s">
        <v>386</v>
      </c>
      <c r="AC13" s="88">
        <f>AVERAGEIFS(Applicability!$M:$M,Applicability!$A:$A,W13,Applicability!$B:$B,Y13,Applicability!$C:$C,X13)</f>
        <v>0.54</v>
      </c>
      <c r="AF13" s="88">
        <f t="shared" si="3"/>
        <v>0.54</v>
      </c>
      <c r="AJ13" t="s">
        <v>194</v>
      </c>
      <c r="AK13" t="s">
        <v>202</v>
      </c>
      <c r="AL13" t="s">
        <v>201</v>
      </c>
      <c r="AM13" t="s">
        <v>199</v>
      </c>
      <c r="AN13" t="s">
        <v>197</v>
      </c>
      <c r="AO13" t="s">
        <v>203</v>
      </c>
      <c r="AP13" t="s">
        <v>386</v>
      </c>
      <c r="AQ13" s="88">
        <f>AVERAGEIFS(Applicability!$M:$M,Applicability!$A:$A,AK13,Applicability!$B:$B,AM13,Applicability!$C:$C,AL13)</f>
        <v>0.54</v>
      </c>
      <c r="AT13" s="88">
        <f t="shared" si="5"/>
        <v>0.54</v>
      </c>
    </row>
    <row r="14" spans="1:46">
      <c r="A14" t="s">
        <v>194</v>
      </c>
      <c r="B14" t="s">
        <v>202</v>
      </c>
      <c r="C14" t="s">
        <v>201</v>
      </c>
      <c r="D14" t="s">
        <v>316</v>
      </c>
      <c r="E14" t="s">
        <v>197</v>
      </c>
      <c r="F14" t="s">
        <v>203</v>
      </c>
      <c r="G14" t="s">
        <v>386</v>
      </c>
      <c r="H14" s="88">
        <f>AVERAGEIFS(Applicability!$M:$M,Applicability!$A:$A,B14,Applicability!$B:$B,D14,Applicability!$C:$C,C14)</f>
        <v>0.54</v>
      </c>
      <c r="K14" s="88">
        <f t="shared" si="1"/>
        <v>0.54</v>
      </c>
      <c r="V14" t="s">
        <v>194</v>
      </c>
      <c r="W14" t="s">
        <v>202</v>
      </c>
      <c r="X14" t="s">
        <v>201</v>
      </c>
      <c r="Y14" t="s">
        <v>316</v>
      </c>
      <c r="Z14" t="s">
        <v>197</v>
      </c>
      <c r="AA14" t="s">
        <v>203</v>
      </c>
      <c r="AB14" t="s">
        <v>386</v>
      </c>
      <c r="AC14" s="88">
        <f>AVERAGEIFS(Applicability!$M:$M,Applicability!$A:$A,W14,Applicability!$B:$B,Y14,Applicability!$C:$C,X14)</f>
        <v>0.54</v>
      </c>
      <c r="AF14" s="88">
        <f t="shared" si="3"/>
        <v>0.54</v>
      </c>
      <c r="AJ14" t="s">
        <v>194</v>
      </c>
      <c r="AK14" t="s">
        <v>202</v>
      </c>
      <c r="AL14" t="s">
        <v>201</v>
      </c>
      <c r="AM14" t="s">
        <v>316</v>
      </c>
      <c r="AN14" t="s">
        <v>197</v>
      </c>
      <c r="AO14" t="s">
        <v>203</v>
      </c>
      <c r="AP14" t="s">
        <v>386</v>
      </c>
      <c r="AQ14" s="88">
        <f>AVERAGEIFS(Applicability!$M:$M,Applicability!$A:$A,AK14,Applicability!$B:$B,AM14,Applicability!$C:$C,AL14)</f>
        <v>0.54</v>
      </c>
      <c r="AT14" s="88">
        <f t="shared" si="5"/>
        <v>0.54</v>
      </c>
    </row>
    <row r="15" spans="1:46">
      <c r="A15" t="s">
        <v>194</v>
      </c>
      <c r="B15" t="s">
        <v>204</v>
      </c>
      <c r="C15" t="s">
        <v>196</v>
      </c>
      <c r="D15" t="s">
        <v>88</v>
      </c>
      <c r="E15" t="s">
        <v>197</v>
      </c>
      <c r="F15" t="s">
        <v>205</v>
      </c>
      <c r="G15" t="s">
        <v>386</v>
      </c>
      <c r="H15" s="88">
        <f>AVERAGEIFS(Applicability!$M:$M,Applicability!$A:$A,B15,Applicability!$B:$B,D15,Applicability!$C:$C,C15)</f>
        <v>8.9999999999999969E-2</v>
      </c>
      <c r="K15" s="88">
        <f t="shared" si="1"/>
        <v>8.9999999999999969E-2</v>
      </c>
      <c r="V15" t="s">
        <v>194</v>
      </c>
      <c r="W15" t="s">
        <v>204</v>
      </c>
      <c r="X15" t="s">
        <v>196</v>
      </c>
      <c r="Y15" t="s">
        <v>88</v>
      </c>
      <c r="Z15" t="s">
        <v>197</v>
      </c>
      <c r="AA15" t="s">
        <v>205</v>
      </c>
      <c r="AB15" t="s">
        <v>386</v>
      </c>
      <c r="AC15" s="88">
        <f>AVERAGEIFS(Applicability!$M:$M,Applicability!$A:$A,W15,Applicability!$B:$B,Y15,Applicability!$C:$C,X15)</f>
        <v>8.9999999999999969E-2</v>
      </c>
      <c r="AF15" s="88">
        <f t="shared" si="3"/>
        <v>8.9999999999999969E-2</v>
      </c>
      <c r="AJ15" t="s">
        <v>194</v>
      </c>
      <c r="AK15" t="s">
        <v>204</v>
      </c>
      <c r="AL15" t="s">
        <v>196</v>
      </c>
      <c r="AM15" t="s">
        <v>88</v>
      </c>
      <c r="AN15" t="s">
        <v>197</v>
      </c>
      <c r="AO15" t="s">
        <v>205</v>
      </c>
      <c r="AP15" t="s">
        <v>386</v>
      </c>
      <c r="AQ15" s="88">
        <f>AVERAGEIFS(Applicability!$M:$M,Applicability!$A:$A,AK15,Applicability!$B:$B,AM15,Applicability!$C:$C,AL15)</f>
        <v>8.9999999999999969E-2</v>
      </c>
      <c r="AT15" s="88">
        <f t="shared" si="5"/>
        <v>8.9999999999999969E-2</v>
      </c>
    </row>
    <row r="16" spans="1:46">
      <c r="A16" t="s">
        <v>194</v>
      </c>
      <c r="B16" t="s">
        <v>204</v>
      </c>
      <c r="C16" t="s">
        <v>196</v>
      </c>
      <c r="D16" t="s">
        <v>199</v>
      </c>
      <c r="E16" t="s">
        <v>197</v>
      </c>
      <c r="F16" t="s">
        <v>205</v>
      </c>
      <c r="G16" t="s">
        <v>386</v>
      </c>
      <c r="H16" s="88">
        <f>AVERAGEIFS(Applicability!$M:$M,Applicability!$A:$A,B16,Applicability!$B:$B,D16,Applicability!$C:$C,C16)</f>
        <v>8.9999999999999969E-2</v>
      </c>
      <c r="K16" s="88">
        <f t="shared" si="1"/>
        <v>8.9999999999999969E-2</v>
      </c>
      <c r="V16" t="s">
        <v>194</v>
      </c>
      <c r="W16" t="s">
        <v>204</v>
      </c>
      <c r="X16" t="s">
        <v>196</v>
      </c>
      <c r="Y16" t="s">
        <v>199</v>
      </c>
      <c r="Z16" t="s">
        <v>197</v>
      </c>
      <c r="AA16" t="s">
        <v>205</v>
      </c>
      <c r="AB16" t="s">
        <v>386</v>
      </c>
      <c r="AC16" s="88">
        <f>AVERAGEIFS(Applicability!$M:$M,Applicability!$A:$A,W16,Applicability!$B:$B,Y16,Applicability!$C:$C,X16)</f>
        <v>8.9999999999999969E-2</v>
      </c>
      <c r="AF16" s="88">
        <f t="shared" si="3"/>
        <v>8.9999999999999969E-2</v>
      </c>
      <c r="AJ16" t="s">
        <v>194</v>
      </c>
      <c r="AK16" t="s">
        <v>204</v>
      </c>
      <c r="AL16" t="s">
        <v>196</v>
      </c>
      <c r="AM16" t="s">
        <v>199</v>
      </c>
      <c r="AN16" t="s">
        <v>197</v>
      </c>
      <c r="AO16" t="s">
        <v>205</v>
      </c>
      <c r="AP16" t="s">
        <v>386</v>
      </c>
      <c r="AQ16" s="88">
        <f>AVERAGEIFS(Applicability!$M:$M,Applicability!$A:$A,AK16,Applicability!$B:$B,AM16,Applicability!$C:$C,AL16)</f>
        <v>8.9999999999999969E-2</v>
      </c>
      <c r="AT16" s="88">
        <f t="shared" si="5"/>
        <v>8.9999999999999969E-2</v>
      </c>
    </row>
    <row r="17" spans="1:46">
      <c r="A17" t="s">
        <v>194</v>
      </c>
      <c r="B17" t="s">
        <v>204</v>
      </c>
      <c r="C17" t="s">
        <v>196</v>
      </c>
      <c r="D17" t="s">
        <v>316</v>
      </c>
      <c r="E17" t="s">
        <v>197</v>
      </c>
      <c r="F17" t="s">
        <v>205</v>
      </c>
      <c r="G17" t="s">
        <v>386</v>
      </c>
      <c r="H17" s="88">
        <f>AVERAGEIFS(Applicability!$M:$M,Applicability!$A:$A,B17,Applicability!$B:$B,D17,Applicability!$C:$C,C17)</f>
        <v>8.9999999999999969E-2</v>
      </c>
      <c r="K17" s="88">
        <f t="shared" si="1"/>
        <v>8.9999999999999969E-2</v>
      </c>
      <c r="V17" t="s">
        <v>194</v>
      </c>
      <c r="W17" t="s">
        <v>204</v>
      </c>
      <c r="X17" t="s">
        <v>196</v>
      </c>
      <c r="Y17" t="s">
        <v>316</v>
      </c>
      <c r="Z17" t="s">
        <v>197</v>
      </c>
      <c r="AA17" t="s">
        <v>205</v>
      </c>
      <c r="AB17" t="s">
        <v>386</v>
      </c>
      <c r="AC17" s="88">
        <f>AVERAGEIFS(Applicability!$M:$M,Applicability!$A:$A,W17,Applicability!$B:$B,Y17,Applicability!$C:$C,X17)</f>
        <v>8.9999999999999969E-2</v>
      </c>
      <c r="AF17" s="88">
        <f t="shared" si="3"/>
        <v>8.9999999999999969E-2</v>
      </c>
      <c r="AJ17" t="s">
        <v>194</v>
      </c>
      <c r="AK17" t="s">
        <v>204</v>
      </c>
      <c r="AL17" t="s">
        <v>196</v>
      </c>
      <c r="AM17" t="s">
        <v>316</v>
      </c>
      <c r="AN17" t="s">
        <v>197</v>
      </c>
      <c r="AO17" t="s">
        <v>205</v>
      </c>
      <c r="AP17" t="s">
        <v>386</v>
      </c>
      <c r="AQ17" s="88">
        <f>AVERAGEIFS(Applicability!$M:$M,Applicability!$A:$A,AK17,Applicability!$B:$B,AM17,Applicability!$C:$C,AL17)</f>
        <v>8.9999999999999969E-2</v>
      </c>
      <c r="AT17" s="88">
        <f t="shared" si="5"/>
        <v>8.9999999999999969E-2</v>
      </c>
    </row>
    <row r="18" spans="1:46">
      <c r="A18" t="s">
        <v>194</v>
      </c>
      <c r="B18" t="s">
        <v>204</v>
      </c>
      <c r="C18" t="s">
        <v>201</v>
      </c>
      <c r="D18" t="s">
        <v>88</v>
      </c>
      <c r="E18" t="s">
        <v>197</v>
      </c>
      <c r="F18" t="s">
        <v>205</v>
      </c>
      <c r="G18" t="s">
        <v>386</v>
      </c>
      <c r="H18" s="88">
        <f>AVERAGEIFS(Applicability!$M:$M,Applicability!$A:$A,B18,Applicability!$B:$B,D18,Applicability!$C:$C,C18)</f>
        <v>8.9999999999999969E-2</v>
      </c>
      <c r="K18" s="88">
        <f t="shared" si="1"/>
        <v>8.9999999999999969E-2</v>
      </c>
      <c r="V18" t="s">
        <v>194</v>
      </c>
      <c r="W18" t="s">
        <v>204</v>
      </c>
      <c r="X18" t="s">
        <v>201</v>
      </c>
      <c r="Y18" t="s">
        <v>88</v>
      </c>
      <c r="Z18" t="s">
        <v>197</v>
      </c>
      <c r="AA18" t="s">
        <v>205</v>
      </c>
      <c r="AB18" t="s">
        <v>386</v>
      </c>
      <c r="AC18" s="88">
        <f>AVERAGEIFS(Applicability!$M:$M,Applicability!$A:$A,W18,Applicability!$B:$B,Y18,Applicability!$C:$C,X18)</f>
        <v>8.9999999999999969E-2</v>
      </c>
      <c r="AF18" s="88">
        <f t="shared" si="3"/>
        <v>8.9999999999999969E-2</v>
      </c>
      <c r="AJ18" t="s">
        <v>194</v>
      </c>
      <c r="AK18" t="s">
        <v>204</v>
      </c>
      <c r="AL18" t="s">
        <v>201</v>
      </c>
      <c r="AM18" t="s">
        <v>88</v>
      </c>
      <c r="AN18" t="s">
        <v>197</v>
      </c>
      <c r="AO18" t="s">
        <v>205</v>
      </c>
      <c r="AP18" t="s">
        <v>386</v>
      </c>
      <c r="AQ18" s="88">
        <f>AVERAGEIFS(Applicability!$M:$M,Applicability!$A:$A,AK18,Applicability!$B:$B,AM18,Applicability!$C:$C,AL18)</f>
        <v>8.9999999999999969E-2</v>
      </c>
      <c r="AT18" s="88">
        <f t="shared" si="5"/>
        <v>8.9999999999999969E-2</v>
      </c>
    </row>
    <row r="19" spans="1:46">
      <c r="A19" t="s">
        <v>194</v>
      </c>
      <c r="B19" t="s">
        <v>204</v>
      </c>
      <c r="C19" t="s">
        <v>201</v>
      </c>
      <c r="D19" t="s">
        <v>199</v>
      </c>
      <c r="E19" t="s">
        <v>197</v>
      </c>
      <c r="F19" t="s">
        <v>205</v>
      </c>
      <c r="G19" t="s">
        <v>386</v>
      </c>
      <c r="H19" s="88">
        <f>AVERAGEIFS(Applicability!$M:$M,Applicability!$A:$A,B19,Applicability!$B:$B,D19,Applicability!$C:$C,C19)</f>
        <v>8.9999999999999969E-2</v>
      </c>
      <c r="K19" s="88">
        <f t="shared" si="1"/>
        <v>8.9999999999999969E-2</v>
      </c>
      <c r="V19" t="s">
        <v>194</v>
      </c>
      <c r="W19" t="s">
        <v>204</v>
      </c>
      <c r="X19" t="s">
        <v>201</v>
      </c>
      <c r="Y19" t="s">
        <v>199</v>
      </c>
      <c r="Z19" t="s">
        <v>197</v>
      </c>
      <c r="AA19" t="s">
        <v>205</v>
      </c>
      <c r="AB19" t="s">
        <v>386</v>
      </c>
      <c r="AC19" s="88">
        <f>AVERAGEIFS(Applicability!$M:$M,Applicability!$A:$A,W19,Applicability!$B:$B,Y19,Applicability!$C:$C,X19)</f>
        <v>8.9999999999999969E-2</v>
      </c>
      <c r="AF19" s="88">
        <f t="shared" si="3"/>
        <v>8.9999999999999969E-2</v>
      </c>
      <c r="AJ19" t="s">
        <v>194</v>
      </c>
      <c r="AK19" t="s">
        <v>204</v>
      </c>
      <c r="AL19" t="s">
        <v>201</v>
      </c>
      <c r="AM19" t="s">
        <v>199</v>
      </c>
      <c r="AN19" t="s">
        <v>197</v>
      </c>
      <c r="AO19" t="s">
        <v>205</v>
      </c>
      <c r="AP19" t="s">
        <v>386</v>
      </c>
      <c r="AQ19" s="88">
        <f>AVERAGEIFS(Applicability!$M:$M,Applicability!$A:$A,AK19,Applicability!$B:$B,AM19,Applicability!$C:$C,AL19)</f>
        <v>8.9999999999999969E-2</v>
      </c>
      <c r="AT19" s="88">
        <f t="shared" si="5"/>
        <v>8.9999999999999969E-2</v>
      </c>
    </row>
    <row r="20" spans="1:46">
      <c r="A20" t="s">
        <v>194</v>
      </c>
      <c r="B20" t="s">
        <v>204</v>
      </c>
      <c r="C20" t="s">
        <v>201</v>
      </c>
      <c r="D20" t="s">
        <v>316</v>
      </c>
      <c r="E20" t="s">
        <v>197</v>
      </c>
      <c r="F20" t="s">
        <v>205</v>
      </c>
      <c r="G20" t="s">
        <v>386</v>
      </c>
      <c r="H20" s="88">
        <f>AVERAGEIFS(Applicability!$M:$M,Applicability!$A:$A,B20,Applicability!$B:$B,D20,Applicability!$C:$C,C20)</f>
        <v>8.9999999999999969E-2</v>
      </c>
      <c r="K20" s="88">
        <f t="shared" si="1"/>
        <v>8.9999999999999969E-2</v>
      </c>
      <c r="V20" t="s">
        <v>194</v>
      </c>
      <c r="W20" t="s">
        <v>204</v>
      </c>
      <c r="X20" t="s">
        <v>201</v>
      </c>
      <c r="Y20" t="s">
        <v>316</v>
      </c>
      <c r="Z20" t="s">
        <v>197</v>
      </c>
      <c r="AA20" t="s">
        <v>205</v>
      </c>
      <c r="AB20" t="s">
        <v>386</v>
      </c>
      <c r="AC20" s="88">
        <f>AVERAGEIFS(Applicability!$M:$M,Applicability!$A:$A,W20,Applicability!$B:$B,Y20,Applicability!$C:$C,X20)</f>
        <v>8.9999999999999969E-2</v>
      </c>
      <c r="AF20" s="88">
        <f t="shared" si="3"/>
        <v>8.9999999999999969E-2</v>
      </c>
      <c r="AJ20" t="s">
        <v>194</v>
      </c>
      <c r="AK20" t="s">
        <v>204</v>
      </c>
      <c r="AL20" t="s">
        <v>201</v>
      </c>
      <c r="AM20" t="s">
        <v>316</v>
      </c>
      <c r="AN20" t="s">
        <v>197</v>
      </c>
      <c r="AO20" t="s">
        <v>205</v>
      </c>
      <c r="AP20" t="s">
        <v>386</v>
      </c>
      <c r="AQ20" s="88">
        <f>AVERAGEIFS(Applicability!$M:$M,Applicability!$A:$A,AK20,Applicability!$B:$B,AM20,Applicability!$C:$C,AL20)</f>
        <v>8.9999999999999969E-2</v>
      </c>
      <c r="AT20" s="88">
        <f t="shared" si="5"/>
        <v>8.9999999999999969E-2</v>
      </c>
    </row>
    <row r="21" spans="1:46">
      <c r="A21" t="s">
        <v>194</v>
      </c>
      <c r="B21" t="s">
        <v>206</v>
      </c>
      <c r="C21" t="s">
        <v>196</v>
      </c>
      <c r="D21" t="s">
        <v>88</v>
      </c>
      <c r="E21" t="s">
        <v>197</v>
      </c>
      <c r="F21" t="s">
        <v>207</v>
      </c>
      <c r="G21" t="s">
        <v>386</v>
      </c>
      <c r="H21" s="88">
        <f>AVERAGEIFS(Applicability!$M:$M,Applicability!$A:$A,B21,Applicability!$B:$B,D21,Applicability!$C:$C,C21)</f>
        <v>0.58000000000000007</v>
      </c>
      <c r="K21" s="88">
        <f t="shared" si="1"/>
        <v>0.58000000000000007</v>
      </c>
      <c r="V21" t="s">
        <v>194</v>
      </c>
      <c r="W21" t="s">
        <v>206</v>
      </c>
      <c r="X21" t="s">
        <v>196</v>
      </c>
      <c r="Y21" t="s">
        <v>88</v>
      </c>
      <c r="Z21" t="s">
        <v>197</v>
      </c>
      <c r="AA21" t="s">
        <v>207</v>
      </c>
      <c r="AB21" t="s">
        <v>386</v>
      </c>
      <c r="AC21" s="88">
        <f>AVERAGEIFS(Applicability!$M:$M,Applicability!$A:$A,W21,Applicability!$B:$B,Y21,Applicability!$C:$C,X21)</f>
        <v>0.58000000000000007</v>
      </c>
      <c r="AF21" s="88">
        <f t="shared" si="3"/>
        <v>0.58000000000000007</v>
      </c>
      <c r="AJ21" t="s">
        <v>194</v>
      </c>
      <c r="AK21" t="s">
        <v>206</v>
      </c>
      <c r="AL21" t="s">
        <v>196</v>
      </c>
      <c r="AM21" t="s">
        <v>88</v>
      </c>
      <c r="AN21" t="s">
        <v>197</v>
      </c>
      <c r="AO21" t="s">
        <v>207</v>
      </c>
      <c r="AP21" t="s">
        <v>386</v>
      </c>
      <c r="AQ21" s="88">
        <f>AVERAGEIFS(Applicability!$M:$M,Applicability!$A:$A,AK21,Applicability!$B:$B,AM21,Applicability!$C:$C,AL21)</f>
        <v>0.58000000000000007</v>
      </c>
      <c r="AT21" s="88">
        <f t="shared" si="5"/>
        <v>0.58000000000000007</v>
      </c>
    </row>
    <row r="22" spans="1:46">
      <c r="A22" t="s">
        <v>194</v>
      </c>
      <c r="B22" t="s">
        <v>206</v>
      </c>
      <c r="C22" t="s">
        <v>196</v>
      </c>
      <c r="D22" t="s">
        <v>199</v>
      </c>
      <c r="E22" t="s">
        <v>197</v>
      </c>
      <c r="F22" t="s">
        <v>207</v>
      </c>
      <c r="G22" t="s">
        <v>386</v>
      </c>
      <c r="H22" s="88">
        <f>AVERAGEIFS(Applicability!$M:$M,Applicability!$A:$A,B22,Applicability!$B:$B,D22,Applicability!$C:$C,C22)</f>
        <v>0.58000000000000007</v>
      </c>
      <c r="K22" s="88">
        <f t="shared" si="1"/>
        <v>0.58000000000000007</v>
      </c>
      <c r="V22" t="s">
        <v>194</v>
      </c>
      <c r="W22" t="s">
        <v>206</v>
      </c>
      <c r="X22" t="s">
        <v>196</v>
      </c>
      <c r="Y22" t="s">
        <v>199</v>
      </c>
      <c r="Z22" t="s">
        <v>197</v>
      </c>
      <c r="AA22" t="s">
        <v>207</v>
      </c>
      <c r="AB22" t="s">
        <v>386</v>
      </c>
      <c r="AC22" s="88">
        <f>AVERAGEIFS(Applicability!$M:$M,Applicability!$A:$A,W22,Applicability!$B:$B,Y22,Applicability!$C:$C,X22)</f>
        <v>0.58000000000000007</v>
      </c>
      <c r="AF22" s="88">
        <f t="shared" si="3"/>
        <v>0.58000000000000007</v>
      </c>
      <c r="AJ22" t="s">
        <v>194</v>
      </c>
      <c r="AK22" t="s">
        <v>206</v>
      </c>
      <c r="AL22" t="s">
        <v>196</v>
      </c>
      <c r="AM22" t="s">
        <v>199</v>
      </c>
      <c r="AN22" t="s">
        <v>197</v>
      </c>
      <c r="AO22" t="s">
        <v>207</v>
      </c>
      <c r="AP22" t="s">
        <v>386</v>
      </c>
      <c r="AQ22" s="88">
        <f>AVERAGEIFS(Applicability!$M:$M,Applicability!$A:$A,AK22,Applicability!$B:$B,AM22,Applicability!$C:$C,AL22)</f>
        <v>0.58000000000000007</v>
      </c>
      <c r="AT22" s="88">
        <f t="shared" si="5"/>
        <v>0.58000000000000007</v>
      </c>
    </row>
    <row r="23" spans="1:46">
      <c r="A23" t="s">
        <v>194</v>
      </c>
      <c r="B23" t="s">
        <v>206</v>
      </c>
      <c r="C23" t="s">
        <v>196</v>
      </c>
      <c r="D23" t="s">
        <v>316</v>
      </c>
      <c r="E23" t="s">
        <v>197</v>
      </c>
      <c r="F23" t="s">
        <v>207</v>
      </c>
      <c r="G23" t="s">
        <v>386</v>
      </c>
      <c r="H23" s="88">
        <f>AVERAGEIFS(Applicability!$M:$M,Applicability!$A:$A,B23,Applicability!$B:$B,D23,Applicability!$C:$C,C23)</f>
        <v>0.58000000000000007</v>
      </c>
      <c r="K23" s="88">
        <f t="shared" si="1"/>
        <v>0.58000000000000007</v>
      </c>
      <c r="V23" t="s">
        <v>194</v>
      </c>
      <c r="W23" t="s">
        <v>206</v>
      </c>
      <c r="X23" t="s">
        <v>196</v>
      </c>
      <c r="Y23" t="s">
        <v>316</v>
      </c>
      <c r="Z23" t="s">
        <v>197</v>
      </c>
      <c r="AA23" t="s">
        <v>207</v>
      </c>
      <c r="AB23" t="s">
        <v>386</v>
      </c>
      <c r="AC23" s="88">
        <f>AVERAGEIFS(Applicability!$M:$M,Applicability!$A:$A,W23,Applicability!$B:$B,Y23,Applicability!$C:$C,X23)</f>
        <v>0.58000000000000007</v>
      </c>
      <c r="AF23" s="88">
        <f t="shared" si="3"/>
        <v>0.58000000000000007</v>
      </c>
      <c r="AJ23" t="s">
        <v>194</v>
      </c>
      <c r="AK23" t="s">
        <v>206</v>
      </c>
      <c r="AL23" t="s">
        <v>196</v>
      </c>
      <c r="AM23" t="s">
        <v>316</v>
      </c>
      <c r="AN23" t="s">
        <v>197</v>
      </c>
      <c r="AO23" t="s">
        <v>207</v>
      </c>
      <c r="AP23" t="s">
        <v>386</v>
      </c>
      <c r="AQ23" s="88">
        <f>AVERAGEIFS(Applicability!$M:$M,Applicability!$A:$A,AK23,Applicability!$B:$B,AM23,Applicability!$C:$C,AL23)</f>
        <v>0.58000000000000007</v>
      </c>
      <c r="AT23" s="88">
        <f t="shared" si="5"/>
        <v>0.58000000000000007</v>
      </c>
    </row>
    <row r="24" spans="1:46">
      <c r="A24" t="s">
        <v>194</v>
      </c>
      <c r="B24" t="s">
        <v>206</v>
      </c>
      <c r="C24" t="s">
        <v>201</v>
      </c>
      <c r="D24" t="s">
        <v>88</v>
      </c>
      <c r="E24" t="s">
        <v>197</v>
      </c>
      <c r="F24" t="s">
        <v>207</v>
      </c>
      <c r="G24" t="s">
        <v>386</v>
      </c>
      <c r="H24" s="88">
        <f>AVERAGEIFS(Applicability!$M:$M,Applicability!$A:$A,B24,Applicability!$B:$B,D24,Applicability!$C:$C,C24)</f>
        <v>0.58000000000000007</v>
      </c>
      <c r="K24" s="88">
        <f t="shared" si="1"/>
        <v>0.58000000000000007</v>
      </c>
      <c r="V24" t="s">
        <v>194</v>
      </c>
      <c r="W24" t="s">
        <v>206</v>
      </c>
      <c r="X24" t="s">
        <v>201</v>
      </c>
      <c r="Y24" t="s">
        <v>88</v>
      </c>
      <c r="Z24" t="s">
        <v>197</v>
      </c>
      <c r="AA24" t="s">
        <v>207</v>
      </c>
      <c r="AB24" t="s">
        <v>386</v>
      </c>
      <c r="AC24" s="88">
        <f>AVERAGEIFS(Applicability!$M:$M,Applicability!$A:$A,W24,Applicability!$B:$B,Y24,Applicability!$C:$C,X24)</f>
        <v>0.58000000000000007</v>
      </c>
      <c r="AF24" s="88">
        <f t="shared" si="3"/>
        <v>0.58000000000000007</v>
      </c>
      <c r="AJ24" t="s">
        <v>194</v>
      </c>
      <c r="AK24" t="s">
        <v>206</v>
      </c>
      <c r="AL24" t="s">
        <v>201</v>
      </c>
      <c r="AM24" t="s">
        <v>88</v>
      </c>
      <c r="AN24" t="s">
        <v>197</v>
      </c>
      <c r="AO24" t="s">
        <v>207</v>
      </c>
      <c r="AP24" t="s">
        <v>386</v>
      </c>
      <c r="AQ24" s="88">
        <f>AVERAGEIFS(Applicability!$M:$M,Applicability!$A:$A,AK24,Applicability!$B:$B,AM24,Applicability!$C:$C,AL24)</f>
        <v>0.58000000000000007</v>
      </c>
      <c r="AT24" s="88">
        <f t="shared" si="5"/>
        <v>0.58000000000000007</v>
      </c>
    </row>
    <row r="25" spans="1:46">
      <c r="A25" t="s">
        <v>194</v>
      </c>
      <c r="B25" t="s">
        <v>206</v>
      </c>
      <c r="C25" t="s">
        <v>201</v>
      </c>
      <c r="D25" t="s">
        <v>199</v>
      </c>
      <c r="E25" t="s">
        <v>197</v>
      </c>
      <c r="F25" t="s">
        <v>207</v>
      </c>
      <c r="G25" t="s">
        <v>386</v>
      </c>
      <c r="H25" s="88">
        <f>AVERAGEIFS(Applicability!$M:$M,Applicability!$A:$A,B25,Applicability!$B:$B,D25,Applicability!$C:$C,C25)</f>
        <v>0.58000000000000007</v>
      </c>
      <c r="K25" s="88">
        <f t="shared" si="1"/>
        <v>0.58000000000000007</v>
      </c>
      <c r="V25" t="s">
        <v>194</v>
      </c>
      <c r="W25" t="s">
        <v>206</v>
      </c>
      <c r="X25" t="s">
        <v>201</v>
      </c>
      <c r="Y25" t="s">
        <v>199</v>
      </c>
      <c r="Z25" t="s">
        <v>197</v>
      </c>
      <c r="AA25" t="s">
        <v>207</v>
      </c>
      <c r="AB25" t="s">
        <v>386</v>
      </c>
      <c r="AC25" s="88">
        <f>AVERAGEIFS(Applicability!$M:$M,Applicability!$A:$A,W25,Applicability!$B:$B,Y25,Applicability!$C:$C,X25)</f>
        <v>0.58000000000000007</v>
      </c>
      <c r="AF25" s="88">
        <f t="shared" si="3"/>
        <v>0.58000000000000007</v>
      </c>
      <c r="AJ25" t="s">
        <v>194</v>
      </c>
      <c r="AK25" t="s">
        <v>206</v>
      </c>
      <c r="AL25" t="s">
        <v>201</v>
      </c>
      <c r="AM25" t="s">
        <v>199</v>
      </c>
      <c r="AN25" t="s">
        <v>197</v>
      </c>
      <c r="AO25" t="s">
        <v>207</v>
      </c>
      <c r="AP25" t="s">
        <v>386</v>
      </c>
      <c r="AQ25" s="88">
        <f>AVERAGEIFS(Applicability!$M:$M,Applicability!$A:$A,AK25,Applicability!$B:$B,AM25,Applicability!$C:$C,AL25)</f>
        <v>0.58000000000000007</v>
      </c>
      <c r="AT25" s="88">
        <f t="shared" si="5"/>
        <v>0.58000000000000007</v>
      </c>
    </row>
    <row r="26" spans="1:46">
      <c r="A26" t="s">
        <v>194</v>
      </c>
      <c r="B26" t="s">
        <v>206</v>
      </c>
      <c r="C26" t="s">
        <v>201</v>
      </c>
      <c r="D26" t="s">
        <v>316</v>
      </c>
      <c r="E26" t="s">
        <v>197</v>
      </c>
      <c r="F26" t="s">
        <v>207</v>
      </c>
      <c r="G26" t="s">
        <v>386</v>
      </c>
      <c r="H26" s="88">
        <f>AVERAGEIFS(Applicability!$M:$M,Applicability!$A:$A,B26,Applicability!$B:$B,D26,Applicability!$C:$C,C26)</f>
        <v>0.58000000000000007</v>
      </c>
      <c r="K26" s="88">
        <f t="shared" si="1"/>
        <v>0.58000000000000007</v>
      </c>
      <c r="V26" t="s">
        <v>194</v>
      </c>
      <c r="W26" t="s">
        <v>206</v>
      </c>
      <c r="X26" t="s">
        <v>201</v>
      </c>
      <c r="Y26" t="s">
        <v>316</v>
      </c>
      <c r="Z26" t="s">
        <v>197</v>
      </c>
      <c r="AA26" t="s">
        <v>207</v>
      </c>
      <c r="AB26" t="s">
        <v>386</v>
      </c>
      <c r="AC26" s="88">
        <f>AVERAGEIFS(Applicability!$M:$M,Applicability!$A:$A,W26,Applicability!$B:$B,Y26,Applicability!$C:$C,X26)</f>
        <v>0.58000000000000007</v>
      </c>
      <c r="AF26" s="88">
        <f t="shared" si="3"/>
        <v>0.58000000000000007</v>
      </c>
      <c r="AJ26" t="s">
        <v>194</v>
      </c>
      <c r="AK26" t="s">
        <v>206</v>
      </c>
      <c r="AL26" t="s">
        <v>201</v>
      </c>
      <c r="AM26" t="s">
        <v>316</v>
      </c>
      <c r="AN26" t="s">
        <v>197</v>
      </c>
      <c r="AO26" t="s">
        <v>207</v>
      </c>
      <c r="AP26" t="s">
        <v>386</v>
      </c>
      <c r="AQ26" s="88">
        <f>AVERAGEIFS(Applicability!$M:$M,Applicability!$A:$A,AK26,Applicability!$B:$B,AM26,Applicability!$C:$C,AL26)</f>
        <v>0.58000000000000007</v>
      </c>
      <c r="AT26" s="88">
        <f t="shared" si="5"/>
        <v>0.58000000000000007</v>
      </c>
    </row>
    <row r="27" spans="1:46">
      <c r="A27" t="s">
        <v>194</v>
      </c>
      <c r="B27" t="s">
        <v>208</v>
      </c>
      <c r="C27" t="s">
        <v>196</v>
      </c>
      <c r="D27" t="s">
        <v>88</v>
      </c>
      <c r="E27" t="s">
        <v>197</v>
      </c>
      <c r="F27" t="s">
        <v>209</v>
      </c>
      <c r="G27" t="s">
        <v>386</v>
      </c>
      <c r="H27" s="88">
        <f>AVERAGEIFS(Applicability!$M:$M,Applicability!$A:$A,B27,Applicability!$B:$B,D27,Applicability!$C:$C,C27)</f>
        <v>0.54</v>
      </c>
      <c r="K27" s="88">
        <f t="shared" si="1"/>
        <v>0.54</v>
      </c>
      <c r="V27" t="s">
        <v>194</v>
      </c>
      <c r="W27" t="s">
        <v>208</v>
      </c>
      <c r="X27" t="s">
        <v>196</v>
      </c>
      <c r="Y27" t="s">
        <v>88</v>
      </c>
      <c r="Z27" t="s">
        <v>197</v>
      </c>
      <c r="AA27" t="s">
        <v>209</v>
      </c>
      <c r="AB27" t="s">
        <v>386</v>
      </c>
      <c r="AC27" s="88">
        <f>AVERAGEIFS(Applicability!$M:$M,Applicability!$A:$A,W27,Applicability!$B:$B,Y27,Applicability!$C:$C,X27)</f>
        <v>0.54</v>
      </c>
      <c r="AF27" s="88">
        <f t="shared" si="3"/>
        <v>0.54</v>
      </c>
      <c r="AJ27" t="s">
        <v>194</v>
      </c>
      <c r="AK27" t="s">
        <v>208</v>
      </c>
      <c r="AL27" t="s">
        <v>196</v>
      </c>
      <c r="AM27" t="s">
        <v>88</v>
      </c>
      <c r="AN27" t="s">
        <v>197</v>
      </c>
      <c r="AO27" t="s">
        <v>209</v>
      </c>
      <c r="AP27" t="s">
        <v>386</v>
      </c>
      <c r="AQ27" s="88">
        <f>AVERAGEIFS(Applicability!$M:$M,Applicability!$A:$A,AK27,Applicability!$B:$B,AM27,Applicability!$C:$C,AL27)</f>
        <v>0.54</v>
      </c>
      <c r="AT27" s="88">
        <f t="shared" si="5"/>
        <v>0.54</v>
      </c>
    </row>
    <row r="28" spans="1:46">
      <c r="A28" t="s">
        <v>194</v>
      </c>
      <c r="B28" t="s">
        <v>208</v>
      </c>
      <c r="C28" t="s">
        <v>196</v>
      </c>
      <c r="D28" t="s">
        <v>199</v>
      </c>
      <c r="E28" t="s">
        <v>197</v>
      </c>
      <c r="F28" t="s">
        <v>209</v>
      </c>
      <c r="G28" t="s">
        <v>386</v>
      </c>
      <c r="H28" s="88">
        <f>AVERAGEIFS(Applicability!$M:$M,Applicability!$A:$A,B28,Applicability!$B:$B,D28,Applicability!$C:$C,C28)</f>
        <v>0.54</v>
      </c>
      <c r="K28" s="88">
        <f t="shared" si="1"/>
        <v>0.54</v>
      </c>
      <c r="V28" t="s">
        <v>194</v>
      </c>
      <c r="W28" t="s">
        <v>208</v>
      </c>
      <c r="X28" t="s">
        <v>196</v>
      </c>
      <c r="Y28" t="s">
        <v>199</v>
      </c>
      <c r="Z28" t="s">
        <v>197</v>
      </c>
      <c r="AA28" t="s">
        <v>209</v>
      </c>
      <c r="AB28" t="s">
        <v>386</v>
      </c>
      <c r="AC28" s="88">
        <f>AVERAGEIFS(Applicability!$M:$M,Applicability!$A:$A,W28,Applicability!$B:$B,Y28,Applicability!$C:$C,X28)</f>
        <v>0.54</v>
      </c>
      <c r="AF28" s="88">
        <f t="shared" si="3"/>
        <v>0.54</v>
      </c>
      <c r="AJ28" t="s">
        <v>194</v>
      </c>
      <c r="AK28" t="s">
        <v>208</v>
      </c>
      <c r="AL28" t="s">
        <v>196</v>
      </c>
      <c r="AM28" t="s">
        <v>199</v>
      </c>
      <c r="AN28" t="s">
        <v>197</v>
      </c>
      <c r="AO28" t="s">
        <v>209</v>
      </c>
      <c r="AP28" t="s">
        <v>386</v>
      </c>
      <c r="AQ28" s="88">
        <f>AVERAGEIFS(Applicability!$M:$M,Applicability!$A:$A,AK28,Applicability!$B:$B,AM28,Applicability!$C:$C,AL28)</f>
        <v>0.54</v>
      </c>
      <c r="AT28" s="88">
        <f t="shared" si="5"/>
        <v>0.54</v>
      </c>
    </row>
    <row r="29" spans="1:46">
      <c r="A29" t="s">
        <v>194</v>
      </c>
      <c r="B29" t="s">
        <v>208</v>
      </c>
      <c r="C29" t="s">
        <v>196</v>
      </c>
      <c r="D29" t="s">
        <v>316</v>
      </c>
      <c r="E29" t="s">
        <v>197</v>
      </c>
      <c r="F29" t="s">
        <v>209</v>
      </c>
      <c r="G29" t="s">
        <v>386</v>
      </c>
      <c r="H29" s="88">
        <f>AVERAGEIFS(Applicability!$M:$M,Applicability!$A:$A,B29,Applicability!$B:$B,D29,Applicability!$C:$C,C29)</f>
        <v>0.54</v>
      </c>
      <c r="K29" s="88">
        <f t="shared" si="1"/>
        <v>0.54</v>
      </c>
      <c r="V29" t="s">
        <v>194</v>
      </c>
      <c r="W29" t="s">
        <v>208</v>
      </c>
      <c r="X29" t="s">
        <v>196</v>
      </c>
      <c r="Y29" t="s">
        <v>316</v>
      </c>
      <c r="Z29" t="s">
        <v>197</v>
      </c>
      <c r="AA29" t="s">
        <v>209</v>
      </c>
      <c r="AB29" t="s">
        <v>386</v>
      </c>
      <c r="AC29" s="88">
        <f>AVERAGEIFS(Applicability!$M:$M,Applicability!$A:$A,W29,Applicability!$B:$B,Y29,Applicability!$C:$C,X29)</f>
        <v>0.54</v>
      </c>
      <c r="AF29" s="88">
        <f t="shared" si="3"/>
        <v>0.54</v>
      </c>
      <c r="AJ29" t="s">
        <v>194</v>
      </c>
      <c r="AK29" t="s">
        <v>208</v>
      </c>
      <c r="AL29" t="s">
        <v>196</v>
      </c>
      <c r="AM29" t="s">
        <v>316</v>
      </c>
      <c r="AN29" t="s">
        <v>197</v>
      </c>
      <c r="AO29" t="s">
        <v>209</v>
      </c>
      <c r="AP29" t="s">
        <v>386</v>
      </c>
      <c r="AQ29" s="88">
        <f>AVERAGEIFS(Applicability!$M:$M,Applicability!$A:$A,AK29,Applicability!$B:$B,AM29,Applicability!$C:$C,AL29)</f>
        <v>0.54</v>
      </c>
      <c r="AT29" s="88">
        <f t="shared" si="5"/>
        <v>0.54</v>
      </c>
    </row>
    <row r="30" spans="1:46">
      <c r="A30" t="s">
        <v>194</v>
      </c>
      <c r="B30" t="s">
        <v>208</v>
      </c>
      <c r="C30" t="s">
        <v>201</v>
      </c>
      <c r="D30" t="s">
        <v>88</v>
      </c>
      <c r="E30" t="s">
        <v>197</v>
      </c>
      <c r="F30" t="s">
        <v>209</v>
      </c>
      <c r="G30" t="s">
        <v>386</v>
      </c>
      <c r="H30" s="88">
        <f>AVERAGEIFS(Applicability!$M:$M,Applicability!$A:$A,B30,Applicability!$B:$B,D30,Applicability!$C:$C,C30)</f>
        <v>0.54</v>
      </c>
      <c r="K30" s="88">
        <f t="shared" si="1"/>
        <v>0.54</v>
      </c>
      <c r="V30" t="s">
        <v>194</v>
      </c>
      <c r="W30" t="s">
        <v>208</v>
      </c>
      <c r="X30" t="s">
        <v>201</v>
      </c>
      <c r="Y30" t="s">
        <v>88</v>
      </c>
      <c r="Z30" t="s">
        <v>197</v>
      </c>
      <c r="AA30" t="s">
        <v>209</v>
      </c>
      <c r="AB30" t="s">
        <v>386</v>
      </c>
      <c r="AC30" s="88">
        <f>AVERAGEIFS(Applicability!$M:$M,Applicability!$A:$A,W30,Applicability!$B:$B,Y30,Applicability!$C:$C,X30)</f>
        <v>0.54</v>
      </c>
      <c r="AF30" s="88">
        <f t="shared" si="3"/>
        <v>0.54</v>
      </c>
      <c r="AJ30" t="s">
        <v>194</v>
      </c>
      <c r="AK30" t="s">
        <v>208</v>
      </c>
      <c r="AL30" t="s">
        <v>201</v>
      </c>
      <c r="AM30" t="s">
        <v>88</v>
      </c>
      <c r="AN30" t="s">
        <v>197</v>
      </c>
      <c r="AO30" t="s">
        <v>209</v>
      </c>
      <c r="AP30" t="s">
        <v>386</v>
      </c>
      <c r="AQ30" s="88">
        <f>AVERAGEIFS(Applicability!$M:$M,Applicability!$A:$A,AK30,Applicability!$B:$B,AM30,Applicability!$C:$C,AL30)</f>
        <v>0.54</v>
      </c>
      <c r="AT30" s="88">
        <f t="shared" si="5"/>
        <v>0.54</v>
      </c>
    </row>
    <row r="31" spans="1:46">
      <c r="A31" t="s">
        <v>194</v>
      </c>
      <c r="B31" t="s">
        <v>208</v>
      </c>
      <c r="C31" t="s">
        <v>201</v>
      </c>
      <c r="D31" t="s">
        <v>199</v>
      </c>
      <c r="E31" t="s">
        <v>197</v>
      </c>
      <c r="F31" t="s">
        <v>209</v>
      </c>
      <c r="G31" t="s">
        <v>386</v>
      </c>
      <c r="H31" s="88">
        <f>AVERAGEIFS(Applicability!$M:$M,Applicability!$A:$A,B31,Applicability!$B:$B,D31,Applicability!$C:$C,C31)</f>
        <v>0.54</v>
      </c>
      <c r="K31" s="88">
        <f t="shared" si="1"/>
        <v>0.54</v>
      </c>
      <c r="V31" t="s">
        <v>194</v>
      </c>
      <c r="W31" t="s">
        <v>208</v>
      </c>
      <c r="X31" t="s">
        <v>201</v>
      </c>
      <c r="Y31" t="s">
        <v>199</v>
      </c>
      <c r="Z31" t="s">
        <v>197</v>
      </c>
      <c r="AA31" t="s">
        <v>209</v>
      </c>
      <c r="AB31" t="s">
        <v>386</v>
      </c>
      <c r="AC31" s="88">
        <f>AVERAGEIFS(Applicability!$M:$M,Applicability!$A:$A,W31,Applicability!$B:$B,Y31,Applicability!$C:$C,X31)</f>
        <v>0.54</v>
      </c>
      <c r="AF31" s="88">
        <f t="shared" si="3"/>
        <v>0.54</v>
      </c>
      <c r="AJ31" t="s">
        <v>194</v>
      </c>
      <c r="AK31" t="s">
        <v>208</v>
      </c>
      <c r="AL31" t="s">
        <v>201</v>
      </c>
      <c r="AM31" t="s">
        <v>199</v>
      </c>
      <c r="AN31" t="s">
        <v>197</v>
      </c>
      <c r="AO31" t="s">
        <v>209</v>
      </c>
      <c r="AP31" t="s">
        <v>386</v>
      </c>
      <c r="AQ31" s="88">
        <f>AVERAGEIFS(Applicability!$M:$M,Applicability!$A:$A,AK31,Applicability!$B:$B,AM31,Applicability!$C:$C,AL31)</f>
        <v>0.54</v>
      </c>
      <c r="AT31" s="88">
        <f t="shared" si="5"/>
        <v>0.54</v>
      </c>
    </row>
    <row r="32" spans="1:46">
      <c r="A32" t="s">
        <v>194</v>
      </c>
      <c r="B32" t="s">
        <v>208</v>
      </c>
      <c r="C32" t="s">
        <v>201</v>
      </c>
      <c r="D32" t="s">
        <v>316</v>
      </c>
      <c r="E32" t="s">
        <v>197</v>
      </c>
      <c r="F32" t="s">
        <v>209</v>
      </c>
      <c r="G32" t="s">
        <v>386</v>
      </c>
      <c r="H32" s="88">
        <f>AVERAGEIFS(Applicability!$M:$M,Applicability!$A:$A,B32,Applicability!$B:$B,D32,Applicability!$C:$C,C32)</f>
        <v>0.54</v>
      </c>
      <c r="K32" s="88">
        <f t="shared" si="1"/>
        <v>0.54</v>
      </c>
      <c r="V32" t="s">
        <v>194</v>
      </c>
      <c r="W32" t="s">
        <v>208</v>
      </c>
      <c r="X32" t="s">
        <v>201</v>
      </c>
      <c r="Y32" t="s">
        <v>316</v>
      </c>
      <c r="Z32" t="s">
        <v>197</v>
      </c>
      <c r="AA32" t="s">
        <v>209</v>
      </c>
      <c r="AB32" t="s">
        <v>386</v>
      </c>
      <c r="AC32" s="88">
        <f>AVERAGEIFS(Applicability!$M:$M,Applicability!$A:$A,W32,Applicability!$B:$B,Y32,Applicability!$C:$C,X32)</f>
        <v>0.54</v>
      </c>
      <c r="AF32" s="88">
        <f t="shared" si="3"/>
        <v>0.54</v>
      </c>
      <c r="AJ32" t="s">
        <v>194</v>
      </c>
      <c r="AK32" t="s">
        <v>208</v>
      </c>
      <c r="AL32" t="s">
        <v>201</v>
      </c>
      <c r="AM32" t="s">
        <v>316</v>
      </c>
      <c r="AN32" t="s">
        <v>197</v>
      </c>
      <c r="AO32" t="s">
        <v>209</v>
      </c>
      <c r="AP32" t="s">
        <v>386</v>
      </c>
      <c r="AQ32" s="88">
        <f>AVERAGEIFS(Applicability!$M:$M,Applicability!$A:$A,AK32,Applicability!$B:$B,AM32,Applicability!$C:$C,AL32)</f>
        <v>0.54</v>
      </c>
      <c r="AT32" s="88">
        <f t="shared" si="5"/>
        <v>0.54</v>
      </c>
    </row>
    <row r="33" spans="1:46">
      <c r="A33" t="s">
        <v>194</v>
      </c>
      <c r="B33" t="s">
        <v>210</v>
      </c>
      <c r="C33" t="s">
        <v>196</v>
      </c>
      <c r="D33" t="s">
        <v>88</v>
      </c>
      <c r="E33" t="s">
        <v>197</v>
      </c>
      <c r="F33" t="s">
        <v>198</v>
      </c>
      <c r="G33" t="s">
        <v>386</v>
      </c>
      <c r="H33" s="88">
        <f>AVERAGEIFS(Applicability!$M:$M,Applicability!$A:$A,B33,Applicability!$B:$B,D33,Applicability!$C:$C,C33)</f>
        <v>0.54</v>
      </c>
      <c r="I33">
        <v>1</v>
      </c>
      <c r="J33" s="87">
        <f>H33</f>
        <v>0.54</v>
      </c>
      <c r="K33" s="88">
        <f t="shared" si="1"/>
        <v>0.54</v>
      </c>
      <c r="V33" t="s">
        <v>194</v>
      </c>
      <c r="W33" t="s">
        <v>210</v>
      </c>
      <c r="X33" t="s">
        <v>196</v>
      </c>
      <c r="Y33" t="s">
        <v>88</v>
      </c>
      <c r="Z33" t="s">
        <v>197</v>
      </c>
      <c r="AA33" t="s">
        <v>198</v>
      </c>
      <c r="AB33" t="s">
        <v>386</v>
      </c>
      <c r="AC33" s="88">
        <f>AVERAGEIFS(Applicability!$M:$M,Applicability!$A:$A,W33,Applicability!$B:$B,Y33,Applicability!$C:$C,X33)</f>
        <v>0.54</v>
      </c>
      <c r="AD33">
        <v>1</v>
      </c>
      <c r="AE33" s="87">
        <f>AC33</f>
        <v>0.54</v>
      </c>
      <c r="AF33" s="88">
        <f t="shared" si="3"/>
        <v>0.54</v>
      </c>
      <c r="AJ33" t="s">
        <v>194</v>
      </c>
      <c r="AK33" t="s">
        <v>210</v>
      </c>
      <c r="AL33" t="s">
        <v>196</v>
      </c>
      <c r="AM33" t="s">
        <v>88</v>
      </c>
      <c r="AN33" t="s">
        <v>197</v>
      </c>
      <c r="AO33" t="s">
        <v>198</v>
      </c>
      <c r="AP33" t="s">
        <v>386</v>
      </c>
      <c r="AQ33" s="88">
        <f>AVERAGEIFS(Applicability!$M:$M,Applicability!$A:$A,AK33,Applicability!$B:$B,AM33,Applicability!$C:$C,AL33)</f>
        <v>0.54</v>
      </c>
      <c r="AR33">
        <v>1</v>
      </c>
      <c r="AS33" s="87">
        <f>AQ33</f>
        <v>0.54</v>
      </c>
      <c r="AT33" s="88">
        <f t="shared" si="5"/>
        <v>0.54</v>
      </c>
    </row>
    <row r="34" spans="1:46">
      <c r="A34" t="s">
        <v>194</v>
      </c>
      <c r="B34" t="s">
        <v>210</v>
      </c>
      <c r="C34" t="s">
        <v>196</v>
      </c>
      <c r="D34" t="s">
        <v>199</v>
      </c>
      <c r="E34" t="s">
        <v>197</v>
      </c>
      <c r="F34" t="s">
        <v>198</v>
      </c>
      <c r="G34" t="s">
        <v>386</v>
      </c>
      <c r="H34" s="88">
        <f>AVERAGEIFS(Applicability!$M:$M,Applicability!$A:$A,B34,Applicability!$B:$B,D34,Applicability!$C:$C,C34)</f>
        <v>0.54</v>
      </c>
      <c r="I34">
        <v>1</v>
      </c>
      <c r="J34" s="87">
        <f t="shared" ref="J34:J38" si="6">H34</f>
        <v>0.54</v>
      </c>
      <c r="K34" s="88">
        <f t="shared" si="1"/>
        <v>0.54</v>
      </c>
      <c r="V34" t="s">
        <v>194</v>
      </c>
      <c r="W34" t="s">
        <v>210</v>
      </c>
      <c r="X34" t="s">
        <v>196</v>
      </c>
      <c r="Y34" t="s">
        <v>199</v>
      </c>
      <c r="Z34" t="s">
        <v>197</v>
      </c>
      <c r="AA34" t="s">
        <v>198</v>
      </c>
      <c r="AB34" t="s">
        <v>386</v>
      </c>
      <c r="AC34" s="88">
        <f>AVERAGEIFS(Applicability!$M:$M,Applicability!$A:$A,W34,Applicability!$B:$B,Y34,Applicability!$C:$C,X34)</f>
        <v>0.54</v>
      </c>
      <c r="AD34">
        <v>1</v>
      </c>
      <c r="AE34" s="87">
        <f t="shared" ref="AE34:AE38" si="7">AC34</f>
        <v>0.54</v>
      </c>
      <c r="AF34" s="88">
        <f t="shared" si="3"/>
        <v>0.54</v>
      </c>
      <c r="AJ34" t="s">
        <v>194</v>
      </c>
      <c r="AK34" t="s">
        <v>210</v>
      </c>
      <c r="AL34" t="s">
        <v>196</v>
      </c>
      <c r="AM34" t="s">
        <v>199</v>
      </c>
      <c r="AN34" t="s">
        <v>197</v>
      </c>
      <c r="AO34" t="s">
        <v>198</v>
      </c>
      <c r="AP34" t="s">
        <v>386</v>
      </c>
      <c r="AQ34" s="88">
        <f>AVERAGEIFS(Applicability!$M:$M,Applicability!$A:$A,AK34,Applicability!$B:$B,AM34,Applicability!$C:$C,AL34)</f>
        <v>0.54</v>
      </c>
      <c r="AR34">
        <v>1</v>
      </c>
      <c r="AS34" s="87">
        <f t="shared" ref="AS34:AS38" si="8">AQ34</f>
        <v>0.54</v>
      </c>
      <c r="AT34" s="88">
        <f t="shared" si="5"/>
        <v>0.54</v>
      </c>
    </row>
    <row r="35" spans="1:46">
      <c r="A35" t="s">
        <v>194</v>
      </c>
      <c r="B35" t="s">
        <v>210</v>
      </c>
      <c r="C35" t="s">
        <v>196</v>
      </c>
      <c r="D35" t="s">
        <v>316</v>
      </c>
      <c r="E35" t="s">
        <v>197</v>
      </c>
      <c r="F35" t="s">
        <v>198</v>
      </c>
      <c r="G35" t="s">
        <v>386</v>
      </c>
      <c r="H35" s="88">
        <f>AVERAGEIFS(Applicability!$M:$M,Applicability!$A:$A,B35,Applicability!$B:$B,D35,Applicability!$C:$C,C35)</f>
        <v>0.54</v>
      </c>
      <c r="I35">
        <v>1</v>
      </c>
      <c r="J35" s="87">
        <f t="shared" si="6"/>
        <v>0.54</v>
      </c>
      <c r="K35" s="88">
        <f t="shared" si="1"/>
        <v>0.54</v>
      </c>
      <c r="V35" t="s">
        <v>194</v>
      </c>
      <c r="W35" t="s">
        <v>210</v>
      </c>
      <c r="X35" t="s">
        <v>196</v>
      </c>
      <c r="Y35" t="s">
        <v>316</v>
      </c>
      <c r="Z35" t="s">
        <v>197</v>
      </c>
      <c r="AA35" t="s">
        <v>198</v>
      </c>
      <c r="AB35" t="s">
        <v>386</v>
      </c>
      <c r="AC35" s="88">
        <f>AVERAGEIFS(Applicability!$M:$M,Applicability!$A:$A,W35,Applicability!$B:$B,Y35,Applicability!$C:$C,X35)</f>
        <v>0.54</v>
      </c>
      <c r="AD35">
        <v>1</v>
      </c>
      <c r="AE35" s="87">
        <f t="shared" si="7"/>
        <v>0.54</v>
      </c>
      <c r="AF35" s="88">
        <f t="shared" si="3"/>
        <v>0.54</v>
      </c>
      <c r="AJ35" t="s">
        <v>194</v>
      </c>
      <c r="AK35" t="s">
        <v>210</v>
      </c>
      <c r="AL35" t="s">
        <v>196</v>
      </c>
      <c r="AM35" t="s">
        <v>316</v>
      </c>
      <c r="AN35" t="s">
        <v>197</v>
      </c>
      <c r="AO35" t="s">
        <v>198</v>
      </c>
      <c r="AP35" t="s">
        <v>386</v>
      </c>
      <c r="AQ35" s="88">
        <f>AVERAGEIFS(Applicability!$M:$M,Applicability!$A:$A,AK35,Applicability!$B:$B,AM35,Applicability!$C:$C,AL35)</f>
        <v>0.54</v>
      </c>
      <c r="AR35">
        <v>1</v>
      </c>
      <c r="AS35" s="87">
        <f t="shared" si="8"/>
        <v>0.54</v>
      </c>
      <c r="AT35" s="88">
        <f t="shared" si="5"/>
        <v>0.54</v>
      </c>
    </row>
    <row r="36" spans="1:46">
      <c r="A36" t="s">
        <v>194</v>
      </c>
      <c r="B36" t="s">
        <v>210</v>
      </c>
      <c r="C36" t="s">
        <v>201</v>
      </c>
      <c r="D36" t="s">
        <v>88</v>
      </c>
      <c r="E36" t="s">
        <v>197</v>
      </c>
      <c r="F36" t="s">
        <v>198</v>
      </c>
      <c r="G36" t="s">
        <v>386</v>
      </c>
      <c r="H36" s="88">
        <f>AVERAGEIFS(Applicability!$M:$M,Applicability!$A:$A,B36,Applicability!$B:$B,D36,Applicability!$C:$C,C36)</f>
        <v>0.54</v>
      </c>
      <c r="I36">
        <v>1</v>
      </c>
      <c r="J36" s="87">
        <f t="shared" si="6"/>
        <v>0.54</v>
      </c>
      <c r="K36" s="88">
        <f t="shared" si="1"/>
        <v>0.54</v>
      </c>
      <c r="V36" t="s">
        <v>194</v>
      </c>
      <c r="W36" t="s">
        <v>210</v>
      </c>
      <c r="X36" t="s">
        <v>201</v>
      </c>
      <c r="Y36" t="s">
        <v>88</v>
      </c>
      <c r="Z36" t="s">
        <v>197</v>
      </c>
      <c r="AA36" t="s">
        <v>198</v>
      </c>
      <c r="AB36" t="s">
        <v>386</v>
      </c>
      <c r="AC36" s="88">
        <f>AVERAGEIFS(Applicability!$M:$M,Applicability!$A:$A,W36,Applicability!$B:$B,Y36,Applicability!$C:$C,X36)</f>
        <v>0.54</v>
      </c>
      <c r="AD36">
        <v>1</v>
      </c>
      <c r="AE36" s="87">
        <f t="shared" si="7"/>
        <v>0.54</v>
      </c>
      <c r="AF36" s="88">
        <f t="shared" si="3"/>
        <v>0.54</v>
      </c>
      <c r="AJ36" t="s">
        <v>194</v>
      </c>
      <c r="AK36" t="s">
        <v>210</v>
      </c>
      <c r="AL36" t="s">
        <v>201</v>
      </c>
      <c r="AM36" t="s">
        <v>88</v>
      </c>
      <c r="AN36" t="s">
        <v>197</v>
      </c>
      <c r="AO36" t="s">
        <v>198</v>
      </c>
      <c r="AP36" t="s">
        <v>386</v>
      </c>
      <c r="AQ36" s="88">
        <f>AVERAGEIFS(Applicability!$M:$M,Applicability!$A:$A,AK36,Applicability!$B:$B,AM36,Applicability!$C:$C,AL36)</f>
        <v>0.54</v>
      </c>
      <c r="AR36">
        <v>1</v>
      </c>
      <c r="AS36" s="87">
        <f t="shared" si="8"/>
        <v>0.54</v>
      </c>
      <c r="AT36" s="88">
        <f t="shared" si="5"/>
        <v>0.54</v>
      </c>
    </row>
    <row r="37" spans="1:46">
      <c r="A37" t="s">
        <v>194</v>
      </c>
      <c r="B37" t="s">
        <v>210</v>
      </c>
      <c r="C37" t="s">
        <v>201</v>
      </c>
      <c r="D37" t="s">
        <v>199</v>
      </c>
      <c r="E37" t="s">
        <v>197</v>
      </c>
      <c r="F37" t="s">
        <v>198</v>
      </c>
      <c r="G37" t="s">
        <v>386</v>
      </c>
      <c r="H37" s="88">
        <f>AVERAGEIFS(Applicability!$M:$M,Applicability!$A:$A,B37,Applicability!$B:$B,D37,Applicability!$C:$C,C37)</f>
        <v>0.54</v>
      </c>
      <c r="I37">
        <v>1</v>
      </c>
      <c r="J37" s="87">
        <f t="shared" si="6"/>
        <v>0.54</v>
      </c>
      <c r="K37" s="88">
        <f t="shared" si="1"/>
        <v>0.54</v>
      </c>
      <c r="V37" t="s">
        <v>194</v>
      </c>
      <c r="W37" t="s">
        <v>210</v>
      </c>
      <c r="X37" t="s">
        <v>201</v>
      </c>
      <c r="Y37" t="s">
        <v>199</v>
      </c>
      <c r="Z37" t="s">
        <v>197</v>
      </c>
      <c r="AA37" t="s">
        <v>198</v>
      </c>
      <c r="AB37" t="s">
        <v>386</v>
      </c>
      <c r="AC37" s="88">
        <f>AVERAGEIFS(Applicability!$M:$M,Applicability!$A:$A,W37,Applicability!$B:$B,Y37,Applicability!$C:$C,X37)</f>
        <v>0.54</v>
      </c>
      <c r="AD37">
        <v>1</v>
      </c>
      <c r="AE37" s="87">
        <f t="shared" si="7"/>
        <v>0.54</v>
      </c>
      <c r="AF37" s="88">
        <f t="shared" si="3"/>
        <v>0.54</v>
      </c>
      <c r="AJ37" t="s">
        <v>194</v>
      </c>
      <c r="AK37" t="s">
        <v>210</v>
      </c>
      <c r="AL37" t="s">
        <v>201</v>
      </c>
      <c r="AM37" t="s">
        <v>199</v>
      </c>
      <c r="AN37" t="s">
        <v>197</v>
      </c>
      <c r="AO37" t="s">
        <v>198</v>
      </c>
      <c r="AP37" t="s">
        <v>386</v>
      </c>
      <c r="AQ37" s="88">
        <f>AVERAGEIFS(Applicability!$M:$M,Applicability!$A:$A,AK37,Applicability!$B:$B,AM37,Applicability!$C:$C,AL37)</f>
        <v>0.54</v>
      </c>
      <c r="AR37">
        <v>1</v>
      </c>
      <c r="AS37" s="87">
        <f t="shared" si="8"/>
        <v>0.54</v>
      </c>
      <c r="AT37" s="88">
        <f t="shared" si="5"/>
        <v>0.54</v>
      </c>
    </row>
    <row r="38" spans="1:46">
      <c r="A38" t="s">
        <v>194</v>
      </c>
      <c r="B38" t="s">
        <v>210</v>
      </c>
      <c r="C38" t="s">
        <v>201</v>
      </c>
      <c r="D38" t="s">
        <v>316</v>
      </c>
      <c r="E38" t="s">
        <v>197</v>
      </c>
      <c r="F38" t="s">
        <v>198</v>
      </c>
      <c r="G38" t="s">
        <v>386</v>
      </c>
      <c r="H38" s="88">
        <f>AVERAGEIFS(Applicability!$M:$M,Applicability!$A:$A,B38,Applicability!$B:$B,D38,Applicability!$C:$C,C38)</f>
        <v>0.54</v>
      </c>
      <c r="I38">
        <v>1</v>
      </c>
      <c r="J38" s="87">
        <f t="shared" si="6"/>
        <v>0.54</v>
      </c>
      <c r="K38" s="88">
        <f t="shared" si="1"/>
        <v>0.54</v>
      </c>
      <c r="V38" t="s">
        <v>194</v>
      </c>
      <c r="W38" t="s">
        <v>210</v>
      </c>
      <c r="X38" t="s">
        <v>201</v>
      </c>
      <c r="Y38" t="s">
        <v>316</v>
      </c>
      <c r="Z38" t="s">
        <v>197</v>
      </c>
      <c r="AA38" t="s">
        <v>198</v>
      </c>
      <c r="AB38" t="s">
        <v>386</v>
      </c>
      <c r="AC38" s="88">
        <f>AVERAGEIFS(Applicability!$M:$M,Applicability!$A:$A,W38,Applicability!$B:$B,Y38,Applicability!$C:$C,X38)</f>
        <v>0.54</v>
      </c>
      <c r="AD38">
        <v>1</v>
      </c>
      <c r="AE38" s="87">
        <f t="shared" si="7"/>
        <v>0.54</v>
      </c>
      <c r="AF38" s="88">
        <f t="shared" si="3"/>
        <v>0.54</v>
      </c>
      <c r="AJ38" t="s">
        <v>194</v>
      </c>
      <c r="AK38" t="s">
        <v>210</v>
      </c>
      <c r="AL38" t="s">
        <v>201</v>
      </c>
      <c r="AM38" t="s">
        <v>316</v>
      </c>
      <c r="AN38" t="s">
        <v>197</v>
      </c>
      <c r="AO38" t="s">
        <v>198</v>
      </c>
      <c r="AP38" t="s">
        <v>386</v>
      </c>
      <c r="AQ38" s="88">
        <f>AVERAGEIFS(Applicability!$M:$M,Applicability!$A:$A,AK38,Applicability!$B:$B,AM38,Applicability!$C:$C,AL38)</f>
        <v>0.54</v>
      </c>
      <c r="AR38">
        <v>1</v>
      </c>
      <c r="AS38" s="87">
        <f t="shared" si="8"/>
        <v>0.54</v>
      </c>
      <c r="AT38" s="88">
        <f t="shared" si="5"/>
        <v>0.54</v>
      </c>
    </row>
    <row r="39" spans="1:46">
      <c r="A39" t="s">
        <v>194</v>
      </c>
      <c r="B39" t="s">
        <v>211</v>
      </c>
      <c r="C39" t="s">
        <v>196</v>
      </c>
      <c r="D39" t="s">
        <v>88</v>
      </c>
      <c r="E39" t="s">
        <v>212</v>
      </c>
      <c r="F39" t="s">
        <v>213</v>
      </c>
      <c r="G39" t="s">
        <v>386</v>
      </c>
      <c r="H39" s="88">
        <f>AVERAGEIFS(Applicability!$M:$M,Applicability!$A:$A,B39,Applicability!$B:$B,D39,Applicability!$C:$C,C39)</f>
        <v>0.73063923224999994</v>
      </c>
      <c r="K39" s="88">
        <f t="shared" si="1"/>
        <v>0.73063923224999994</v>
      </c>
      <c r="V39" t="s">
        <v>194</v>
      </c>
      <c r="W39" t="s">
        <v>211</v>
      </c>
      <c r="X39" t="s">
        <v>196</v>
      </c>
      <c r="Y39" t="s">
        <v>88</v>
      </c>
      <c r="Z39" t="s">
        <v>212</v>
      </c>
      <c r="AA39" t="s">
        <v>213</v>
      </c>
      <c r="AB39" t="s">
        <v>386</v>
      </c>
      <c r="AC39" s="88">
        <f>AVERAGEIFS(Applicability!$M:$M,Applicability!$A:$A,W39,Applicability!$B:$B,Y39,Applicability!$C:$C,X39)</f>
        <v>0.73063923224999994</v>
      </c>
      <c r="AF39" s="88">
        <f t="shared" si="3"/>
        <v>0.73063923224999994</v>
      </c>
      <c r="AJ39" t="s">
        <v>194</v>
      </c>
      <c r="AK39" t="s">
        <v>211</v>
      </c>
      <c r="AL39" t="s">
        <v>196</v>
      </c>
      <c r="AM39" t="s">
        <v>88</v>
      </c>
      <c r="AN39" t="s">
        <v>212</v>
      </c>
      <c r="AO39" t="s">
        <v>213</v>
      </c>
      <c r="AP39" t="s">
        <v>386</v>
      </c>
      <c r="AQ39" s="88">
        <f>AVERAGEIFS(Applicability!$M:$M,Applicability!$A:$A,AK39,Applicability!$B:$B,AM39,Applicability!$C:$C,AL39)</f>
        <v>0.73063923224999994</v>
      </c>
      <c r="AT39" s="88">
        <f t="shared" si="5"/>
        <v>0.73063923224999994</v>
      </c>
    </row>
    <row r="40" spans="1:46">
      <c r="A40" t="s">
        <v>194</v>
      </c>
      <c r="B40" t="s">
        <v>211</v>
      </c>
      <c r="C40" t="s">
        <v>196</v>
      </c>
      <c r="D40" t="s">
        <v>199</v>
      </c>
      <c r="E40" t="s">
        <v>212</v>
      </c>
      <c r="F40" t="s">
        <v>213</v>
      </c>
      <c r="G40" t="s">
        <v>386</v>
      </c>
      <c r="H40" s="88">
        <f>AVERAGEIFS(Applicability!$M:$M,Applicability!$A:$A,B40,Applicability!$B:$B,D40,Applicability!$C:$C,C40)</f>
        <v>0.75</v>
      </c>
      <c r="K40" s="88">
        <f t="shared" si="1"/>
        <v>0.75</v>
      </c>
      <c r="V40" t="s">
        <v>194</v>
      </c>
      <c r="W40" t="s">
        <v>211</v>
      </c>
      <c r="X40" t="s">
        <v>196</v>
      </c>
      <c r="Y40" t="s">
        <v>199</v>
      </c>
      <c r="Z40" t="s">
        <v>212</v>
      </c>
      <c r="AA40" t="s">
        <v>213</v>
      </c>
      <c r="AB40" t="s">
        <v>386</v>
      </c>
      <c r="AC40" s="88">
        <f>AVERAGEIFS(Applicability!$M:$M,Applicability!$A:$A,W40,Applicability!$B:$B,Y40,Applicability!$C:$C,X40)</f>
        <v>0.75</v>
      </c>
      <c r="AF40" s="88">
        <f t="shared" si="3"/>
        <v>0.75</v>
      </c>
      <c r="AJ40" t="s">
        <v>194</v>
      </c>
      <c r="AK40" t="s">
        <v>211</v>
      </c>
      <c r="AL40" t="s">
        <v>196</v>
      </c>
      <c r="AM40" t="s">
        <v>199</v>
      </c>
      <c r="AN40" t="s">
        <v>212</v>
      </c>
      <c r="AO40" t="s">
        <v>213</v>
      </c>
      <c r="AP40" t="s">
        <v>386</v>
      </c>
      <c r="AQ40" s="88">
        <f>AVERAGEIFS(Applicability!$M:$M,Applicability!$A:$A,AK40,Applicability!$B:$B,AM40,Applicability!$C:$C,AL40)</f>
        <v>0.75</v>
      </c>
      <c r="AT40" s="88">
        <f t="shared" si="5"/>
        <v>0.75</v>
      </c>
    </row>
    <row r="41" spans="1:46">
      <c r="A41" t="s">
        <v>194</v>
      </c>
      <c r="B41" t="s">
        <v>211</v>
      </c>
      <c r="C41" t="s">
        <v>196</v>
      </c>
      <c r="D41" t="s">
        <v>316</v>
      </c>
      <c r="E41" t="s">
        <v>212</v>
      </c>
      <c r="F41" t="s">
        <v>213</v>
      </c>
      <c r="G41" t="s">
        <v>386</v>
      </c>
      <c r="H41" s="88">
        <f>AVERAGEIFS(Applicability!$M:$M,Applicability!$A:$A,B41,Applicability!$B:$B,D41,Applicability!$C:$C,C41)</f>
        <v>0.75</v>
      </c>
      <c r="K41" s="88">
        <f t="shared" si="1"/>
        <v>0.75</v>
      </c>
      <c r="V41" t="s">
        <v>194</v>
      </c>
      <c r="W41" t="s">
        <v>211</v>
      </c>
      <c r="X41" t="s">
        <v>196</v>
      </c>
      <c r="Y41" t="s">
        <v>316</v>
      </c>
      <c r="Z41" t="s">
        <v>212</v>
      </c>
      <c r="AA41" t="s">
        <v>213</v>
      </c>
      <c r="AB41" t="s">
        <v>386</v>
      </c>
      <c r="AC41" s="88">
        <f>AVERAGEIFS(Applicability!$M:$M,Applicability!$A:$A,W41,Applicability!$B:$B,Y41,Applicability!$C:$C,X41)</f>
        <v>0.75</v>
      </c>
      <c r="AF41" s="88">
        <f t="shared" si="3"/>
        <v>0.75</v>
      </c>
      <c r="AJ41" t="s">
        <v>194</v>
      </c>
      <c r="AK41" t="s">
        <v>211</v>
      </c>
      <c r="AL41" t="s">
        <v>196</v>
      </c>
      <c r="AM41" t="s">
        <v>316</v>
      </c>
      <c r="AN41" t="s">
        <v>212</v>
      </c>
      <c r="AO41" t="s">
        <v>213</v>
      </c>
      <c r="AP41" t="s">
        <v>386</v>
      </c>
      <c r="AQ41" s="88">
        <f>AVERAGEIFS(Applicability!$M:$M,Applicability!$A:$A,AK41,Applicability!$B:$B,AM41,Applicability!$C:$C,AL41)</f>
        <v>0.75</v>
      </c>
      <c r="AT41" s="88">
        <f t="shared" si="5"/>
        <v>0.75</v>
      </c>
    </row>
    <row r="42" spans="1:46">
      <c r="A42" t="s">
        <v>194</v>
      </c>
      <c r="B42" t="s">
        <v>211</v>
      </c>
      <c r="C42" t="s">
        <v>201</v>
      </c>
      <c r="D42" t="s">
        <v>88</v>
      </c>
      <c r="E42" t="s">
        <v>212</v>
      </c>
      <c r="F42" t="s">
        <v>213</v>
      </c>
      <c r="G42" t="s">
        <v>386</v>
      </c>
      <c r="H42" s="88">
        <f>AVERAGEIFS(Applicability!$M:$M,Applicability!$A:$A,B42,Applicability!$B:$B,D42,Applicability!$C:$C,C42)</f>
        <v>0.73063923224999994</v>
      </c>
      <c r="K42" s="88">
        <f t="shared" si="1"/>
        <v>0.73063923224999994</v>
      </c>
      <c r="V42" t="s">
        <v>194</v>
      </c>
      <c r="W42" t="s">
        <v>211</v>
      </c>
      <c r="X42" t="s">
        <v>201</v>
      </c>
      <c r="Y42" t="s">
        <v>88</v>
      </c>
      <c r="Z42" t="s">
        <v>212</v>
      </c>
      <c r="AA42" t="s">
        <v>213</v>
      </c>
      <c r="AB42" t="s">
        <v>386</v>
      </c>
      <c r="AC42" s="88">
        <f>AVERAGEIFS(Applicability!$M:$M,Applicability!$A:$A,W42,Applicability!$B:$B,Y42,Applicability!$C:$C,X42)</f>
        <v>0.73063923224999994</v>
      </c>
      <c r="AF42" s="88">
        <f t="shared" si="3"/>
        <v>0.73063923224999994</v>
      </c>
      <c r="AJ42" t="s">
        <v>194</v>
      </c>
      <c r="AK42" t="s">
        <v>211</v>
      </c>
      <c r="AL42" t="s">
        <v>201</v>
      </c>
      <c r="AM42" t="s">
        <v>88</v>
      </c>
      <c r="AN42" t="s">
        <v>212</v>
      </c>
      <c r="AO42" t="s">
        <v>213</v>
      </c>
      <c r="AP42" t="s">
        <v>386</v>
      </c>
      <c r="AQ42" s="88">
        <f>AVERAGEIFS(Applicability!$M:$M,Applicability!$A:$A,AK42,Applicability!$B:$B,AM42,Applicability!$C:$C,AL42)</f>
        <v>0.73063923224999994</v>
      </c>
      <c r="AT42" s="88">
        <f t="shared" si="5"/>
        <v>0.73063923224999994</v>
      </c>
    </row>
    <row r="43" spans="1:46">
      <c r="A43" t="s">
        <v>194</v>
      </c>
      <c r="B43" t="s">
        <v>211</v>
      </c>
      <c r="C43" t="s">
        <v>201</v>
      </c>
      <c r="D43" t="s">
        <v>199</v>
      </c>
      <c r="E43" t="s">
        <v>212</v>
      </c>
      <c r="F43" t="s">
        <v>213</v>
      </c>
      <c r="G43" t="s">
        <v>386</v>
      </c>
      <c r="H43" s="88">
        <f>AVERAGEIFS(Applicability!$M:$M,Applicability!$A:$A,B43,Applicability!$B:$B,D43,Applicability!$C:$C,C43)</f>
        <v>0.75</v>
      </c>
      <c r="K43" s="88">
        <f t="shared" si="1"/>
        <v>0.75</v>
      </c>
      <c r="V43" t="s">
        <v>194</v>
      </c>
      <c r="W43" t="s">
        <v>211</v>
      </c>
      <c r="X43" t="s">
        <v>201</v>
      </c>
      <c r="Y43" t="s">
        <v>199</v>
      </c>
      <c r="Z43" t="s">
        <v>212</v>
      </c>
      <c r="AA43" t="s">
        <v>213</v>
      </c>
      <c r="AB43" t="s">
        <v>386</v>
      </c>
      <c r="AC43" s="88">
        <f>AVERAGEIFS(Applicability!$M:$M,Applicability!$A:$A,W43,Applicability!$B:$B,Y43,Applicability!$C:$C,X43)</f>
        <v>0.75</v>
      </c>
      <c r="AF43" s="88">
        <f t="shared" si="3"/>
        <v>0.75</v>
      </c>
      <c r="AJ43" t="s">
        <v>194</v>
      </c>
      <c r="AK43" t="s">
        <v>211</v>
      </c>
      <c r="AL43" t="s">
        <v>201</v>
      </c>
      <c r="AM43" t="s">
        <v>199</v>
      </c>
      <c r="AN43" t="s">
        <v>212</v>
      </c>
      <c r="AO43" t="s">
        <v>213</v>
      </c>
      <c r="AP43" t="s">
        <v>386</v>
      </c>
      <c r="AQ43" s="88">
        <f>AVERAGEIFS(Applicability!$M:$M,Applicability!$A:$A,AK43,Applicability!$B:$B,AM43,Applicability!$C:$C,AL43)</f>
        <v>0.75</v>
      </c>
      <c r="AT43" s="88">
        <f t="shared" si="5"/>
        <v>0.75</v>
      </c>
    </row>
    <row r="44" spans="1:46">
      <c r="A44" t="s">
        <v>194</v>
      </c>
      <c r="B44" t="s">
        <v>211</v>
      </c>
      <c r="C44" t="s">
        <v>201</v>
      </c>
      <c r="D44" t="s">
        <v>316</v>
      </c>
      <c r="E44" t="s">
        <v>212</v>
      </c>
      <c r="F44" t="s">
        <v>213</v>
      </c>
      <c r="G44" t="s">
        <v>386</v>
      </c>
      <c r="H44" s="88">
        <f>AVERAGEIFS(Applicability!$M:$M,Applicability!$A:$A,B44,Applicability!$B:$B,D44,Applicability!$C:$C,C44)</f>
        <v>0.75</v>
      </c>
      <c r="K44" s="88">
        <f t="shared" si="1"/>
        <v>0.75</v>
      </c>
      <c r="V44" t="s">
        <v>194</v>
      </c>
      <c r="W44" t="s">
        <v>211</v>
      </c>
      <c r="X44" t="s">
        <v>201</v>
      </c>
      <c r="Y44" t="s">
        <v>316</v>
      </c>
      <c r="Z44" t="s">
        <v>212</v>
      </c>
      <c r="AA44" t="s">
        <v>213</v>
      </c>
      <c r="AB44" t="s">
        <v>386</v>
      </c>
      <c r="AC44" s="88">
        <f>AVERAGEIFS(Applicability!$M:$M,Applicability!$A:$A,W44,Applicability!$B:$B,Y44,Applicability!$C:$C,X44)</f>
        <v>0.75</v>
      </c>
      <c r="AF44" s="88">
        <f t="shared" si="3"/>
        <v>0.75</v>
      </c>
      <c r="AJ44" t="s">
        <v>194</v>
      </c>
      <c r="AK44" t="s">
        <v>211</v>
      </c>
      <c r="AL44" t="s">
        <v>201</v>
      </c>
      <c r="AM44" t="s">
        <v>316</v>
      </c>
      <c r="AN44" t="s">
        <v>212</v>
      </c>
      <c r="AO44" t="s">
        <v>213</v>
      </c>
      <c r="AP44" t="s">
        <v>386</v>
      </c>
      <c r="AQ44" s="88">
        <f>AVERAGEIFS(Applicability!$M:$M,Applicability!$A:$A,AK44,Applicability!$B:$B,AM44,Applicability!$C:$C,AL44)</f>
        <v>0.75</v>
      </c>
      <c r="AT44" s="88">
        <f t="shared" si="5"/>
        <v>0.75</v>
      </c>
    </row>
    <row r="45" spans="1:46">
      <c r="A45" t="s">
        <v>194</v>
      </c>
      <c r="B45" t="s">
        <v>214</v>
      </c>
      <c r="C45" t="s">
        <v>196</v>
      </c>
      <c r="D45" t="s">
        <v>88</v>
      </c>
      <c r="E45" t="s">
        <v>212</v>
      </c>
      <c r="F45" t="s">
        <v>215</v>
      </c>
      <c r="G45" t="s">
        <v>386</v>
      </c>
      <c r="H45" s="88">
        <f>AVERAGEIFS(Applicability!$M:$M,Applicability!$A:$A,B45,Applicability!$B:$B,D45,Applicability!$C:$C,C45)</f>
        <v>0.77945133040000003</v>
      </c>
      <c r="K45" s="88">
        <f t="shared" si="1"/>
        <v>0.77945133040000003</v>
      </c>
      <c r="V45" t="s">
        <v>194</v>
      </c>
      <c r="W45" t="s">
        <v>214</v>
      </c>
      <c r="X45" t="s">
        <v>196</v>
      </c>
      <c r="Y45" t="s">
        <v>88</v>
      </c>
      <c r="Z45" t="s">
        <v>212</v>
      </c>
      <c r="AA45" t="s">
        <v>215</v>
      </c>
      <c r="AB45" t="s">
        <v>386</v>
      </c>
      <c r="AC45" s="88">
        <f>AVERAGEIFS(Applicability!$M:$M,Applicability!$A:$A,W45,Applicability!$B:$B,Y45,Applicability!$C:$C,X45)</f>
        <v>0.77945133040000003</v>
      </c>
      <c r="AF45" s="88">
        <f t="shared" si="3"/>
        <v>0.77945133040000003</v>
      </c>
      <c r="AJ45" t="s">
        <v>194</v>
      </c>
      <c r="AK45" t="s">
        <v>214</v>
      </c>
      <c r="AL45" t="s">
        <v>196</v>
      </c>
      <c r="AM45" t="s">
        <v>88</v>
      </c>
      <c r="AN45" t="s">
        <v>212</v>
      </c>
      <c r="AO45" t="s">
        <v>215</v>
      </c>
      <c r="AP45" t="s">
        <v>386</v>
      </c>
      <c r="AQ45" s="88">
        <f>AVERAGEIFS(Applicability!$M:$M,Applicability!$A:$A,AK45,Applicability!$B:$B,AM45,Applicability!$C:$C,AL45)</f>
        <v>0.77945133040000003</v>
      </c>
      <c r="AT45" s="88">
        <f t="shared" si="5"/>
        <v>0.77945133040000003</v>
      </c>
    </row>
    <row r="46" spans="1:46">
      <c r="A46" t="s">
        <v>194</v>
      </c>
      <c r="B46" t="s">
        <v>214</v>
      </c>
      <c r="C46" t="s">
        <v>196</v>
      </c>
      <c r="D46" t="s">
        <v>199</v>
      </c>
      <c r="E46" t="s">
        <v>212</v>
      </c>
      <c r="F46" t="s">
        <v>215</v>
      </c>
      <c r="G46" t="s">
        <v>386</v>
      </c>
      <c r="H46" s="88">
        <f>AVERAGEIFS(Applicability!$M:$M,Applicability!$A:$A,B46,Applicability!$B:$B,D46,Applicability!$C:$C,C46)</f>
        <v>0.8</v>
      </c>
      <c r="K46" s="88">
        <f t="shared" si="1"/>
        <v>0.8</v>
      </c>
      <c r="V46" t="s">
        <v>194</v>
      </c>
      <c r="W46" t="s">
        <v>214</v>
      </c>
      <c r="X46" t="s">
        <v>196</v>
      </c>
      <c r="Y46" t="s">
        <v>199</v>
      </c>
      <c r="Z46" t="s">
        <v>212</v>
      </c>
      <c r="AA46" t="s">
        <v>215</v>
      </c>
      <c r="AB46" t="s">
        <v>386</v>
      </c>
      <c r="AC46" s="88">
        <f>AVERAGEIFS(Applicability!$M:$M,Applicability!$A:$A,W46,Applicability!$B:$B,Y46,Applicability!$C:$C,X46)</f>
        <v>0.8</v>
      </c>
      <c r="AF46" s="88">
        <f t="shared" si="3"/>
        <v>0.8</v>
      </c>
      <c r="AJ46" t="s">
        <v>194</v>
      </c>
      <c r="AK46" t="s">
        <v>214</v>
      </c>
      <c r="AL46" t="s">
        <v>196</v>
      </c>
      <c r="AM46" t="s">
        <v>199</v>
      </c>
      <c r="AN46" t="s">
        <v>212</v>
      </c>
      <c r="AO46" t="s">
        <v>215</v>
      </c>
      <c r="AP46" t="s">
        <v>386</v>
      </c>
      <c r="AQ46" s="88">
        <f>AVERAGEIFS(Applicability!$M:$M,Applicability!$A:$A,AK46,Applicability!$B:$B,AM46,Applicability!$C:$C,AL46)</f>
        <v>0.8</v>
      </c>
      <c r="AT46" s="88">
        <f t="shared" si="5"/>
        <v>0.8</v>
      </c>
    </row>
    <row r="47" spans="1:46">
      <c r="A47" t="s">
        <v>194</v>
      </c>
      <c r="B47" t="s">
        <v>214</v>
      </c>
      <c r="C47" t="s">
        <v>196</v>
      </c>
      <c r="D47" t="s">
        <v>316</v>
      </c>
      <c r="E47" t="s">
        <v>212</v>
      </c>
      <c r="F47" t="s">
        <v>215</v>
      </c>
      <c r="G47" t="s">
        <v>386</v>
      </c>
      <c r="H47" s="88">
        <f>AVERAGEIFS(Applicability!$M:$M,Applicability!$A:$A,B47,Applicability!$B:$B,D47,Applicability!$C:$C,C47)</f>
        <v>0.8</v>
      </c>
      <c r="K47" s="88">
        <f t="shared" si="1"/>
        <v>0.8</v>
      </c>
      <c r="V47" t="s">
        <v>194</v>
      </c>
      <c r="W47" t="s">
        <v>214</v>
      </c>
      <c r="X47" t="s">
        <v>196</v>
      </c>
      <c r="Y47" t="s">
        <v>316</v>
      </c>
      <c r="Z47" t="s">
        <v>212</v>
      </c>
      <c r="AA47" t="s">
        <v>215</v>
      </c>
      <c r="AB47" t="s">
        <v>386</v>
      </c>
      <c r="AC47" s="88">
        <f>AVERAGEIFS(Applicability!$M:$M,Applicability!$A:$A,W47,Applicability!$B:$B,Y47,Applicability!$C:$C,X47)</f>
        <v>0.8</v>
      </c>
      <c r="AF47" s="88">
        <f t="shared" si="3"/>
        <v>0.8</v>
      </c>
      <c r="AJ47" t="s">
        <v>194</v>
      </c>
      <c r="AK47" t="s">
        <v>214</v>
      </c>
      <c r="AL47" t="s">
        <v>196</v>
      </c>
      <c r="AM47" t="s">
        <v>316</v>
      </c>
      <c r="AN47" t="s">
        <v>212</v>
      </c>
      <c r="AO47" t="s">
        <v>215</v>
      </c>
      <c r="AP47" t="s">
        <v>386</v>
      </c>
      <c r="AQ47" s="88">
        <f>AVERAGEIFS(Applicability!$M:$M,Applicability!$A:$A,AK47,Applicability!$B:$B,AM47,Applicability!$C:$C,AL47)</f>
        <v>0.8</v>
      </c>
      <c r="AT47" s="88">
        <f t="shared" si="5"/>
        <v>0.8</v>
      </c>
    </row>
    <row r="48" spans="1:46">
      <c r="A48" t="s">
        <v>194</v>
      </c>
      <c r="B48" t="s">
        <v>214</v>
      </c>
      <c r="C48" t="s">
        <v>201</v>
      </c>
      <c r="D48" t="s">
        <v>88</v>
      </c>
      <c r="E48" t="s">
        <v>212</v>
      </c>
      <c r="F48" t="s">
        <v>215</v>
      </c>
      <c r="G48" t="s">
        <v>386</v>
      </c>
      <c r="H48" s="88">
        <f>AVERAGEIFS(Applicability!$M:$M,Applicability!$A:$A,B48,Applicability!$B:$B,D48,Applicability!$C:$C,C48)</f>
        <v>0.77945133040000003</v>
      </c>
      <c r="K48" s="88">
        <f t="shared" si="1"/>
        <v>0.77945133040000003</v>
      </c>
      <c r="V48" t="s">
        <v>194</v>
      </c>
      <c r="W48" t="s">
        <v>214</v>
      </c>
      <c r="X48" t="s">
        <v>201</v>
      </c>
      <c r="Y48" t="s">
        <v>88</v>
      </c>
      <c r="Z48" t="s">
        <v>212</v>
      </c>
      <c r="AA48" t="s">
        <v>215</v>
      </c>
      <c r="AB48" t="s">
        <v>386</v>
      </c>
      <c r="AC48" s="88">
        <f>AVERAGEIFS(Applicability!$M:$M,Applicability!$A:$A,W48,Applicability!$B:$B,Y48,Applicability!$C:$C,X48)</f>
        <v>0.77945133040000003</v>
      </c>
      <c r="AF48" s="88">
        <f t="shared" si="3"/>
        <v>0.77945133040000003</v>
      </c>
      <c r="AJ48" t="s">
        <v>194</v>
      </c>
      <c r="AK48" t="s">
        <v>214</v>
      </c>
      <c r="AL48" t="s">
        <v>201</v>
      </c>
      <c r="AM48" t="s">
        <v>88</v>
      </c>
      <c r="AN48" t="s">
        <v>212</v>
      </c>
      <c r="AO48" t="s">
        <v>215</v>
      </c>
      <c r="AP48" t="s">
        <v>386</v>
      </c>
      <c r="AQ48" s="88">
        <f>AVERAGEIFS(Applicability!$M:$M,Applicability!$A:$A,AK48,Applicability!$B:$B,AM48,Applicability!$C:$C,AL48)</f>
        <v>0.77945133040000003</v>
      </c>
      <c r="AT48" s="88">
        <f t="shared" si="5"/>
        <v>0.77945133040000003</v>
      </c>
    </row>
    <row r="49" spans="1:46">
      <c r="A49" t="s">
        <v>194</v>
      </c>
      <c r="B49" t="s">
        <v>214</v>
      </c>
      <c r="C49" t="s">
        <v>201</v>
      </c>
      <c r="D49" t="s">
        <v>199</v>
      </c>
      <c r="E49" t="s">
        <v>212</v>
      </c>
      <c r="F49" t="s">
        <v>215</v>
      </c>
      <c r="G49" t="s">
        <v>386</v>
      </c>
      <c r="H49" s="88">
        <f>AVERAGEIFS(Applicability!$M:$M,Applicability!$A:$A,B49,Applicability!$B:$B,D49,Applicability!$C:$C,C49)</f>
        <v>0.8</v>
      </c>
      <c r="K49" s="88">
        <f t="shared" si="1"/>
        <v>0.8</v>
      </c>
      <c r="V49" t="s">
        <v>194</v>
      </c>
      <c r="W49" t="s">
        <v>214</v>
      </c>
      <c r="X49" t="s">
        <v>201</v>
      </c>
      <c r="Y49" t="s">
        <v>199</v>
      </c>
      <c r="Z49" t="s">
        <v>212</v>
      </c>
      <c r="AA49" t="s">
        <v>215</v>
      </c>
      <c r="AB49" t="s">
        <v>386</v>
      </c>
      <c r="AC49" s="88">
        <f>AVERAGEIFS(Applicability!$M:$M,Applicability!$A:$A,W49,Applicability!$B:$B,Y49,Applicability!$C:$C,X49)</f>
        <v>0.8</v>
      </c>
      <c r="AF49" s="88">
        <f t="shared" si="3"/>
        <v>0.8</v>
      </c>
      <c r="AJ49" t="s">
        <v>194</v>
      </c>
      <c r="AK49" t="s">
        <v>214</v>
      </c>
      <c r="AL49" t="s">
        <v>201</v>
      </c>
      <c r="AM49" t="s">
        <v>199</v>
      </c>
      <c r="AN49" t="s">
        <v>212</v>
      </c>
      <c r="AO49" t="s">
        <v>215</v>
      </c>
      <c r="AP49" t="s">
        <v>386</v>
      </c>
      <c r="AQ49" s="88">
        <f>AVERAGEIFS(Applicability!$M:$M,Applicability!$A:$A,AK49,Applicability!$B:$B,AM49,Applicability!$C:$C,AL49)</f>
        <v>0.8</v>
      </c>
      <c r="AT49" s="88">
        <f t="shared" si="5"/>
        <v>0.8</v>
      </c>
    </row>
    <row r="50" spans="1:46">
      <c r="A50" t="s">
        <v>194</v>
      </c>
      <c r="B50" t="s">
        <v>214</v>
      </c>
      <c r="C50" t="s">
        <v>201</v>
      </c>
      <c r="D50" t="s">
        <v>316</v>
      </c>
      <c r="E50" t="s">
        <v>212</v>
      </c>
      <c r="F50" t="s">
        <v>215</v>
      </c>
      <c r="G50" t="s">
        <v>386</v>
      </c>
      <c r="H50" s="88">
        <f>AVERAGEIFS(Applicability!$M:$M,Applicability!$A:$A,B50,Applicability!$B:$B,D50,Applicability!$C:$C,C50)</f>
        <v>0.8</v>
      </c>
      <c r="K50" s="88">
        <f t="shared" si="1"/>
        <v>0.8</v>
      </c>
      <c r="V50" t="s">
        <v>194</v>
      </c>
      <c r="W50" t="s">
        <v>214</v>
      </c>
      <c r="X50" t="s">
        <v>201</v>
      </c>
      <c r="Y50" t="s">
        <v>316</v>
      </c>
      <c r="Z50" t="s">
        <v>212</v>
      </c>
      <c r="AA50" t="s">
        <v>215</v>
      </c>
      <c r="AB50" t="s">
        <v>386</v>
      </c>
      <c r="AC50" s="88">
        <f>AVERAGEIFS(Applicability!$M:$M,Applicability!$A:$A,W50,Applicability!$B:$B,Y50,Applicability!$C:$C,X50)</f>
        <v>0.8</v>
      </c>
      <c r="AF50" s="88">
        <f t="shared" si="3"/>
        <v>0.8</v>
      </c>
      <c r="AJ50" t="s">
        <v>194</v>
      </c>
      <c r="AK50" t="s">
        <v>214</v>
      </c>
      <c r="AL50" t="s">
        <v>201</v>
      </c>
      <c r="AM50" t="s">
        <v>316</v>
      </c>
      <c r="AN50" t="s">
        <v>212</v>
      </c>
      <c r="AO50" t="s">
        <v>215</v>
      </c>
      <c r="AP50" t="s">
        <v>386</v>
      </c>
      <c r="AQ50" s="88">
        <f>AVERAGEIFS(Applicability!$M:$M,Applicability!$A:$A,AK50,Applicability!$B:$B,AM50,Applicability!$C:$C,AL50)</f>
        <v>0.8</v>
      </c>
      <c r="AT50" s="88">
        <f t="shared" si="5"/>
        <v>0.8</v>
      </c>
    </row>
    <row r="51" spans="1:46">
      <c r="A51" t="s">
        <v>194</v>
      </c>
      <c r="B51" t="s">
        <v>216</v>
      </c>
      <c r="C51" t="s">
        <v>196</v>
      </c>
      <c r="D51" t="s">
        <v>88</v>
      </c>
      <c r="E51" t="s">
        <v>217</v>
      </c>
      <c r="F51" t="s">
        <v>218</v>
      </c>
      <c r="G51" t="s">
        <v>386</v>
      </c>
      <c r="H51" s="88">
        <f>AVERAGEIFS(Applicability!$M:$M,Applicability!$A:$A,B51,Applicability!$B:$B,D51,Applicability!$C:$C,C51)</f>
        <v>0.49</v>
      </c>
      <c r="K51" s="88">
        <f t="shared" si="1"/>
        <v>0.49</v>
      </c>
      <c r="V51" t="s">
        <v>194</v>
      </c>
      <c r="W51" t="s">
        <v>216</v>
      </c>
      <c r="X51" t="s">
        <v>196</v>
      </c>
      <c r="Y51" t="s">
        <v>88</v>
      </c>
      <c r="Z51" t="s">
        <v>217</v>
      </c>
      <c r="AA51" t="s">
        <v>218</v>
      </c>
      <c r="AB51" t="s">
        <v>386</v>
      </c>
      <c r="AC51" s="88">
        <f>AVERAGEIFS(Applicability!$M:$M,Applicability!$A:$A,W51,Applicability!$B:$B,Y51,Applicability!$C:$C,X51)</f>
        <v>0.49</v>
      </c>
      <c r="AF51" s="88">
        <f t="shared" si="3"/>
        <v>0.49</v>
      </c>
      <c r="AJ51" t="s">
        <v>194</v>
      </c>
      <c r="AK51" t="s">
        <v>216</v>
      </c>
      <c r="AL51" t="s">
        <v>196</v>
      </c>
      <c r="AM51" t="s">
        <v>88</v>
      </c>
      <c r="AN51" t="s">
        <v>217</v>
      </c>
      <c r="AO51" t="s">
        <v>218</v>
      </c>
      <c r="AP51" t="s">
        <v>386</v>
      </c>
      <c r="AQ51" s="88">
        <f>AVERAGEIFS(Applicability!$M:$M,Applicability!$A:$A,AK51,Applicability!$B:$B,AM51,Applicability!$C:$C,AL51)</f>
        <v>0.49</v>
      </c>
      <c r="AT51" s="88">
        <f t="shared" si="5"/>
        <v>0.49</v>
      </c>
    </row>
    <row r="52" spans="1:46">
      <c r="A52" t="s">
        <v>194</v>
      </c>
      <c r="B52" t="s">
        <v>216</v>
      </c>
      <c r="C52" t="s">
        <v>196</v>
      </c>
      <c r="D52" t="s">
        <v>199</v>
      </c>
      <c r="E52" t="s">
        <v>217</v>
      </c>
      <c r="F52" t="s">
        <v>218</v>
      </c>
      <c r="G52" t="s">
        <v>386</v>
      </c>
      <c r="H52" s="88">
        <f>AVERAGEIFS(Applicability!$M:$M,Applicability!$A:$A,B52,Applicability!$B:$B,D52,Applicability!$C:$C,C52)</f>
        <v>0.49</v>
      </c>
      <c r="K52" s="88">
        <f t="shared" si="1"/>
        <v>0.49</v>
      </c>
      <c r="V52" t="s">
        <v>194</v>
      </c>
      <c r="W52" t="s">
        <v>216</v>
      </c>
      <c r="X52" t="s">
        <v>196</v>
      </c>
      <c r="Y52" t="s">
        <v>199</v>
      </c>
      <c r="Z52" t="s">
        <v>217</v>
      </c>
      <c r="AA52" t="s">
        <v>218</v>
      </c>
      <c r="AB52" t="s">
        <v>386</v>
      </c>
      <c r="AC52" s="88">
        <f>AVERAGEIFS(Applicability!$M:$M,Applicability!$A:$A,W52,Applicability!$B:$B,Y52,Applicability!$C:$C,X52)</f>
        <v>0.49</v>
      </c>
      <c r="AF52" s="88">
        <f t="shared" si="3"/>
        <v>0.49</v>
      </c>
      <c r="AJ52" t="s">
        <v>194</v>
      </c>
      <c r="AK52" t="s">
        <v>216</v>
      </c>
      <c r="AL52" t="s">
        <v>196</v>
      </c>
      <c r="AM52" t="s">
        <v>199</v>
      </c>
      <c r="AN52" t="s">
        <v>217</v>
      </c>
      <c r="AO52" t="s">
        <v>218</v>
      </c>
      <c r="AP52" t="s">
        <v>386</v>
      </c>
      <c r="AQ52" s="88">
        <f>AVERAGEIFS(Applicability!$M:$M,Applicability!$A:$A,AK52,Applicability!$B:$B,AM52,Applicability!$C:$C,AL52)</f>
        <v>0.49</v>
      </c>
      <c r="AT52" s="88">
        <f t="shared" si="5"/>
        <v>0.49</v>
      </c>
    </row>
    <row r="53" spans="1:46">
      <c r="A53" t="s">
        <v>194</v>
      </c>
      <c r="B53" t="s">
        <v>216</v>
      </c>
      <c r="C53" t="s">
        <v>196</v>
      </c>
      <c r="D53" t="s">
        <v>316</v>
      </c>
      <c r="E53" t="s">
        <v>217</v>
      </c>
      <c r="F53" t="s">
        <v>218</v>
      </c>
      <c r="G53" t="s">
        <v>386</v>
      </c>
      <c r="H53" s="88">
        <f>AVERAGEIFS(Applicability!$M:$M,Applicability!$A:$A,B53,Applicability!$B:$B,D53,Applicability!$C:$C,C53)</f>
        <v>0.49</v>
      </c>
      <c r="K53" s="88">
        <f t="shared" si="1"/>
        <v>0.49</v>
      </c>
      <c r="V53" t="s">
        <v>194</v>
      </c>
      <c r="W53" t="s">
        <v>216</v>
      </c>
      <c r="X53" t="s">
        <v>196</v>
      </c>
      <c r="Y53" t="s">
        <v>316</v>
      </c>
      <c r="Z53" t="s">
        <v>217</v>
      </c>
      <c r="AA53" t="s">
        <v>218</v>
      </c>
      <c r="AB53" t="s">
        <v>386</v>
      </c>
      <c r="AC53" s="88">
        <f>AVERAGEIFS(Applicability!$M:$M,Applicability!$A:$A,W53,Applicability!$B:$B,Y53,Applicability!$C:$C,X53)</f>
        <v>0.49</v>
      </c>
      <c r="AF53" s="88">
        <f t="shared" si="3"/>
        <v>0.49</v>
      </c>
      <c r="AJ53" t="s">
        <v>194</v>
      </c>
      <c r="AK53" t="s">
        <v>216</v>
      </c>
      <c r="AL53" t="s">
        <v>196</v>
      </c>
      <c r="AM53" t="s">
        <v>316</v>
      </c>
      <c r="AN53" t="s">
        <v>217</v>
      </c>
      <c r="AO53" t="s">
        <v>218</v>
      </c>
      <c r="AP53" t="s">
        <v>386</v>
      </c>
      <c r="AQ53" s="88">
        <f>AVERAGEIFS(Applicability!$M:$M,Applicability!$A:$A,AK53,Applicability!$B:$B,AM53,Applicability!$C:$C,AL53)</f>
        <v>0.49</v>
      </c>
      <c r="AT53" s="88">
        <f t="shared" si="5"/>
        <v>0.49</v>
      </c>
    </row>
    <row r="54" spans="1:46">
      <c r="A54" t="s">
        <v>194</v>
      </c>
      <c r="B54" t="s">
        <v>216</v>
      </c>
      <c r="C54" t="s">
        <v>201</v>
      </c>
      <c r="D54" t="s">
        <v>88</v>
      </c>
      <c r="E54" t="s">
        <v>217</v>
      </c>
      <c r="F54" t="s">
        <v>218</v>
      </c>
      <c r="G54" t="s">
        <v>386</v>
      </c>
      <c r="H54" s="88">
        <f>AVERAGEIFS(Applicability!$M:$M,Applicability!$A:$A,B54,Applicability!$B:$B,D54,Applicability!$C:$C,C54)</f>
        <v>0.49</v>
      </c>
      <c r="K54" s="88">
        <f t="shared" si="1"/>
        <v>0.49</v>
      </c>
      <c r="V54" t="s">
        <v>194</v>
      </c>
      <c r="W54" t="s">
        <v>216</v>
      </c>
      <c r="X54" t="s">
        <v>201</v>
      </c>
      <c r="Y54" t="s">
        <v>88</v>
      </c>
      <c r="Z54" t="s">
        <v>217</v>
      </c>
      <c r="AA54" t="s">
        <v>218</v>
      </c>
      <c r="AB54" t="s">
        <v>386</v>
      </c>
      <c r="AC54" s="88">
        <f>AVERAGEIFS(Applicability!$M:$M,Applicability!$A:$A,W54,Applicability!$B:$B,Y54,Applicability!$C:$C,X54)</f>
        <v>0.49</v>
      </c>
      <c r="AF54" s="88">
        <f t="shared" si="3"/>
        <v>0.49</v>
      </c>
      <c r="AJ54" t="s">
        <v>194</v>
      </c>
      <c r="AK54" t="s">
        <v>216</v>
      </c>
      <c r="AL54" t="s">
        <v>201</v>
      </c>
      <c r="AM54" t="s">
        <v>88</v>
      </c>
      <c r="AN54" t="s">
        <v>217</v>
      </c>
      <c r="AO54" t="s">
        <v>218</v>
      </c>
      <c r="AP54" t="s">
        <v>386</v>
      </c>
      <c r="AQ54" s="88">
        <f>AVERAGEIFS(Applicability!$M:$M,Applicability!$A:$A,AK54,Applicability!$B:$B,AM54,Applicability!$C:$C,AL54)</f>
        <v>0.49</v>
      </c>
      <c r="AT54" s="88">
        <f t="shared" si="5"/>
        <v>0.49</v>
      </c>
    </row>
    <row r="55" spans="1:46">
      <c r="A55" t="s">
        <v>194</v>
      </c>
      <c r="B55" t="s">
        <v>216</v>
      </c>
      <c r="C55" t="s">
        <v>201</v>
      </c>
      <c r="D55" t="s">
        <v>199</v>
      </c>
      <c r="E55" t="s">
        <v>217</v>
      </c>
      <c r="F55" t="s">
        <v>218</v>
      </c>
      <c r="G55" t="s">
        <v>386</v>
      </c>
      <c r="H55" s="88">
        <f>AVERAGEIFS(Applicability!$M:$M,Applicability!$A:$A,B55,Applicability!$B:$B,D55,Applicability!$C:$C,C55)</f>
        <v>0.49</v>
      </c>
      <c r="K55" s="88">
        <f t="shared" si="1"/>
        <v>0.49</v>
      </c>
      <c r="V55" t="s">
        <v>194</v>
      </c>
      <c r="W55" t="s">
        <v>216</v>
      </c>
      <c r="X55" t="s">
        <v>201</v>
      </c>
      <c r="Y55" t="s">
        <v>199</v>
      </c>
      <c r="Z55" t="s">
        <v>217</v>
      </c>
      <c r="AA55" t="s">
        <v>218</v>
      </c>
      <c r="AB55" t="s">
        <v>386</v>
      </c>
      <c r="AC55" s="88">
        <f>AVERAGEIFS(Applicability!$M:$M,Applicability!$A:$A,W55,Applicability!$B:$B,Y55,Applicability!$C:$C,X55)</f>
        <v>0.49</v>
      </c>
      <c r="AF55" s="88">
        <f t="shared" si="3"/>
        <v>0.49</v>
      </c>
      <c r="AJ55" t="s">
        <v>194</v>
      </c>
      <c r="AK55" t="s">
        <v>216</v>
      </c>
      <c r="AL55" t="s">
        <v>201</v>
      </c>
      <c r="AM55" t="s">
        <v>199</v>
      </c>
      <c r="AN55" t="s">
        <v>217</v>
      </c>
      <c r="AO55" t="s">
        <v>218</v>
      </c>
      <c r="AP55" t="s">
        <v>386</v>
      </c>
      <c r="AQ55" s="88">
        <f>AVERAGEIFS(Applicability!$M:$M,Applicability!$A:$A,AK55,Applicability!$B:$B,AM55,Applicability!$C:$C,AL55)</f>
        <v>0.49</v>
      </c>
      <c r="AT55" s="88">
        <f t="shared" si="5"/>
        <v>0.49</v>
      </c>
    </row>
    <row r="56" spans="1:46">
      <c r="A56" t="s">
        <v>194</v>
      </c>
      <c r="B56" t="s">
        <v>216</v>
      </c>
      <c r="C56" t="s">
        <v>201</v>
      </c>
      <c r="D56" t="s">
        <v>316</v>
      </c>
      <c r="E56" t="s">
        <v>217</v>
      </c>
      <c r="F56" t="s">
        <v>218</v>
      </c>
      <c r="G56" t="s">
        <v>386</v>
      </c>
      <c r="H56" s="88">
        <f>AVERAGEIFS(Applicability!$M:$M,Applicability!$A:$A,B56,Applicability!$B:$B,D56,Applicability!$C:$C,C56)</f>
        <v>0.49</v>
      </c>
      <c r="K56" s="88">
        <f t="shared" si="1"/>
        <v>0.49</v>
      </c>
      <c r="V56" t="s">
        <v>194</v>
      </c>
      <c r="W56" t="s">
        <v>216</v>
      </c>
      <c r="X56" t="s">
        <v>201</v>
      </c>
      <c r="Y56" t="s">
        <v>316</v>
      </c>
      <c r="Z56" t="s">
        <v>217</v>
      </c>
      <c r="AA56" t="s">
        <v>218</v>
      </c>
      <c r="AB56" t="s">
        <v>386</v>
      </c>
      <c r="AC56" s="88">
        <f>AVERAGEIFS(Applicability!$M:$M,Applicability!$A:$A,W56,Applicability!$B:$B,Y56,Applicability!$C:$C,X56)</f>
        <v>0.49</v>
      </c>
      <c r="AF56" s="88">
        <f t="shared" si="3"/>
        <v>0.49</v>
      </c>
      <c r="AJ56" t="s">
        <v>194</v>
      </c>
      <c r="AK56" t="s">
        <v>216</v>
      </c>
      <c r="AL56" t="s">
        <v>201</v>
      </c>
      <c r="AM56" t="s">
        <v>316</v>
      </c>
      <c r="AN56" t="s">
        <v>217</v>
      </c>
      <c r="AO56" t="s">
        <v>218</v>
      </c>
      <c r="AP56" t="s">
        <v>386</v>
      </c>
      <c r="AQ56" s="88">
        <f>AVERAGEIFS(Applicability!$M:$M,Applicability!$A:$A,AK56,Applicability!$B:$B,AM56,Applicability!$C:$C,AL56)</f>
        <v>0.49</v>
      </c>
      <c r="AT56" s="88">
        <f t="shared" si="5"/>
        <v>0.49</v>
      </c>
    </row>
    <row r="57" spans="1:46">
      <c r="A57" t="s">
        <v>194</v>
      </c>
      <c r="B57" t="s">
        <v>219</v>
      </c>
      <c r="C57" t="s">
        <v>196</v>
      </c>
      <c r="D57" t="s">
        <v>88</v>
      </c>
      <c r="E57" t="s">
        <v>217</v>
      </c>
      <c r="F57" t="s">
        <v>220</v>
      </c>
      <c r="G57" t="s">
        <v>386</v>
      </c>
      <c r="H57" s="88">
        <f>AVERAGEIFS(Applicability!$M:$M,Applicability!$A:$A,B57,Applicability!$B:$B,D57,Applicability!$C:$C,C57)</f>
        <v>0.999782952</v>
      </c>
      <c r="K57" s="88">
        <f t="shared" si="1"/>
        <v>0.999782952</v>
      </c>
      <c r="V57" t="s">
        <v>194</v>
      </c>
      <c r="W57" t="s">
        <v>219</v>
      </c>
      <c r="X57" t="s">
        <v>196</v>
      </c>
      <c r="Y57" t="s">
        <v>88</v>
      </c>
      <c r="Z57" t="s">
        <v>217</v>
      </c>
      <c r="AA57" t="s">
        <v>220</v>
      </c>
      <c r="AB57" t="s">
        <v>386</v>
      </c>
      <c r="AC57" s="88">
        <f>AVERAGEIFS(Applicability!$M:$M,Applicability!$A:$A,W57,Applicability!$B:$B,Y57,Applicability!$C:$C,X57)</f>
        <v>0.999782952</v>
      </c>
      <c r="AF57" s="88">
        <f t="shared" si="3"/>
        <v>0.999782952</v>
      </c>
      <c r="AJ57" t="s">
        <v>194</v>
      </c>
      <c r="AK57" t="s">
        <v>219</v>
      </c>
      <c r="AL57" t="s">
        <v>196</v>
      </c>
      <c r="AM57" t="s">
        <v>88</v>
      </c>
      <c r="AN57" t="s">
        <v>217</v>
      </c>
      <c r="AO57" t="s">
        <v>220</v>
      </c>
      <c r="AP57" t="s">
        <v>386</v>
      </c>
      <c r="AQ57" s="88">
        <f>AVERAGEIFS(Applicability!$M:$M,Applicability!$A:$A,AK57,Applicability!$B:$B,AM57,Applicability!$C:$C,AL57)</f>
        <v>0.999782952</v>
      </c>
      <c r="AT57" s="88">
        <f t="shared" si="5"/>
        <v>0.999782952</v>
      </c>
    </row>
    <row r="58" spans="1:46">
      <c r="A58" t="s">
        <v>194</v>
      </c>
      <c r="B58" t="s">
        <v>219</v>
      </c>
      <c r="C58" t="s">
        <v>196</v>
      </c>
      <c r="D58" t="s">
        <v>199</v>
      </c>
      <c r="E58" t="s">
        <v>217</v>
      </c>
      <c r="F58" t="s">
        <v>220</v>
      </c>
      <c r="G58" t="s">
        <v>386</v>
      </c>
      <c r="H58" s="88">
        <f>AVERAGEIFS(Applicability!$M:$M,Applicability!$A:$A,B58,Applicability!$B:$B,D58,Applicability!$C:$C,C58)</f>
        <v>0.99968219400000002</v>
      </c>
      <c r="K58" s="88">
        <f t="shared" si="1"/>
        <v>0.99968219400000002</v>
      </c>
      <c r="V58" t="s">
        <v>194</v>
      </c>
      <c r="W58" t="s">
        <v>219</v>
      </c>
      <c r="X58" t="s">
        <v>196</v>
      </c>
      <c r="Y58" t="s">
        <v>199</v>
      </c>
      <c r="Z58" t="s">
        <v>217</v>
      </c>
      <c r="AA58" t="s">
        <v>220</v>
      </c>
      <c r="AB58" t="s">
        <v>386</v>
      </c>
      <c r="AC58" s="88">
        <f>AVERAGEIFS(Applicability!$M:$M,Applicability!$A:$A,W58,Applicability!$B:$B,Y58,Applicability!$C:$C,X58)</f>
        <v>0.99968219400000002</v>
      </c>
      <c r="AF58" s="88">
        <f t="shared" si="3"/>
        <v>0.99968219400000002</v>
      </c>
      <c r="AJ58" t="s">
        <v>194</v>
      </c>
      <c r="AK58" t="s">
        <v>219</v>
      </c>
      <c r="AL58" t="s">
        <v>196</v>
      </c>
      <c r="AM58" t="s">
        <v>199</v>
      </c>
      <c r="AN58" t="s">
        <v>217</v>
      </c>
      <c r="AO58" t="s">
        <v>220</v>
      </c>
      <c r="AP58" t="s">
        <v>386</v>
      </c>
      <c r="AQ58" s="88">
        <f>AVERAGEIFS(Applicability!$M:$M,Applicability!$A:$A,AK58,Applicability!$B:$B,AM58,Applicability!$C:$C,AL58)</f>
        <v>0.99968219400000002</v>
      </c>
      <c r="AT58" s="88">
        <f t="shared" si="5"/>
        <v>0.99968219400000002</v>
      </c>
    </row>
    <row r="59" spans="1:46">
      <c r="A59" t="s">
        <v>194</v>
      </c>
      <c r="B59" t="s">
        <v>219</v>
      </c>
      <c r="C59" t="s">
        <v>196</v>
      </c>
      <c r="D59" t="s">
        <v>316</v>
      </c>
      <c r="E59" t="s">
        <v>217</v>
      </c>
      <c r="F59" t="s">
        <v>220</v>
      </c>
      <c r="G59" t="s">
        <v>386</v>
      </c>
      <c r="H59" s="88">
        <f>AVERAGEIFS(Applicability!$M:$M,Applicability!$A:$A,B59,Applicability!$B:$B,D59,Applicability!$C:$C,C59)</f>
        <v>0.99955161999999997</v>
      </c>
      <c r="K59" s="88">
        <f t="shared" si="1"/>
        <v>0.99955161999999997</v>
      </c>
      <c r="V59" t="s">
        <v>194</v>
      </c>
      <c r="W59" t="s">
        <v>219</v>
      </c>
      <c r="X59" t="s">
        <v>196</v>
      </c>
      <c r="Y59" t="s">
        <v>316</v>
      </c>
      <c r="Z59" t="s">
        <v>217</v>
      </c>
      <c r="AA59" t="s">
        <v>220</v>
      </c>
      <c r="AB59" t="s">
        <v>386</v>
      </c>
      <c r="AC59" s="88">
        <f>AVERAGEIFS(Applicability!$M:$M,Applicability!$A:$A,W59,Applicability!$B:$B,Y59,Applicability!$C:$C,X59)</f>
        <v>0.99955161999999997</v>
      </c>
      <c r="AF59" s="88">
        <f t="shared" si="3"/>
        <v>0.99955161999999997</v>
      </c>
      <c r="AJ59" t="s">
        <v>194</v>
      </c>
      <c r="AK59" t="s">
        <v>219</v>
      </c>
      <c r="AL59" t="s">
        <v>196</v>
      </c>
      <c r="AM59" t="s">
        <v>316</v>
      </c>
      <c r="AN59" t="s">
        <v>217</v>
      </c>
      <c r="AO59" t="s">
        <v>220</v>
      </c>
      <c r="AP59" t="s">
        <v>386</v>
      </c>
      <c r="AQ59" s="88">
        <f>AVERAGEIFS(Applicability!$M:$M,Applicability!$A:$A,AK59,Applicability!$B:$B,AM59,Applicability!$C:$C,AL59)</f>
        <v>0.99955161999999997</v>
      </c>
      <c r="AT59" s="88">
        <f t="shared" si="5"/>
        <v>0.99955161999999997</v>
      </c>
    </row>
    <row r="60" spans="1:46">
      <c r="A60" t="s">
        <v>194</v>
      </c>
      <c r="B60" t="s">
        <v>219</v>
      </c>
      <c r="C60" t="s">
        <v>201</v>
      </c>
      <c r="D60" t="s">
        <v>88</v>
      </c>
      <c r="E60" t="s">
        <v>217</v>
      </c>
      <c r="F60" t="s">
        <v>220</v>
      </c>
      <c r="G60" t="s">
        <v>386</v>
      </c>
      <c r="H60" s="88">
        <f>AVERAGEIFS(Applicability!$M:$M,Applicability!$A:$A,B60,Applicability!$B:$B,D60,Applicability!$C:$C,C60)</f>
        <v>0.999782952</v>
      </c>
      <c r="K60" s="88">
        <f t="shared" si="1"/>
        <v>0.999782952</v>
      </c>
      <c r="V60" t="s">
        <v>194</v>
      </c>
      <c r="W60" t="s">
        <v>219</v>
      </c>
      <c r="X60" t="s">
        <v>201</v>
      </c>
      <c r="Y60" t="s">
        <v>88</v>
      </c>
      <c r="Z60" t="s">
        <v>217</v>
      </c>
      <c r="AA60" t="s">
        <v>220</v>
      </c>
      <c r="AB60" t="s">
        <v>386</v>
      </c>
      <c r="AC60" s="88">
        <f>AVERAGEIFS(Applicability!$M:$M,Applicability!$A:$A,W60,Applicability!$B:$B,Y60,Applicability!$C:$C,X60)</f>
        <v>0.999782952</v>
      </c>
      <c r="AF60" s="88">
        <f t="shared" si="3"/>
        <v>0.999782952</v>
      </c>
      <c r="AJ60" t="s">
        <v>194</v>
      </c>
      <c r="AK60" t="s">
        <v>219</v>
      </c>
      <c r="AL60" t="s">
        <v>201</v>
      </c>
      <c r="AM60" t="s">
        <v>88</v>
      </c>
      <c r="AN60" t="s">
        <v>217</v>
      </c>
      <c r="AO60" t="s">
        <v>220</v>
      </c>
      <c r="AP60" t="s">
        <v>386</v>
      </c>
      <c r="AQ60" s="88">
        <f>AVERAGEIFS(Applicability!$M:$M,Applicability!$A:$A,AK60,Applicability!$B:$B,AM60,Applicability!$C:$C,AL60)</f>
        <v>0.999782952</v>
      </c>
      <c r="AT60" s="88">
        <f t="shared" si="5"/>
        <v>0.999782952</v>
      </c>
    </row>
    <row r="61" spans="1:46">
      <c r="A61" t="s">
        <v>194</v>
      </c>
      <c r="B61" t="s">
        <v>219</v>
      </c>
      <c r="C61" t="s">
        <v>201</v>
      </c>
      <c r="D61" t="s">
        <v>199</v>
      </c>
      <c r="E61" t="s">
        <v>217</v>
      </c>
      <c r="F61" t="s">
        <v>220</v>
      </c>
      <c r="G61" t="s">
        <v>386</v>
      </c>
      <c r="H61" s="88">
        <f>AVERAGEIFS(Applicability!$M:$M,Applicability!$A:$A,B61,Applicability!$B:$B,D61,Applicability!$C:$C,C61)</f>
        <v>0.99968219400000002</v>
      </c>
      <c r="K61" s="88">
        <f t="shared" si="1"/>
        <v>0.99968219400000002</v>
      </c>
      <c r="V61" t="s">
        <v>194</v>
      </c>
      <c r="W61" t="s">
        <v>219</v>
      </c>
      <c r="X61" t="s">
        <v>201</v>
      </c>
      <c r="Y61" t="s">
        <v>199</v>
      </c>
      <c r="Z61" t="s">
        <v>217</v>
      </c>
      <c r="AA61" t="s">
        <v>220</v>
      </c>
      <c r="AB61" t="s">
        <v>386</v>
      </c>
      <c r="AC61" s="88">
        <f>AVERAGEIFS(Applicability!$M:$M,Applicability!$A:$A,W61,Applicability!$B:$B,Y61,Applicability!$C:$C,X61)</f>
        <v>0.99968219400000002</v>
      </c>
      <c r="AF61" s="88">
        <f t="shared" si="3"/>
        <v>0.99968219400000002</v>
      </c>
      <c r="AJ61" t="s">
        <v>194</v>
      </c>
      <c r="AK61" t="s">
        <v>219</v>
      </c>
      <c r="AL61" t="s">
        <v>201</v>
      </c>
      <c r="AM61" t="s">
        <v>199</v>
      </c>
      <c r="AN61" t="s">
        <v>217</v>
      </c>
      <c r="AO61" t="s">
        <v>220</v>
      </c>
      <c r="AP61" t="s">
        <v>386</v>
      </c>
      <c r="AQ61" s="88">
        <f>AVERAGEIFS(Applicability!$M:$M,Applicability!$A:$A,AK61,Applicability!$B:$B,AM61,Applicability!$C:$C,AL61)</f>
        <v>0.99968219400000002</v>
      </c>
      <c r="AT61" s="88">
        <f t="shared" si="5"/>
        <v>0.99968219400000002</v>
      </c>
    </row>
    <row r="62" spans="1:46">
      <c r="A62" t="s">
        <v>194</v>
      </c>
      <c r="B62" t="s">
        <v>219</v>
      </c>
      <c r="C62" t="s">
        <v>201</v>
      </c>
      <c r="D62" t="s">
        <v>316</v>
      </c>
      <c r="E62" t="s">
        <v>217</v>
      </c>
      <c r="F62" t="s">
        <v>220</v>
      </c>
      <c r="G62" t="s">
        <v>386</v>
      </c>
      <c r="H62" s="88">
        <f>AVERAGEIFS(Applicability!$M:$M,Applicability!$A:$A,B62,Applicability!$B:$B,D62,Applicability!$C:$C,C62)</f>
        <v>0.99955161999999997</v>
      </c>
      <c r="K62" s="88">
        <f t="shared" si="1"/>
        <v>0.99955161999999997</v>
      </c>
      <c r="V62" t="s">
        <v>194</v>
      </c>
      <c r="W62" t="s">
        <v>219</v>
      </c>
      <c r="X62" t="s">
        <v>201</v>
      </c>
      <c r="Y62" t="s">
        <v>316</v>
      </c>
      <c r="Z62" t="s">
        <v>217</v>
      </c>
      <c r="AA62" t="s">
        <v>220</v>
      </c>
      <c r="AB62" t="s">
        <v>386</v>
      </c>
      <c r="AC62" s="88">
        <f>AVERAGEIFS(Applicability!$M:$M,Applicability!$A:$A,W62,Applicability!$B:$B,Y62,Applicability!$C:$C,X62)</f>
        <v>0.99955161999999997</v>
      </c>
      <c r="AF62" s="88">
        <f t="shared" si="3"/>
        <v>0.99955161999999997</v>
      </c>
      <c r="AJ62" t="s">
        <v>194</v>
      </c>
      <c r="AK62" t="s">
        <v>219</v>
      </c>
      <c r="AL62" t="s">
        <v>201</v>
      </c>
      <c r="AM62" t="s">
        <v>316</v>
      </c>
      <c r="AN62" t="s">
        <v>217</v>
      </c>
      <c r="AO62" t="s">
        <v>220</v>
      </c>
      <c r="AP62" t="s">
        <v>386</v>
      </c>
      <c r="AQ62" s="88">
        <f>AVERAGEIFS(Applicability!$M:$M,Applicability!$A:$A,AK62,Applicability!$B:$B,AM62,Applicability!$C:$C,AL62)</f>
        <v>0.99955161999999997</v>
      </c>
      <c r="AT62" s="88">
        <f t="shared" si="5"/>
        <v>0.99955161999999997</v>
      </c>
    </row>
    <row r="63" spans="1:46">
      <c r="A63" t="s">
        <v>194</v>
      </c>
      <c r="B63" t="s">
        <v>221</v>
      </c>
      <c r="C63" t="s">
        <v>196</v>
      </c>
      <c r="D63" t="s">
        <v>88</v>
      </c>
      <c r="E63" t="s">
        <v>217</v>
      </c>
      <c r="F63" t="s">
        <v>79</v>
      </c>
      <c r="G63" t="s">
        <v>386</v>
      </c>
      <c r="H63" s="88">
        <f>AVERAGEIFS(Applicability!$M:$M,Applicability!$A:$A,B63,Applicability!$B:$B,D63,Applicability!$C:$C,C63)</f>
        <v>0.21559999999999999</v>
      </c>
      <c r="K63" s="88">
        <f t="shared" si="1"/>
        <v>0.21559999999999999</v>
      </c>
      <c r="V63" t="s">
        <v>194</v>
      </c>
      <c r="W63" t="s">
        <v>221</v>
      </c>
      <c r="X63" t="s">
        <v>196</v>
      </c>
      <c r="Y63" t="s">
        <v>88</v>
      </c>
      <c r="Z63" t="s">
        <v>217</v>
      </c>
      <c r="AA63" t="s">
        <v>79</v>
      </c>
      <c r="AB63" t="s">
        <v>386</v>
      </c>
      <c r="AC63" s="88">
        <f>AVERAGEIFS(Applicability!$M:$M,Applicability!$A:$A,W63,Applicability!$B:$B,Y63,Applicability!$C:$C,X63)</f>
        <v>0.21559999999999999</v>
      </c>
      <c r="AF63" s="88">
        <f t="shared" si="3"/>
        <v>0.21559999999999999</v>
      </c>
      <c r="AJ63" t="s">
        <v>194</v>
      </c>
      <c r="AK63" t="s">
        <v>221</v>
      </c>
      <c r="AL63" t="s">
        <v>196</v>
      </c>
      <c r="AM63" t="s">
        <v>88</v>
      </c>
      <c r="AN63" t="s">
        <v>217</v>
      </c>
      <c r="AO63" t="s">
        <v>79</v>
      </c>
      <c r="AP63" t="s">
        <v>386</v>
      </c>
      <c r="AQ63" s="88">
        <f>AVERAGEIFS(Applicability!$M:$M,Applicability!$A:$A,AK63,Applicability!$B:$B,AM63,Applicability!$C:$C,AL63)</f>
        <v>0.21559999999999999</v>
      </c>
      <c r="AT63" s="88">
        <f t="shared" si="5"/>
        <v>0.21559999999999999</v>
      </c>
    </row>
    <row r="64" spans="1:46">
      <c r="A64" t="s">
        <v>194</v>
      </c>
      <c r="B64" t="s">
        <v>221</v>
      </c>
      <c r="C64" t="s">
        <v>196</v>
      </c>
      <c r="D64" t="s">
        <v>199</v>
      </c>
      <c r="E64" t="s">
        <v>217</v>
      </c>
      <c r="F64" t="s">
        <v>79</v>
      </c>
      <c r="G64" t="s">
        <v>386</v>
      </c>
      <c r="H64" s="88">
        <f>AVERAGEIFS(Applicability!$M:$M,Applicability!$A:$A,B64,Applicability!$B:$B,D64,Applicability!$C:$C,C64)</f>
        <v>0.10779999999999999</v>
      </c>
      <c r="K64" s="88">
        <f t="shared" si="1"/>
        <v>0.10779999999999999</v>
      </c>
      <c r="V64" t="s">
        <v>194</v>
      </c>
      <c r="W64" t="s">
        <v>221</v>
      </c>
      <c r="X64" t="s">
        <v>196</v>
      </c>
      <c r="Y64" t="s">
        <v>199</v>
      </c>
      <c r="Z64" t="s">
        <v>217</v>
      </c>
      <c r="AA64" t="s">
        <v>79</v>
      </c>
      <c r="AB64" t="s">
        <v>386</v>
      </c>
      <c r="AC64" s="88">
        <f>AVERAGEIFS(Applicability!$M:$M,Applicability!$A:$A,W64,Applicability!$B:$B,Y64,Applicability!$C:$C,X64)</f>
        <v>0.10779999999999999</v>
      </c>
      <c r="AF64" s="88">
        <f t="shared" si="3"/>
        <v>0.10779999999999999</v>
      </c>
      <c r="AJ64" t="s">
        <v>194</v>
      </c>
      <c r="AK64" t="s">
        <v>221</v>
      </c>
      <c r="AL64" t="s">
        <v>196</v>
      </c>
      <c r="AM64" t="s">
        <v>199</v>
      </c>
      <c r="AN64" t="s">
        <v>217</v>
      </c>
      <c r="AO64" t="s">
        <v>79</v>
      </c>
      <c r="AP64" t="s">
        <v>386</v>
      </c>
      <c r="AQ64" s="88">
        <f>AVERAGEIFS(Applicability!$M:$M,Applicability!$A:$A,AK64,Applicability!$B:$B,AM64,Applicability!$C:$C,AL64)</f>
        <v>0.10779999999999999</v>
      </c>
      <c r="AT64" s="88">
        <f t="shared" si="5"/>
        <v>0.10779999999999999</v>
      </c>
    </row>
    <row r="65" spans="1:46">
      <c r="A65" t="s">
        <v>194</v>
      </c>
      <c r="B65" t="s">
        <v>221</v>
      </c>
      <c r="C65" t="s">
        <v>196</v>
      </c>
      <c r="D65" t="s">
        <v>316</v>
      </c>
      <c r="E65" t="s">
        <v>217</v>
      </c>
      <c r="F65" t="s">
        <v>79</v>
      </c>
      <c r="G65" t="s">
        <v>386</v>
      </c>
      <c r="H65" s="88">
        <f>AVERAGEIFS(Applicability!$M:$M,Applicability!$A:$A,B65,Applicability!$B:$B,D65,Applicability!$C:$C,C65)</f>
        <v>0.21559999999999999</v>
      </c>
      <c r="K65" s="88">
        <f t="shared" si="1"/>
        <v>0.21559999999999999</v>
      </c>
      <c r="V65" t="s">
        <v>194</v>
      </c>
      <c r="W65" t="s">
        <v>221</v>
      </c>
      <c r="X65" t="s">
        <v>196</v>
      </c>
      <c r="Y65" t="s">
        <v>316</v>
      </c>
      <c r="Z65" t="s">
        <v>217</v>
      </c>
      <c r="AA65" t="s">
        <v>79</v>
      </c>
      <c r="AB65" t="s">
        <v>386</v>
      </c>
      <c r="AC65" s="88">
        <f>AVERAGEIFS(Applicability!$M:$M,Applicability!$A:$A,W65,Applicability!$B:$B,Y65,Applicability!$C:$C,X65)</f>
        <v>0.21559999999999999</v>
      </c>
      <c r="AF65" s="88">
        <f t="shared" si="3"/>
        <v>0.21559999999999999</v>
      </c>
      <c r="AJ65" t="s">
        <v>194</v>
      </c>
      <c r="AK65" t="s">
        <v>221</v>
      </c>
      <c r="AL65" t="s">
        <v>196</v>
      </c>
      <c r="AM65" t="s">
        <v>316</v>
      </c>
      <c r="AN65" t="s">
        <v>217</v>
      </c>
      <c r="AO65" t="s">
        <v>79</v>
      </c>
      <c r="AP65" t="s">
        <v>386</v>
      </c>
      <c r="AQ65" s="88">
        <f>AVERAGEIFS(Applicability!$M:$M,Applicability!$A:$A,AK65,Applicability!$B:$B,AM65,Applicability!$C:$C,AL65)</f>
        <v>0.21559999999999999</v>
      </c>
      <c r="AT65" s="88">
        <f t="shared" si="5"/>
        <v>0.21559999999999999</v>
      </c>
    </row>
    <row r="66" spans="1:46">
      <c r="A66" t="s">
        <v>194</v>
      </c>
      <c r="B66" t="s">
        <v>221</v>
      </c>
      <c r="C66" t="s">
        <v>201</v>
      </c>
      <c r="D66" t="s">
        <v>88</v>
      </c>
      <c r="E66" t="s">
        <v>217</v>
      </c>
      <c r="F66" t="s">
        <v>79</v>
      </c>
      <c r="G66" t="s">
        <v>386</v>
      </c>
      <c r="H66" s="88">
        <f>AVERAGEIFS(Applicability!$M:$M,Applicability!$A:$A,B66,Applicability!$B:$B,D66,Applicability!$C:$C,C66)</f>
        <v>0.21559999999999999</v>
      </c>
      <c r="K66" s="88">
        <f t="shared" si="1"/>
        <v>0.21559999999999999</v>
      </c>
      <c r="V66" t="s">
        <v>194</v>
      </c>
      <c r="W66" t="s">
        <v>221</v>
      </c>
      <c r="X66" t="s">
        <v>201</v>
      </c>
      <c r="Y66" t="s">
        <v>88</v>
      </c>
      <c r="Z66" t="s">
        <v>217</v>
      </c>
      <c r="AA66" t="s">
        <v>79</v>
      </c>
      <c r="AB66" t="s">
        <v>386</v>
      </c>
      <c r="AC66" s="88">
        <f>AVERAGEIFS(Applicability!$M:$M,Applicability!$A:$A,W66,Applicability!$B:$B,Y66,Applicability!$C:$C,X66)</f>
        <v>0.21559999999999999</v>
      </c>
      <c r="AF66" s="88">
        <f t="shared" si="3"/>
        <v>0.21559999999999999</v>
      </c>
      <c r="AJ66" t="s">
        <v>194</v>
      </c>
      <c r="AK66" t="s">
        <v>221</v>
      </c>
      <c r="AL66" t="s">
        <v>201</v>
      </c>
      <c r="AM66" t="s">
        <v>88</v>
      </c>
      <c r="AN66" t="s">
        <v>217</v>
      </c>
      <c r="AO66" t="s">
        <v>79</v>
      </c>
      <c r="AP66" t="s">
        <v>386</v>
      </c>
      <c r="AQ66" s="88">
        <f>AVERAGEIFS(Applicability!$M:$M,Applicability!$A:$A,AK66,Applicability!$B:$B,AM66,Applicability!$C:$C,AL66)</f>
        <v>0.21559999999999999</v>
      </c>
      <c r="AT66" s="88">
        <f t="shared" si="5"/>
        <v>0.21559999999999999</v>
      </c>
    </row>
    <row r="67" spans="1:46">
      <c r="A67" t="s">
        <v>194</v>
      </c>
      <c r="B67" t="s">
        <v>221</v>
      </c>
      <c r="C67" t="s">
        <v>201</v>
      </c>
      <c r="D67" t="s">
        <v>199</v>
      </c>
      <c r="E67" t="s">
        <v>217</v>
      </c>
      <c r="F67" t="s">
        <v>79</v>
      </c>
      <c r="G67" t="s">
        <v>386</v>
      </c>
      <c r="H67" s="88">
        <f>AVERAGEIFS(Applicability!$M:$M,Applicability!$A:$A,B67,Applicability!$B:$B,D67,Applicability!$C:$C,C67)</f>
        <v>0.10779999999999999</v>
      </c>
      <c r="K67" s="88">
        <f t="shared" si="1"/>
        <v>0.10779999999999999</v>
      </c>
      <c r="V67" t="s">
        <v>194</v>
      </c>
      <c r="W67" t="s">
        <v>221</v>
      </c>
      <c r="X67" t="s">
        <v>201</v>
      </c>
      <c r="Y67" t="s">
        <v>199</v>
      </c>
      <c r="Z67" t="s">
        <v>217</v>
      </c>
      <c r="AA67" t="s">
        <v>79</v>
      </c>
      <c r="AB67" t="s">
        <v>386</v>
      </c>
      <c r="AC67" s="88">
        <f>AVERAGEIFS(Applicability!$M:$M,Applicability!$A:$A,W67,Applicability!$B:$B,Y67,Applicability!$C:$C,X67)</f>
        <v>0.10779999999999999</v>
      </c>
      <c r="AF67" s="88">
        <f t="shared" si="3"/>
        <v>0.10779999999999999</v>
      </c>
      <c r="AJ67" t="s">
        <v>194</v>
      </c>
      <c r="AK67" t="s">
        <v>221</v>
      </c>
      <c r="AL67" t="s">
        <v>201</v>
      </c>
      <c r="AM67" t="s">
        <v>199</v>
      </c>
      <c r="AN67" t="s">
        <v>217</v>
      </c>
      <c r="AO67" t="s">
        <v>79</v>
      </c>
      <c r="AP67" t="s">
        <v>386</v>
      </c>
      <c r="AQ67" s="88">
        <f>AVERAGEIFS(Applicability!$M:$M,Applicability!$A:$A,AK67,Applicability!$B:$B,AM67,Applicability!$C:$C,AL67)</f>
        <v>0.10779999999999999</v>
      </c>
      <c r="AT67" s="88">
        <f t="shared" si="5"/>
        <v>0.10779999999999999</v>
      </c>
    </row>
    <row r="68" spans="1:46">
      <c r="A68" t="s">
        <v>194</v>
      </c>
      <c r="B68" t="s">
        <v>221</v>
      </c>
      <c r="C68" t="s">
        <v>201</v>
      </c>
      <c r="D68" t="s">
        <v>316</v>
      </c>
      <c r="E68" t="s">
        <v>217</v>
      </c>
      <c r="F68" t="s">
        <v>79</v>
      </c>
      <c r="G68" t="s">
        <v>386</v>
      </c>
      <c r="H68" s="88">
        <f>AVERAGEIFS(Applicability!$M:$M,Applicability!$A:$A,B68,Applicability!$B:$B,D68,Applicability!$C:$C,C68)</f>
        <v>0.21559999999999999</v>
      </c>
      <c r="K68" s="88">
        <f t="shared" ref="K68:K131" si="9">IF(J68&lt;&gt;"",J68,H68)</f>
        <v>0.21559999999999999</v>
      </c>
      <c r="V68" t="s">
        <v>194</v>
      </c>
      <c r="W68" t="s">
        <v>221</v>
      </c>
      <c r="X68" t="s">
        <v>201</v>
      </c>
      <c r="Y68" t="s">
        <v>316</v>
      </c>
      <c r="Z68" t="s">
        <v>217</v>
      </c>
      <c r="AA68" t="s">
        <v>79</v>
      </c>
      <c r="AB68" t="s">
        <v>386</v>
      </c>
      <c r="AC68" s="88">
        <f>AVERAGEIFS(Applicability!$M:$M,Applicability!$A:$A,W68,Applicability!$B:$B,Y68,Applicability!$C:$C,X68)</f>
        <v>0.21559999999999999</v>
      </c>
      <c r="AF68" s="88">
        <f t="shared" ref="AF68:AF131" si="10">IF(AE68&lt;&gt;"",AE68,AC68)</f>
        <v>0.21559999999999999</v>
      </c>
      <c r="AJ68" t="s">
        <v>194</v>
      </c>
      <c r="AK68" t="s">
        <v>221</v>
      </c>
      <c r="AL68" t="s">
        <v>201</v>
      </c>
      <c r="AM68" t="s">
        <v>316</v>
      </c>
      <c r="AN68" t="s">
        <v>217</v>
      </c>
      <c r="AO68" t="s">
        <v>79</v>
      </c>
      <c r="AP68" t="s">
        <v>386</v>
      </c>
      <c r="AQ68" s="88">
        <f>AVERAGEIFS(Applicability!$M:$M,Applicability!$A:$A,AK68,Applicability!$B:$B,AM68,Applicability!$C:$C,AL68)</f>
        <v>0.21559999999999999</v>
      </c>
      <c r="AT68" s="88">
        <f t="shared" ref="AT68:AT131" si="11">IF(AS68&lt;&gt;"",AS68,AQ68)</f>
        <v>0.21559999999999999</v>
      </c>
    </row>
    <row r="69" spans="1:46">
      <c r="A69" t="s">
        <v>194</v>
      </c>
      <c r="B69" t="s">
        <v>222</v>
      </c>
      <c r="C69" t="s">
        <v>196</v>
      </c>
      <c r="D69" t="s">
        <v>88</v>
      </c>
      <c r="E69" t="s">
        <v>223</v>
      </c>
      <c r="F69" t="s">
        <v>224</v>
      </c>
      <c r="G69" t="s">
        <v>386</v>
      </c>
      <c r="H69" s="88">
        <f>AVERAGEIFS(Applicability!$M:$M,Applicability!$A:$A,B69,Applicability!$B:$B,D69,Applicability!$C:$C,C69)</f>
        <v>0.61</v>
      </c>
      <c r="K69" s="88">
        <f t="shared" si="9"/>
        <v>0.61</v>
      </c>
      <c r="V69" t="s">
        <v>194</v>
      </c>
      <c r="W69" t="s">
        <v>222</v>
      </c>
      <c r="X69" t="s">
        <v>196</v>
      </c>
      <c r="Y69" t="s">
        <v>88</v>
      </c>
      <c r="Z69" t="s">
        <v>223</v>
      </c>
      <c r="AA69" t="s">
        <v>224</v>
      </c>
      <c r="AB69" t="s">
        <v>386</v>
      </c>
      <c r="AC69" s="88">
        <f>AVERAGEIFS(Applicability!$M:$M,Applicability!$A:$A,W69,Applicability!$B:$B,Y69,Applicability!$C:$C,X69)</f>
        <v>0.61</v>
      </c>
      <c r="AF69" s="88">
        <f t="shared" si="10"/>
        <v>0.61</v>
      </c>
      <c r="AJ69" t="s">
        <v>194</v>
      </c>
      <c r="AK69" t="s">
        <v>222</v>
      </c>
      <c r="AL69" t="s">
        <v>196</v>
      </c>
      <c r="AM69" t="s">
        <v>88</v>
      </c>
      <c r="AN69" t="s">
        <v>223</v>
      </c>
      <c r="AO69" t="s">
        <v>224</v>
      </c>
      <c r="AP69" t="s">
        <v>386</v>
      </c>
      <c r="AQ69" s="88">
        <f>AVERAGEIFS(Applicability!$M:$M,Applicability!$A:$A,AK69,Applicability!$B:$B,AM69,Applicability!$C:$C,AL69)</f>
        <v>0.61</v>
      </c>
      <c r="AT69" s="88">
        <f t="shared" si="11"/>
        <v>0.61</v>
      </c>
    </row>
    <row r="70" spans="1:46">
      <c r="A70" t="s">
        <v>194</v>
      </c>
      <c r="B70" t="s">
        <v>222</v>
      </c>
      <c r="C70" t="s">
        <v>196</v>
      </c>
      <c r="D70" t="s">
        <v>199</v>
      </c>
      <c r="E70" t="s">
        <v>223</v>
      </c>
      <c r="F70" t="s">
        <v>224</v>
      </c>
      <c r="G70" t="s">
        <v>386</v>
      </c>
      <c r="H70" s="88">
        <f>AVERAGEIFS(Applicability!$M:$M,Applicability!$A:$A,B70,Applicability!$B:$B,D70,Applicability!$C:$C,C70)</f>
        <v>0.61</v>
      </c>
      <c r="K70" s="88">
        <f t="shared" si="9"/>
        <v>0.61</v>
      </c>
      <c r="V70" t="s">
        <v>194</v>
      </c>
      <c r="W70" t="s">
        <v>222</v>
      </c>
      <c r="X70" t="s">
        <v>196</v>
      </c>
      <c r="Y70" t="s">
        <v>199</v>
      </c>
      <c r="Z70" t="s">
        <v>223</v>
      </c>
      <c r="AA70" t="s">
        <v>224</v>
      </c>
      <c r="AB70" t="s">
        <v>386</v>
      </c>
      <c r="AC70" s="88">
        <f>AVERAGEIFS(Applicability!$M:$M,Applicability!$A:$A,W70,Applicability!$B:$B,Y70,Applicability!$C:$C,X70)</f>
        <v>0.61</v>
      </c>
      <c r="AF70" s="88">
        <f t="shared" si="10"/>
        <v>0.61</v>
      </c>
      <c r="AJ70" t="s">
        <v>194</v>
      </c>
      <c r="AK70" t="s">
        <v>222</v>
      </c>
      <c r="AL70" t="s">
        <v>196</v>
      </c>
      <c r="AM70" t="s">
        <v>199</v>
      </c>
      <c r="AN70" t="s">
        <v>223</v>
      </c>
      <c r="AO70" t="s">
        <v>224</v>
      </c>
      <c r="AP70" t="s">
        <v>386</v>
      </c>
      <c r="AQ70" s="88">
        <f>AVERAGEIFS(Applicability!$M:$M,Applicability!$A:$A,AK70,Applicability!$B:$B,AM70,Applicability!$C:$C,AL70)</f>
        <v>0.61</v>
      </c>
      <c r="AT70" s="88">
        <f t="shared" si="11"/>
        <v>0.61</v>
      </c>
    </row>
    <row r="71" spans="1:46">
      <c r="A71" t="s">
        <v>194</v>
      </c>
      <c r="B71" t="s">
        <v>222</v>
      </c>
      <c r="C71" t="s">
        <v>196</v>
      </c>
      <c r="D71" t="s">
        <v>316</v>
      </c>
      <c r="E71" t="s">
        <v>223</v>
      </c>
      <c r="F71" t="s">
        <v>224</v>
      </c>
      <c r="G71" t="s">
        <v>386</v>
      </c>
      <c r="H71" s="88">
        <f>AVERAGEIFS(Applicability!$M:$M,Applicability!$A:$A,B71,Applicability!$B:$B,D71,Applicability!$C:$C,C71)</f>
        <v>0.61</v>
      </c>
      <c r="K71" s="88">
        <f t="shared" si="9"/>
        <v>0.61</v>
      </c>
      <c r="V71" t="s">
        <v>194</v>
      </c>
      <c r="W71" t="s">
        <v>222</v>
      </c>
      <c r="X71" t="s">
        <v>196</v>
      </c>
      <c r="Y71" t="s">
        <v>316</v>
      </c>
      <c r="Z71" t="s">
        <v>223</v>
      </c>
      <c r="AA71" t="s">
        <v>224</v>
      </c>
      <c r="AB71" t="s">
        <v>386</v>
      </c>
      <c r="AC71" s="88">
        <f>AVERAGEIFS(Applicability!$M:$M,Applicability!$A:$A,W71,Applicability!$B:$B,Y71,Applicability!$C:$C,X71)</f>
        <v>0.61</v>
      </c>
      <c r="AF71" s="88">
        <f t="shared" si="10"/>
        <v>0.61</v>
      </c>
      <c r="AJ71" t="s">
        <v>194</v>
      </c>
      <c r="AK71" t="s">
        <v>222</v>
      </c>
      <c r="AL71" t="s">
        <v>196</v>
      </c>
      <c r="AM71" t="s">
        <v>316</v>
      </c>
      <c r="AN71" t="s">
        <v>223</v>
      </c>
      <c r="AO71" t="s">
        <v>224</v>
      </c>
      <c r="AP71" t="s">
        <v>386</v>
      </c>
      <c r="AQ71" s="88">
        <f>AVERAGEIFS(Applicability!$M:$M,Applicability!$A:$A,AK71,Applicability!$B:$B,AM71,Applicability!$C:$C,AL71)</f>
        <v>0.61</v>
      </c>
      <c r="AT71" s="88">
        <f t="shared" si="11"/>
        <v>0.61</v>
      </c>
    </row>
    <row r="72" spans="1:46">
      <c r="A72" t="s">
        <v>194</v>
      </c>
      <c r="B72" t="s">
        <v>222</v>
      </c>
      <c r="C72" t="s">
        <v>201</v>
      </c>
      <c r="D72" t="s">
        <v>88</v>
      </c>
      <c r="E72" t="s">
        <v>223</v>
      </c>
      <c r="F72" t="s">
        <v>224</v>
      </c>
      <c r="G72" t="s">
        <v>386</v>
      </c>
      <c r="H72" s="88">
        <f>AVERAGEIFS(Applicability!$M:$M,Applicability!$A:$A,B72,Applicability!$B:$B,D72,Applicability!$C:$C,C72)</f>
        <v>0.61</v>
      </c>
      <c r="K72" s="88">
        <f t="shared" si="9"/>
        <v>0.61</v>
      </c>
      <c r="V72" t="s">
        <v>194</v>
      </c>
      <c r="W72" t="s">
        <v>222</v>
      </c>
      <c r="X72" t="s">
        <v>201</v>
      </c>
      <c r="Y72" t="s">
        <v>88</v>
      </c>
      <c r="Z72" t="s">
        <v>223</v>
      </c>
      <c r="AA72" t="s">
        <v>224</v>
      </c>
      <c r="AB72" t="s">
        <v>386</v>
      </c>
      <c r="AC72" s="88">
        <f>AVERAGEIFS(Applicability!$M:$M,Applicability!$A:$A,W72,Applicability!$B:$B,Y72,Applicability!$C:$C,X72)</f>
        <v>0.61</v>
      </c>
      <c r="AF72" s="88">
        <f t="shared" si="10"/>
        <v>0.61</v>
      </c>
      <c r="AJ72" t="s">
        <v>194</v>
      </c>
      <c r="AK72" t="s">
        <v>222</v>
      </c>
      <c r="AL72" t="s">
        <v>201</v>
      </c>
      <c r="AM72" t="s">
        <v>88</v>
      </c>
      <c r="AN72" t="s">
        <v>223</v>
      </c>
      <c r="AO72" t="s">
        <v>224</v>
      </c>
      <c r="AP72" t="s">
        <v>386</v>
      </c>
      <c r="AQ72" s="88">
        <f>AVERAGEIFS(Applicability!$M:$M,Applicability!$A:$A,AK72,Applicability!$B:$B,AM72,Applicability!$C:$C,AL72)</f>
        <v>0.61</v>
      </c>
      <c r="AT72" s="88">
        <f t="shared" si="11"/>
        <v>0.61</v>
      </c>
    </row>
    <row r="73" spans="1:46">
      <c r="A73" t="s">
        <v>194</v>
      </c>
      <c r="B73" t="s">
        <v>222</v>
      </c>
      <c r="C73" t="s">
        <v>201</v>
      </c>
      <c r="D73" t="s">
        <v>199</v>
      </c>
      <c r="E73" t="s">
        <v>223</v>
      </c>
      <c r="F73" t="s">
        <v>224</v>
      </c>
      <c r="G73" t="s">
        <v>386</v>
      </c>
      <c r="H73" s="88">
        <f>AVERAGEIFS(Applicability!$M:$M,Applicability!$A:$A,B73,Applicability!$B:$B,D73,Applicability!$C:$C,C73)</f>
        <v>0.61</v>
      </c>
      <c r="K73" s="88">
        <f t="shared" si="9"/>
        <v>0.61</v>
      </c>
      <c r="V73" t="s">
        <v>194</v>
      </c>
      <c r="W73" t="s">
        <v>222</v>
      </c>
      <c r="X73" t="s">
        <v>201</v>
      </c>
      <c r="Y73" t="s">
        <v>199</v>
      </c>
      <c r="Z73" t="s">
        <v>223</v>
      </c>
      <c r="AA73" t="s">
        <v>224</v>
      </c>
      <c r="AB73" t="s">
        <v>386</v>
      </c>
      <c r="AC73" s="88">
        <f>AVERAGEIFS(Applicability!$M:$M,Applicability!$A:$A,W73,Applicability!$B:$B,Y73,Applicability!$C:$C,X73)</f>
        <v>0.61</v>
      </c>
      <c r="AF73" s="88">
        <f t="shared" si="10"/>
        <v>0.61</v>
      </c>
      <c r="AJ73" t="s">
        <v>194</v>
      </c>
      <c r="AK73" t="s">
        <v>222</v>
      </c>
      <c r="AL73" t="s">
        <v>201</v>
      </c>
      <c r="AM73" t="s">
        <v>199</v>
      </c>
      <c r="AN73" t="s">
        <v>223</v>
      </c>
      <c r="AO73" t="s">
        <v>224</v>
      </c>
      <c r="AP73" t="s">
        <v>386</v>
      </c>
      <c r="AQ73" s="88">
        <f>AVERAGEIFS(Applicability!$M:$M,Applicability!$A:$A,AK73,Applicability!$B:$B,AM73,Applicability!$C:$C,AL73)</f>
        <v>0.61</v>
      </c>
      <c r="AT73" s="88">
        <f t="shared" si="11"/>
        <v>0.61</v>
      </c>
    </row>
    <row r="74" spans="1:46">
      <c r="A74" t="s">
        <v>194</v>
      </c>
      <c r="B74" t="s">
        <v>222</v>
      </c>
      <c r="C74" t="s">
        <v>201</v>
      </c>
      <c r="D74" t="s">
        <v>316</v>
      </c>
      <c r="E74" t="s">
        <v>223</v>
      </c>
      <c r="F74" t="s">
        <v>224</v>
      </c>
      <c r="G74" t="s">
        <v>386</v>
      </c>
      <c r="H74" s="88">
        <f>AVERAGEIFS(Applicability!$M:$M,Applicability!$A:$A,B74,Applicability!$B:$B,D74,Applicability!$C:$C,C74)</f>
        <v>0.61</v>
      </c>
      <c r="K74" s="88">
        <f t="shared" si="9"/>
        <v>0.61</v>
      </c>
      <c r="V74" t="s">
        <v>194</v>
      </c>
      <c r="W74" t="s">
        <v>222</v>
      </c>
      <c r="X74" t="s">
        <v>201</v>
      </c>
      <c r="Y74" t="s">
        <v>316</v>
      </c>
      <c r="Z74" t="s">
        <v>223</v>
      </c>
      <c r="AA74" t="s">
        <v>224</v>
      </c>
      <c r="AB74" t="s">
        <v>386</v>
      </c>
      <c r="AC74" s="88">
        <f>AVERAGEIFS(Applicability!$M:$M,Applicability!$A:$A,W74,Applicability!$B:$B,Y74,Applicability!$C:$C,X74)</f>
        <v>0.61</v>
      </c>
      <c r="AF74" s="88">
        <f t="shared" si="10"/>
        <v>0.61</v>
      </c>
      <c r="AJ74" t="s">
        <v>194</v>
      </c>
      <c r="AK74" t="s">
        <v>222</v>
      </c>
      <c r="AL74" t="s">
        <v>201</v>
      </c>
      <c r="AM74" t="s">
        <v>316</v>
      </c>
      <c r="AN74" t="s">
        <v>223</v>
      </c>
      <c r="AO74" t="s">
        <v>224</v>
      </c>
      <c r="AP74" t="s">
        <v>386</v>
      </c>
      <c r="AQ74" s="88">
        <f>AVERAGEIFS(Applicability!$M:$M,Applicability!$A:$A,AK74,Applicability!$B:$B,AM74,Applicability!$C:$C,AL74)</f>
        <v>0.61</v>
      </c>
      <c r="AT74" s="88">
        <f t="shared" si="11"/>
        <v>0.61</v>
      </c>
    </row>
    <row r="75" spans="1:46">
      <c r="A75" t="s">
        <v>194</v>
      </c>
      <c r="B75" t="s">
        <v>225</v>
      </c>
      <c r="C75" t="s">
        <v>196</v>
      </c>
      <c r="D75" t="s">
        <v>88</v>
      </c>
      <c r="E75" t="s">
        <v>223</v>
      </c>
      <c r="F75" t="s">
        <v>226</v>
      </c>
      <c r="G75" t="s">
        <v>386</v>
      </c>
      <c r="H75" s="88">
        <f>AVERAGEIFS(Applicability!$M:$M,Applicability!$A:$A,B75,Applicability!$B:$B,D75,Applicability!$C:$C,C75)</f>
        <v>0.43000000000000005</v>
      </c>
      <c r="K75" s="88">
        <f t="shared" si="9"/>
        <v>0.43000000000000005</v>
      </c>
      <c r="V75" t="s">
        <v>194</v>
      </c>
      <c r="W75" t="s">
        <v>225</v>
      </c>
      <c r="X75" t="s">
        <v>196</v>
      </c>
      <c r="Y75" t="s">
        <v>88</v>
      </c>
      <c r="Z75" t="s">
        <v>223</v>
      </c>
      <c r="AA75" t="s">
        <v>226</v>
      </c>
      <c r="AB75" t="s">
        <v>386</v>
      </c>
      <c r="AC75" s="88">
        <f>AVERAGEIFS(Applicability!$M:$M,Applicability!$A:$A,W75,Applicability!$B:$B,Y75,Applicability!$C:$C,X75)</f>
        <v>0.43000000000000005</v>
      </c>
      <c r="AF75" s="88">
        <f t="shared" si="10"/>
        <v>0.43000000000000005</v>
      </c>
      <c r="AJ75" t="s">
        <v>194</v>
      </c>
      <c r="AK75" t="s">
        <v>225</v>
      </c>
      <c r="AL75" t="s">
        <v>196</v>
      </c>
      <c r="AM75" t="s">
        <v>88</v>
      </c>
      <c r="AN75" t="s">
        <v>223</v>
      </c>
      <c r="AO75" t="s">
        <v>226</v>
      </c>
      <c r="AP75" t="s">
        <v>386</v>
      </c>
      <c r="AQ75" s="88">
        <f>AVERAGEIFS(Applicability!$M:$M,Applicability!$A:$A,AK75,Applicability!$B:$B,AM75,Applicability!$C:$C,AL75)</f>
        <v>0.43000000000000005</v>
      </c>
      <c r="AT75" s="88">
        <f t="shared" si="11"/>
        <v>0.43000000000000005</v>
      </c>
    </row>
    <row r="76" spans="1:46">
      <c r="A76" t="s">
        <v>194</v>
      </c>
      <c r="B76" t="s">
        <v>225</v>
      </c>
      <c r="C76" t="s">
        <v>196</v>
      </c>
      <c r="D76" t="s">
        <v>199</v>
      </c>
      <c r="E76" t="s">
        <v>223</v>
      </c>
      <c r="F76" t="s">
        <v>226</v>
      </c>
      <c r="G76" t="s">
        <v>386</v>
      </c>
      <c r="H76" s="88">
        <f>AVERAGEIFS(Applicability!$M:$M,Applicability!$A:$A,B76,Applicability!$B:$B,D76,Applicability!$C:$C,C76)</f>
        <v>0.43000000000000005</v>
      </c>
      <c r="K76" s="88">
        <f t="shared" si="9"/>
        <v>0.43000000000000005</v>
      </c>
      <c r="V76" t="s">
        <v>194</v>
      </c>
      <c r="W76" t="s">
        <v>225</v>
      </c>
      <c r="X76" t="s">
        <v>196</v>
      </c>
      <c r="Y76" t="s">
        <v>199</v>
      </c>
      <c r="Z76" t="s">
        <v>223</v>
      </c>
      <c r="AA76" t="s">
        <v>226</v>
      </c>
      <c r="AB76" t="s">
        <v>386</v>
      </c>
      <c r="AC76" s="88">
        <f>AVERAGEIFS(Applicability!$M:$M,Applicability!$A:$A,W76,Applicability!$B:$B,Y76,Applicability!$C:$C,X76)</f>
        <v>0.43000000000000005</v>
      </c>
      <c r="AF76" s="88">
        <f t="shared" si="10"/>
        <v>0.43000000000000005</v>
      </c>
      <c r="AJ76" t="s">
        <v>194</v>
      </c>
      <c r="AK76" t="s">
        <v>225</v>
      </c>
      <c r="AL76" t="s">
        <v>196</v>
      </c>
      <c r="AM76" t="s">
        <v>199</v>
      </c>
      <c r="AN76" t="s">
        <v>223</v>
      </c>
      <c r="AO76" t="s">
        <v>226</v>
      </c>
      <c r="AP76" t="s">
        <v>386</v>
      </c>
      <c r="AQ76" s="88">
        <f>AVERAGEIFS(Applicability!$M:$M,Applicability!$A:$A,AK76,Applicability!$B:$B,AM76,Applicability!$C:$C,AL76)</f>
        <v>0.43000000000000005</v>
      </c>
      <c r="AT76" s="88">
        <f t="shared" si="11"/>
        <v>0.43000000000000005</v>
      </c>
    </row>
    <row r="77" spans="1:46">
      <c r="A77" t="s">
        <v>194</v>
      </c>
      <c r="B77" t="s">
        <v>225</v>
      </c>
      <c r="C77" t="s">
        <v>196</v>
      </c>
      <c r="D77" t="s">
        <v>316</v>
      </c>
      <c r="E77" t="s">
        <v>223</v>
      </c>
      <c r="F77" t="s">
        <v>226</v>
      </c>
      <c r="G77" t="s">
        <v>386</v>
      </c>
      <c r="H77" s="88">
        <f>AVERAGEIFS(Applicability!$M:$M,Applicability!$A:$A,B77,Applicability!$B:$B,D77,Applicability!$C:$C,C77)</f>
        <v>0.43000000000000005</v>
      </c>
      <c r="K77" s="88">
        <f t="shared" si="9"/>
        <v>0.43000000000000005</v>
      </c>
      <c r="V77" t="s">
        <v>194</v>
      </c>
      <c r="W77" t="s">
        <v>225</v>
      </c>
      <c r="X77" t="s">
        <v>196</v>
      </c>
      <c r="Y77" t="s">
        <v>316</v>
      </c>
      <c r="Z77" t="s">
        <v>223</v>
      </c>
      <c r="AA77" t="s">
        <v>226</v>
      </c>
      <c r="AB77" t="s">
        <v>386</v>
      </c>
      <c r="AC77" s="88">
        <f>AVERAGEIFS(Applicability!$M:$M,Applicability!$A:$A,W77,Applicability!$B:$B,Y77,Applicability!$C:$C,X77)</f>
        <v>0.43000000000000005</v>
      </c>
      <c r="AF77" s="88">
        <f t="shared" si="10"/>
        <v>0.43000000000000005</v>
      </c>
      <c r="AJ77" t="s">
        <v>194</v>
      </c>
      <c r="AK77" t="s">
        <v>225</v>
      </c>
      <c r="AL77" t="s">
        <v>196</v>
      </c>
      <c r="AM77" t="s">
        <v>316</v>
      </c>
      <c r="AN77" t="s">
        <v>223</v>
      </c>
      <c r="AO77" t="s">
        <v>226</v>
      </c>
      <c r="AP77" t="s">
        <v>386</v>
      </c>
      <c r="AQ77" s="88">
        <f>AVERAGEIFS(Applicability!$M:$M,Applicability!$A:$A,AK77,Applicability!$B:$B,AM77,Applicability!$C:$C,AL77)</f>
        <v>0.43000000000000005</v>
      </c>
      <c r="AT77" s="88">
        <f t="shared" si="11"/>
        <v>0.43000000000000005</v>
      </c>
    </row>
    <row r="78" spans="1:46">
      <c r="A78" t="s">
        <v>194</v>
      </c>
      <c r="B78" t="s">
        <v>225</v>
      </c>
      <c r="C78" t="s">
        <v>201</v>
      </c>
      <c r="D78" t="s">
        <v>88</v>
      </c>
      <c r="E78" t="s">
        <v>223</v>
      </c>
      <c r="F78" t="s">
        <v>226</v>
      </c>
      <c r="G78" t="s">
        <v>386</v>
      </c>
      <c r="H78" s="88">
        <f>AVERAGEIFS(Applicability!$M:$M,Applicability!$A:$A,B78,Applicability!$B:$B,D78,Applicability!$C:$C,C78)</f>
        <v>0.43000000000000005</v>
      </c>
      <c r="K78" s="88">
        <f t="shared" si="9"/>
        <v>0.43000000000000005</v>
      </c>
      <c r="V78" t="s">
        <v>194</v>
      </c>
      <c r="W78" t="s">
        <v>225</v>
      </c>
      <c r="X78" t="s">
        <v>201</v>
      </c>
      <c r="Y78" t="s">
        <v>88</v>
      </c>
      <c r="Z78" t="s">
        <v>223</v>
      </c>
      <c r="AA78" t="s">
        <v>226</v>
      </c>
      <c r="AB78" t="s">
        <v>386</v>
      </c>
      <c r="AC78" s="88">
        <f>AVERAGEIFS(Applicability!$M:$M,Applicability!$A:$A,W78,Applicability!$B:$B,Y78,Applicability!$C:$C,X78)</f>
        <v>0.43000000000000005</v>
      </c>
      <c r="AF78" s="88">
        <f t="shared" si="10"/>
        <v>0.43000000000000005</v>
      </c>
      <c r="AJ78" t="s">
        <v>194</v>
      </c>
      <c r="AK78" t="s">
        <v>225</v>
      </c>
      <c r="AL78" t="s">
        <v>201</v>
      </c>
      <c r="AM78" t="s">
        <v>88</v>
      </c>
      <c r="AN78" t="s">
        <v>223</v>
      </c>
      <c r="AO78" t="s">
        <v>226</v>
      </c>
      <c r="AP78" t="s">
        <v>386</v>
      </c>
      <c r="AQ78" s="88">
        <f>AVERAGEIFS(Applicability!$M:$M,Applicability!$A:$A,AK78,Applicability!$B:$B,AM78,Applicability!$C:$C,AL78)</f>
        <v>0.43000000000000005</v>
      </c>
      <c r="AT78" s="88">
        <f t="shared" si="11"/>
        <v>0.43000000000000005</v>
      </c>
    </row>
    <row r="79" spans="1:46">
      <c r="A79" t="s">
        <v>194</v>
      </c>
      <c r="B79" t="s">
        <v>225</v>
      </c>
      <c r="C79" t="s">
        <v>201</v>
      </c>
      <c r="D79" t="s">
        <v>199</v>
      </c>
      <c r="E79" t="s">
        <v>223</v>
      </c>
      <c r="F79" t="s">
        <v>226</v>
      </c>
      <c r="G79" t="s">
        <v>386</v>
      </c>
      <c r="H79" s="88">
        <f>AVERAGEIFS(Applicability!$M:$M,Applicability!$A:$A,B79,Applicability!$B:$B,D79,Applicability!$C:$C,C79)</f>
        <v>0.43000000000000005</v>
      </c>
      <c r="K79" s="88">
        <f t="shared" si="9"/>
        <v>0.43000000000000005</v>
      </c>
      <c r="V79" t="s">
        <v>194</v>
      </c>
      <c r="W79" t="s">
        <v>225</v>
      </c>
      <c r="X79" t="s">
        <v>201</v>
      </c>
      <c r="Y79" t="s">
        <v>199</v>
      </c>
      <c r="Z79" t="s">
        <v>223</v>
      </c>
      <c r="AA79" t="s">
        <v>226</v>
      </c>
      <c r="AB79" t="s">
        <v>386</v>
      </c>
      <c r="AC79" s="88">
        <f>AVERAGEIFS(Applicability!$M:$M,Applicability!$A:$A,W79,Applicability!$B:$B,Y79,Applicability!$C:$C,X79)</f>
        <v>0.43000000000000005</v>
      </c>
      <c r="AF79" s="88">
        <f t="shared" si="10"/>
        <v>0.43000000000000005</v>
      </c>
      <c r="AJ79" t="s">
        <v>194</v>
      </c>
      <c r="AK79" t="s">
        <v>225</v>
      </c>
      <c r="AL79" t="s">
        <v>201</v>
      </c>
      <c r="AM79" t="s">
        <v>199</v>
      </c>
      <c r="AN79" t="s">
        <v>223</v>
      </c>
      <c r="AO79" t="s">
        <v>226</v>
      </c>
      <c r="AP79" t="s">
        <v>386</v>
      </c>
      <c r="AQ79" s="88">
        <f>AVERAGEIFS(Applicability!$M:$M,Applicability!$A:$A,AK79,Applicability!$B:$B,AM79,Applicability!$C:$C,AL79)</f>
        <v>0.43000000000000005</v>
      </c>
      <c r="AT79" s="88">
        <f t="shared" si="11"/>
        <v>0.43000000000000005</v>
      </c>
    </row>
    <row r="80" spans="1:46">
      <c r="A80" t="s">
        <v>194</v>
      </c>
      <c r="B80" t="s">
        <v>225</v>
      </c>
      <c r="C80" t="s">
        <v>201</v>
      </c>
      <c r="D80" t="s">
        <v>316</v>
      </c>
      <c r="E80" t="s">
        <v>223</v>
      </c>
      <c r="F80" t="s">
        <v>226</v>
      </c>
      <c r="G80" t="s">
        <v>386</v>
      </c>
      <c r="H80" s="88">
        <f>AVERAGEIFS(Applicability!$M:$M,Applicability!$A:$A,B80,Applicability!$B:$B,D80,Applicability!$C:$C,C80)</f>
        <v>0.43000000000000005</v>
      </c>
      <c r="K80" s="88">
        <f t="shared" si="9"/>
        <v>0.43000000000000005</v>
      </c>
      <c r="V80" t="s">
        <v>194</v>
      </c>
      <c r="W80" t="s">
        <v>225</v>
      </c>
      <c r="X80" t="s">
        <v>201</v>
      </c>
      <c r="Y80" t="s">
        <v>316</v>
      </c>
      <c r="Z80" t="s">
        <v>223</v>
      </c>
      <c r="AA80" t="s">
        <v>226</v>
      </c>
      <c r="AB80" t="s">
        <v>386</v>
      </c>
      <c r="AC80" s="88">
        <f>AVERAGEIFS(Applicability!$M:$M,Applicability!$A:$A,W80,Applicability!$B:$B,Y80,Applicability!$C:$C,X80)</f>
        <v>0.43000000000000005</v>
      </c>
      <c r="AF80" s="88">
        <f t="shared" si="10"/>
        <v>0.43000000000000005</v>
      </c>
      <c r="AJ80" t="s">
        <v>194</v>
      </c>
      <c r="AK80" t="s">
        <v>225</v>
      </c>
      <c r="AL80" t="s">
        <v>201</v>
      </c>
      <c r="AM80" t="s">
        <v>316</v>
      </c>
      <c r="AN80" t="s">
        <v>223</v>
      </c>
      <c r="AO80" t="s">
        <v>226</v>
      </c>
      <c r="AP80" t="s">
        <v>386</v>
      </c>
      <c r="AQ80" s="88">
        <f>AVERAGEIFS(Applicability!$M:$M,Applicability!$A:$A,AK80,Applicability!$B:$B,AM80,Applicability!$C:$C,AL80)</f>
        <v>0.43000000000000005</v>
      </c>
      <c r="AT80" s="88">
        <f t="shared" si="11"/>
        <v>0.43000000000000005</v>
      </c>
    </row>
    <row r="81" spans="1:46">
      <c r="A81" t="s">
        <v>194</v>
      </c>
      <c r="B81" t="s">
        <v>227</v>
      </c>
      <c r="C81" t="s">
        <v>196</v>
      </c>
      <c r="D81" t="s">
        <v>88</v>
      </c>
      <c r="E81" t="s">
        <v>223</v>
      </c>
      <c r="F81" t="s">
        <v>228</v>
      </c>
      <c r="G81" t="s">
        <v>386</v>
      </c>
      <c r="H81" s="88">
        <f>AVERAGEIFS(Applicability!$M:$M,Applicability!$A:$A,B81,Applicability!$B:$B,D81,Applicability!$C:$C,C81)</f>
        <v>1.0000000000000009E-2</v>
      </c>
      <c r="K81" s="88">
        <f t="shared" si="9"/>
        <v>1.0000000000000009E-2</v>
      </c>
      <c r="V81" t="s">
        <v>194</v>
      </c>
      <c r="W81" t="s">
        <v>227</v>
      </c>
      <c r="X81" t="s">
        <v>196</v>
      </c>
      <c r="Y81" t="s">
        <v>88</v>
      </c>
      <c r="Z81" t="s">
        <v>223</v>
      </c>
      <c r="AA81" t="s">
        <v>228</v>
      </c>
      <c r="AB81" t="s">
        <v>386</v>
      </c>
      <c r="AC81" s="88">
        <f>AVERAGEIFS(Applicability!$M:$M,Applicability!$A:$A,W81,Applicability!$B:$B,Y81,Applicability!$C:$C,X81)</f>
        <v>1.0000000000000009E-2</v>
      </c>
      <c r="AF81" s="88">
        <f t="shared" si="10"/>
        <v>1.0000000000000009E-2</v>
      </c>
      <c r="AJ81" t="s">
        <v>194</v>
      </c>
      <c r="AK81" t="s">
        <v>227</v>
      </c>
      <c r="AL81" t="s">
        <v>196</v>
      </c>
      <c r="AM81" t="s">
        <v>88</v>
      </c>
      <c r="AN81" t="s">
        <v>223</v>
      </c>
      <c r="AO81" t="s">
        <v>228</v>
      </c>
      <c r="AP81" t="s">
        <v>386</v>
      </c>
      <c r="AQ81" s="88">
        <f>AVERAGEIFS(Applicability!$M:$M,Applicability!$A:$A,AK81,Applicability!$B:$B,AM81,Applicability!$C:$C,AL81)</f>
        <v>1.0000000000000009E-2</v>
      </c>
      <c r="AT81" s="88">
        <f t="shared" si="11"/>
        <v>1.0000000000000009E-2</v>
      </c>
    </row>
    <row r="82" spans="1:46">
      <c r="A82" t="s">
        <v>194</v>
      </c>
      <c r="B82" t="s">
        <v>227</v>
      </c>
      <c r="C82" t="s">
        <v>196</v>
      </c>
      <c r="D82" t="s">
        <v>199</v>
      </c>
      <c r="E82" t="s">
        <v>223</v>
      </c>
      <c r="F82" t="s">
        <v>228</v>
      </c>
      <c r="G82" t="s">
        <v>386</v>
      </c>
      <c r="H82" s="88">
        <f>AVERAGEIFS(Applicability!$M:$M,Applicability!$A:$A,B82,Applicability!$B:$B,D82,Applicability!$C:$C,C82)</f>
        <v>1.0000000000000009E-2</v>
      </c>
      <c r="K82" s="88">
        <f t="shared" si="9"/>
        <v>1.0000000000000009E-2</v>
      </c>
      <c r="V82" t="s">
        <v>194</v>
      </c>
      <c r="W82" t="s">
        <v>227</v>
      </c>
      <c r="X82" t="s">
        <v>196</v>
      </c>
      <c r="Y82" t="s">
        <v>199</v>
      </c>
      <c r="Z82" t="s">
        <v>223</v>
      </c>
      <c r="AA82" t="s">
        <v>228</v>
      </c>
      <c r="AB82" t="s">
        <v>386</v>
      </c>
      <c r="AC82" s="88">
        <f>AVERAGEIFS(Applicability!$M:$M,Applicability!$A:$A,W82,Applicability!$B:$B,Y82,Applicability!$C:$C,X82)</f>
        <v>1.0000000000000009E-2</v>
      </c>
      <c r="AF82" s="88">
        <f t="shared" si="10"/>
        <v>1.0000000000000009E-2</v>
      </c>
      <c r="AJ82" t="s">
        <v>194</v>
      </c>
      <c r="AK82" t="s">
        <v>227</v>
      </c>
      <c r="AL82" t="s">
        <v>196</v>
      </c>
      <c r="AM82" t="s">
        <v>199</v>
      </c>
      <c r="AN82" t="s">
        <v>223</v>
      </c>
      <c r="AO82" t="s">
        <v>228</v>
      </c>
      <c r="AP82" t="s">
        <v>386</v>
      </c>
      <c r="AQ82" s="88">
        <f>AVERAGEIFS(Applicability!$M:$M,Applicability!$A:$A,AK82,Applicability!$B:$B,AM82,Applicability!$C:$C,AL82)</f>
        <v>1.0000000000000009E-2</v>
      </c>
      <c r="AT82" s="88">
        <f t="shared" si="11"/>
        <v>1.0000000000000009E-2</v>
      </c>
    </row>
    <row r="83" spans="1:46">
      <c r="A83" t="s">
        <v>194</v>
      </c>
      <c r="B83" t="s">
        <v>227</v>
      </c>
      <c r="C83" t="s">
        <v>196</v>
      </c>
      <c r="D83" t="s">
        <v>316</v>
      </c>
      <c r="E83" t="s">
        <v>223</v>
      </c>
      <c r="F83" t="s">
        <v>228</v>
      </c>
      <c r="G83" t="s">
        <v>386</v>
      </c>
      <c r="H83" s="88">
        <f>AVERAGEIFS(Applicability!$M:$M,Applicability!$A:$A,B83,Applicability!$B:$B,D83,Applicability!$C:$C,C83)</f>
        <v>1.0000000000000009E-2</v>
      </c>
      <c r="K83" s="88">
        <f t="shared" si="9"/>
        <v>1.0000000000000009E-2</v>
      </c>
      <c r="V83" t="s">
        <v>194</v>
      </c>
      <c r="W83" t="s">
        <v>227</v>
      </c>
      <c r="X83" t="s">
        <v>196</v>
      </c>
      <c r="Y83" t="s">
        <v>316</v>
      </c>
      <c r="Z83" t="s">
        <v>223</v>
      </c>
      <c r="AA83" t="s">
        <v>228</v>
      </c>
      <c r="AB83" t="s">
        <v>386</v>
      </c>
      <c r="AC83" s="88">
        <f>AVERAGEIFS(Applicability!$M:$M,Applicability!$A:$A,W83,Applicability!$B:$B,Y83,Applicability!$C:$C,X83)</f>
        <v>1.0000000000000009E-2</v>
      </c>
      <c r="AF83" s="88">
        <f t="shared" si="10"/>
        <v>1.0000000000000009E-2</v>
      </c>
      <c r="AJ83" t="s">
        <v>194</v>
      </c>
      <c r="AK83" t="s">
        <v>227</v>
      </c>
      <c r="AL83" t="s">
        <v>196</v>
      </c>
      <c r="AM83" t="s">
        <v>316</v>
      </c>
      <c r="AN83" t="s">
        <v>223</v>
      </c>
      <c r="AO83" t="s">
        <v>228</v>
      </c>
      <c r="AP83" t="s">
        <v>386</v>
      </c>
      <c r="AQ83" s="88">
        <f>AVERAGEIFS(Applicability!$M:$M,Applicability!$A:$A,AK83,Applicability!$B:$B,AM83,Applicability!$C:$C,AL83)</f>
        <v>1.0000000000000009E-2</v>
      </c>
      <c r="AT83" s="88">
        <f t="shared" si="11"/>
        <v>1.0000000000000009E-2</v>
      </c>
    </row>
    <row r="84" spans="1:46">
      <c r="A84" t="s">
        <v>194</v>
      </c>
      <c r="B84" t="s">
        <v>227</v>
      </c>
      <c r="C84" t="s">
        <v>201</v>
      </c>
      <c r="D84" t="s">
        <v>88</v>
      </c>
      <c r="E84" t="s">
        <v>223</v>
      </c>
      <c r="F84" t="s">
        <v>228</v>
      </c>
      <c r="G84" t="s">
        <v>386</v>
      </c>
      <c r="H84" s="88">
        <f>AVERAGEIFS(Applicability!$M:$M,Applicability!$A:$A,B84,Applicability!$B:$B,D84,Applicability!$C:$C,C84)</f>
        <v>1.0000000000000009E-2</v>
      </c>
      <c r="K84" s="88">
        <f t="shared" si="9"/>
        <v>1.0000000000000009E-2</v>
      </c>
      <c r="V84" t="s">
        <v>194</v>
      </c>
      <c r="W84" t="s">
        <v>227</v>
      </c>
      <c r="X84" t="s">
        <v>201</v>
      </c>
      <c r="Y84" t="s">
        <v>88</v>
      </c>
      <c r="Z84" t="s">
        <v>223</v>
      </c>
      <c r="AA84" t="s">
        <v>228</v>
      </c>
      <c r="AB84" t="s">
        <v>386</v>
      </c>
      <c r="AC84" s="88">
        <f>AVERAGEIFS(Applicability!$M:$M,Applicability!$A:$A,W84,Applicability!$B:$B,Y84,Applicability!$C:$C,X84)</f>
        <v>1.0000000000000009E-2</v>
      </c>
      <c r="AF84" s="88">
        <f t="shared" si="10"/>
        <v>1.0000000000000009E-2</v>
      </c>
      <c r="AJ84" t="s">
        <v>194</v>
      </c>
      <c r="AK84" t="s">
        <v>227</v>
      </c>
      <c r="AL84" t="s">
        <v>201</v>
      </c>
      <c r="AM84" t="s">
        <v>88</v>
      </c>
      <c r="AN84" t="s">
        <v>223</v>
      </c>
      <c r="AO84" t="s">
        <v>228</v>
      </c>
      <c r="AP84" t="s">
        <v>386</v>
      </c>
      <c r="AQ84" s="88">
        <f>AVERAGEIFS(Applicability!$M:$M,Applicability!$A:$A,AK84,Applicability!$B:$B,AM84,Applicability!$C:$C,AL84)</f>
        <v>1.0000000000000009E-2</v>
      </c>
      <c r="AT84" s="88">
        <f t="shared" si="11"/>
        <v>1.0000000000000009E-2</v>
      </c>
    </row>
    <row r="85" spans="1:46">
      <c r="A85" t="s">
        <v>194</v>
      </c>
      <c r="B85" t="s">
        <v>227</v>
      </c>
      <c r="C85" t="s">
        <v>201</v>
      </c>
      <c r="D85" t="s">
        <v>199</v>
      </c>
      <c r="E85" t="s">
        <v>223</v>
      </c>
      <c r="F85" t="s">
        <v>228</v>
      </c>
      <c r="G85" t="s">
        <v>386</v>
      </c>
      <c r="H85" s="88">
        <f>AVERAGEIFS(Applicability!$M:$M,Applicability!$A:$A,B85,Applicability!$B:$B,D85,Applicability!$C:$C,C85)</f>
        <v>1.0000000000000009E-2</v>
      </c>
      <c r="K85" s="88">
        <f t="shared" si="9"/>
        <v>1.0000000000000009E-2</v>
      </c>
      <c r="V85" t="s">
        <v>194</v>
      </c>
      <c r="W85" t="s">
        <v>227</v>
      </c>
      <c r="X85" t="s">
        <v>201</v>
      </c>
      <c r="Y85" t="s">
        <v>199</v>
      </c>
      <c r="Z85" t="s">
        <v>223</v>
      </c>
      <c r="AA85" t="s">
        <v>228</v>
      </c>
      <c r="AB85" t="s">
        <v>386</v>
      </c>
      <c r="AC85" s="88">
        <f>AVERAGEIFS(Applicability!$M:$M,Applicability!$A:$A,W85,Applicability!$B:$B,Y85,Applicability!$C:$C,X85)</f>
        <v>1.0000000000000009E-2</v>
      </c>
      <c r="AF85" s="88">
        <f t="shared" si="10"/>
        <v>1.0000000000000009E-2</v>
      </c>
      <c r="AJ85" t="s">
        <v>194</v>
      </c>
      <c r="AK85" t="s">
        <v>227</v>
      </c>
      <c r="AL85" t="s">
        <v>201</v>
      </c>
      <c r="AM85" t="s">
        <v>199</v>
      </c>
      <c r="AN85" t="s">
        <v>223</v>
      </c>
      <c r="AO85" t="s">
        <v>228</v>
      </c>
      <c r="AP85" t="s">
        <v>386</v>
      </c>
      <c r="AQ85" s="88">
        <f>AVERAGEIFS(Applicability!$M:$M,Applicability!$A:$A,AK85,Applicability!$B:$B,AM85,Applicability!$C:$C,AL85)</f>
        <v>1.0000000000000009E-2</v>
      </c>
      <c r="AT85" s="88">
        <f t="shared" si="11"/>
        <v>1.0000000000000009E-2</v>
      </c>
    </row>
    <row r="86" spans="1:46">
      <c r="A86" t="s">
        <v>194</v>
      </c>
      <c r="B86" t="s">
        <v>227</v>
      </c>
      <c r="C86" t="s">
        <v>201</v>
      </c>
      <c r="D86" t="s">
        <v>316</v>
      </c>
      <c r="E86" t="s">
        <v>223</v>
      </c>
      <c r="F86" t="s">
        <v>228</v>
      </c>
      <c r="G86" t="s">
        <v>386</v>
      </c>
      <c r="H86" s="88">
        <f>AVERAGEIFS(Applicability!$M:$M,Applicability!$A:$A,B86,Applicability!$B:$B,D86,Applicability!$C:$C,C86)</f>
        <v>1.0000000000000009E-2</v>
      </c>
      <c r="K86" s="88">
        <f t="shared" si="9"/>
        <v>1.0000000000000009E-2</v>
      </c>
      <c r="V86" t="s">
        <v>194</v>
      </c>
      <c r="W86" t="s">
        <v>227</v>
      </c>
      <c r="X86" t="s">
        <v>201</v>
      </c>
      <c r="Y86" t="s">
        <v>316</v>
      </c>
      <c r="Z86" t="s">
        <v>223</v>
      </c>
      <c r="AA86" t="s">
        <v>228</v>
      </c>
      <c r="AB86" t="s">
        <v>386</v>
      </c>
      <c r="AC86" s="88">
        <f>AVERAGEIFS(Applicability!$M:$M,Applicability!$A:$A,W86,Applicability!$B:$B,Y86,Applicability!$C:$C,X86)</f>
        <v>1.0000000000000009E-2</v>
      </c>
      <c r="AF86" s="88">
        <f t="shared" si="10"/>
        <v>1.0000000000000009E-2</v>
      </c>
      <c r="AJ86" t="s">
        <v>194</v>
      </c>
      <c r="AK86" t="s">
        <v>227</v>
      </c>
      <c r="AL86" t="s">
        <v>201</v>
      </c>
      <c r="AM86" t="s">
        <v>316</v>
      </c>
      <c r="AN86" t="s">
        <v>223</v>
      </c>
      <c r="AO86" t="s">
        <v>228</v>
      </c>
      <c r="AP86" t="s">
        <v>386</v>
      </c>
      <c r="AQ86" s="88">
        <f>AVERAGEIFS(Applicability!$M:$M,Applicability!$A:$A,AK86,Applicability!$B:$B,AM86,Applicability!$C:$C,AL86)</f>
        <v>1.0000000000000009E-2</v>
      </c>
      <c r="AT86" s="88">
        <f t="shared" si="11"/>
        <v>1.0000000000000009E-2</v>
      </c>
    </row>
    <row r="87" spans="1:46">
      <c r="A87" t="s">
        <v>194</v>
      </c>
      <c r="B87" t="s">
        <v>229</v>
      </c>
      <c r="C87" t="s">
        <v>196</v>
      </c>
      <c r="D87" t="s">
        <v>88</v>
      </c>
      <c r="E87" t="s">
        <v>223</v>
      </c>
      <c r="F87" t="s">
        <v>228</v>
      </c>
      <c r="G87" t="s">
        <v>386</v>
      </c>
      <c r="H87" s="88">
        <f>AVERAGEIFS(Applicability!$M:$M,Applicability!$A:$A,B87,Applicability!$B:$B,D87,Applicability!$C:$C,C87)</f>
        <v>0.35</v>
      </c>
      <c r="K87" s="88">
        <f t="shared" si="9"/>
        <v>0.35</v>
      </c>
      <c r="V87" t="s">
        <v>194</v>
      </c>
      <c r="W87" t="s">
        <v>229</v>
      </c>
      <c r="X87" t="s">
        <v>196</v>
      </c>
      <c r="Y87" t="s">
        <v>88</v>
      </c>
      <c r="Z87" t="s">
        <v>223</v>
      </c>
      <c r="AA87" t="s">
        <v>228</v>
      </c>
      <c r="AB87" t="s">
        <v>386</v>
      </c>
      <c r="AC87" s="88">
        <f>AVERAGEIFS(Applicability!$M:$M,Applicability!$A:$A,W87,Applicability!$B:$B,Y87,Applicability!$C:$C,X87)</f>
        <v>0.35</v>
      </c>
      <c r="AF87" s="88">
        <f t="shared" si="10"/>
        <v>0.35</v>
      </c>
      <c r="AJ87" t="s">
        <v>194</v>
      </c>
      <c r="AK87" t="s">
        <v>229</v>
      </c>
      <c r="AL87" t="s">
        <v>196</v>
      </c>
      <c r="AM87" t="s">
        <v>88</v>
      </c>
      <c r="AN87" t="s">
        <v>223</v>
      </c>
      <c r="AO87" t="s">
        <v>228</v>
      </c>
      <c r="AP87" t="s">
        <v>386</v>
      </c>
      <c r="AQ87" s="88">
        <f>AVERAGEIFS(Applicability!$M:$M,Applicability!$A:$A,AK87,Applicability!$B:$B,AM87,Applicability!$C:$C,AL87)</f>
        <v>0.35</v>
      </c>
      <c r="AT87" s="88">
        <f t="shared" si="11"/>
        <v>0.35</v>
      </c>
    </row>
    <row r="88" spans="1:46">
      <c r="A88" t="s">
        <v>194</v>
      </c>
      <c r="B88" t="s">
        <v>229</v>
      </c>
      <c r="C88" t="s">
        <v>196</v>
      </c>
      <c r="D88" t="s">
        <v>199</v>
      </c>
      <c r="E88" t="s">
        <v>223</v>
      </c>
      <c r="F88" t="s">
        <v>228</v>
      </c>
      <c r="G88" t="s">
        <v>386</v>
      </c>
      <c r="H88" s="88">
        <f>AVERAGEIFS(Applicability!$M:$M,Applicability!$A:$A,B88,Applicability!$B:$B,D88,Applicability!$C:$C,C88)</f>
        <v>0.35</v>
      </c>
      <c r="K88" s="88">
        <f t="shared" si="9"/>
        <v>0.35</v>
      </c>
      <c r="V88" t="s">
        <v>194</v>
      </c>
      <c r="W88" t="s">
        <v>229</v>
      </c>
      <c r="X88" t="s">
        <v>196</v>
      </c>
      <c r="Y88" t="s">
        <v>199</v>
      </c>
      <c r="Z88" t="s">
        <v>223</v>
      </c>
      <c r="AA88" t="s">
        <v>228</v>
      </c>
      <c r="AB88" t="s">
        <v>386</v>
      </c>
      <c r="AC88" s="88">
        <f>AVERAGEIFS(Applicability!$M:$M,Applicability!$A:$A,W88,Applicability!$B:$B,Y88,Applicability!$C:$C,X88)</f>
        <v>0.35</v>
      </c>
      <c r="AF88" s="88">
        <f t="shared" si="10"/>
        <v>0.35</v>
      </c>
      <c r="AJ88" t="s">
        <v>194</v>
      </c>
      <c r="AK88" t="s">
        <v>229</v>
      </c>
      <c r="AL88" t="s">
        <v>196</v>
      </c>
      <c r="AM88" t="s">
        <v>199</v>
      </c>
      <c r="AN88" t="s">
        <v>223</v>
      </c>
      <c r="AO88" t="s">
        <v>228</v>
      </c>
      <c r="AP88" t="s">
        <v>386</v>
      </c>
      <c r="AQ88" s="88">
        <f>AVERAGEIFS(Applicability!$M:$M,Applicability!$A:$A,AK88,Applicability!$B:$B,AM88,Applicability!$C:$C,AL88)</f>
        <v>0.35</v>
      </c>
      <c r="AT88" s="88">
        <f t="shared" si="11"/>
        <v>0.35</v>
      </c>
    </row>
    <row r="89" spans="1:46">
      <c r="A89" t="s">
        <v>194</v>
      </c>
      <c r="B89" t="s">
        <v>229</v>
      </c>
      <c r="C89" t="s">
        <v>196</v>
      </c>
      <c r="D89" t="s">
        <v>316</v>
      </c>
      <c r="E89" t="s">
        <v>223</v>
      </c>
      <c r="F89" t="s">
        <v>228</v>
      </c>
      <c r="G89" t="s">
        <v>386</v>
      </c>
      <c r="H89" s="88">
        <f>AVERAGEIFS(Applicability!$M:$M,Applicability!$A:$A,B89,Applicability!$B:$B,D89,Applicability!$C:$C,C89)</f>
        <v>0.35</v>
      </c>
      <c r="K89" s="88">
        <f t="shared" si="9"/>
        <v>0.35</v>
      </c>
      <c r="V89" t="s">
        <v>194</v>
      </c>
      <c r="W89" t="s">
        <v>229</v>
      </c>
      <c r="X89" t="s">
        <v>196</v>
      </c>
      <c r="Y89" t="s">
        <v>316</v>
      </c>
      <c r="Z89" t="s">
        <v>223</v>
      </c>
      <c r="AA89" t="s">
        <v>228</v>
      </c>
      <c r="AB89" t="s">
        <v>386</v>
      </c>
      <c r="AC89" s="88">
        <f>AVERAGEIFS(Applicability!$M:$M,Applicability!$A:$A,W89,Applicability!$B:$B,Y89,Applicability!$C:$C,X89)</f>
        <v>0.35</v>
      </c>
      <c r="AF89" s="88">
        <f t="shared" si="10"/>
        <v>0.35</v>
      </c>
      <c r="AJ89" t="s">
        <v>194</v>
      </c>
      <c r="AK89" t="s">
        <v>229</v>
      </c>
      <c r="AL89" t="s">
        <v>196</v>
      </c>
      <c r="AM89" t="s">
        <v>316</v>
      </c>
      <c r="AN89" t="s">
        <v>223</v>
      </c>
      <c r="AO89" t="s">
        <v>228</v>
      </c>
      <c r="AP89" t="s">
        <v>386</v>
      </c>
      <c r="AQ89" s="88">
        <f>AVERAGEIFS(Applicability!$M:$M,Applicability!$A:$A,AK89,Applicability!$B:$B,AM89,Applicability!$C:$C,AL89)</f>
        <v>0.35</v>
      </c>
      <c r="AT89" s="88">
        <f t="shared" si="11"/>
        <v>0.35</v>
      </c>
    </row>
    <row r="90" spans="1:46">
      <c r="A90" t="s">
        <v>194</v>
      </c>
      <c r="B90" t="s">
        <v>229</v>
      </c>
      <c r="C90" t="s">
        <v>201</v>
      </c>
      <c r="D90" t="s">
        <v>88</v>
      </c>
      <c r="E90" t="s">
        <v>223</v>
      </c>
      <c r="F90" t="s">
        <v>228</v>
      </c>
      <c r="G90" t="s">
        <v>386</v>
      </c>
      <c r="H90" s="88">
        <f>AVERAGEIFS(Applicability!$M:$M,Applicability!$A:$A,B90,Applicability!$B:$B,D90,Applicability!$C:$C,C90)</f>
        <v>0.35</v>
      </c>
      <c r="K90" s="88">
        <f t="shared" si="9"/>
        <v>0.35</v>
      </c>
      <c r="V90" t="s">
        <v>194</v>
      </c>
      <c r="W90" t="s">
        <v>229</v>
      </c>
      <c r="X90" t="s">
        <v>201</v>
      </c>
      <c r="Y90" t="s">
        <v>88</v>
      </c>
      <c r="Z90" t="s">
        <v>223</v>
      </c>
      <c r="AA90" t="s">
        <v>228</v>
      </c>
      <c r="AB90" t="s">
        <v>386</v>
      </c>
      <c r="AC90" s="88">
        <f>AVERAGEIFS(Applicability!$M:$M,Applicability!$A:$A,W90,Applicability!$B:$B,Y90,Applicability!$C:$C,X90)</f>
        <v>0.35</v>
      </c>
      <c r="AF90" s="88">
        <f t="shared" si="10"/>
        <v>0.35</v>
      </c>
      <c r="AJ90" t="s">
        <v>194</v>
      </c>
      <c r="AK90" t="s">
        <v>229</v>
      </c>
      <c r="AL90" t="s">
        <v>201</v>
      </c>
      <c r="AM90" t="s">
        <v>88</v>
      </c>
      <c r="AN90" t="s">
        <v>223</v>
      </c>
      <c r="AO90" t="s">
        <v>228</v>
      </c>
      <c r="AP90" t="s">
        <v>386</v>
      </c>
      <c r="AQ90" s="88">
        <f>AVERAGEIFS(Applicability!$M:$M,Applicability!$A:$A,AK90,Applicability!$B:$B,AM90,Applicability!$C:$C,AL90)</f>
        <v>0.35</v>
      </c>
      <c r="AT90" s="88">
        <f t="shared" si="11"/>
        <v>0.35</v>
      </c>
    </row>
    <row r="91" spans="1:46">
      <c r="A91" t="s">
        <v>194</v>
      </c>
      <c r="B91" t="s">
        <v>229</v>
      </c>
      <c r="C91" t="s">
        <v>201</v>
      </c>
      <c r="D91" t="s">
        <v>199</v>
      </c>
      <c r="E91" t="s">
        <v>223</v>
      </c>
      <c r="F91" t="s">
        <v>228</v>
      </c>
      <c r="G91" t="s">
        <v>386</v>
      </c>
      <c r="H91" s="88">
        <f>AVERAGEIFS(Applicability!$M:$M,Applicability!$A:$A,B91,Applicability!$B:$B,D91,Applicability!$C:$C,C91)</f>
        <v>0.35</v>
      </c>
      <c r="K91" s="88">
        <f t="shared" si="9"/>
        <v>0.35</v>
      </c>
      <c r="V91" t="s">
        <v>194</v>
      </c>
      <c r="W91" t="s">
        <v>229</v>
      </c>
      <c r="X91" t="s">
        <v>201</v>
      </c>
      <c r="Y91" t="s">
        <v>199</v>
      </c>
      <c r="Z91" t="s">
        <v>223</v>
      </c>
      <c r="AA91" t="s">
        <v>228</v>
      </c>
      <c r="AB91" t="s">
        <v>386</v>
      </c>
      <c r="AC91" s="88">
        <f>AVERAGEIFS(Applicability!$M:$M,Applicability!$A:$A,W91,Applicability!$B:$B,Y91,Applicability!$C:$C,X91)</f>
        <v>0.35</v>
      </c>
      <c r="AF91" s="88">
        <f t="shared" si="10"/>
        <v>0.35</v>
      </c>
      <c r="AJ91" t="s">
        <v>194</v>
      </c>
      <c r="AK91" t="s">
        <v>229</v>
      </c>
      <c r="AL91" t="s">
        <v>201</v>
      </c>
      <c r="AM91" t="s">
        <v>199</v>
      </c>
      <c r="AN91" t="s">
        <v>223</v>
      </c>
      <c r="AO91" t="s">
        <v>228</v>
      </c>
      <c r="AP91" t="s">
        <v>386</v>
      </c>
      <c r="AQ91" s="88">
        <f>AVERAGEIFS(Applicability!$M:$M,Applicability!$A:$A,AK91,Applicability!$B:$B,AM91,Applicability!$C:$C,AL91)</f>
        <v>0.35</v>
      </c>
      <c r="AT91" s="88">
        <f t="shared" si="11"/>
        <v>0.35</v>
      </c>
    </row>
    <row r="92" spans="1:46">
      <c r="A92" t="s">
        <v>194</v>
      </c>
      <c r="B92" t="s">
        <v>229</v>
      </c>
      <c r="C92" t="s">
        <v>201</v>
      </c>
      <c r="D92" t="s">
        <v>316</v>
      </c>
      <c r="E92" t="s">
        <v>223</v>
      </c>
      <c r="F92" t="s">
        <v>228</v>
      </c>
      <c r="G92" t="s">
        <v>386</v>
      </c>
      <c r="H92" s="88">
        <f>AVERAGEIFS(Applicability!$M:$M,Applicability!$A:$A,B92,Applicability!$B:$B,D92,Applicability!$C:$C,C92)</f>
        <v>0.35</v>
      </c>
      <c r="K92" s="88">
        <f t="shared" si="9"/>
        <v>0.35</v>
      </c>
      <c r="V92" t="s">
        <v>194</v>
      </c>
      <c r="W92" t="s">
        <v>229</v>
      </c>
      <c r="X92" t="s">
        <v>201</v>
      </c>
      <c r="Y92" t="s">
        <v>316</v>
      </c>
      <c r="Z92" t="s">
        <v>223</v>
      </c>
      <c r="AA92" t="s">
        <v>228</v>
      </c>
      <c r="AB92" t="s">
        <v>386</v>
      </c>
      <c r="AC92" s="88">
        <f>AVERAGEIFS(Applicability!$M:$M,Applicability!$A:$A,W92,Applicability!$B:$B,Y92,Applicability!$C:$C,X92)</f>
        <v>0.35</v>
      </c>
      <c r="AF92" s="88">
        <f t="shared" si="10"/>
        <v>0.35</v>
      </c>
      <c r="AJ92" t="s">
        <v>194</v>
      </c>
      <c r="AK92" t="s">
        <v>229</v>
      </c>
      <c r="AL92" t="s">
        <v>201</v>
      </c>
      <c r="AM92" t="s">
        <v>316</v>
      </c>
      <c r="AN92" t="s">
        <v>223</v>
      </c>
      <c r="AO92" t="s">
        <v>228</v>
      </c>
      <c r="AP92" t="s">
        <v>386</v>
      </c>
      <c r="AQ92" s="88">
        <f>AVERAGEIFS(Applicability!$M:$M,Applicability!$A:$A,AK92,Applicability!$B:$B,AM92,Applicability!$C:$C,AL92)</f>
        <v>0.35</v>
      </c>
      <c r="AT92" s="88">
        <f t="shared" si="11"/>
        <v>0.35</v>
      </c>
    </row>
    <row r="93" spans="1:46">
      <c r="A93" t="s">
        <v>194</v>
      </c>
      <c r="B93" t="s">
        <v>170</v>
      </c>
      <c r="C93" t="s">
        <v>196</v>
      </c>
      <c r="D93" t="s">
        <v>88</v>
      </c>
      <c r="E93" t="s">
        <v>223</v>
      </c>
      <c r="F93" t="s">
        <v>230</v>
      </c>
      <c r="G93" t="s">
        <v>386</v>
      </c>
      <c r="H93" s="88">
        <f>AVERAGEIFS(Applicability!$M:$M,Applicability!$A:$A,B93,Applicability!$B:$B,D93,Applicability!$C:$C,C93)</f>
        <v>0.42000000000000004</v>
      </c>
      <c r="K93" s="88">
        <f t="shared" si="9"/>
        <v>0.42000000000000004</v>
      </c>
      <c r="V93" t="s">
        <v>194</v>
      </c>
      <c r="W93" t="s">
        <v>170</v>
      </c>
      <c r="X93" t="s">
        <v>196</v>
      </c>
      <c r="Y93" t="s">
        <v>88</v>
      </c>
      <c r="Z93" t="s">
        <v>223</v>
      </c>
      <c r="AA93" t="s">
        <v>230</v>
      </c>
      <c r="AB93" t="s">
        <v>386</v>
      </c>
      <c r="AC93" s="88">
        <f>AVERAGEIFS(Applicability!$M:$M,Applicability!$A:$A,W93,Applicability!$B:$B,Y93,Applicability!$C:$C,X93)</f>
        <v>0.42000000000000004</v>
      </c>
      <c r="AF93" s="88">
        <f t="shared" si="10"/>
        <v>0.42000000000000004</v>
      </c>
      <c r="AJ93" t="s">
        <v>194</v>
      </c>
      <c r="AK93" t="s">
        <v>170</v>
      </c>
      <c r="AL93" t="s">
        <v>196</v>
      </c>
      <c r="AM93" t="s">
        <v>88</v>
      </c>
      <c r="AN93" t="s">
        <v>223</v>
      </c>
      <c r="AO93" t="s">
        <v>230</v>
      </c>
      <c r="AP93" t="s">
        <v>386</v>
      </c>
      <c r="AQ93" s="88">
        <f>AVERAGEIFS(Applicability!$M:$M,Applicability!$A:$A,AK93,Applicability!$B:$B,AM93,Applicability!$C:$C,AL93)</f>
        <v>0.42000000000000004</v>
      </c>
      <c r="AT93" s="88">
        <f t="shared" si="11"/>
        <v>0.42000000000000004</v>
      </c>
    </row>
    <row r="94" spans="1:46">
      <c r="A94" t="s">
        <v>194</v>
      </c>
      <c r="B94" t="s">
        <v>170</v>
      </c>
      <c r="C94" t="s">
        <v>196</v>
      </c>
      <c r="D94" t="s">
        <v>199</v>
      </c>
      <c r="E94" t="s">
        <v>223</v>
      </c>
      <c r="F94" t="s">
        <v>230</v>
      </c>
      <c r="G94" t="s">
        <v>386</v>
      </c>
      <c r="H94" s="88">
        <f>AVERAGEIFS(Applicability!$M:$M,Applicability!$A:$A,B94,Applicability!$B:$B,D94,Applicability!$C:$C,C94)</f>
        <v>0.42000000000000004</v>
      </c>
      <c r="K94" s="88">
        <f t="shared" si="9"/>
        <v>0.42000000000000004</v>
      </c>
      <c r="V94" t="s">
        <v>194</v>
      </c>
      <c r="W94" t="s">
        <v>170</v>
      </c>
      <c r="X94" t="s">
        <v>196</v>
      </c>
      <c r="Y94" t="s">
        <v>199</v>
      </c>
      <c r="Z94" t="s">
        <v>223</v>
      </c>
      <c r="AA94" t="s">
        <v>230</v>
      </c>
      <c r="AB94" t="s">
        <v>386</v>
      </c>
      <c r="AC94" s="88">
        <f>AVERAGEIFS(Applicability!$M:$M,Applicability!$A:$A,W94,Applicability!$B:$B,Y94,Applicability!$C:$C,X94)</f>
        <v>0.42000000000000004</v>
      </c>
      <c r="AF94" s="88">
        <f t="shared" si="10"/>
        <v>0.42000000000000004</v>
      </c>
      <c r="AJ94" t="s">
        <v>194</v>
      </c>
      <c r="AK94" t="s">
        <v>170</v>
      </c>
      <c r="AL94" t="s">
        <v>196</v>
      </c>
      <c r="AM94" t="s">
        <v>199</v>
      </c>
      <c r="AN94" t="s">
        <v>223</v>
      </c>
      <c r="AO94" t="s">
        <v>230</v>
      </c>
      <c r="AP94" t="s">
        <v>386</v>
      </c>
      <c r="AQ94" s="88">
        <f>AVERAGEIFS(Applicability!$M:$M,Applicability!$A:$A,AK94,Applicability!$B:$B,AM94,Applicability!$C:$C,AL94)</f>
        <v>0.42000000000000004</v>
      </c>
      <c r="AT94" s="88">
        <f t="shared" si="11"/>
        <v>0.42000000000000004</v>
      </c>
    </row>
    <row r="95" spans="1:46">
      <c r="A95" t="s">
        <v>194</v>
      </c>
      <c r="B95" t="s">
        <v>170</v>
      </c>
      <c r="C95" t="s">
        <v>196</v>
      </c>
      <c r="D95" t="s">
        <v>316</v>
      </c>
      <c r="E95" t="s">
        <v>223</v>
      </c>
      <c r="F95" t="s">
        <v>230</v>
      </c>
      <c r="G95" t="s">
        <v>386</v>
      </c>
      <c r="H95" s="88">
        <f>AVERAGEIFS(Applicability!$M:$M,Applicability!$A:$A,B95,Applicability!$B:$B,D95,Applicability!$C:$C,C95)</f>
        <v>0.42000000000000004</v>
      </c>
      <c r="K95" s="88">
        <f t="shared" si="9"/>
        <v>0.42000000000000004</v>
      </c>
      <c r="V95" t="s">
        <v>194</v>
      </c>
      <c r="W95" t="s">
        <v>170</v>
      </c>
      <c r="X95" t="s">
        <v>196</v>
      </c>
      <c r="Y95" t="s">
        <v>316</v>
      </c>
      <c r="Z95" t="s">
        <v>223</v>
      </c>
      <c r="AA95" t="s">
        <v>230</v>
      </c>
      <c r="AB95" t="s">
        <v>386</v>
      </c>
      <c r="AC95" s="88">
        <f>AVERAGEIFS(Applicability!$M:$M,Applicability!$A:$A,W95,Applicability!$B:$B,Y95,Applicability!$C:$C,X95)</f>
        <v>0.42000000000000004</v>
      </c>
      <c r="AF95" s="88">
        <f t="shared" si="10"/>
        <v>0.42000000000000004</v>
      </c>
      <c r="AJ95" t="s">
        <v>194</v>
      </c>
      <c r="AK95" t="s">
        <v>170</v>
      </c>
      <c r="AL95" t="s">
        <v>196</v>
      </c>
      <c r="AM95" t="s">
        <v>316</v>
      </c>
      <c r="AN95" t="s">
        <v>223</v>
      </c>
      <c r="AO95" t="s">
        <v>230</v>
      </c>
      <c r="AP95" t="s">
        <v>386</v>
      </c>
      <c r="AQ95" s="88">
        <f>AVERAGEIFS(Applicability!$M:$M,Applicability!$A:$A,AK95,Applicability!$B:$B,AM95,Applicability!$C:$C,AL95)</f>
        <v>0.42000000000000004</v>
      </c>
      <c r="AT95" s="88">
        <f t="shared" si="11"/>
        <v>0.42000000000000004</v>
      </c>
    </row>
    <row r="96" spans="1:46">
      <c r="A96" t="s">
        <v>194</v>
      </c>
      <c r="B96" t="s">
        <v>170</v>
      </c>
      <c r="C96" t="s">
        <v>201</v>
      </c>
      <c r="D96" t="s">
        <v>88</v>
      </c>
      <c r="E96" t="s">
        <v>223</v>
      </c>
      <c r="F96" t="s">
        <v>230</v>
      </c>
      <c r="G96" t="s">
        <v>386</v>
      </c>
      <c r="H96" s="88">
        <f>AVERAGEIFS(Applicability!$M:$M,Applicability!$A:$A,B96,Applicability!$B:$B,D96,Applicability!$C:$C,C96)</f>
        <v>0.42000000000000004</v>
      </c>
      <c r="K96" s="88">
        <f t="shared" si="9"/>
        <v>0.42000000000000004</v>
      </c>
      <c r="V96" t="s">
        <v>194</v>
      </c>
      <c r="W96" t="s">
        <v>170</v>
      </c>
      <c r="X96" t="s">
        <v>201</v>
      </c>
      <c r="Y96" t="s">
        <v>88</v>
      </c>
      <c r="Z96" t="s">
        <v>223</v>
      </c>
      <c r="AA96" t="s">
        <v>230</v>
      </c>
      <c r="AB96" t="s">
        <v>386</v>
      </c>
      <c r="AC96" s="88">
        <f>AVERAGEIFS(Applicability!$M:$M,Applicability!$A:$A,W96,Applicability!$B:$B,Y96,Applicability!$C:$C,X96)</f>
        <v>0.42000000000000004</v>
      </c>
      <c r="AF96" s="88">
        <f t="shared" si="10"/>
        <v>0.42000000000000004</v>
      </c>
      <c r="AJ96" t="s">
        <v>194</v>
      </c>
      <c r="AK96" t="s">
        <v>170</v>
      </c>
      <c r="AL96" t="s">
        <v>201</v>
      </c>
      <c r="AM96" t="s">
        <v>88</v>
      </c>
      <c r="AN96" t="s">
        <v>223</v>
      </c>
      <c r="AO96" t="s">
        <v>230</v>
      </c>
      <c r="AP96" t="s">
        <v>386</v>
      </c>
      <c r="AQ96" s="88">
        <f>AVERAGEIFS(Applicability!$M:$M,Applicability!$A:$A,AK96,Applicability!$B:$B,AM96,Applicability!$C:$C,AL96)</f>
        <v>0.42000000000000004</v>
      </c>
      <c r="AT96" s="88">
        <f t="shared" si="11"/>
        <v>0.42000000000000004</v>
      </c>
    </row>
    <row r="97" spans="1:46">
      <c r="A97" t="s">
        <v>194</v>
      </c>
      <c r="B97" t="s">
        <v>170</v>
      </c>
      <c r="C97" t="s">
        <v>201</v>
      </c>
      <c r="D97" t="s">
        <v>199</v>
      </c>
      <c r="E97" t="s">
        <v>223</v>
      </c>
      <c r="F97" t="s">
        <v>230</v>
      </c>
      <c r="G97" t="s">
        <v>386</v>
      </c>
      <c r="H97" s="88">
        <f>AVERAGEIFS(Applicability!$M:$M,Applicability!$A:$A,B97,Applicability!$B:$B,D97,Applicability!$C:$C,C97)</f>
        <v>0.42000000000000004</v>
      </c>
      <c r="K97" s="88">
        <f t="shared" si="9"/>
        <v>0.42000000000000004</v>
      </c>
      <c r="V97" t="s">
        <v>194</v>
      </c>
      <c r="W97" t="s">
        <v>170</v>
      </c>
      <c r="X97" t="s">
        <v>201</v>
      </c>
      <c r="Y97" t="s">
        <v>199</v>
      </c>
      <c r="Z97" t="s">
        <v>223</v>
      </c>
      <c r="AA97" t="s">
        <v>230</v>
      </c>
      <c r="AB97" t="s">
        <v>386</v>
      </c>
      <c r="AC97" s="88">
        <f>AVERAGEIFS(Applicability!$M:$M,Applicability!$A:$A,W97,Applicability!$B:$B,Y97,Applicability!$C:$C,X97)</f>
        <v>0.42000000000000004</v>
      </c>
      <c r="AF97" s="88">
        <f t="shared" si="10"/>
        <v>0.42000000000000004</v>
      </c>
      <c r="AJ97" t="s">
        <v>194</v>
      </c>
      <c r="AK97" t="s">
        <v>170</v>
      </c>
      <c r="AL97" t="s">
        <v>201</v>
      </c>
      <c r="AM97" t="s">
        <v>199</v>
      </c>
      <c r="AN97" t="s">
        <v>223</v>
      </c>
      <c r="AO97" t="s">
        <v>230</v>
      </c>
      <c r="AP97" t="s">
        <v>386</v>
      </c>
      <c r="AQ97" s="88">
        <f>AVERAGEIFS(Applicability!$M:$M,Applicability!$A:$A,AK97,Applicability!$B:$B,AM97,Applicability!$C:$C,AL97)</f>
        <v>0.42000000000000004</v>
      </c>
      <c r="AT97" s="88">
        <f t="shared" si="11"/>
        <v>0.42000000000000004</v>
      </c>
    </row>
    <row r="98" spans="1:46">
      <c r="A98" t="s">
        <v>194</v>
      </c>
      <c r="B98" t="s">
        <v>170</v>
      </c>
      <c r="C98" t="s">
        <v>201</v>
      </c>
      <c r="D98" t="s">
        <v>316</v>
      </c>
      <c r="E98" t="s">
        <v>223</v>
      </c>
      <c r="F98" t="s">
        <v>230</v>
      </c>
      <c r="G98" t="s">
        <v>386</v>
      </c>
      <c r="H98" s="88">
        <f>AVERAGEIFS(Applicability!$M:$M,Applicability!$A:$A,B98,Applicability!$B:$B,D98,Applicability!$C:$C,C98)</f>
        <v>0.42000000000000004</v>
      </c>
      <c r="K98" s="88">
        <f t="shared" si="9"/>
        <v>0.42000000000000004</v>
      </c>
      <c r="V98" t="s">
        <v>194</v>
      </c>
      <c r="W98" t="s">
        <v>170</v>
      </c>
      <c r="X98" t="s">
        <v>201</v>
      </c>
      <c r="Y98" t="s">
        <v>316</v>
      </c>
      <c r="Z98" t="s">
        <v>223</v>
      </c>
      <c r="AA98" t="s">
        <v>230</v>
      </c>
      <c r="AB98" t="s">
        <v>386</v>
      </c>
      <c r="AC98" s="88">
        <f>AVERAGEIFS(Applicability!$M:$M,Applicability!$A:$A,W98,Applicability!$B:$B,Y98,Applicability!$C:$C,X98)</f>
        <v>0.42000000000000004</v>
      </c>
      <c r="AF98" s="88">
        <f t="shared" si="10"/>
        <v>0.42000000000000004</v>
      </c>
      <c r="AJ98" t="s">
        <v>194</v>
      </c>
      <c r="AK98" t="s">
        <v>170</v>
      </c>
      <c r="AL98" t="s">
        <v>201</v>
      </c>
      <c r="AM98" t="s">
        <v>316</v>
      </c>
      <c r="AN98" t="s">
        <v>223</v>
      </c>
      <c r="AO98" t="s">
        <v>230</v>
      </c>
      <c r="AP98" t="s">
        <v>386</v>
      </c>
      <c r="AQ98" s="88">
        <f>AVERAGEIFS(Applicability!$M:$M,Applicability!$A:$A,AK98,Applicability!$B:$B,AM98,Applicability!$C:$C,AL98)</f>
        <v>0.42000000000000004</v>
      </c>
      <c r="AT98" s="88">
        <f t="shared" si="11"/>
        <v>0.42000000000000004</v>
      </c>
    </row>
    <row r="99" spans="1:46">
      <c r="A99" t="s">
        <v>194</v>
      </c>
      <c r="B99" t="s">
        <v>231</v>
      </c>
      <c r="C99" t="s">
        <v>196</v>
      </c>
      <c r="D99" t="s">
        <v>88</v>
      </c>
      <c r="E99" t="s">
        <v>232</v>
      </c>
      <c r="F99" t="s">
        <v>233</v>
      </c>
      <c r="G99" t="s">
        <v>386</v>
      </c>
      <c r="H99" s="88">
        <f>AVERAGEIFS(Applicability!$M:$M,Applicability!$A:$A,B99,Applicability!$B:$B,D99,Applicability!$C:$C,C99)</f>
        <v>0.40594185323532</v>
      </c>
      <c r="I99">
        <v>10</v>
      </c>
      <c r="J99" s="88">
        <v>0</v>
      </c>
      <c r="K99" s="88">
        <f t="shared" si="9"/>
        <v>0</v>
      </c>
      <c r="V99" t="s">
        <v>194</v>
      </c>
      <c r="W99" t="s">
        <v>231</v>
      </c>
      <c r="X99" t="s">
        <v>196</v>
      </c>
      <c r="Y99" t="s">
        <v>88</v>
      </c>
      <c r="Z99" t="s">
        <v>232</v>
      </c>
      <c r="AA99" t="s">
        <v>233</v>
      </c>
      <c r="AB99" t="s">
        <v>386</v>
      </c>
      <c r="AC99" s="88">
        <f>AVERAGEIFS(Applicability!$M:$M,Applicability!$A:$A,W99,Applicability!$B:$B,Y99,Applicability!$C:$C,X99)</f>
        <v>0.40594185323532</v>
      </c>
      <c r="AD99">
        <v>10</v>
      </c>
      <c r="AE99" s="88">
        <v>0</v>
      </c>
      <c r="AF99" s="88">
        <f t="shared" si="10"/>
        <v>0</v>
      </c>
      <c r="AJ99" t="s">
        <v>194</v>
      </c>
      <c r="AK99" t="s">
        <v>231</v>
      </c>
      <c r="AL99" t="s">
        <v>196</v>
      </c>
      <c r="AM99" t="s">
        <v>88</v>
      </c>
      <c r="AN99" t="s">
        <v>232</v>
      </c>
      <c r="AO99" t="s">
        <v>233</v>
      </c>
      <c r="AP99" t="s">
        <v>386</v>
      </c>
      <c r="AQ99" s="88">
        <f>AVERAGEIFS(Applicability!$M:$M,Applicability!$A:$A,AK99,Applicability!$B:$B,AM99,Applicability!$C:$C,AL99)</f>
        <v>0.40594185323532</v>
      </c>
      <c r="AR99">
        <v>10</v>
      </c>
      <c r="AS99" s="88">
        <v>0</v>
      </c>
      <c r="AT99" s="88">
        <f t="shared" si="11"/>
        <v>0</v>
      </c>
    </row>
    <row r="100" spans="1:46">
      <c r="A100" t="s">
        <v>194</v>
      </c>
      <c r="B100" t="s">
        <v>231</v>
      </c>
      <c r="C100" t="s">
        <v>196</v>
      </c>
      <c r="D100" t="s">
        <v>199</v>
      </c>
      <c r="E100" t="s">
        <v>232</v>
      </c>
      <c r="F100" t="s">
        <v>233</v>
      </c>
      <c r="G100" t="s">
        <v>386</v>
      </c>
      <c r="H100" s="88">
        <f>AVERAGEIFS(Applicability!$M:$M,Applicability!$A:$A,B100,Applicability!$B:$B,D100,Applicability!$C:$C,C100)</f>
        <v>0.32003999999999999</v>
      </c>
      <c r="I100">
        <v>10</v>
      </c>
      <c r="J100" s="88">
        <v>0</v>
      </c>
      <c r="K100" s="88">
        <f t="shared" si="9"/>
        <v>0</v>
      </c>
      <c r="V100" t="s">
        <v>194</v>
      </c>
      <c r="W100" t="s">
        <v>231</v>
      </c>
      <c r="X100" t="s">
        <v>196</v>
      </c>
      <c r="Y100" t="s">
        <v>199</v>
      </c>
      <c r="Z100" t="s">
        <v>232</v>
      </c>
      <c r="AA100" t="s">
        <v>233</v>
      </c>
      <c r="AB100" t="s">
        <v>386</v>
      </c>
      <c r="AC100" s="88">
        <f>AVERAGEIFS(Applicability!$M:$M,Applicability!$A:$A,W100,Applicability!$B:$B,Y100,Applicability!$C:$C,X100)</f>
        <v>0.32003999999999999</v>
      </c>
      <c r="AD100">
        <v>10</v>
      </c>
      <c r="AE100" s="88">
        <v>0</v>
      </c>
      <c r="AF100" s="88">
        <f t="shared" si="10"/>
        <v>0</v>
      </c>
      <c r="AJ100" t="s">
        <v>194</v>
      </c>
      <c r="AK100" t="s">
        <v>231</v>
      </c>
      <c r="AL100" t="s">
        <v>196</v>
      </c>
      <c r="AM100" t="s">
        <v>199</v>
      </c>
      <c r="AN100" t="s">
        <v>232</v>
      </c>
      <c r="AO100" t="s">
        <v>233</v>
      </c>
      <c r="AP100" t="s">
        <v>386</v>
      </c>
      <c r="AQ100" s="88">
        <f>AVERAGEIFS(Applicability!$M:$M,Applicability!$A:$A,AK100,Applicability!$B:$B,AM100,Applicability!$C:$C,AL100)</f>
        <v>0.32003999999999999</v>
      </c>
      <c r="AR100">
        <v>10</v>
      </c>
      <c r="AS100" s="88">
        <v>0</v>
      </c>
      <c r="AT100" s="88">
        <f t="shared" si="11"/>
        <v>0</v>
      </c>
    </row>
    <row r="101" spans="1:46">
      <c r="A101" t="s">
        <v>194</v>
      </c>
      <c r="B101" t="s">
        <v>231</v>
      </c>
      <c r="C101" t="s">
        <v>196</v>
      </c>
      <c r="D101" t="s">
        <v>316</v>
      </c>
      <c r="E101" t="s">
        <v>232</v>
      </c>
      <c r="F101" t="s">
        <v>233</v>
      </c>
      <c r="G101" t="s">
        <v>386</v>
      </c>
      <c r="H101" s="88">
        <f>AVERAGEIFS(Applicability!$M:$M,Applicability!$A:$A,B101,Applicability!$B:$B,D101,Applicability!$C:$C,C101)</f>
        <v>0.32003999999999999</v>
      </c>
      <c r="I101">
        <v>10</v>
      </c>
      <c r="J101" s="88">
        <v>0</v>
      </c>
      <c r="K101" s="88">
        <f t="shared" si="9"/>
        <v>0</v>
      </c>
      <c r="V101" t="s">
        <v>194</v>
      </c>
      <c r="W101" t="s">
        <v>231</v>
      </c>
      <c r="X101" t="s">
        <v>196</v>
      </c>
      <c r="Y101" t="s">
        <v>316</v>
      </c>
      <c r="Z101" t="s">
        <v>232</v>
      </c>
      <c r="AA101" t="s">
        <v>233</v>
      </c>
      <c r="AB101" t="s">
        <v>386</v>
      </c>
      <c r="AC101" s="88">
        <f>AVERAGEIFS(Applicability!$M:$M,Applicability!$A:$A,W101,Applicability!$B:$B,Y101,Applicability!$C:$C,X101)</f>
        <v>0.32003999999999999</v>
      </c>
      <c r="AD101">
        <v>10</v>
      </c>
      <c r="AE101" s="88">
        <v>0</v>
      </c>
      <c r="AF101" s="88">
        <f t="shared" si="10"/>
        <v>0</v>
      </c>
      <c r="AJ101" t="s">
        <v>194</v>
      </c>
      <c r="AK101" t="s">
        <v>231</v>
      </c>
      <c r="AL101" t="s">
        <v>196</v>
      </c>
      <c r="AM101" t="s">
        <v>316</v>
      </c>
      <c r="AN101" t="s">
        <v>232</v>
      </c>
      <c r="AO101" t="s">
        <v>233</v>
      </c>
      <c r="AP101" t="s">
        <v>386</v>
      </c>
      <c r="AQ101" s="88">
        <f>AVERAGEIFS(Applicability!$M:$M,Applicability!$A:$A,AK101,Applicability!$B:$B,AM101,Applicability!$C:$C,AL101)</f>
        <v>0.32003999999999999</v>
      </c>
      <c r="AR101">
        <v>10</v>
      </c>
      <c r="AS101" s="88">
        <v>0</v>
      </c>
      <c r="AT101" s="88">
        <f t="shared" si="11"/>
        <v>0</v>
      </c>
    </row>
    <row r="102" spans="1:46">
      <c r="A102" t="s">
        <v>194</v>
      </c>
      <c r="B102" t="s">
        <v>231</v>
      </c>
      <c r="C102" t="s">
        <v>201</v>
      </c>
      <c r="D102" t="s">
        <v>88</v>
      </c>
      <c r="E102" t="s">
        <v>232</v>
      </c>
      <c r="F102" t="s">
        <v>233</v>
      </c>
      <c r="G102" t="s">
        <v>386</v>
      </c>
      <c r="H102" s="88">
        <f>AVERAGEIFS(Applicability!$M:$M,Applicability!$A:$A,B102,Applicability!$B:$B,D102,Applicability!$C:$C,C102)</f>
        <v>0.40594185323532</v>
      </c>
      <c r="I102">
        <v>10</v>
      </c>
      <c r="J102" s="88">
        <v>0</v>
      </c>
      <c r="K102" s="88">
        <f t="shared" si="9"/>
        <v>0</v>
      </c>
      <c r="V102" t="s">
        <v>194</v>
      </c>
      <c r="W102" t="s">
        <v>231</v>
      </c>
      <c r="X102" t="s">
        <v>201</v>
      </c>
      <c r="Y102" t="s">
        <v>88</v>
      </c>
      <c r="Z102" t="s">
        <v>232</v>
      </c>
      <c r="AA102" t="s">
        <v>233</v>
      </c>
      <c r="AB102" t="s">
        <v>386</v>
      </c>
      <c r="AC102" s="88">
        <f>AVERAGEIFS(Applicability!$M:$M,Applicability!$A:$A,W102,Applicability!$B:$B,Y102,Applicability!$C:$C,X102)</f>
        <v>0.40594185323532</v>
      </c>
      <c r="AD102">
        <v>10</v>
      </c>
      <c r="AE102" s="88">
        <v>0</v>
      </c>
      <c r="AF102" s="88">
        <f t="shared" si="10"/>
        <v>0</v>
      </c>
      <c r="AJ102" t="s">
        <v>194</v>
      </c>
      <c r="AK102" t="s">
        <v>231</v>
      </c>
      <c r="AL102" t="s">
        <v>201</v>
      </c>
      <c r="AM102" t="s">
        <v>88</v>
      </c>
      <c r="AN102" t="s">
        <v>232</v>
      </c>
      <c r="AO102" t="s">
        <v>233</v>
      </c>
      <c r="AP102" t="s">
        <v>386</v>
      </c>
      <c r="AQ102" s="88">
        <f>AVERAGEIFS(Applicability!$M:$M,Applicability!$A:$A,AK102,Applicability!$B:$B,AM102,Applicability!$C:$C,AL102)</f>
        <v>0.40594185323532</v>
      </c>
      <c r="AR102">
        <v>10</v>
      </c>
      <c r="AS102" s="88">
        <v>0</v>
      </c>
      <c r="AT102" s="88">
        <f t="shared" si="11"/>
        <v>0</v>
      </c>
    </row>
    <row r="103" spans="1:46">
      <c r="A103" t="s">
        <v>194</v>
      </c>
      <c r="B103" t="s">
        <v>231</v>
      </c>
      <c r="C103" t="s">
        <v>201</v>
      </c>
      <c r="D103" t="s">
        <v>199</v>
      </c>
      <c r="E103" t="s">
        <v>232</v>
      </c>
      <c r="F103" t="s">
        <v>233</v>
      </c>
      <c r="G103" t="s">
        <v>386</v>
      </c>
      <c r="H103" s="88">
        <f>AVERAGEIFS(Applicability!$M:$M,Applicability!$A:$A,B103,Applicability!$B:$B,D103,Applicability!$C:$C,C103)</f>
        <v>0.32003999999999999</v>
      </c>
      <c r="I103">
        <v>10</v>
      </c>
      <c r="J103" s="88">
        <v>0</v>
      </c>
      <c r="K103" s="88">
        <f t="shared" si="9"/>
        <v>0</v>
      </c>
      <c r="V103" t="s">
        <v>194</v>
      </c>
      <c r="W103" t="s">
        <v>231</v>
      </c>
      <c r="X103" t="s">
        <v>201</v>
      </c>
      <c r="Y103" t="s">
        <v>199</v>
      </c>
      <c r="Z103" t="s">
        <v>232</v>
      </c>
      <c r="AA103" t="s">
        <v>233</v>
      </c>
      <c r="AB103" t="s">
        <v>386</v>
      </c>
      <c r="AC103" s="88">
        <f>AVERAGEIFS(Applicability!$M:$M,Applicability!$A:$A,W103,Applicability!$B:$B,Y103,Applicability!$C:$C,X103)</f>
        <v>0.32003999999999999</v>
      </c>
      <c r="AD103">
        <v>10</v>
      </c>
      <c r="AE103" s="88">
        <v>0</v>
      </c>
      <c r="AF103" s="88">
        <f t="shared" si="10"/>
        <v>0</v>
      </c>
      <c r="AJ103" t="s">
        <v>194</v>
      </c>
      <c r="AK103" t="s">
        <v>231</v>
      </c>
      <c r="AL103" t="s">
        <v>201</v>
      </c>
      <c r="AM103" t="s">
        <v>199</v>
      </c>
      <c r="AN103" t="s">
        <v>232</v>
      </c>
      <c r="AO103" t="s">
        <v>233</v>
      </c>
      <c r="AP103" t="s">
        <v>386</v>
      </c>
      <c r="AQ103" s="88">
        <f>AVERAGEIFS(Applicability!$M:$M,Applicability!$A:$A,AK103,Applicability!$B:$B,AM103,Applicability!$C:$C,AL103)</f>
        <v>0.32003999999999999</v>
      </c>
      <c r="AR103">
        <v>10</v>
      </c>
      <c r="AS103" s="88">
        <v>0</v>
      </c>
      <c r="AT103" s="88">
        <f t="shared" si="11"/>
        <v>0</v>
      </c>
    </row>
    <row r="104" spans="1:46">
      <c r="A104" t="s">
        <v>194</v>
      </c>
      <c r="B104" t="s">
        <v>231</v>
      </c>
      <c r="C104" t="s">
        <v>201</v>
      </c>
      <c r="D104" t="s">
        <v>316</v>
      </c>
      <c r="E104" t="s">
        <v>232</v>
      </c>
      <c r="F104" t="s">
        <v>233</v>
      </c>
      <c r="G104" t="s">
        <v>386</v>
      </c>
      <c r="H104" s="88">
        <f>AVERAGEIFS(Applicability!$M:$M,Applicability!$A:$A,B104,Applicability!$B:$B,D104,Applicability!$C:$C,C104)</f>
        <v>0.32003999999999999</v>
      </c>
      <c r="I104">
        <v>10</v>
      </c>
      <c r="J104" s="88">
        <v>0</v>
      </c>
      <c r="K104" s="88">
        <f t="shared" si="9"/>
        <v>0</v>
      </c>
      <c r="V104" t="s">
        <v>194</v>
      </c>
      <c r="W104" t="s">
        <v>231</v>
      </c>
      <c r="X104" t="s">
        <v>201</v>
      </c>
      <c r="Y104" t="s">
        <v>316</v>
      </c>
      <c r="Z104" t="s">
        <v>232</v>
      </c>
      <c r="AA104" t="s">
        <v>233</v>
      </c>
      <c r="AB104" t="s">
        <v>386</v>
      </c>
      <c r="AC104" s="88">
        <f>AVERAGEIFS(Applicability!$M:$M,Applicability!$A:$A,W104,Applicability!$B:$B,Y104,Applicability!$C:$C,X104)</f>
        <v>0.32003999999999999</v>
      </c>
      <c r="AD104">
        <v>10</v>
      </c>
      <c r="AE104" s="88">
        <v>0</v>
      </c>
      <c r="AF104" s="88">
        <f t="shared" si="10"/>
        <v>0</v>
      </c>
      <c r="AJ104" t="s">
        <v>194</v>
      </c>
      <c r="AK104" t="s">
        <v>231</v>
      </c>
      <c r="AL104" t="s">
        <v>201</v>
      </c>
      <c r="AM104" t="s">
        <v>316</v>
      </c>
      <c r="AN104" t="s">
        <v>232</v>
      </c>
      <c r="AO104" t="s">
        <v>233</v>
      </c>
      <c r="AP104" t="s">
        <v>386</v>
      </c>
      <c r="AQ104" s="88">
        <f>AVERAGEIFS(Applicability!$M:$M,Applicability!$A:$A,AK104,Applicability!$B:$B,AM104,Applicability!$C:$C,AL104)</f>
        <v>0.32003999999999999</v>
      </c>
      <c r="AR104">
        <v>10</v>
      </c>
      <c r="AS104" s="88">
        <v>0</v>
      </c>
      <c r="AT104" s="88">
        <f t="shared" si="11"/>
        <v>0</v>
      </c>
    </row>
    <row r="105" spans="1:46">
      <c r="A105" t="s">
        <v>194</v>
      </c>
      <c r="B105" t="s">
        <v>231</v>
      </c>
      <c r="C105" t="s">
        <v>196</v>
      </c>
      <c r="D105" t="s">
        <v>88</v>
      </c>
      <c r="E105" t="s">
        <v>234</v>
      </c>
      <c r="F105" t="s">
        <v>235</v>
      </c>
      <c r="G105" t="s">
        <v>386</v>
      </c>
      <c r="H105" s="88">
        <f>AVERAGEIFS(Applicability!$M:$M,Applicability!$A:$A,B105,Applicability!$B:$B,D105,Applicability!$C:$C,C105)</f>
        <v>0.40594185323532</v>
      </c>
      <c r="I105">
        <v>10</v>
      </c>
      <c r="J105" s="88">
        <v>0</v>
      </c>
      <c r="K105" s="88">
        <f t="shared" si="9"/>
        <v>0</v>
      </c>
      <c r="V105" t="s">
        <v>194</v>
      </c>
      <c r="W105" t="s">
        <v>231</v>
      </c>
      <c r="X105" t="s">
        <v>196</v>
      </c>
      <c r="Y105" t="s">
        <v>88</v>
      </c>
      <c r="Z105" t="s">
        <v>234</v>
      </c>
      <c r="AA105" t="s">
        <v>235</v>
      </c>
      <c r="AB105" t="s">
        <v>386</v>
      </c>
      <c r="AC105" s="88">
        <f>AVERAGEIFS(Applicability!$M:$M,Applicability!$A:$A,W105,Applicability!$B:$B,Y105,Applicability!$C:$C,X105)</f>
        <v>0.40594185323532</v>
      </c>
      <c r="AD105">
        <v>10</v>
      </c>
      <c r="AE105" s="88">
        <v>0</v>
      </c>
      <c r="AF105" s="88">
        <f t="shared" si="10"/>
        <v>0</v>
      </c>
      <c r="AJ105" t="s">
        <v>194</v>
      </c>
      <c r="AK105" t="s">
        <v>231</v>
      </c>
      <c r="AL105" t="s">
        <v>196</v>
      </c>
      <c r="AM105" t="s">
        <v>88</v>
      </c>
      <c r="AN105" t="s">
        <v>234</v>
      </c>
      <c r="AO105" t="s">
        <v>235</v>
      </c>
      <c r="AP105" t="s">
        <v>386</v>
      </c>
      <c r="AQ105" s="88">
        <f>AVERAGEIFS(Applicability!$M:$M,Applicability!$A:$A,AK105,Applicability!$B:$B,AM105,Applicability!$C:$C,AL105)</f>
        <v>0.40594185323532</v>
      </c>
      <c r="AR105">
        <v>10</v>
      </c>
      <c r="AS105" s="88">
        <v>0</v>
      </c>
      <c r="AT105" s="88">
        <f t="shared" si="11"/>
        <v>0</v>
      </c>
    </row>
    <row r="106" spans="1:46">
      <c r="A106" t="s">
        <v>194</v>
      </c>
      <c r="B106" t="s">
        <v>231</v>
      </c>
      <c r="C106" t="s">
        <v>196</v>
      </c>
      <c r="D106" t="s">
        <v>199</v>
      </c>
      <c r="E106" t="s">
        <v>234</v>
      </c>
      <c r="F106" t="s">
        <v>235</v>
      </c>
      <c r="G106" t="s">
        <v>386</v>
      </c>
      <c r="H106" s="88">
        <f>AVERAGEIFS(Applicability!$M:$M,Applicability!$A:$A,B106,Applicability!$B:$B,D106,Applicability!$C:$C,C106)</f>
        <v>0.32003999999999999</v>
      </c>
      <c r="I106">
        <v>10</v>
      </c>
      <c r="J106" s="88">
        <v>0</v>
      </c>
      <c r="K106" s="88">
        <f t="shared" si="9"/>
        <v>0</v>
      </c>
      <c r="V106" t="s">
        <v>194</v>
      </c>
      <c r="W106" t="s">
        <v>231</v>
      </c>
      <c r="X106" t="s">
        <v>196</v>
      </c>
      <c r="Y106" t="s">
        <v>199</v>
      </c>
      <c r="Z106" t="s">
        <v>234</v>
      </c>
      <c r="AA106" t="s">
        <v>235</v>
      </c>
      <c r="AB106" t="s">
        <v>386</v>
      </c>
      <c r="AC106" s="88">
        <f>AVERAGEIFS(Applicability!$M:$M,Applicability!$A:$A,W106,Applicability!$B:$B,Y106,Applicability!$C:$C,X106)</f>
        <v>0.32003999999999999</v>
      </c>
      <c r="AD106">
        <v>10</v>
      </c>
      <c r="AE106" s="88">
        <v>0</v>
      </c>
      <c r="AF106" s="88">
        <f t="shared" si="10"/>
        <v>0</v>
      </c>
      <c r="AJ106" t="s">
        <v>194</v>
      </c>
      <c r="AK106" t="s">
        <v>231</v>
      </c>
      <c r="AL106" t="s">
        <v>196</v>
      </c>
      <c r="AM106" t="s">
        <v>199</v>
      </c>
      <c r="AN106" t="s">
        <v>234</v>
      </c>
      <c r="AO106" t="s">
        <v>235</v>
      </c>
      <c r="AP106" t="s">
        <v>386</v>
      </c>
      <c r="AQ106" s="88">
        <f>AVERAGEIFS(Applicability!$M:$M,Applicability!$A:$A,AK106,Applicability!$B:$B,AM106,Applicability!$C:$C,AL106)</f>
        <v>0.32003999999999999</v>
      </c>
      <c r="AR106">
        <v>10</v>
      </c>
      <c r="AS106" s="88">
        <v>0</v>
      </c>
      <c r="AT106" s="88">
        <f t="shared" si="11"/>
        <v>0</v>
      </c>
    </row>
    <row r="107" spans="1:46">
      <c r="A107" t="s">
        <v>194</v>
      </c>
      <c r="B107" t="s">
        <v>231</v>
      </c>
      <c r="C107" t="s">
        <v>196</v>
      </c>
      <c r="D107" t="s">
        <v>316</v>
      </c>
      <c r="E107" t="s">
        <v>234</v>
      </c>
      <c r="F107" t="s">
        <v>235</v>
      </c>
      <c r="G107" t="s">
        <v>386</v>
      </c>
      <c r="H107" s="88">
        <f>AVERAGEIFS(Applicability!$M:$M,Applicability!$A:$A,B107,Applicability!$B:$B,D107,Applicability!$C:$C,C107)</f>
        <v>0.32003999999999999</v>
      </c>
      <c r="I107">
        <v>10</v>
      </c>
      <c r="J107" s="88">
        <v>0</v>
      </c>
      <c r="K107" s="88">
        <f t="shared" si="9"/>
        <v>0</v>
      </c>
      <c r="V107" t="s">
        <v>194</v>
      </c>
      <c r="W107" t="s">
        <v>231</v>
      </c>
      <c r="X107" t="s">
        <v>196</v>
      </c>
      <c r="Y107" t="s">
        <v>316</v>
      </c>
      <c r="Z107" t="s">
        <v>234</v>
      </c>
      <c r="AA107" t="s">
        <v>235</v>
      </c>
      <c r="AB107" t="s">
        <v>386</v>
      </c>
      <c r="AC107" s="88">
        <f>AVERAGEIFS(Applicability!$M:$M,Applicability!$A:$A,W107,Applicability!$B:$B,Y107,Applicability!$C:$C,X107)</f>
        <v>0.32003999999999999</v>
      </c>
      <c r="AD107">
        <v>10</v>
      </c>
      <c r="AE107" s="88">
        <v>0</v>
      </c>
      <c r="AF107" s="88">
        <f t="shared" si="10"/>
        <v>0</v>
      </c>
      <c r="AJ107" t="s">
        <v>194</v>
      </c>
      <c r="AK107" t="s">
        <v>231</v>
      </c>
      <c r="AL107" t="s">
        <v>196</v>
      </c>
      <c r="AM107" t="s">
        <v>316</v>
      </c>
      <c r="AN107" t="s">
        <v>234</v>
      </c>
      <c r="AO107" t="s">
        <v>235</v>
      </c>
      <c r="AP107" t="s">
        <v>386</v>
      </c>
      <c r="AQ107" s="88">
        <f>AVERAGEIFS(Applicability!$M:$M,Applicability!$A:$A,AK107,Applicability!$B:$B,AM107,Applicability!$C:$C,AL107)</f>
        <v>0.32003999999999999</v>
      </c>
      <c r="AR107">
        <v>10</v>
      </c>
      <c r="AS107" s="88">
        <v>0</v>
      </c>
      <c r="AT107" s="88">
        <f t="shared" si="11"/>
        <v>0</v>
      </c>
    </row>
    <row r="108" spans="1:46">
      <c r="A108" t="s">
        <v>194</v>
      </c>
      <c r="B108" t="s">
        <v>231</v>
      </c>
      <c r="C108" t="s">
        <v>201</v>
      </c>
      <c r="D108" t="s">
        <v>88</v>
      </c>
      <c r="E108" t="s">
        <v>234</v>
      </c>
      <c r="F108" t="s">
        <v>235</v>
      </c>
      <c r="G108" t="s">
        <v>386</v>
      </c>
      <c r="H108" s="88">
        <f>AVERAGEIFS(Applicability!$M:$M,Applicability!$A:$A,B108,Applicability!$B:$B,D108,Applicability!$C:$C,C108)</f>
        <v>0.40594185323532</v>
      </c>
      <c r="I108">
        <v>10</v>
      </c>
      <c r="J108" s="88">
        <v>0</v>
      </c>
      <c r="K108" s="88">
        <f t="shared" si="9"/>
        <v>0</v>
      </c>
      <c r="V108" t="s">
        <v>194</v>
      </c>
      <c r="W108" t="s">
        <v>231</v>
      </c>
      <c r="X108" t="s">
        <v>201</v>
      </c>
      <c r="Y108" t="s">
        <v>88</v>
      </c>
      <c r="Z108" t="s">
        <v>234</v>
      </c>
      <c r="AA108" t="s">
        <v>235</v>
      </c>
      <c r="AB108" t="s">
        <v>386</v>
      </c>
      <c r="AC108" s="88">
        <f>AVERAGEIFS(Applicability!$M:$M,Applicability!$A:$A,W108,Applicability!$B:$B,Y108,Applicability!$C:$C,X108)</f>
        <v>0.40594185323532</v>
      </c>
      <c r="AD108">
        <v>10</v>
      </c>
      <c r="AE108" s="88">
        <v>0</v>
      </c>
      <c r="AF108" s="88">
        <f t="shared" si="10"/>
        <v>0</v>
      </c>
      <c r="AJ108" t="s">
        <v>194</v>
      </c>
      <c r="AK108" t="s">
        <v>231</v>
      </c>
      <c r="AL108" t="s">
        <v>201</v>
      </c>
      <c r="AM108" t="s">
        <v>88</v>
      </c>
      <c r="AN108" t="s">
        <v>234</v>
      </c>
      <c r="AO108" t="s">
        <v>235</v>
      </c>
      <c r="AP108" t="s">
        <v>386</v>
      </c>
      <c r="AQ108" s="88">
        <f>AVERAGEIFS(Applicability!$M:$M,Applicability!$A:$A,AK108,Applicability!$B:$B,AM108,Applicability!$C:$C,AL108)</f>
        <v>0.40594185323532</v>
      </c>
      <c r="AR108">
        <v>10</v>
      </c>
      <c r="AS108" s="88">
        <v>0</v>
      </c>
      <c r="AT108" s="88">
        <f t="shared" si="11"/>
        <v>0</v>
      </c>
    </row>
    <row r="109" spans="1:46">
      <c r="A109" t="s">
        <v>194</v>
      </c>
      <c r="B109" t="s">
        <v>231</v>
      </c>
      <c r="C109" t="s">
        <v>201</v>
      </c>
      <c r="D109" t="s">
        <v>199</v>
      </c>
      <c r="E109" t="s">
        <v>234</v>
      </c>
      <c r="F109" t="s">
        <v>235</v>
      </c>
      <c r="G109" t="s">
        <v>386</v>
      </c>
      <c r="H109" s="88">
        <f>AVERAGEIFS(Applicability!$M:$M,Applicability!$A:$A,B109,Applicability!$B:$B,D109,Applicability!$C:$C,C109)</f>
        <v>0.32003999999999999</v>
      </c>
      <c r="I109">
        <v>10</v>
      </c>
      <c r="J109" s="88">
        <v>0</v>
      </c>
      <c r="K109" s="88">
        <f t="shared" si="9"/>
        <v>0</v>
      </c>
      <c r="V109" t="s">
        <v>194</v>
      </c>
      <c r="W109" t="s">
        <v>231</v>
      </c>
      <c r="X109" t="s">
        <v>201</v>
      </c>
      <c r="Y109" t="s">
        <v>199</v>
      </c>
      <c r="Z109" t="s">
        <v>234</v>
      </c>
      <c r="AA109" t="s">
        <v>235</v>
      </c>
      <c r="AB109" t="s">
        <v>386</v>
      </c>
      <c r="AC109" s="88">
        <f>AVERAGEIFS(Applicability!$M:$M,Applicability!$A:$A,W109,Applicability!$B:$B,Y109,Applicability!$C:$C,X109)</f>
        <v>0.32003999999999999</v>
      </c>
      <c r="AD109">
        <v>10</v>
      </c>
      <c r="AE109" s="88">
        <v>0</v>
      </c>
      <c r="AF109" s="88">
        <f t="shared" si="10"/>
        <v>0</v>
      </c>
      <c r="AJ109" t="s">
        <v>194</v>
      </c>
      <c r="AK109" t="s">
        <v>231</v>
      </c>
      <c r="AL109" t="s">
        <v>201</v>
      </c>
      <c r="AM109" t="s">
        <v>199</v>
      </c>
      <c r="AN109" t="s">
        <v>234</v>
      </c>
      <c r="AO109" t="s">
        <v>235</v>
      </c>
      <c r="AP109" t="s">
        <v>386</v>
      </c>
      <c r="AQ109" s="88">
        <f>AVERAGEIFS(Applicability!$M:$M,Applicability!$A:$A,AK109,Applicability!$B:$B,AM109,Applicability!$C:$C,AL109)</f>
        <v>0.32003999999999999</v>
      </c>
      <c r="AR109">
        <v>10</v>
      </c>
      <c r="AS109" s="88">
        <v>0</v>
      </c>
      <c r="AT109" s="88">
        <f t="shared" si="11"/>
        <v>0</v>
      </c>
    </row>
    <row r="110" spans="1:46">
      <c r="A110" t="s">
        <v>194</v>
      </c>
      <c r="B110" t="s">
        <v>231</v>
      </c>
      <c r="C110" t="s">
        <v>201</v>
      </c>
      <c r="D110" t="s">
        <v>316</v>
      </c>
      <c r="E110" t="s">
        <v>234</v>
      </c>
      <c r="F110" t="s">
        <v>235</v>
      </c>
      <c r="G110" t="s">
        <v>386</v>
      </c>
      <c r="H110" s="88">
        <f>AVERAGEIFS(Applicability!$M:$M,Applicability!$A:$A,B110,Applicability!$B:$B,D110,Applicability!$C:$C,C110)</f>
        <v>0.32003999999999999</v>
      </c>
      <c r="I110">
        <v>10</v>
      </c>
      <c r="J110" s="88">
        <v>0</v>
      </c>
      <c r="K110" s="88">
        <f t="shared" si="9"/>
        <v>0</v>
      </c>
      <c r="V110" t="s">
        <v>194</v>
      </c>
      <c r="W110" t="s">
        <v>231</v>
      </c>
      <c r="X110" t="s">
        <v>201</v>
      </c>
      <c r="Y110" t="s">
        <v>316</v>
      </c>
      <c r="Z110" t="s">
        <v>234</v>
      </c>
      <c r="AA110" t="s">
        <v>235</v>
      </c>
      <c r="AB110" t="s">
        <v>386</v>
      </c>
      <c r="AC110" s="88">
        <f>AVERAGEIFS(Applicability!$M:$M,Applicability!$A:$A,W110,Applicability!$B:$B,Y110,Applicability!$C:$C,X110)</f>
        <v>0.32003999999999999</v>
      </c>
      <c r="AD110">
        <v>10</v>
      </c>
      <c r="AE110" s="88">
        <v>0</v>
      </c>
      <c r="AF110" s="88">
        <f t="shared" si="10"/>
        <v>0</v>
      </c>
      <c r="AJ110" t="s">
        <v>194</v>
      </c>
      <c r="AK110" t="s">
        <v>231</v>
      </c>
      <c r="AL110" t="s">
        <v>201</v>
      </c>
      <c r="AM110" t="s">
        <v>316</v>
      </c>
      <c r="AN110" t="s">
        <v>234</v>
      </c>
      <c r="AO110" t="s">
        <v>235</v>
      </c>
      <c r="AP110" t="s">
        <v>386</v>
      </c>
      <c r="AQ110" s="88">
        <f>AVERAGEIFS(Applicability!$M:$M,Applicability!$A:$A,AK110,Applicability!$B:$B,AM110,Applicability!$C:$C,AL110)</f>
        <v>0.32003999999999999</v>
      </c>
      <c r="AR110">
        <v>10</v>
      </c>
      <c r="AS110" s="88">
        <v>0</v>
      </c>
      <c r="AT110" s="88">
        <f t="shared" si="11"/>
        <v>0</v>
      </c>
    </row>
    <row r="111" spans="1:46">
      <c r="A111" t="s">
        <v>194</v>
      </c>
      <c r="B111" t="s">
        <v>236</v>
      </c>
      <c r="C111" t="s">
        <v>196</v>
      </c>
      <c r="D111" t="s">
        <v>88</v>
      </c>
      <c r="E111" t="s">
        <v>232</v>
      </c>
      <c r="F111" t="s">
        <v>233</v>
      </c>
      <c r="G111" t="s">
        <v>386</v>
      </c>
      <c r="H111" s="88">
        <f>AVERAGEIFS(Applicability!$M:$M,Applicability!$A:$A,B111,Applicability!$B:$B,D111,Applicability!$C:$C,C111)</f>
        <v>0.59000000000000008</v>
      </c>
      <c r="I111">
        <v>10</v>
      </c>
      <c r="J111" s="88">
        <v>0</v>
      </c>
      <c r="K111" s="88">
        <f t="shared" si="9"/>
        <v>0</v>
      </c>
      <c r="V111" t="s">
        <v>194</v>
      </c>
      <c r="W111" t="s">
        <v>236</v>
      </c>
      <c r="X111" t="s">
        <v>196</v>
      </c>
      <c r="Y111" t="s">
        <v>88</v>
      </c>
      <c r="Z111" t="s">
        <v>232</v>
      </c>
      <c r="AA111" t="s">
        <v>233</v>
      </c>
      <c r="AB111" t="s">
        <v>386</v>
      </c>
      <c r="AC111" s="88">
        <f>AVERAGEIFS(Applicability!$M:$M,Applicability!$A:$A,W111,Applicability!$B:$B,Y111,Applicability!$C:$C,X111)</f>
        <v>0.59000000000000008</v>
      </c>
      <c r="AD111">
        <v>10</v>
      </c>
      <c r="AE111" s="88">
        <v>0</v>
      </c>
      <c r="AF111" s="88">
        <f t="shared" si="10"/>
        <v>0</v>
      </c>
      <c r="AJ111" t="s">
        <v>194</v>
      </c>
      <c r="AK111" t="s">
        <v>236</v>
      </c>
      <c r="AL111" t="s">
        <v>196</v>
      </c>
      <c r="AM111" t="s">
        <v>88</v>
      </c>
      <c r="AN111" t="s">
        <v>232</v>
      </c>
      <c r="AO111" t="s">
        <v>233</v>
      </c>
      <c r="AP111" t="s">
        <v>386</v>
      </c>
      <c r="AQ111" s="88">
        <f>AVERAGEIFS(Applicability!$M:$M,Applicability!$A:$A,AK111,Applicability!$B:$B,AM111,Applicability!$C:$C,AL111)</f>
        <v>0.59000000000000008</v>
      </c>
      <c r="AR111">
        <v>10</v>
      </c>
      <c r="AS111" s="88">
        <v>0</v>
      </c>
      <c r="AT111" s="88">
        <f t="shared" si="11"/>
        <v>0</v>
      </c>
    </row>
    <row r="112" spans="1:46">
      <c r="A112" t="s">
        <v>194</v>
      </c>
      <c r="B112" t="s">
        <v>236</v>
      </c>
      <c r="C112" t="s">
        <v>196</v>
      </c>
      <c r="D112" t="s">
        <v>199</v>
      </c>
      <c r="E112" t="s">
        <v>232</v>
      </c>
      <c r="F112" t="s">
        <v>233</v>
      </c>
      <c r="G112" t="s">
        <v>386</v>
      </c>
      <c r="H112" s="88">
        <f>AVERAGEIFS(Applicability!$M:$M,Applicability!$A:$A,B112,Applicability!$B:$B,D112,Applicability!$C:$C,C112)</f>
        <v>0.59000000000000008</v>
      </c>
      <c r="I112">
        <v>10</v>
      </c>
      <c r="J112" s="88">
        <v>0</v>
      </c>
      <c r="K112" s="88">
        <f t="shared" si="9"/>
        <v>0</v>
      </c>
      <c r="V112" t="s">
        <v>194</v>
      </c>
      <c r="W112" t="s">
        <v>236</v>
      </c>
      <c r="X112" t="s">
        <v>196</v>
      </c>
      <c r="Y112" t="s">
        <v>199</v>
      </c>
      <c r="Z112" t="s">
        <v>232</v>
      </c>
      <c r="AA112" t="s">
        <v>233</v>
      </c>
      <c r="AB112" t="s">
        <v>386</v>
      </c>
      <c r="AC112" s="88">
        <f>AVERAGEIFS(Applicability!$M:$M,Applicability!$A:$A,W112,Applicability!$B:$B,Y112,Applicability!$C:$C,X112)</f>
        <v>0.59000000000000008</v>
      </c>
      <c r="AD112">
        <v>10</v>
      </c>
      <c r="AE112" s="88">
        <v>0</v>
      </c>
      <c r="AF112" s="88">
        <f t="shared" si="10"/>
        <v>0</v>
      </c>
      <c r="AJ112" t="s">
        <v>194</v>
      </c>
      <c r="AK112" t="s">
        <v>236</v>
      </c>
      <c r="AL112" t="s">
        <v>196</v>
      </c>
      <c r="AM112" t="s">
        <v>199</v>
      </c>
      <c r="AN112" t="s">
        <v>232</v>
      </c>
      <c r="AO112" t="s">
        <v>233</v>
      </c>
      <c r="AP112" t="s">
        <v>386</v>
      </c>
      <c r="AQ112" s="88">
        <f>AVERAGEIFS(Applicability!$M:$M,Applicability!$A:$A,AK112,Applicability!$B:$B,AM112,Applicability!$C:$C,AL112)</f>
        <v>0.59000000000000008</v>
      </c>
      <c r="AR112">
        <v>10</v>
      </c>
      <c r="AS112" s="88">
        <v>0</v>
      </c>
      <c r="AT112" s="88">
        <f t="shared" si="11"/>
        <v>0</v>
      </c>
    </row>
    <row r="113" spans="1:46">
      <c r="A113" t="s">
        <v>194</v>
      </c>
      <c r="B113" t="s">
        <v>236</v>
      </c>
      <c r="C113" t="s">
        <v>196</v>
      </c>
      <c r="D113" t="s">
        <v>316</v>
      </c>
      <c r="E113" t="s">
        <v>232</v>
      </c>
      <c r="F113" t="s">
        <v>233</v>
      </c>
      <c r="G113" t="s">
        <v>386</v>
      </c>
      <c r="H113" s="88">
        <f>AVERAGEIFS(Applicability!$M:$M,Applicability!$A:$A,B113,Applicability!$B:$B,D113,Applicability!$C:$C,C113)</f>
        <v>0.59000000000000008</v>
      </c>
      <c r="I113">
        <v>10</v>
      </c>
      <c r="J113" s="88">
        <v>0</v>
      </c>
      <c r="K113" s="88">
        <f t="shared" si="9"/>
        <v>0</v>
      </c>
      <c r="V113" t="s">
        <v>194</v>
      </c>
      <c r="W113" t="s">
        <v>236</v>
      </c>
      <c r="X113" t="s">
        <v>196</v>
      </c>
      <c r="Y113" t="s">
        <v>316</v>
      </c>
      <c r="Z113" t="s">
        <v>232</v>
      </c>
      <c r="AA113" t="s">
        <v>233</v>
      </c>
      <c r="AB113" t="s">
        <v>386</v>
      </c>
      <c r="AC113" s="88">
        <f>AVERAGEIFS(Applicability!$M:$M,Applicability!$A:$A,W113,Applicability!$B:$B,Y113,Applicability!$C:$C,X113)</f>
        <v>0.59000000000000008</v>
      </c>
      <c r="AD113">
        <v>10</v>
      </c>
      <c r="AE113" s="88">
        <v>0</v>
      </c>
      <c r="AF113" s="88">
        <f t="shared" si="10"/>
        <v>0</v>
      </c>
      <c r="AJ113" t="s">
        <v>194</v>
      </c>
      <c r="AK113" t="s">
        <v>236</v>
      </c>
      <c r="AL113" t="s">
        <v>196</v>
      </c>
      <c r="AM113" t="s">
        <v>316</v>
      </c>
      <c r="AN113" t="s">
        <v>232</v>
      </c>
      <c r="AO113" t="s">
        <v>233</v>
      </c>
      <c r="AP113" t="s">
        <v>386</v>
      </c>
      <c r="AQ113" s="88">
        <f>AVERAGEIFS(Applicability!$M:$M,Applicability!$A:$A,AK113,Applicability!$B:$B,AM113,Applicability!$C:$C,AL113)</f>
        <v>0.59000000000000008</v>
      </c>
      <c r="AR113">
        <v>10</v>
      </c>
      <c r="AS113" s="88">
        <v>0</v>
      </c>
      <c r="AT113" s="88">
        <f t="shared" si="11"/>
        <v>0</v>
      </c>
    </row>
    <row r="114" spans="1:46">
      <c r="A114" t="s">
        <v>194</v>
      </c>
      <c r="B114" t="s">
        <v>236</v>
      </c>
      <c r="C114" t="s">
        <v>201</v>
      </c>
      <c r="D114" t="s">
        <v>88</v>
      </c>
      <c r="E114" t="s">
        <v>232</v>
      </c>
      <c r="F114" t="s">
        <v>233</v>
      </c>
      <c r="G114" t="s">
        <v>386</v>
      </c>
      <c r="H114" s="88">
        <f>AVERAGEIFS(Applicability!$M:$M,Applicability!$A:$A,B114,Applicability!$B:$B,D114,Applicability!$C:$C,C114)</f>
        <v>0.59000000000000008</v>
      </c>
      <c r="I114">
        <v>10</v>
      </c>
      <c r="J114" s="88">
        <v>0</v>
      </c>
      <c r="K114" s="88">
        <f t="shared" si="9"/>
        <v>0</v>
      </c>
      <c r="V114" t="s">
        <v>194</v>
      </c>
      <c r="W114" t="s">
        <v>236</v>
      </c>
      <c r="X114" t="s">
        <v>201</v>
      </c>
      <c r="Y114" t="s">
        <v>88</v>
      </c>
      <c r="Z114" t="s">
        <v>232</v>
      </c>
      <c r="AA114" t="s">
        <v>233</v>
      </c>
      <c r="AB114" t="s">
        <v>386</v>
      </c>
      <c r="AC114" s="88">
        <f>AVERAGEIFS(Applicability!$M:$M,Applicability!$A:$A,W114,Applicability!$B:$B,Y114,Applicability!$C:$C,X114)</f>
        <v>0.59000000000000008</v>
      </c>
      <c r="AD114">
        <v>10</v>
      </c>
      <c r="AE114" s="88">
        <v>0</v>
      </c>
      <c r="AF114" s="88">
        <f t="shared" si="10"/>
        <v>0</v>
      </c>
      <c r="AJ114" t="s">
        <v>194</v>
      </c>
      <c r="AK114" t="s">
        <v>236</v>
      </c>
      <c r="AL114" t="s">
        <v>201</v>
      </c>
      <c r="AM114" t="s">
        <v>88</v>
      </c>
      <c r="AN114" t="s">
        <v>232</v>
      </c>
      <c r="AO114" t="s">
        <v>233</v>
      </c>
      <c r="AP114" t="s">
        <v>386</v>
      </c>
      <c r="AQ114" s="88">
        <f>AVERAGEIFS(Applicability!$M:$M,Applicability!$A:$A,AK114,Applicability!$B:$B,AM114,Applicability!$C:$C,AL114)</f>
        <v>0.59000000000000008</v>
      </c>
      <c r="AR114">
        <v>10</v>
      </c>
      <c r="AS114" s="88">
        <v>0</v>
      </c>
      <c r="AT114" s="88">
        <f t="shared" si="11"/>
        <v>0</v>
      </c>
    </row>
    <row r="115" spans="1:46">
      <c r="A115" t="s">
        <v>194</v>
      </c>
      <c r="B115" t="s">
        <v>236</v>
      </c>
      <c r="C115" t="s">
        <v>201</v>
      </c>
      <c r="D115" t="s">
        <v>199</v>
      </c>
      <c r="E115" t="s">
        <v>232</v>
      </c>
      <c r="F115" t="s">
        <v>233</v>
      </c>
      <c r="G115" t="s">
        <v>386</v>
      </c>
      <c r="H115" s="88">
        <f>AVERAGEIFS(Applicability!$M:$M,Applicability!$A:$A,B115,Applicability!$B:$B,D115,Applicability!$C:$C,C115)</f>
        <v>0.59000000000000008</v>
      </c>
      <c r="I115">
        <v>10</v>
      </c>
      <c r="J115" s="88">
        <v>0</v>
      </c>
      <c r="K115" s="88">
        <f t="shared" si="9"/>
        <v>0</v>
      </c>
      <c r="V115" t="s">
        <v>194</v>
      </c>
      <c r="W115" t="s">
        <v>236</v>
      </c>
      <c r="X115" t="s">
        <v>201</v>
      </c>
      <c r="Y115" t="s">
        <v>199</v>
      </c>
      <c r="Z115" t="s">
        <v>232</v>
      </c>
      <c r="AA115" t="s">
        <v>233</v>
      </c>
      <c r="AB115" t="s">
        <v>386</v>
      </c>
      <c r="AC115" s="88">
        <f>AVERAGEIFS(Applicability!$M:$M,Applicability!$A:$A,W115,Applicability!$B:$B,Y115,Applicability!$C:$C,X115)</f>
        <v>0.59000000000000008</v>
      </c>
      <c r="AD115">
        <v>10</v>
      </c>
      <c r="AE115" s="88">
        <v>0</v>
      </c>
      <c r="AF115" s="88">
        <f t="shared" si="10"/>
        <v>0</v>
      </c>
      <c r="AJ115" t="s">
        <v>194</v>
      </c>
      <c r="AK115" t="s">
        <v>236</v>
      </c>
      <c r="AL115" t="s">
        <v>201</v>
      </c>
      <c r="AM115" t="s">
        <v>199</v>
      </c>
      <c r="AN115" t="s">
        <v>232</v>
      </c>
      <c r="AO115" t="s">
        <v>233</v>
      </c>
      <c r="AP115" t="s">
        <v>386</v>
      </c>
      <c r="AQ115" s="88">
        <f>AVERAGEIFS(Applicability!$M:$M,Applicability!$A:$A,AK115,Applicability!$B:$B,AM115,Applicability!$C:$C,AL115)</f>
        <v>0.59000000000000008</v>
      </c>
      <c r="AR115">
        <v>10</v>
      </c>
      <c r="AS115" s="88">
        <v>0</v>
      </c>
      <c r="AT115" s="88">
        <f t="shared" si="11"/>
        <v>0</v>
      </c>
    </row>
    <row r="116" spans="1:46">
      <c r="A116" t="s">
        <v>194</v>
      </c>
      <c r="B116" t="s">
        <v>236</v>
      </c>
      <c r="C116" t="s">
        <v>201</v>
      </c>
      <c r="D116" t="s">
        <v>316</v>
      </c>
      <c r="E116" t="s">
        <v>232</v>
      </c>
      <c r="F116" t="s">
        <v>233</v>
      </c>
      <c r="G116" t="s">
        <v>386</v>
      </c>
      <c r="H116" s="88">
        <f>AVERAGEIFS(Applicability!$M:$M,Applicability!$A:$A,B116,Applicability!$B:$B,D116,Applicability!$C:$C,C116)</f>
        <v>0.59000000000000008</v>
      </c>
      <c r="I116">
        <v>10</v>
      </c>
      <c r="J116" s="88">
        <v>0</v>
      </c>
      <c r="K116" s="88">
        <f t="shared" si="9"/>
        <v>0</v>
      </c>
      <c r="V116" t="s">
        <v>194</v>
      </c>
      <c r="W116" t="s">
        <v>236</v>
      </c>
      <c r="X116" t="s">
        <v>201</v>
      </c>
      <c r="Y116" t="s">
        <v>316</v>
      </c>
      <c r="Z116" t="s">
        <v>232</v>
      </c>
      <c r="AA116" t="s">
        <v>233</v>
      </c>
      <c r="AB116" t="s">
        <v>386</v>
      </c>
      <c r="AC116" s="88">
        <f>AVERAGEIFS(Applicability!$M:$M,Applicability!$A:$A,W116,Applicability!$B:$B,Y116,Applicability!$C:$C,X116)</f>
        <v>0.59000000000000008</v>
      </c>
      <c r="AD116">
        <v>10</v>
      </c>
      <c r="AE116" s="88">
        <v>0</v>
      </c>
      <c r="AF116" s="88">
        <f t="shared" si="10"/>
        <v>0</v>
      </c>
      <c r="AJ116" t="s">
        <v>194</v>
      </c>
      <c r="AK116" t="s">
        <v>236</v>
      </c>
      <c r="AL116" t="s">
        <v>201</v>
      </c>
      <c r="AM116" t="s">
        <v>316</v>
      </c>
      <c r="AN116" t="s">
        <v>232</v>
      </c>
      <c r="AO116" t="s">
        <v>233</v>
      </c>
      <c r="AP116" t="s">
        <v>386</v>
      </c>
      <c r="AQ116" s="88">
        <f>AVERAGEIFS(Applicability!$M:$M,Applicability!$A:$A,AK116,Applicability!$B:$B,AM116,Applicability!$C:$C,AL116)</f>
        <v>0.59000000000000008</v>
      </c>
      <c r="AR116">
        <v>10</v>
      </c>
      <c r="AS116" s="88">
        <v>0</v>
      </c>
      <c r="AT116" s="88">
        <f t="shared" si="11"/>
        <v>0</v>
      </c>
    </row>
    <row r="117" spans="1:46">
      <c r="A117" t="s">
        <v>194</v>
      </c>
      <c r="B117" t="s">
        <v>236</v>
      </c>
      <c r="C117" t="s">
        <v>196</v>
      </c>
      <c r="D117" t="s">
        <v>88</v>
      </c>
      <c r="E117" t="s">
        <v>234</v>
      </c>
      <c r="F117" t="s">
        <v>235</v>
      </c>
      <c r="G117" t="s">
        <v>386</v>
      </c>
      <c r="H117" s="88">
        <f>AVERAGEIFS(Applicability!$M:$M,Applicability!$A:$A,B117,Applicability!$B:$B,D117,Applicability!$C:$C,C117)</f>
        <v>0.59000000000000008</v>
      </c>
      <c r="I117">
        <v>10</v>
      </c>
      <c r="J117" s="88">
        <v>0</v>
      </c>
      <c r="K117" s="88">
        <f t="shared" si="9"/>
        <v>0</v>
      </c>
      <c r="V117" t="s">
        <v>194</v>
      </c>
      <c r="W117" t="s">
        <v>236</v>
      </c>
      <c r="X117" t="s">
        <v>196</v>
      </c>
      <c r="Y117" t="s">
        <v>88</v>
      </c>
      <c r="Z117" t="s">
        <v>234</v>
      </c>
      <c r="AA117" t="s">
        <v>235</v>
      </c>
      <c r="AB117" t="s">
        <v>386</v>
      </c>
      <c r="AC117" s="88">
        <f>AVERAGEIFS(Applicability!$M:$M,Applicability!$A:$A,W117,Applicability!$B:$B,Y117,Applicability!$C:$C,X117)</f>
        <v>0.59000000000000008</v>
      </c>
      <c r="AD117">
        <v>10</v>
      </c>
      <c r="AE117" s="88">
        <v>0</v>
      </c>
      <c r="AF117" s="88">
        <f t="shared" si="10"/>
        <v>0</v>
      </c>
      <c r="AJ117" t="s">
        <v>194</v>
      </c>
      <c r="AK117" t="s">
        <v>236</v>
      </c>
      <c r="AL117" t="s">
        <v>196</v>
      </c>
      <c r="AM117" t="s">
        <v>88</v>
      </c>
      <c r="AN117" t="s">
        <v>234</v>
      </c>
      <c r="AO117" t="s">
        <v>235</v>
      </c>
      <c r="AP117" t="s">
        <v>386</v>
      </c>
      <c r="AQ117" s="88">
        <f>AVERAGEIFS(Applicability!$M:$M,Applicability!$A:$A,AK117,Applicability!$B:$B,AM117,Applicability!$C:$C,AL117)</f>
        <v>0.59000000000000008</v>
      </c>
      <c r="AR117">
        <v>10</v>
      </c>
      <c r="AS117" s="88">
        <v>0</v>
      </c>
      <c r="AT117" s="88">
        <f t="shared" si="11"/>
        <v>0</v>
      </c>
    </row>
    <row r="118" spans="1:46">
      <c r="A118" t="s">
        <v>194</v>
      </c>
      <c r="B118" t="s">
        <v>236</v>
      </c>
      <c r="C118" t="s">
        <v>196</v>
      </c>
      <c r="D118" t="s">
        <v>199</v>
      </c>
      <c r="E118" t="s">
        <v>234</v>
      </c>
      <c r="F118" t="s">
        <v>235</v>
      </c>
      <c r="G118" t="s">
        <v>386</v>
      </c>
      <c r="H118" s="88">
        <f>AVERAGEIFS(Applicability!$M:$M,Applicability!$A:$A,B118,Applicability!$B:$B,D118,Applicability!$C:$C,C118)</f>
        <v>0.59000000000000008</v>
      </c>
      <c r="I118">
        <v>10</v>
      </c>
      <c r="J118" s="88">
        <v>0</v>
      </c>
      <c r="K118" s="88">
        <f t="shared" si="9"/>
        <v>0</v>
      </c>
      <c r="V118" t="s">
        <v>194</v>
      </c>
      <c r="W118" t="s">
        <v>236</v>
      </c>
      <c r="X118" t="s">
        <v>196</v>
      </c>
      <c r="Y118" t="s">
        <v>199</v>
      </c>
      <c r="Z118" t="s">
        <v>234</v>
      </c>
      <c r="AA118" t="s">
        <v>235</v>
      </c>
      <c r="AB118" t="s">
        <v>386</v>
      </c>
      <c r="AC118" s="88">
        <f>AVERAGEIFS(Applicability!$M:$M,Applicability!$A:$A,W118,Applicability!$B:$B,Y118,Applicability!$C:$C,X118)</f>
        <v>0.59000000000000008</v>
      </c>
      <c r="AD118">
        <v>10</v>
      </c>
      <c r="AE118" s="88">
        <v>0</v>
      </c>
      <c r="AF118" s="88">
        <f t="shared" si="10"/>
        <v>0</v>
      </c>
      <c r="AJ118" t="s">
        <v>194</v>
      </c>
      <c r="AK118" t="s">
        <v>236</v>
      </c>
      <c r="AL118" t="s">
        <v>196</v>
      </c>
      <c r="AM118" t="s">
        <v>199</v>
      </c>
      <c r="AN118" t="s">
        <v>234</v>
      </c>
      <c r="AO118" t="s">
        <v>235</v>
      </c>
      <c r="AP118" t="s">
        <v>386</v>
      </c>
      <c r="AQ118" s="88">
        <f>AVERAGEIFS(Applicability!$M:$M,Applicability!$A:$A,AK118,Applicability!$B:$B,AM118,Applicability!$C:$C,AL118)</f>
        <v>0.59000000000000008</v>
      </c>
      <c r="AR118">
        <v>10</v>
      </c>
      <c r="AS118" s="88">
        <v>0</v>
      </c>
      <c r="AT118" s="88">
        <f t="shared" si="11"/>
        <v>0</v>
      </c>
    </row>
    <row r="119" spans="1:46">
      <c r="A119" t="s">
        <v>194</v>
      </c>
      <c r="B119" t="s">
        <v>236</v>
      </c>
      <c r="C119" t="s">
        <v>196</v>
      </c>
      <c r="D119" t="s">
        <v>316</v>
      </c>
      <c r="E119" t="s">
        <v>234</v>
      </c>
      <c r="F119" t="s">
        <v>235</v>
      </c>
      <c r="G119" t="s">
        <v>386</v>
      </c>
      <c r="H119" s="88">
        <f>AVERAGEIFS(Applicability!$M:$M,Applicability!$A:$A,B119,Applicability!$B:$B,D119,Applicability!$C:$C,C119)</f>
        <v>0.59000000000000008</v>
      </c>
      <c r="I119">
        <v>10</v>
      </c>
      <c r="J119" s="88">
        <v>0</v>
      </c>
      <c r="K119" s="88">
        <f t="shared" si="9"/>
        <v>0</v>
      </c>
      <c r="V119" t="s">
        <v>194</v>
      </c>
      <c r="W119" t="s">
        <v>236</v>
      </c>
      <c r="X119" t="s">
        <v>196</v>
      </c>
      <c r="Y119" t="s">
        <v>316</v>
      </c>
      <c r="Z119" t="s">
        <v>234</v>
      </c>
      <c r="AA119" t="s">
        <v>235</v>
      </c>
      <c r="AB119" t="s">
        <v>386</v>
      </c>
      <c r="AC119" s="88">
        <f>AVERAGEIFS(Applicability!$M:$M,Applicability!$A:$A,W119,Applicability!$B:$B,Y119,Applicability!$C:$C,X119)</f>
        <v>0.59000000000000008</v>
      </c>
      <c r="AD119">
        <v>10</v>
      </c>
      <c r="AE119" s="88">
        <v>0</v>
      </c>
      <c r="AF119" s="88">
        <f t="shared" si="10"/>
        <v>0</v>
      </c>
      <c r="AJ119" t="s">
        <v>194</v>
      </c>
      <c r="AK119" t="s">
        <v>236</v>
      </c>
      <c r="AL119" t="s">
        <v>196</v>
      </c>
      <c r="AM119" t="s">
        <v>316</v>
      </c>
      <c r="AN119" t="s">
        <v>234</v>
      </c>
      <c r="AO119" t="s">
        <v>235</v>
      </c>
      <c r="AP119" t="s">
        <v>386</v>
      </c>
      <c r="AQ119" s="88">
        <f>AVERAGEIFS(Applicability!$M:$M,Applicability!$A:$A,AK119,Applicability!$B:$B,AM119,Applicability!$C:$C,AL119)</f>
        <v>0.59000000000000008</v>
      </c>
      <c r="AR119">
        <v>10</v>
      </c>
      <c r="AS119" s="88">
        <v>0</v>
      </c>
      <c r="AT119" s="88">
        <f t="shared" si="11"/>
        <v>0</v>
      </c>
    </row>
    <row r="120" spans="1:46">
      <c r="A120" t="s">
        <v>194</v>
      </c>
      <c r="B120" t="s">
        <v>236</v>
      </c>
      <c r="C120" t="s">
        <v>201</v>
      </c>
      <c r="D120" t="s">
        <v>88</v>
      </c>
      <c r="E120" t="s">
        <v>234</v>
      </c>
      <c r="F120" t="s">
        <v>235</v>
      </c>
      <c r="G120" t="s">
        <v>386</v>
      </c>
      <c r="H120" s="88">
        <f>AVERAGEIFS(Applicability!$M:$M,Applicability!$A:$A,B120,Applicability!$B:$B,D120,Applicability!$C:$C,C120)</f>
        <v>0.59000000000000008</v>
      </c>
      <c r="I120">
        <v>10</v>
      </c>
      <c r="J120" s="88">
        <v>0</v>
      </c>
      <c r="K120" s="88">
        <f t="shared" si="9"/>
        <v>0</v>
      </c>
      <c r="V120" t="s">
        <v>194</v>
      </c>
      <c r="W120" t="s">
        <v>236</v>
      </c>
      <c r="X120" t="s">
        <v>201</v>
      </c>
      <c r="Y120" t="s">
        <v>88</v>
      </c>
      <c r="Z120" t="s">
        <v>234</v>
      </c>
      <c r="AA120" t="s">
        <v>235</v>
      </c>
      <c r="AB120" t="s">
        <v>386</v>
      </c>
      <c r="AC120" s="88">
        <f>AVERAGEIFS(Applicability!$M:$M,Applicability!$A:$A,W120,Applicability!$B:$B,Y120,Applicability!$C:$C,X120)</f>
        <v>0.59000000000000008</v>
      </c>
      <c r="AD120">
        <v>10</v>
      </c>
      <c r="AE120" s="88">
        <v>0</v>
      </c>
      <c r="AF120" s="88">
        <f t="shared" si="10"/>
        <v>0</v>
      </c>
      <c r="AJ120" t="s">
        <v>194</v>
      </c>
      <c r="AK120" t="s">
        <v>236</v>
      </c>
      <c r="AL120" t="s">
        <v>201</v>
      </c>
      <c r="AM120" t="s">
        <v>88</v>
      </c>
      <c r="AN120" t="s">
        <v>234</v>
      </c>
      <c r="AO120" t="s">
        <v>235</v>
      </c>
      <c r="AP120" t="s">
        <v>386</v>
      </c>
      <c r="AQ120" s="88">
        <f>AVERAGEIFS(Applicability!$M:$M,Applicability!$A:$A,AK120,Applicability!$B:$B,AM120,Applicability!$C:$C,AL120)</f>
        <v>0.59000000000000008</v>
      </c>
      <c r="AR120">
        <v>10</v>
      </c>
      <c r="AS120" s="88">
        <v>0</v>
      </c>
      <c r="AT120" s="88">
        <f t="shared" si="11"/>
        <v>0</v>
      </c>
    </row>
    <row r="121" spans="1:46">
      <c r="A121" t="s">
        <v>194</v>
      </c>
      <c r="B121" t="s">
        <v>236</v>
      </c>
      <c r="C121" t="s">
        <v>201</v>
      </c>
      <c r="D121" t="s">
        <v>199</v>
      </c>
      <c r="E121" t="s">
        <v>234</v>
      </c>
      <c r="F121" t="s">
        <v>235</v>
      </c>
      <c r="G121" t="s">
        <v>386</v>
      </c>
      <c r="H121" s="88">
        <f>AVERAGEIFS(Applicability!$M:$M,Applicability!$A:$A,B121,Applicability!$B:$B,D121,Applicability!$C:$C,C121)</f>
        <v>0.59000000000000008</v>
      </c>
      <c r="I121">
        <v>10</v>
      </c>
      <c r="J121" s="88">
        <v>0</v>
      </c>
      <c r="K121" s="88">
        <f t="shared" si="9"/>
        <v>0</v>
      </c>
      <c r="V121" t="s">
        <v>194</v>
      </c>
      <c r="W121" t="s">
        <v>236</v>
      </c>
      <c r="X121" t="s">
        <v>201</v>
      </c>
      <c r="Y121" t="s">
        <v>199</v>
      </c>
      <c r="Z121" t="s">
        <v>234</v>
      </c>
      <c r="AA121" t="s">
        <v>235</v>
      </c>
      <c r="AB121" t="s">
        <v>386</v>
      </c>
      <c r="AC121" s="88">
        <f>AVERAGEIFS(Applicability!$M:$M,Applicability!$A:$A,W121,Applicability!$B:$B,Y121,Applicability!$C:$C,X121)</f>
        <v>0.59000000000000008</v>
      </c>
      <c r="AD121">
        <v>10</v>
      </c>
      <c r="AE121" s="88">
        <v>0</v>
      </c>
      <c r="AF121" s="88">
        <f t="shared" si="10"/>
        <v>0</v>
      </c>
      <c r="AJ121" t="s">
        <v>194</v>
      </c>
      <c r="AK121" t="s">
        <v>236</v>
      </c>
      <c r="AL121" t="s">
        <v>201</v>
      </c>
      <c r="AM121" t="s">
        <v>199</v>
      </c>
      <c r="AN121" t="s">
        <v>234</v>
      </c>
      <c r="AO121" t="s">
        <v>235</v>
      </c>
      <c r="AP121" t="s">
        <v>386</v>
      </c>
      <c r="AQ121" s="88">
        <f>AVERAGEIFS(Applicability!$M:$M,Applicability!$A:$A,AK121,Applicability!$B:$B,AM121,Applicability!$C:$C,AL121)</f>
        <v>0.59000000000000008</v>
      </c>
      <c r="AR121">
        <v>10</v>
      </c>
      <c r="AS121" s="88">
        <v>0</v>
      </c>
      <c r="AT121" s="88">
        <f t="shared" si="11"/>
        <v>0</v>
      </c>
    </row>
    <row r="122" spans="1:46">
      <c r="A122" t="s">
        <v>194</v>
      </c>
      <c r="B122" t="s">
        <v>236</v>
      </c>
      <c r="C122" t="s">
        <v>201</v>
      </c>
      <c r="D122" t="s">
        <v>316</v>
      </c>
      <c r="E122" t="s">
        <v>234</v>
      </c>
      <c r="F122" t="s">
        <v>235</v>
      </c>
      <c r="G122" t="s">
        <v>386</v>
      </c>
      <c r="H122" s="88">
        <f>AVERAGEIFS(Applicability!$M:$M,Applicability!$A:$A,B122,Applicability!$B:$B,D122,Applicability!$C:$C,C122)</f>
        <v>0.59000000000000008</v>
      </c>
      <c r="I122">
        <v>10</v>
      </c>
      <c r="J122" s="88">
        <v>0</v>
      </c>
      <c r="K122" s="88">
        <f t="shared" si="9"/>
        <v>0</v>
      </c>
      <c r="V122" t="s">
        <v>194</v>
      </c>
      <c r="W122" t="s">
        <v>236</v>
      </c>
      <c r="X122" t="s">
        <v>201</v>
      </c>
      <c r="Y122" t="s">
        <v>316</v>
      </c>
      <c r="Z122" t="s">
        <v>234</v>
      </c>
      <c r="AA122" t="s">
        <v>235</v>
      </c>
      <c r="AB122" t="s">
        <v>386</v>
      </c>
      <c r="AC122" s="88">
        <f>AVERAGEIFS(Applicability!$M:$M,Applicability!$A:$A,W122,Applicability!$B:$B,Y122,Applicability!$C:$C,X122)</f>
        <v>0.59000000000000008</v>
      </c>
      <c r="AD122">
        <v>10</v>
      </c>
      <c r="AE122" s="88">
        <v>0</v>
      </c>
      <c r="AF122" s="88">
        <f t="shared" si="10"/>
        <v>0</v>
      </c>
      <c r="AJ122" t="s">
        <v>194</v>
      </c>
      <c r="AK122" t="s">
        <v>236</v>
      </c>
      <c r="AL122" t="s">
        <v>201</v>
      </c>
      <c r="AM122" t="s">
        <v>316</v>
      </c>
      <c r="AN122" t="s">
        <v>234</v>
      </c>
      <c r="AO122" t="s">
        <v>235</v>
      </c>
      <c r="AP122" t="s">
        <v>386</v>
      </c>
      <c r="AQ122" s="88">
        <f>AVERAGEIFS(Applicability!$M:$M,Applicability!$A:$A,AK122,Applicability!$B:$B,AM122,Applicability!$C:$C,AL122)</f>
        <v>0.59000000000000008</v>
      </c>
      <c r="AR122">
        <v>10</v>
      </c>
      <c r="AS122" s="88">
        <v>0</v>
      </c>
      <c r="AT122" s="88">
        <f t="shared" si="11"/>
        <v>0</v>
      </c>
    </row>
    <row r="123" spans="1:46">
      <c r="A123" t="s">
        <v>194</v>
      </c>
      <c r="B123" t="s">
        <v>237</v>
      </c>
      <c r="C123" t="s">
        <v>196</v>
      </c>
      <c r="D123" t="s">
        <v>88</v>
      </c>
      <c r="E123" t="s">
        <v>232</v>
      </c>
      <c r="F123" t="s">
        <v>14</v>
      </c>
      <c r="G123" t="s">
        <v>386</v>
      </c>
      <c r="H123" s="88">
        <f>AVERAGEIFS(Applicability!$M:$M,Applicability!$A:$A,B123,Applicability!$B:$B,D123,Applicability!$C:$C,C123)</f>
        <v>0.78</v>
      </c>
      <c r="I123">
        <v>9</v>
      </c>
      <c r="J123" s="88">
        <v>0</v>
      </c>
      <c r="K123" s="88">
        <f t="shared" si="9"/>
        <v>0</v>
      </c>
      <c r="V123" t="s">
        <v>194</v>
      </c>
      <c r="W123" t="s">
        <v>237</v>
      </c>
      <c r="X123" t="s">
        <v>196</v>
      </c>
      <c r="Y123" t="s">
        <v>88</v>
      </c>
      <c r="Z123" t="s">
        <v>232</v>
      </c>
      <c r="AA123" t="s">
        <v>14</v>
      </c>
      <c r="AB123" t="s">
        <v>386</v>
      </c>
      <c r="AC123" s="88">
        <f>AVERAGEIFS(Applicability!$M:$M,Applicability!$A:$A,W123,Applicability!$B:$B,Y123,Applicability!$C:$C,X123)</f>
        <v>0.78</v>
      </c>
      <c r="AD123">
        <v>9</v>
      </c>
      <c r="AE123" s="88">
        <v>0</v>
      </c>
      <c r="AF123" s="88">
        <f t="shared" si="10"/>
        <v>0</v>
      </c>
      <c r="AJ123" t="s">
        <v>194</v>
      </c>
      <c r="AK123" t="s">
        <v>237</v>
      </c>
      <c r="AL123" t="s">
        <v>196</v>
      </c>
      <c r="AM123" t="s">
        <v>88</v>
      </c>
      <c r="AN123" t="s">
        <v>232</v>
      </c>
      <c r="AO123" t="s">
        <v>14</v>
      </c>
      <c r="AP123" t="s">
        <v>386</v>
      </c>
      <c r="AQ123" s="88">
        <f>AVERAGEIFS(Applicability!$M:$M,Applicability!$A:$A,AK123,Applicability!$B:$B,AM123,Applicability!$C:$C,AL123)</f>
        <v>0.78</v>
      </c>
      <c r="AR123">
        <v>9</v>
      </c>
      <c r="AS123" s="88">
        <v>0</v>
      </c>
      <c r="AT123" s="88">
        <f t="shared" si="11"/>
        <v>0</v>
      </c>
    </row>
    <row r="124" spans="1:46">
      <c r="A124" t="s">
        <v>194</v>
      </c>
      <c r="B124" t="s">
        <v>237</v>
      </c>
      <c r="C124" t="s">
        <v>196</v>
      </c>
      <c r="D124" t="s">
        <v>199</v>
      </c>
      <c r="E124" t="s">
        <v>232</v>
      </c>
      <c r="F124" t="s">
        <v>14</v>
      </c>
      <c r="G124" t="s">
        <v>386</v>
      </c>
      <c r="H124" s="88">
        <f>AVERAGEIFS(Applicability!$M:$M,Applicability!$A:$A,B124,Applicability!$B:$B,D124,Applicability!$C:$C,C124)</f>
        <v>0.78</v>
      </c>
      <c r="I124">
        <v>9</v>
      </c>
      <c r="J124" s="88">
        <v>0</v>
      </c>
      <c r="K124" s="88">
        <f t="shared" si="9"/>
        <v>0</v>
      </c>
      <c r="V124" t="s">
        <v>194</v>
      </c>
      <c r="W124" t="s">
        <v>237</v>
      </c>
      <c r="X124" t="s">
        <v>196</v>
      </c>
      <c r="Y124" t="s">
        <v>199</v>
      </c>
      <c r="Z124" t="s">
        <v>232</v>
      </c>
      <c r="AA124" t="s">
        <v>14</v>
      </c>
      <c r="AB124" t="s">
        <v>386</v>
      </c>
      <c r="AC124" s="88">
        <f>AVERAGEIFS(Applicability!$M:$M,Applicability!$A:$A,W124,Applicability!$B:$B,Y124,Applicability!$C:$C,X124)</f>
        <v>0.78</v>
      </c>
      <c r="AD124">
        <v>9</v>
      </c>
      <c r="AE124" s="88">
        <v>0</v>
      </c>
      <c r="AF124" s="88">
        <f t="shared" si="10"/>
        <v>0</v>
      </c>
      <c r="AJ124" t="s">
        <v>194</v>
      </c>
      <c r="AK124" t="s">
        <v>237</v>
      </c>
      <c r="AL124" t="s">
        <v>196</v>
      </c>
      <c r="AM124" t="s">
        <v>199</v>
      </c>
      <c r="AN124" t="s">
        <v>232</v>
      </c>
      <c r="AO124" t="s">
        <v>14</v>
      </c>
      <c r="AP124" t="s">
        <v>386</v>
      </c>
      <c r="AQ124" s="88">
        <f>AVERAGEIFS(Applicability!$M:$M,Applicability!$A:$A,AK124,Applicability!$B:$B,AM124,Applicability!$C:$C,AL124)</f>
        <v>0.78</v>
      </c>
      <c r="AR124">
        <v>9</v>
      </c>
      <c r="AS124" s="88">
        <v>0</v>
      </c>
      <c r="AT124" s="88">
        <f t="shared" si="11"/>
        <v>0</v>
      </c>
    </row>
    <row r="125" spans="1:46">
      <c r="A125" t="s">
        <v>194</v>
      </c>
      <c r="B125" t="s">
        <v>237</v>
      </c>
      <c r="C125" t="s">
        <v>196</v>
      </c>
      <c r="D125" t="s">
        <v>316</v>
      </c>
      <c r="E125" t="s">
        <v>232</v>
      </c>
      <c r="F125" t="s">
        <v>14</v>
      </c>
      <c r="G125" t="s">
        <v>386</v>
      </c>
      <c r="H125" s="88">
        <f>AVERAGEIFS(Applicability!$M:$M,Applicability!$A:$A,B125,Applicability!$B:$B,D125,Applicability!$C:$C,C125)</f>
        <v>0.78</v>
      </c>
      <c r="I125">
        <v>9</v>
      </c>
      <c r="J125" s="88">
        <v>0</v>
      </c>
      <c r="K125" s="88">
        <f t="shared" si="9"/>
        <v>0</v>
      </c>
      <c r="V125" t="s">
        <v>194</v>
      </c>
      <c r="W125" t="s">
        <v>237</v>
      </c>
      <c r="X125" t="s">
        <v>196</v>
      </c>
      <c r="Y125" t="s">
        <v>316</v>
      </c>
      <c r="Z125" t="s">
        <v>232</v>
      </c>
      <c r="AA125" t="s">
        <v>14</v>
      </c>
      <c r="AB125" t="s">
        <v>386</v>
      </c>
      <c r="AC125" s="88">
        <f>AVERAGEIFS(Applicability!$M:$M,Applicability!$A:$A,W125,Applicability!$B:$B,Y125,Applicability!$C:$C,X125)</f>
        <v>0.78</v>
      </c>
      <c r="AD125">
        <v>9</v>
      </c>
      <c r="AE125" s="88">
        <v>0</v>
      </c>
      <c r="AF125" s="88">
        <f t="shared" si="10"/>
        <v>0</v>
      </c>
      <c r="AJ125" t="s">
        <v>194</v>
      </c>
      <c r="AK125" t="s">
        <v>237</v>
      </c>
      <c r="AL125" t="s">
        <v>196</v>
      </c>
      <c r="AM125" t="s">
        <v>316</v>
      </c>
      <c r="AN125" t="s">
        <v>232</v>
      </c>
      <c r="AO125" t="s">
        <v>14</v>
      </c>
      <c r="AP125" t="s">
        <v>386</v>
      </c>
      <c r="AQ125" s="88">
        <f>AVERAGEIFS(Applicability!$M:$M,Applicability!$A:$A,AK125,Applicability!$B:$B,AM125,Applicability!$C:$C,AL125)</f>
        <v>0.78</v>
      </c>
      <c r="AR125">
        <v>9</v>
      </c>
      <c r="AS125" s="88">
        <v>0</v>
      </c>
      <c r="AT125" s="88">
        <f t="shared" si="11"/>
        <v>0</v>
      </c>
    </row>
    <row r="126" spans="1:46">
      <c r="A126" t="s">
        <v>194</v>
      </c>
      <c r="B126" t="s">
        <v>237</v>
      </c>
      <c r="C126" t="s">
        <v>201</v>
      </c>
      <c r="D126" t="s">
        <v>88</v>
      </c>
      <c r="E126" t="s">
        <v>232</v>
      </c>
      <c r="F126" t="s">
        <v>14</v>
      </c>
      <c r="G126" t="s">
        <v>386</v>
      </c>
      <c r="H126" s="88">
        <f>AVERAGEIFS(Applicability!$M:$M,Applicability!$A:$A,B126,Applicability!$B:$B,D126,Applicability!$C:$C,C126)</f>
        <v>0.78</v>
      </c>
      <c r="I126">
        <v>9</v>
      </c>
      <c r="J126" s="88">
        <v>0</v>
      </c>
      <c r="K126" s="88">
        <f t="shared" si="9"/>
        <v>0</v>
      </c>
      <c r="V126" t="s">
        <v>194</v>
      </c>
      <c r="W126" t="s">
        <v>237</v>
      </c>
      <c r="X126" t="s">
        <v>201</v>
      </c>
      <c r="Y126" t="s">
        <v>88</v>
      </c>
      <c r="Z126" t="s">
        <v>232</v>
      </c>
      <c r="AA126" t="s">
        <v>14</v>
      </c>
      <c r="AB126" t="s">
        <v>386</v>
      </c>
      <c r="AC126" s="88">
        <f>AVERAGEIFS(Applicability!$M:$M,Applicability!$A:$A,W126,Applicability!$B:$B,Y126,Applicability!$C:$C,X126)</f>
        <v>0.78</v>
      </c>
      <c r="AD126">
        <v>9</v>
      </c>
      <c r="AE126" s="88">
        <v>0</v>
      </c>
      <c r="AF126" s="88">
        <f t="shared" si="10"/>
        <v>0</v>
      </c>
      <c r="AJ126" t="s">
        <v>194</v>
      </c>
      <c r="AK126" t="s">
        <v>237</v>
      </c>
      <c r="AL126" t="s">
        <v>201</v>
      </c>
      <c r="AM126" t="s">
        <v>88</v>
      </c>
      <c r="AN126" t="s">
        <v>232</v>
      </c>
      <c r="AO126" t="s">
        <v>14</v>
      </c>
      <c r="AP126" t="s">
        <v>386</v>
      </c>
      <c r="AQ126" s="88">
        <f>AVERAGEIFS(Applicability!$M:$M,Applicability!$A:$A,AK126,Applicability!$B:$B,AM126,Applicability!$C:$C,AL126)</f>
        <v>0.78</v>
      </c>
      <c r="AR126">
        <v>9</v>
      </c>
      <c r="AS126" s="88">
        <v>0</v>
      </c>
      <c r="AT126" s="88">
        <f t="shared" si="11"/>
        <v>0</v>
      </c>
    </row>
    <row r="127" spans="1:46">
      <c r="A127" t="s">
        <v>194</v>
      </c>
      <c r="B127" t="s">
        <v>237</v>
      </c>
      <c r="C127" t="s">
        <v>201</v>
      </c>
      <c r="D127" t="s">
        <v>199</v>
      </c>
      <c r="E127" t="s">
        <v>232</v>
      </c>
      <c r="F127" t="s">
        <v>14</v>
      </c>
      <c r="G127" t="s">
        <v>386</v>
      </c>
      <c r="H127" s="88">
        <f>AVERAGEIFS(Applicability!$M:$M,Applicability!$A:$A,B127,Applicability!$B:$B,D127,Applicability!$C:$C,C127)</f>
        <v>0.78</v>
      </c>
      <c r="I127">
        <v>9</v>
      </c>
      <c r="J127" s="88">
        <v>0</v>
      </c>
      <c r="K127" s="88">
        <f t="shared" si="9"/>
        <v>0</v>
      </c>
      <c r="V127" t="s">
        <v>194</v>
      </c>
      <c r="W127" t="s">
        <v>237</v>
      </c>
      <c r="X127" t="s">
        <v>201</v>
      </c>
      <c r="Y127" t="s">
        <v>199</v>
      </c>
      <c r="Z127" t="s">
        <v>232</v>
      </c>
      <c r="AA127" t="s">
        <v>14</v>
      </c>
      <c r="AB127" t="s">
        <v>386</v>
      </c>
      <c r="AC127" s="88">
        <f>AVERAGEIFS(Applicability!$M:$M,Applicability!$A:$A,W127,Applicability!$B:$B,Y127,Applicability!$C:$C,X127)</f>
        <v>0.78</v>
      </c>
      <c r="AD127">
        <v>9</v>
      </c>
      <c r="AE127" s="88">
        <v>0</v>
      </c>
      <c r="AF127" s="88">
        <f t="shared" si="10"/>
        <v>0</v>
      </c>
      <c r="AJ127" t="s">
        <v>194</v>
      </c>
      <c r="AK127" t="s">
        <v>237</v>
      </c>
      <c r="AL127" t="s">
        <v>201</v>
      </c>
      <c r="AM127" t="s">
        <v>199</v>
      </c>
      <c r="AN127" t="s">
        <v>232</v>
      </c>
      <c r="AO127" t="s">
        <v>14</v>
      </c>
      <c r="AP127" t="s">
        <v>386</v>
      </c>
      <c r="AQ127" s="88">
        <f>AVERAGEIFS(Applicability!$M:$M,Applicability!$A:$A,AK127,Applicability!$B:$B,AM127,Applicability!$C:$C,AL127)</f>
        <v>0.78</v>
      </c>
      <c r="AR127">
        <v>9</v>
      </c>
      <c r="AS127" s="88">
        <v>0</v>
      </c>
      <c r="AT127" s="88">
        <f t="shared" si="11"/>
        <v>0</v>
      </c>
    </row>
    <row r="128" spans="1:46">
      <c r="A128" t="s">
        <v>194</v>
      </c>
      <c r="B128" t="s">
        <v>237</v>
      </c>
      <c r="C128" t="s">
        <v>201</v>
      </c>
      <c r="D128" t="s">
        <v>316</v>
      </c>
      <c r="E128" t="s">
        <v>232</v>
      </c>
      <c r="F128" t="s">
        <v>14</v>
      </c>
      <c r="G128" t="s">
        <v>386</v>
      </c>
      <c r="H128" s="88">
        <f>AVERAGEIFS(Applicability!$M:$M,Applicability!$A:$A,B128,Applicability!$B:$B,D128,Applicability!$C:$C,C128)</f>
        <v>0.78</v>
      </c>
      <c r="I128">
        <v>9</v>
      </c>
      <c r="J128" s="88">
        <v>0</v>
      </c>
      <c r="K128" s="88">
        <f t="shared" si="9"/>
        <v>0</v>
      </c>
      <c r="V128" t="s">
        <v>194</v>
      </c>
      <c r="W128" t="s">
        <v>237</v>
      </c>
      <c r="X128" t="s">
        <v>201</v>
      </c>
      <c r="Y128" t="s">
        <v>316</v>
      </c>
      <c r="Z128" t="s">
        <v>232</v>
      </c>
      <c r="AA128" t="s">
        <v>14</v>
      </c>
      <c r="AB128" t="s">
        <v>386</v>
      </c>
      <c r="AC128" s="88">
        <f>AVERAGEIFS(Applicability!$M:$M,Applicability!$A:$A,W128,Applicability!$B:$B,Y128,Applicability!$C:$C,X128)</f>
        <v>0.78</v>
      </c>
      <c r="AD128">
        <v>9</v>
      </c>
      <c r="AE128" s="88">
        <v>0</v>
      </c>
      <c r="AF128" s="88">
        <f t="shared" si="10"/>
        <v>0</v>
      </c>
      <c r="AJ128" t="s">
        <v>194</v>
      </c>
      <c r="AK128" t="s">
        <v>237</v>
      </c>
      <c r="AL128" t="s">
        <v>201</v>
      </c>
      <c r="AM128" t="s">
        <v>316</v>
      </c>
      <c r="AN128" t="s">
        <v>232</v>
      </c>
      <c r="AO128" t="s">
        <v>14</v>
      </c>
      <c r="AP128" t="s">
        <v>386</v>
      </c>
      <c r="AQ128" s="88">
        <f>AVERAGEIFS(Applicability!$M:$M,Applicability!$A:$A,AK128,Applicability!$B:$B,AM128,Applicability!$C:$C,AL128)</f>
        <v>0.78</v>
      </c>
      <c r="AR128">
        <v>9</v>
      </c>
      <c r="AS128" s="88">
        <v>0</v>
      </c>
      <c r="AT128" s="88">
        <f t="shared" si="11"/>
        <v>0</v>
      </c>
    </row>
    <row r="129" spans="1:46">
      <c r="A129" t="s">
        <v>194</v>
      </c>
      <c r="B129" t="s">
        <v>238</v>
      </c>
      <c r="C129" t="s">
        <v>196</v>
      </c>
      <c r="D129" t="s">
        <v>88</v>
      </c>
      <c r="E129" t="s">
        <v>232</v>
      </c>
      <c r="F129" t="s">
        <v>233</v>
      </c>
      <c r="G129" t="s">
        <v>386</v>
      </c>
      <c r="H129" s="88">
        <f>AVERAGEIFS(Applicability!$M:$M,Applicability!$A:$A,B129,Applicability!$B:$B,D129,Applicability!$C:$C,C129)</f>
        <v>0.59000000000000008</v>
      </c>
      <c r="I129">
        <v>10</v>
      </c>
      <c r="J129" s="88">
        <v>0</v>
      </c>
      <c r="K129" s="88">
        <f t="shared" si="9"/>
        <v>0</v>
      </c>
      <c r="V129" t="s">
        <v>194</v>
      </c>
      <c r="W129" t="s">
        <v>238</v>
      </c>
      <c r="X129" t="s">
        <v>196</v>
      </c>
      <c r="Y129" t="s">
        <v>88</v>
      </c>
      <c r="Z129" t="s">
        <v>232</v>
      </c>
      <c r="AA129" t="s">
        <v>233</v>
      </c>
      <c r="AB129" t="s">
        <v>386</v>
      </c>
      <c r="AC129" s="88">
        <f>AVERAGEIFS(Applicability!$M:$M,Applicability!$A:$A,W129,Applicability!$B:$B,Y129,Applicability!$C:$C,X129)</f>
        <v>0.59000000000000008</v>
      </c>
      <c r="AD129">
        <v>10</v>
      </c>
      <c r="AE129" s="88">
        <v>0</v>
      </c>
      <c r="AF129" s="88">
        <f t="shared" si="10"/>
        <v>0</v>
      </c>
      <c r="AJ129" t="s">
        <v>194</v>
      </c>
      <c r="AK129" t="s">
        <v>238</v>
      </c>
      <c r="AL129" t="s">
        <v>196</v>
      </c>
      <c r="AM129" t="s">
        <v>88</v>
      </c>
      <c r="AN129" t="s">
        <v>232</v>
      </c>
      <c r="AO129" t="s">
        <v>233</v>
      </c>
      <c r="AP129" t="s">
        <v>386</v>
      </c>
      <c r="AQ129" s="88">
        <f>AVERAGEIFS(Applicability!$M:$M,Applicability!$A:$A,AK129,Applicability!$B:$B,AM129,Applicability!$C:$C,AL129)</f>
        <v>0.59000000000000008</v>
      </c>
      <c r="AR129">
        <v>10</v>
      </c>
      <c r="AS129" s="88">
        <v>0</v>
      </c>
      <c r="AT129" s="88">
        <f t="shared" si="11"/>
        <v>0</v>
      </c>
    </row>
    <row r="130" spans="1:46">
      <c r="A130" t="s">
        <v>194</v>
      </c>
      <c r="B130" t="s">
        <v>238</v>
      </c>
      <c r="C130" t="s">
        <v>196</v>
      </c>
      <c r="D130" t="s">
        <v>199</v>
      </c>
      <c r="E130" t="s">
        <v>232</v>
      </c>
      <c r="F130" t="s">
        <v>233</v>
      </c>
      <c r="G130" t="s">
        <v>386</v>
      </c>
      <c r="H130" s="88">
        <f>AVERAGEIFS(Applicability!$M:$M,Applicability!$A:$A,B130,Applicability!$B:$B,D130,Applicability!$C:$C,C130)</f>
        <v>0.59000000000000008</v>
      </c>
      <c r="I130">
        <v>10</v>
      </c>
      <c r="J130" s="88">
        <v>0</v>
      </c>
      <c r="K130" s="88">
        <f t="shared" si="9"/>
        <v>0</v>
      </c>
      <c r="V130" t="s">
        <v>194</v>
      </c>
      <c r="W130" t="s">
        <v>238</v>
      </c>
      <c r="X130" t="s">
        <v>196</v>
      </c>
      <c r="Y130" t="s">
        <v>199</v>
      </c>
      <c r="Z130" t="s">
        <v>232</v>
      </c>
      <c r="AA130" t="s">
        <v>233</v>
      </c>
      <c r="AB130" t="s">
        <v>386</v>
      </c>
      <c r="AC130" s="88">
        <f>AVERAGEIFS(Applicability!$M:$M,Applicability!$A:$A,W130,Applicability!$B:$B,Y130,Applicability!$C:$C,X130)</f>
        <v>0.59000000000000008</v>
      </c>
      <c r="AD130">
        <v>10</v>
      </c>
      <c r="AE130" s="88">
        <v>0</v>
      </c>
      <c r="AF130" s="88">
        <f t="shared" si="10"/>
        <v>0</v>
      </c>
      <c r="AJ130" t="s">
        <v>194</v>
      </c>
      <c r="AK130" t="s">
        <v>238</v>
      </c>
      <c r="AL130" t="s">
        <v>196</v>
      </c>
      <c r="AM130" t="s">
        <v>199</v>
      </c>
      <c r="AN130" t="s">
        <v>232</v>
      </c>
      <c r="AO130" t="s">
        <v>233</v>
      </c>
      <c r="AP130" t="s">
        <v>386</v>
      </c>
      <c r="AQ130" s="88">
        <f>AVERAGEIFS(Applicability!$M:$M,Applicability!$A:$A,AK130,Applicability!$B:$B,AM130,Applicability!$C:$C,AL130)</f>
        <v>0.59000000000000008</v>
      </c>
      <c r="AR130">
        <v>10</v>
      </c>
      <c r="AS130" s="88">
        <v>0</v>
      </c>
      <c r="AT130" s="88">
        <f t="shared" si="11"/>
        <v>0</v>
      </c>
    </row>
    <row r="131" spans="1:46">
      <c r="A131" t="s">
        <v>194</v>
      </c>
      <c r="B131" t="s">
        <v>238</v>
      </c>
      <c r="C131" t="s">
        <v>196</v>
      </c>
      <c r="D131" t="s">
        <v>316</v>
      </c>
      <c r="E131" t="s">
        <v>232</v>
      </c>
      <c r="F131" t="s">
        <v>233</v>
      </c>
      <c r="G131" t="s">
        <v>386</v>
      </c>
      <c r="H131" s="88">
        <f>AVERAGEIFS(Applicability!$M:$M,Applicability!$A:$A,B131,Applicability!$B:$B,D131,Applicability!$C:$C,C131)</f>
        <v>0.59000000000000008</v>
      </c>
      <c r="I131">
        <v>10</v>
      </c>
      <c r="J131" s="88">
        <v>0</v>
      </c>
      <c r="K131" s="88">
        <f t="shared" si="9"/>
        <v>0</v>
      </c>
      <c r="V131" t="s">
        <v>194</v>
      </c>
      <c r="W131" t="s">
        <v>238</v>
      </c>
      <c r="X131" t="s">
        <v>196</v>
      </c>
      <c r="Y131" t="s">
        <v>316</v>
      </c>
      <c r="Z131" t="s">
        <v>232</v>
      </c>
      <c r="AA131" t="s">
        <v>233</v>
      </c>
      <c r="AB131" t="s">
        <v>386</v>
      </c>
      <c r="AC131" s="88">
        <f>AVERAGEIFS(Applicability!$M:$M,Applicability!$A:$A,W131,Applicability!$B:$B,Y131,Applicability!$C:$C,X131)</f>
        <v>0.59000000000000008</v>
      </c>
      <c r="AD131">
        <v>10</v>
      </c>
      <c r="AE131" s="88">
        <v>0</v>
      </c>
      <c r="AF131" s="88">
        <f t="shared" si="10"/>
        <v>0</v>
      </c>
      <c r="AJ131" t="s">
        <v>194</v>
      </c>
      <c r="AK131" t="s">
        <v>238</v>
      </c>
      <c r="AL131" t="s">
        <v>196</v>
      </c>
      <c r="AM131" t="s">
        <v>316</v>
      </c>
      <c r="AN131" t="s">
        <v>232</v>
      </c>
      <c r="AO131" t="s">
        <v>233</v>
      </c>
      <c r="AP131" t="s">
        <v>386</v>
      </c>
      <c r="AQ131" s="88">
        <f>AVERAGEIFS(Applicability!$M:$M,Applicability!$A:$A,AK131,Applicability!$B:$B,AM131,Applicability!$C:$C,AL131)</f>
        <v>0.59000000000000008</v>
      </c>
      <c r="AR131">
        <v>10</v>
      </c>
      <c r="AS131" s="88">
        <v>0</v>
      </c>
      <c r="AT131" s="88">
        <f t="shared" si="11"/>
        <v>0</v>
      </c>
    </row>
    <row r="132" spans="1:46">
      <c r="A132" t="s">
        <v>194</v>
      </c>
      <c r="B132" t="s">
        <v>238</v>
      </c>
      <c r="C132" t="s">
        <v>201</v>
      </c>
      <c r="D132" t="s">
        <v>88</v>
      </c>
      <c r="E132" t="s">
        <v>232</v>
      </c>
      <c r="F132" t="s">
        <v>233</v>
      </c>
      <c r="G132" t="s">
        <v>386</v>
      </c>
      <c r="H132" s="88">
        <f>AVERAGEIFS(Applicability!$M:$M,Applicability!$A:$A,B132,Applicability!$B:$B,D132,Applicability!$C:$C,C132)</f>
        <v>0.59000000000000008</v>
      </c>
      <c r="I132">
        <v>10</v>
      </c>
      <c r="J132" s="88">
        <v>0</v>
      </c>
      <c r="K132" s="88">
        <f t="shared" ref="K132:K195" si="12">IF(J132&lt;&gt;"",J132,H132)</f>
        <v>0</v>
      </c>
      <c r="V132" t="s">
        <v>194</v>
      </c>
      <c r="W132" t="s">
        <v>238</v>
      </c>
      <c r="X132" t="s">
        <v>201</v>
      </c>
      <c r="Y132" t="s">
        <v>88</v>
      </c>
      <c r="Z132" t="s">
        <v>232</v>
      </c>
      <c r="AA132" t="s">
        <v>233</v>
      </c>
      <c r="AB132" t="s">
        <v>386</v>
      </c>
      <c r="AC132" s="88">
        <f>AVERAGEIFS(Applicability!$M:$M,Applicability!$A:$A,W132,Applicability!$B:$B,Y132,Applicability!$C:$C,X132)</f>
        <v>0.59000000000000008</v>
      </c>
      <c r="AD132">
        <v>10</v>
      </c>
      <c r="AE132" s="88">
        <v>0</v>
      </c>
      <c r="AF132" s="88">
        <f t="shared" ref="AF132:AF195" si="13">IF(AE132&lt;&gt;"",AE132,AC132)</f>
        <v>0</v>
      </c>
      <c r="AJ132" t="s">
        <v>194</v>
      </c>
      <c r="AK132" t="s">
        <v>238</v>
      </c>
      <c r="AL132" t="s">
        <v>201</v>
      </c>
      <c r="AM132" t="s">
        <v>88</v>
      </c>
      <c r="AN132" t="s">
        <v>232</v>
      </c>
      <c r="AO132" t="s">
        <v>233</v>
      </c>
      <c r="AP132" t="s">
        <v>386</v>
      </c>
      <c r="AQ132" s="88">
        <f>AVERAGEIFS(Applicability!$M:$M,Applicability!$A:$A,AK132,Applicability!$B:$B,AM132,Applicability!$C:$C,AL132)</f>
        <v>0.59000000000000008</v>
      </c>
      <c r="AR132">
        <v>10</v>
      </c>
      <c r="AS132" s="88">
        <v>0</v>
      </c>
      <c r="AT132" s="88">
        <f t="shared" ref="AT132:AT195" si="14">IF(AS132&lt;&gt;"",AS132,AQ132)</f>
        <v>0</v>
      </c>
    </row>
    <row r="133" spans="1:46">
      <c r="A133" t="s">
        <v>194</v>
      </c>
      <c r="B133" t="s">
        <v>238</v>
      </c>
      <c r="C133" t="s">
        <v>201</v>
      </c>
      <c r="D133" t="s">
        <v>199</v>
      </c>
      <c r="E133" t="s">
        <v>232</v>
      </c>
      <c r="F133" t="s">
        <v>233</v>
      </c>
      <c r="G133" t="s">
        <v>386</v>
      </c>
      <c r="H133" s="88">
        <f>AVERAGEIFS(Applicability!$M:$M,Applicability!$A:$A,B133,Applicability!$B:$B,D133,Applicability!$C:$C,C133)</f>
        <v>0.59000000000000008</v>
      </c>
      <c r="I133">
        <v>10</v>
      </c>
      <c r="J133" s="88">
        <v>0</v>
      </c>
      <c r="K133" s="88">
        <f t="shared" si="12"/>
        <v>0</v>
      </c>
      <c r="V133" t="s">
        <v>194</v>
      </c>
      <c r="W133" t="s">
        <v>238</v>
      </c>
      <c r="X133" t="s">
        <v>201</v>
      </c>
      <c r="Y133" t="s">
        <v>199</v>
      </c>
      <c r="Z133" t="s">
        <v>232</v>
      </c>
      <c r="AA133" t="s">
        <v>233</v>
      </c>
      <c r="AB133" t="s">
        <v>386</v>
      </c>
      <c r="AC133" s="88">
        <f>AVERAGEIFS(Applicability!$M:$M,Applicability!$A:$A,W133,Applicability!$B:$B,Y133,Applicability!$C:$C,X133)</f>
        <v>0.59000000000000008</v>
      </c>
      <c r="AD133">
        <v>10</v>
      </c>
      <c r="AE133" s="88">
        <v>0</v>
      </c>
      <c r="AF133" s="88">
        <f t="shared" si="13"/>
        <v>0</v>
      </c>
      <c r="AJ133" t="s">
        <v>194</v>
      </c>
      <c r="AK133" t="s">
        <v>238</v>
      </c>
      <c r="AL133" t="s">
        <v>201</v>
      </c>
      <c r="AM133" t="s">
        <v>199</v>
      </c>
      <c r="AN133" t="s">
        <v>232</v>
      </c>
      <c r="AO133" t="s">
        <v>233</v>
      </c>
      <c r="AP133" t="s">
        <v>386</v>
      </c>
      <c r="AQ133" s="88">
        <f>AVERAGEIFS(Applicability!$M:$M,Applicability!$A:$A,AK133,Applicability!$B:$B,AM133,Applicability!$C:$C,AL133)</f>
        <v>0.59000000000000008</v>
      </c>
      <c r="AR133">
        <v>10</v>
      </c>
      <c r="AS133" s="88">
        <v>0</v>
      </c>
      <c r="AT133" s="88">
        <f t="shared" si="14"/>
        <v>0</v>
      </c>
    </row>
    <row r="134" spans="1:46">
      <c r="A134" t="s">
        <v>194</v>
      </c>
      <c r="B134" t="s">
        <v>238</v>
      </c>
      <c r="C134" t="s">
        <v>201</v>
      </c>
      <c r="D134" t="s">
        <v>316</v>
      </c>
      <c r="E134" t="s">
        <v>232</v>
      </c>
      <c r="F134" t="s">
        <v>233</v>
      </c>
      <c r="G134" t="s">
        <v>386</v>
      </c>
      <c r="H134" s="88">
        <f>AVERAGEIFS(Applicability!$M:$M,Applicability!$A:$A,B134,Applicability!$B:$B,D134,Applicability!$C:$C,C134)</f>
        <v>0.59000000000000008</v>
      </c>
      <c r="I134">
        <v>10</v>
      </c>
      <c r="J134" s="88">
        <v>0</v>
      </c>
      <c r="K134" s="88">
        <f t="shared" si="12"/>
        <v>0</v>
      </c>
      <c r="V134" t="s">
        <v>194</v>
      </c>
      <c r="W134" t="s">
        <v>238</v>
      </c>
      <c r="X134" t="s">
        <v>201</v>
      </c>
      <c r="Y134" t="s">
        <v>316</v>
      </c>
      <c r="Z134" t="s">
        <v>232</v>
      </c>
      <c r="AA134" t="s">
        <v>233</v>
      </c>
      <c r="AB134" t="s">
        <v>386</v>
      </c>
      <c r="AC134" s="88">
        <f>AVERAGEIFS(Applicability!$M:$M,Applicability!$A:$A,W134,Applicability!$B:$B,Y134,Applicability!$C:$C,X134)</f>
        <v>0.59000000000000008</v>
      </c>
      <c r="AD134">
        <v>10</v>
      </c>
      <c r="AE134" s="88">
        <v>0</v>
      </c>
      <c r="AF134" s="88">
        <f t="shared" si="13"/>
        <v>0</v>
      </c>
      <c r="AJ134" t="s">
        <v>194</v>
      </c>
      <c r="AK134" t="s">
        <v>238</v>
      </c>
      <c r="AL134" t="s">
        <v>201</v>
      </c>
      <c r="AM134" t="s">
        <v>316</v>
      </c>
      <c r="AN134" t="s">
        <v>232</v>
      </c>
      <c r="AO134" t="s">
        <v>233</v>
      </c>
      <c r="AP134" t="s">
        <v>386</v>
      </c>
      <c r="AQ134" s="88">
        <f>AVERAGEIFS(Applicability!$M:$M,Applicability!$A:$A,AK134,Applicability!$B:$B,AM134,Applicability!$C:$C,AL134)</f>
        <v>0.59000000000000008</v>
      </c>
      <c r="AR134">
        <v>10</v>
      </c>
      <c r="AS134" s="88">
        <v>0</v>
      </c>
      <c r="AT134" s="88">
        <f t="shared" si="14"/>
        <v>0</v>
      </c>
    </row>
    <row r="135" spans="1:46">
      <c r="A135" t="s">
        <v>194</v>
      </c>
      <c r="B135" t="s">
        <v>238</v>
      </c>
      <c r="C135" t="s">
        <v>196</v>
      </c>
      <c r="D135" t="s">
        <v>88</v>
      </c>
      <c r="E135" t="s">
        <v>234</v>
      </c>
      <c r="F135" t="s">
        <v>235</v>
      </c>
      <c r="G135" t="s">
        <v>386</v>
      </c>
      <c r="H135" s="88">
        <f>AVERAGEIFS(Applicability!$M:$M,Applicability!$A:$A,B135,Applicability!$B:$B,D135,Applicability!$C:$C,C135)</f>
        <v>0.59000000000000008</v>
      </c>
      <c r="I135">
        <v>10</v>
      </c>
      <c r="J135" s="88">
        <v>0</v>
      </c>
      <c r="K135" s="88">
        <f t="shared" si="12"/>
        <v>0</v>
      </c>
      <c r="V135" t="s">
        <v>194</v>
      </c>
      <c r="W135" t="s">
        <v>238</v>
      </c>
      <c r="X135" t="s">
        <v>196</v>
      </c>
      <c r="Y135" t="s">
        <v>88</v>
      </c>
      <c r="Z135" t="s">
        <v>234</v>
      </c>
      <c r="AA135" t="s">
        <v>235</v>
      </c>
      <c r="AB135" t="s">
        <v>386</v>
      </c>
      <c r="AC135" s="88">
        <f>AVERAGEIFS(Applicability!$M:$M,Applicability!$A:$A,W135,Applicability!$B:$B,Y135,Applicability!$C:$C,X135)</f>
        <v>0.59000000000000008</v>
      </c>
      <c r="AD135">
        <v>10</v>
      </c>
      <c r="AE135" s="88">
        <v>0</v>
      </c>
      <c r="AF135" s="88">
        <f t="shared" si="13"/>
        <v>0</v>
      </c>
      <c r="AJ135" t="s">
        <v>194</v>
      </c>
      <c r="AK135" t="s">
        <v>238</v>
      </c>
      <c r="AL135" t="s">
        <v>196</v>
      </c>
      <c r="AM135" t="s">
        <v>88</v>
      </c>
      <c r="AN135" t="s">
        <v>234</v>
      </c>
      <c r="AO135" t="s">
        <v>235</v>
      </c>
      <c r="AP135" t="s">
        <v>386</v>
      </c>
      <c r="AQ135" s="88">
        <f>AVERAGEIFS(Applicability!$M:$M,Applicability!$A:$A,AK135,Applicability!$B:$B,AM135,Applicability!$C:$C,AL135)</f>
        <v>0.59000000000000008</v>
      </c>
      <c r="AR135">
        <v>10</v>
      </c>
      <c r="AS135" s="88">
        <v>0</v>
      </c>
      <c r="AT135" s="88">
        <f t="shared" si="14"/>
        <v>0</v>
      </c>
    </row>
    <row r="136" spans="1:46">
      <c r="A136" t="s">
        <v>194</v>
      </c>
      <c r="B136" t="s">
        <v>238</v>
      </c>
      <c r="C136" t="s">
        <v>196</v>
      </c>
      <c r="D136" t="s">
        <v>199</v>
      </c>
      <c r="E136" t="s">
        <v>234</v>
      </c>
      <c r="F136" t="s">
        <v>235</v>
      </c>
      <c r="G136" t="s">
        <v>386</v>
      </c>
      <c r="H136" s="88">
        <f>AVERAGEIFS(Applicability!$M:$M,Applicability!$A:$A,B136,Applicability!$B:$B,D136,Applicability!$C:$C,C136)</f>
        <v>0.59000000000000008</v>
      </c>
      <c r="I136">
        <v>10</v>
      </c>
      <c r="J136" s="88">
        <v>0</v>
      </c>
      <c r="K136" s="88">
        <f t="shared" si="12"/>
        <v>0</v>
      </c>
      <c r="V136" t="s">
        <v>194</v>
      </c>
      <c r="W136" t="s">
        <v>238</v>
      </c>
      <c r="X136" t="s">
        <v>196</v>
      </c>
      <c r="Y136" t="s">
        <v>199</v>
      </c>
      <c r="Z136" t="s">
        <v>234</v>
      </c>
      <c r="AA136" t="s">
        <v>235</v>
      </c>
      <c r="AB136" t="s">
        <v>386</v>
      </c>
      <c r="AC136" s="88">
        <f>AVERAGEIFS(Applicability!$M:$M,Applicability!$A:$A,W136,Applicability!$B:$B,Y136,Applicability!$C:$C,X136)</f>
        <v>0.59000000000000008</v>
      </c>
      <c r="AD136">
        <v>10</v>
      </c>
      <c r="AE136" s="88">
        <v>0</v>
      </c>
      <c r="AF136" s="88">
        <f t="shared" si="13"/>
        <v>0</v>
      </c>
      <c r="AJ136" t="s">
        <v>194</v>
      </c>
      <c r="AK136" t="s">
        <v>238</v>
      </c>
      <c r="AL136" t="s">
        <v>196</v>
      </c>
      <c r="AM136" t="s">
        <v>199</v>
      </c>
      <c r="AN136" t="s">
        <v>234</v>
      </c>
      <c r="AO136" t="s">
        <v>235</v>
      </c>
      <c r="AP136" t="s">
        <v>386</v>
      </c>
      <c r="AQ136" s="88">
        <f>AVERAGEIFS(Applicability!$M:$M,Applicability!$A:$A,AK136,Applicability!$B:$B,AM136,Applicability!$C:$C,AL136)</f>
        <v>0.59000000000000008</v>
      </c>
      <c r="AR136">
        <v>10</v>
      </c>
      <c r="AS136" s="88">
        <v>0</v>
      </c>
      <c r="AT136" s="88">
        <f t="shared" si="14"/>
        <v>0</v>
      </c>
    </row>
    <row r="137" spans="1:46">
      <c r="A137" t="s">
        <v>194</v>
      </c>
      <c r="B137" t="s">
        <v>238</v>
      </c>
      <c r="C137" t="s">
        <v>196</v>
      </c>
      <c r="D137" t="s">
        <v>316</v>
      </c>
      <c r="E137" t="s">
        <v>234</v>
      </c>
      <c r="F137" t="s">
        <v>235</v>
      </c>
      <c r="G137" t="s">
        <v>386</v>
      </c>
      <c r="H137" s="88">
        <f>AVERAGEIFS(Applicability!$M:$M,Applicability!$A:$A,B137,Applicability!$B:$B,D137,Applicability!$C:$C,C137)</f>
        <v>0.59000000000000008</v>
      </c>
      <c r="I137">
        <v>10</v>
      </c>
      <c r="J137" s="88">
        <v>0</v>
      </c>
      <c r="K137" s="88">
        <f t="shared" si="12"/>
        <v>0</v>
      </c>
      <c r="V137" t="s">
        <v>194</v>
      </c>
      <c r="W137" t="s">
        <v>238</v>
      </c>
      <c r="X137" t="s">
        <v>196</v>
      </c>
      <c r="Y137" t="s">
        <v>316</v>
      </c>
      <c r="Z137" t="s">
        <v>234</v>
      </c>
      <c r="AA137" t="s">
        <v>235</v>
      </c>
      <c r="AB137" t="s">
        <v>386</v>
      </c>
      <c r="AC137" s="88">
        <f>AVERAGEIFS(Applicability!$M:$M,Applicability!$A:$A,W137,Applicability!$B:$B,Y137,Applicability!$C:$C,X137)</f>
        <v>0.59000000000000008</v>
      </c>
      <c r="AD137">
        <v>10</v>
      </c>
      <c r="AE137" s="88">
        <v>0</v>
      </c>
      <c r="AF137" s="88">
        <f t="shared" si="13"/>
        <v>0</v>
      </c>
      <c r="AJ137" t="s">
        <v>194</v>
      </c>
      <c r="AK137" t="s">
        <v>238</v>
      </c>
      <c r="AL137" t="s">
        <v>196</v>
      </c>
      <c r="AM137" t="s">
        <v>316</v>
      </c>
      <c r="AN137" t="s">
        <v>234</v>
      </c>
      <c r="AO137" t="s">
        <v>235</v>
      </c>
      <c r="AP137" t="s">
        <v>386</v>
      </c>
      <c r="AQ137" s="88">
        <f>AVERAGEIFS(Applicability!$M:$M,Applicability!$A:$A,AK137,Applicability!$B:$B,AM137,Applicability!$C:$C,AL137)</f>
        <v>0.59000000000000008</v>
      </c>
      <c r="AR137">
        <v>10</v>
      </c>
      <c r="AS137" s="88">
        <v>0</v>
      </c>
      <c r="AT137" s="88">
        <f t="shared" si="14"/>
        <v>0</v>
      </c>
    </row>
    <row r="138" spans="1:46">
      <c r="A138" t="s">
        <v>194</v>
      </c>
      <c r="B138" t="s">
        <v>238</v>
      </c>
      <c r="C138" t="s">
        <v>201</v>
      </c>
      <c r="D138" t="s">
        <v>88</v>
      </c>
      <c r="E138" t="s">
        <v>234</v>
      </c>
      <c r="F138" t="s">
        <v>235</v>
      </c>
      <c r="G138" t="s">
        <v>386</v>
      </c>
      <c r="H138" s="88">
        <f>AVERAGEIFS(Applicability!$M:$M,Applicability!$A:$A,B138,Applicability!$B:$B,D138,Applicability!$C:$C,C138)</f>
        <v>0.59000000000000008</v>
      </c>
      <c r="I138">
        <v>10</v>
      </c>
      <c r="J138" s="88">
        <v>0</v>
      </c>
      <c r="K138" s="88">
        <f t="shared" si="12"/>
        <v>0</v>
      </c>
      <c r="V138" t="s">
        <v>194</v>
      </c>
      <c r="W138" t="s">
        <v>238</v>
      </c>
      <c r="X138" t="s">
        <v>201</v>
      </c>
      <c r="Y138" t="s">
        <v>88</v>
      </c>
      <c r="Z138" t="s">
        <v>234</v>
      </c>
      <c r="AA138" t="s">
        <v>235</v>
      </c>
      <c r="AB138" t="s">
        <v>386</v>
      </c>
      <c r="AC138" s="88">
        <f>AVERAGEIFS(Applicability!$M:$M,Applicability!$A:$A,W138,Applicability!$B:$B,Y138,Applicability!$C:$C,X138)</f>
        <v>0.59000000000000008</v>
      </c>
      <c r="AD138">
        <v>10</v>
      </c>
      <c r="AE138" s="88">
        <v>0</v>
      </c>
      <c r="AF138" s="88">
        <f t="shared" si="13"/>
        <v>0</v>
      </c>
      <c r="AJ138" t="s">
        <v>194</v>
      </c>
      <c r="AK138" t="s">
        <v>238</v>
      </c>
      <c r="AL138" t="s">
        <v>201</v>
      </c>
      <c r="AM138" t="s">
        <v>88</v>
      </c>
      <c r="AN138" t="s">
        <v>234</v>
      </c>
      <c r="AO138" t="s">
        <v>235</v>
      </c>
      <c r="AP138" t="s">
        <v>386</v>
      </c>
      <c r="AQ138" s="88">
        <f>AVERAGEIFS(Applicability!$M:$M,Applicability!$A:$A,AK138,Applicability!$B:$B,AM138,Applicability!$C:$C,AL138)</f>
        <v>0.59000000000000008</v>
      </c>
      <c r="AR138">
        <v>10</v>
      </c>
      <c r="AS138" s="88">
        <v>0</v>
      </c>
      <c r="AT138" s="88">
        <f t="shared" si="14"/>
        <v>0</v>
      </c>
    </row>
    <row r="139" spans="1:46">
      <c r="A139" t="s">
        <v>194</v>
      </c>
      <c r="B139" t="s">
        <v>238</v>
      </c>
      <c r="C139" t="s">
        <v>201</v>
      </c>
      <c r="D139" t="s">
        <v>199</v>
      </c>
      <c r="E139" t="s">
        <v>234</v>
      </c>
      <c r="F139" t="s">
        <v>235</v>
      </c>
      <c r="G139" t="s">
        <v>386</v>
      </c>
      <c r="H139" s="88">
        <f>AVERAGEIFS(Applicability!$M:$M,Applicability!$A:$A,B139,Applicability!$B:$B,D139,Applicability!$C:$C,C139)</f>
        <v>0.59000000000000008</v>
      </c>
      <c r="I139">
        <v>10</v>
      </c>
      <c r="J139" s="88">
        <v>0</v>
      </c>
      <c r="K139" s="88">
        <f t="shared" si="12"/>
        <v>0</v>
      </c>
      <c r="V139" t="s">
        <v>194</v>
      </c>
      <c r="W139" t="s">
        <v>238</v>
      </c>
      <c r="X139" t="s">
        <v>201</v>
      </c>
      <c r="Y139" t="s">
        <v>199</v>
      </c>
      <c r="Z139" t="s">
        <v>234</v>
      </c>
      <c r="AA139" t="s">
        <v>235</v>
      </c>
      <c r="AB139" t="s">
        <v>386</v>
      </c>
      <c r="AC139" s="88">
        <f>AVERAGEIFS(Applicability!$M:$M,Applicability!$A:$A,W139,Applicability!$B:$B,Y139,Applicability!$C:$C,X139)</f>
        <v>0.59000000000000008</v>
      </c>
      <c r="AD139">
        <v>10</v>
      </c>
      <c r="AE139" s="88">
        <v>0</v>
      </c>
      <c r="AF139" s="88">
        <f t="shared" si="13"/>
        <v>0</v>
      </c>
      <c r="AJ139" t="s">
        <v>194</v>
      </c>
      <c r="AK139" t="s">
        <v>238</v>
      </c>
      <c r="AL139" t="s">
        <v>201</v>
      </c>
      <c r="AM139" t="s">
        <v>199</v>
      </c>
      <c r="AN139" t="s">
        <v>234</v>
      </c>
      <c r="AO139" t="s">
        <v>235</v>
      </c>
      <c r="AP139" t="s">
        <v>386</v>
      </c>
      <c r="AQ139" s="88">
        <f>AVERAGEIFS(Applicability!$M:$M,Applicability!$A:$A,AK139,Applicability!$B:$B,AM139,Applicability!$C:$C,AL139)</f>
        <v>0.59000000000000008</v>
      </c>
      <c r="AR139">
        <v>10</v>
      </c>
      <c r="AS139" s="88">
        <v>0</v>
      </c>
      <c r="AT139" s="88">
        <f t="shared" si="14"/>
        <v>0</v>
      </c>
    </row>
    <row r="140" spans="1:46">
      <c r="A140" t="s">
        <v>194</v>
      </c>
      <c r="B140" t="s">
        <v>238</v>
      </c>
      <c r="C140" t="s">
        <v>201</v>
      </c>
      <c r="D140" t="s">
        <v>316</v>
      </c>
      <c r="E140" t="s">
        <v>234</v>
      </c>
      <c r="F140" t="s">
        <v>235</v>
      </c>
      <c r="G140" t="s">
        <v>386</v>
      </c>
      <c r="H140" s="88">
        <f>AVERAGEIFS(Applicability!$M:$M,Applicability!$A:$A,B140,Applicability!$B:$B,D140,Applicability!$C:$C,C140)</f>
        <v>0.59000000000000008</v>
      </c>
      <c r="I140">
        <v>10</v>
      </c>
      <c r="J140" s="88">
        <v>0</v>
      </c>
      <c r="K140" s="88">
        <f t="shared" si="12"/>
        <v>0</v>
      </c>
      <c r="V140" t="s">
        <v>194</v>
      </c>
      <c r="W140" t="s">
        <v>238</v>
      </c>
      <c r="X140" t="s">
        <v>201</v>
      </c>
      <c r="Y140" t="s">
        <v>316</v>
      </c>
      <c r="Z140" t="s">
        <v>234</v>
      </c>
      <c r="AA140" t="s">
        <v>235</v>
      </c>
      <c r="AB140" t="s">
        <v>386</v>
      </c>
      <c r="AC140" s="88">
        <f>AVERAGEIFS(Applicability!$M:$M,Applicability!$A:$A,W140,Applicability!$B:$B,Y140,Applicability!$C:$C,X140)</f>
        <v>0.59000000000000008</v>
      </c>
      <c r="AD140">
        <v>10</v>
      </c>
      <c r="AE140" s="88">
        <v>0</v>
      </c>
      <c r="AF140" s="88">
        <f t="shared" si="13"/>
        <v>0</v>
      </c>
      <c r="AJ140" t="s">
        <v>194</v>
      </c>
      <c r="AK140" t="s">
        <v>238</v>
      </c>
      <c r="AL140" t="s">
        <v>201</v>
      </c>
      <c r="AM140" t="s">
        <v>316</v>
      </c>
      <c r="AN140" t="s">
        <v>234</v>
      </c>
      <c r="AO140" t="s">
        <v>235</v>
      </c>
      <c r="AP140" t="s">
        <v>386</v>
      </c>
      <c r="AQ140" s="88">
        <f>AVERAGEIFS(Applicability!$M:$M,Applicability!$A:$A,AK140,Applicability!$B:$B,AM140,Applicability!$C:$C,AL140)</f>
        <v>0.59000000000000008</v>
      </c>
      <c r="AR140">
        <v>10</v>
      </c>
      <c r="AS140" s="88">
        <v>0</v>
      </c>
      <c r="AT140" s="88">
        <f t="shared" si="14"/>
        <v>0</v>
      </c>
    </row>
    <row r="141" spans="1:46">
      <c r="A141" t="s">
        <v>194</v>
      </c>
      <c r="B141" t="s">
        <v>239</v>
      </c>
      <c r="C141" t="s">
        <v>196</v>
      </c>
      <c r="D141" t="s">
        <v>88</v>
      </c>
      <c r="E141" t="s">
        <v>232</v>
      </c>
      <c r="F141" t="s">
        <v>14</v>
      </c>
      <c r="G141" t="s">
        <v>386</v>
      </c>
      <c r="H141" s="88">
        <f>AVERAGEIFS(Applicability!$M:$M,Applicability!$A:$A,B141,Applicability!$B:$B,D141,Applicability!$C:$C,C141)</f>
        <v>0.78</v>
      </c>
      <c r="I141">
        <v>9</v>
      </c>
      <c r="J141" s="88">
        <v>0</v>
      </c>
      <c r="K141" s="88">
        <f t="shared" si="12"/>
        <v>0</v>
      </c>
      <c r="V141" t="s">
        <v>194</v>
      </c>
      <c r="W141" t="s">
        <v>239</v>
      </c>
      <c r="X141" t="s">
        <v>196</v>
      </c>
      <c r="Y141" t="s">
        <v>88</v>
      </c>
      <c r="Z141" t="s">
        <v>232</v>
      </c>
      <c r="AA141" t="s">
        <v>14</v>
      </c>
      <c r="AB141" t="s">
        <v>386</v>
      </c>
      <c r="AC141" s="88">
        <f>AVERAGEIFS(Applicability!$M:$M,Applicability!$A:$A,W141,Applicability!$B:$B,Y141,Applicability!$C:$C,X141)</f>
        <v>0.78</v>
      </c>
      <c r="AD141">
        <v>9</v>
      </c>
      <c r="AE141" s="88">
        <v>0</v>
      </c>
      <c r="AF141" s="88">
        <f t="shared" si="13"/>
        <v>0</v>
      </c>
      <c r="AJ141" t="s">
        <v>194</v>
      </c>
      <c r="AK141" t="s">
        <v>239</v>
      </c>
      <c r="AL141" t="s">
        <v>196</v>
      </c>
      <c r="AM141" t="s">
        <v>88</v>
      </c>
      <c r="AN141" t="s">
        <v>232</v>
      </c>
      <c r="AO141" t="s">
        <v>14</v>
      </c>
      <c r="AP141" t="s">
        <v>386</v>
      </c>
      <c r="AQ141" s="88">
        <f>AVERAGEIFS(Applicability!$M:$M,Applicability!$A:$A,AK141,Applicability!$B:$B,AM141,Applicability!$C:$C,AL141)</f>
        <v>0.78</v>
      </c>
      <c r="AR141">
        <v>9</v>
      </c>
      <c r="AS141" s="88">
        <v>0</v>
      </c>
      <c r="AT141" s="88">
        <f t="shared" si="14"/>
        <v>0</v>
      </c>
    </row>
    <row r="142" spans="1:46">
      <c r="A142" t="s">
        <v>194</v>
      </c>
      <c r="B142" t="s">
        <v>239</v>
      </c>
      <c r="C142" t="s">
        <v>196</v>
      </c>
      <c r="D142" t="s">
        <v>199</v>
      </c>
      <c r="E142" t="s">
        <v>232</v>
      </c>
      <c r="F142" t="s">
        <v>14</v>
      </c>
      <c r="G142" t="s">
        <v>386</v>
      </c>
      <c r="H142" s="88">
        <f>AVERAGEIFS(Applicability!$M:$M,Applicability!$A:$A,B142,Applicability!$B:$B,D142,Applicability!$C:$C,C142)</f>
        <v>0.78</v>
      </c>
      <c r="I142">
        <v>9</v>
      </c>
      <c r="J142" s="88">
        <v>0</v>
      </c>
      <c r="K142" s="88">
        <f t="shared" si="12"/>
        <v>0</v>
      </c>
      <c r="V142" t="s">
        <v>194</v>
      </c>
      <c r="W142" t="s">
        <v>239</v>
      </c>
      <c r="X142" t="s">
        <v>196</v>
      </c>
      <c r="Y142" t="s">
        <v>199</v>
      </c>
      <c r="Z142" t="s">
        <v>232</v>
      </c>
      <c r="AA142" t="s">
        <v>14</v>
      </c>
      <c r="AB142" t="s">
        <v>386</v>
      </c>
      <c r="AC142" s="88">
        <f>AVERAGEIFS(Applicability!$M:$M,Applicability!$A:$A,W142,Applicability!$B:$B,Y142,Applicability!$C:$C,X142)</f>
        <v>0.78</v>
      </c>
      <c r="AD142">
        <v>9</v>
      </c>
      <c r="AE142" s="88">
        <v>0</v>
      </c>
      <c r="AF142" s="88">
        <f t="shared" si="13"/>
        <v>0</v>
      </c>
      <c r="AJ142" t="s">
        <v>194</v>
      </c>
      <c r="AK142" t="s">
        <v>239</v>
      </c>
      <c r="AL142" t="s">
        <v>196</v>
      </c>
      <c r="AM142" t="s">
        <v>199</v>
      </c>
      <c r="AN142" t="s">
        <v>232</v>
      </c>
      <c r="AO142" t="s">
        <v>14</v>
      </c>
      <c r="AP142" t="s">
        <v>386</v>
      </c>
      <c r="AQ142" s="88">
        <f>AVERAGEIFS(Applicability!$M:$M,Applicability!$A:$A,AK142,Applicability!$B:$B,AM142,Applicability!$C:$C,AL142)</f>
        <v>0.78</v>
      </c>
      <c r="AR142">
        <v>9</v>
      </c>
      <c r="AS142" s="88">
        <v>0</v>
      </c>
      <c r="AT142" s="88">
        <f t="shared" si="14"/>
        <v>0</v>
      </c>
    </row>
    <row r="143" spans="1:46">
      <c r="A143" t="s">
        <v>194</v>
      </c>
      <c r="B143" t="s">
        <v>239</v>
      </c>
      <c r="C143" t="s">
        <v>196</v>
      </c>
      <c r="D143" t="s">
        <v>316</v>
      </c>
      <c r="E143" t="s">
        <v>232</v>
      </c>
      <c r="F143" t="s">
        <v>14</v>
      </c>
      <c r="G143" t="s">
        <v>386</v>
      </c>
      <c r="H143" s="88">
        <f>AVERAGEIFS(Applicability!$M:$M,Applicability!$A:$A,B143,Applicability!$B:$B,D143,Applicability!$C:$C,C143)</f>
        <v>0.78</v>
      </c>
      <c r="I143">
        <v>9</v>
      </c>
      <c r="J143" s="88">
        <v>0</v>
      </c>
      <c r="K143" s="88">
        <f t="shared" si="12"/>
        <v>0</v>
      </c>
      <c r="V143" t="s">
        <v>194</v>
      </c>
      <c r="W143" t="s">
        <v>239</v>
      </c>
      <c r="X143" t="s">
        <v>196</v>
      </c>
      <c r="Y143" t="s">
        <v>316</v>
      </c>
      <c r="Z143" t="s">
        <v>232</v>
      </c>
      <c r="AA143" t="s">
        <v>14</v>
      </c>
      <c r="AB143" t="s">
        <v>386</v>
      </c>
      <c r="AC143" s="88">
        <f>AVERAGEIFS(Applicability!$M:$M,Applicability!$A:$A,W143,Applicability!$B:$B,Y143,Applicability!$C:$C,X143)</f>
        <v>0.78</v>
      </c>
      <c r="AD143">
        <v>9</v>
      </c>
      <c r="AE143" s="88">
        <v>0</v>
      </c>
      <c r="AF143" s="88">
        <f t="shared" si="13"/>
        <v>0</v>
      </c>
      <c r="AJ143" t="s">
        <v>194</v>
      </c>
      <c r="AK143" t="s">
        <v>239</v>
      </c>
      <c r="AL143" t="s">
        <v>196</v>
      </c>
      <c r="AM143" t="s">
        <v>316</v>
      </c>
      <c r="AN143" t="s">
        <v>232</v>
      </c>
      <c r="AO143" t="s">
        <v>14</v>
      </c>
      <c r="AP143" t="s">
        <v>386</v>
      </c>
      <c r="AQ143" s="88">
        <f>AVERAGEIFS(Applicability!$M:$M,Applicability!$A:$A,AK143,Applicability!$B:$B,AM143,Applicability!$C:$C,AL143)</f>
        <v>0.78</v>
      </c>
      <c r="AR143">
        <v>9</v>
      </c>
      <c r="AS143" s="88">
        <v>0</v>
      </c>
      <c r="AT143" s="88">
        <f t="shared" si="14"/>
        <v>0</v>
      </c>
    </row>
    <row r="144" spans="1:46">
      <c r="A144" t="s">
        <v>194</v>
      </c>
      <c r="B144" t="s">
        <v>239</v>
      </c>
      <c r="C144" t="s">
        <v>201</v>
      </c>
      <c r="D144" t="s">
        <v>88</v>
      </c>
      <c r="E144" t="s">
        <v>232</v>
      </c>
      <c r="F144" t="s">
        <v>14</v>
      </c>
      <c r="G144" t="s">
        <v>386</v>
      </c>
      <c r="H144" s="88">
        <f>AVERAGEIFS(Applicability!$M:$M,Applicability!$A:$A,B144,Applicability!$B:$B,D144,Applicability!$C:$C,C144)</f>
        <v>0.78</v>
      </c>
      <c r="I144">
        <v>9</v>
      </c>
      <c r="J144" s="88">
        <v>0</v>
      </c>
      <c r="K144" s="88">
        <f t="shared" si="12"/>
        <v>0</v>
      </c>
      <c r="V144" t="s">
        <v>194</v>
      </c>
      <c r="W144" t="s">
        <v>239</v>
      </c>
      <c r="X144" t="s">
        <v>201</v>
      </c>
      <c r="Y144" t="s">
        <v>88</v>
      </c>
      <c r="Z144" t="s">
        <v>232</v>
      </c>
      <c r="AA144" t="s">
        <v>14</v>
      </c>
      <c r="AB144" t="s">
        <v>386</v>
      </c>
      <c r="AC144" s="88">
        <f>AVERAGEIFS(Applicability!$M:$M,Applicability!$A:$A,W144,Applicability!$B:$B,Y144,Applicability!$C:$C,X144)</f>
        <v>0.78</v>
      </c>
      <c r="AD144">
        <v>9</v>
      </c>
      <c r="AE144" s="88">
        <v>0</v>
      </c>
      <c r="AF144" s="88">
        <f t="shared" si="13"/>
        <v>0</v>
      </c>
      <c r="AJ144" t="s">
        <v>194</v>
      </c>
      <c r="AK144" t="s">
        <v>239</v>
      </c>
      <c r="AL144" t="s">
        <v>201</v>
      </c>
      <c r="AM144" t="s">
        <v>88</v>
      </c>
      <c r="AN144" t="s">
        <v>232</v>
      </c>
      <c r="AO144" t="s">
        <v>14</v>
      </c>
      <c r="AP144" t="s">
        <v>386</v>
      </c>
      <c r="AQ144" s="88">
        <f>AVERAGEIFS(Applicability!$M:$M,Applicability!$A:$A,AK144,Applicability!$B:$B,AM144,Applicability!$C:$C,AL144)</f>
        <v>0.78</v>
      </c>
      <c r="AR144">
        <v>9</v>
      </c>
      <c r="AS144" s="88">
        <v>0</v>
      </c>
      <c r="AT144" s="88">
        <f t="shared" si="14"/>
        <v>0</v>
      </c>
    </row>
    <row r="145" spans="1:46">
      <c r="A145" t="s">
        <v>194</v>
      </c>
      <c r="B145" t="s">
        <v>239</v>
      </c>
      <c r="C145" t="s">
        <v>201</v>
      </c>
      <c r="D145" t="s">
        <v>199</v>
      </c>
      <c r="E145" t="s">
        <v>232</v>
      </c>
      <c r="F145" t="s">
        <v>14</v>
      </c>
      <c r="G145" t="s">
        <v>386</v>
      </c>
      <c r="H145" s="88">
        <f>AVERAGEIFS(Applicability!$M:$M,Applicability!$A:$A,B145,Applicability!$B:$B,D145,Applicability!$C:$C,C145)</f>
        <v>0.78</v>
      </c>
      <c r="I145">
        <v>9</v>
      </c>
      <c r="J145" s="88">
        <v>0</v>
      </c>
      <c r="K145" s="88">
        <f t="shared" si="12"/>
        <v>0</v>
      </c>
      <c r="V145" t="s">
        <v>194</v>
      </c>
      <c r="W145" t="s">
        <v>239</v>
      </c>
      <c r="X145" t="s">
        <v>201</v>
      </c>
      <c r="Y145" t="s">
        <v>199</v>
      </c>
      <c r="Z145" t="s">
        <v>232</v>
      </c>
      <c r="AA145" t="s">
        <v>14</v>
      </c>
      <c r="AB145" t="s">
        <v>386</v>
      </c>
      <c r="AC145" s="88">
        <f>AVERAGEIFS(Applicability!$M:$M,Applicability!$A:$A,W145,Applicability!$B:$B,Y145,Applicability!$C:$C,X145)</f>
        <v>0.78</v>
      </c>
      <c r="AD145">
        <v>9</v>
      </c>
      <c r="AE145" s="88">
        <v>0</v>
      </c>
      <c r="AF145" s="88">
        <f t="shared" si="13"/>
        <v>0</v>
      </c>
      <c r="AJ145" t="s">
        <v>194</v>
      </c>
      <c r="AK145" t="s">
        <v>239</v>
      </c>
      <c r="AL145" t="s">
        <v>201</v>
      </c>
      <c r="AM145" t="s">
        <v>199</v>
      </c>
      <c r="AN145" t="s">
        <v>232</v>
      </c>
      <c r="AO145" t="s">
        <v>14</v>
      </c>
      <c r="AP145" t="s">
        <v>386</v>
      </c>
      <c r="AQ145" s="88">
        <f>AVERAGEIFS(Applicability!$M:$M,Applicability!$A:$A,AK145,Applicability!$B:$B,AM145,Applicability!$C:$C,AL145)</f>
        <v>0.78</v>
      </c>
      <c r="AR145">
        <v>9</v>
      </c>
      <c r="AS145" s="88">
        <v>0</v>
      </c>
      <c r="AT145" s="88">
        <f t="shared" si="14"/>
        <v>0</v>
      </c>
    </row>
    <row r="146" spans="1:46">
      <c r="A146" t="s">
        <v>194</v>
      </c>
      <c r="B146" t="s">
        <v>239</v>
      </c>
      <c r="C146" t="s">
        <v>201</v>
      </c>
      <c r="D146" t="s">
        <v>316</v>
      </c>
      <c r="E146" t="s">
        <v>232</v>
      </c>
      <c r="F146" t="s">
        <v>14</v>
      </c>
      <c r="G146" t="s">
        <v>386</v>
      </c>
      <c r="H146" s="88">
        <f>AVERAGEIFS(Applicability!$M:$M,Applicability!$A:$A,B146,Applicability!$B:$B,D146,Applicability!$C:$C,C146)</f>
        <v>0.78</v>
      </c>
      <c r="I146">
        <v>9</v>
      </c>
      <c r="J146" s="88">
        <v>0</v>
      </c>
      <c r="K146" s="88">
        <f t="shared" si="12"/>
        <v>0</v>
      </c>
      <c r="V146" t="s">
        <v>194</v>
      </c>
      <c r="W146" t="s">
        <v>239</v>
      </c>
      <c r="X146" t="s">
        <v>201</v>
      </c>
      <c r="Y146" t="s">
        <v>316</v>
      </c>
      <c r="Z146" t="s">
        <v>232</v>
      </c>
      <c r="AA146" t="s">
        <v>14</v>
      </c>
      <c r="AB146" t="s">
        <v>386</v>
      </c>
      <c r="AC146" s="88">
        <f>AVERAGEIFS(Applicability!$M:$M,Applicability!$A:$A,W146,Applicability!$B:$B,Y146,Applicability!$C:$C,X146)</f>
        <v>0.78</v>
      </c>
      <c r="AD146">
        <v>9</v>
      </c>
      <c r="AE146" s="88">
        <v>0</v>
      </c>
      <c r="AF146" s="88">
        <f t="shared" si="13"/>
        <v>0</v>
      </c>
      <c r="AJ146" t="s">
        <v>194</v>
      </c>
      <c r="AK146" t="s">
        <v>239</v>
      </c>
      <c r="AL146" t="s">
        <v>201</v>
      </c>
      <c r="AM146" t="s">
        <v>316</v>
      </c>
      <c r="AN146" t="s">
        <v>232</v>
      </c>
      <c r="AO146" t="s">
        <v>14</v>
      </c>
      <c r="AP146" t="s">
        <v>386</v>
      </c>
      <c r="AQ146" s="88">
        <f>AVERAGEIFS(Applicability!$M:$M,Applicability!$A:$A,AK146,Applicability!$B:$B,AM146,Applicability!$C:$C,AL146)</f>
        <v>0.78</v>
      </c>
      <c r="AR146">
        <v>9</v>
      </c>
      <c r="AS146" s="88">
        <v>0</v>
      </c>
      <c r="AT146" s="88">
        <f t="shared" si="14"/>
        <v>0</v>
      </c>
    </row>
    <row r="147" spans="1:46">
      <c r="A147" t="s">
        <v>194</v>
      </c>
      <c r="B147" t="s">
        <v>240</v>
      </c>
      <c r="C147" t="s">
        <v>196</v>
      </c>
      <c r="D147" t="s">
        <v>88</v>
      </c>
      <c r="E147" t="s">
        <v>232</v>
      </c>
      <c r="F147" t="s">
        <v>233</v>
      </c>
      <c r="G147" t="s">
        <v>386</v>
      </c>
      <c r="H147" s="88">
        <f>AVERAGEIFS(Applicability!$M:$M,Applicability!$A:$A,B147,Applicability!$B:$B,D147,Applicability!$C:$C,C147)</f>
        <v>0.59000000000000008</v>
      </c>
      <c r="I147">
        <v>10</v>
      </c>
      <c r="J147" s="88">
        <v>0</v>
      </c>
      <c r="K147" s="88">
        <f t="shared" si="12"/>
        <v>0</v>
      </c>
      <c r="V147" t="s">
        <v>194</v>
      </c>
      <c r="W147" t="s">
        <v>240</v>
      </c>
      <c r="X147" t="s">
        <v>196</v>
      </c>
      <c r="Y147" t="s">
        <v>88</v>
      </c>
      <c r="Z147" t="s">
        <v>232</v>
      </c>
      <c r="AA147" t="s">
        <v>233</v>
      </c>
      <c r="AB147" t="s">
        <v>386</v>
      </c>
      <c r="AC147" s="88">
        <f>AVERAGEIFS(Applicability!$M:$M,Applicability!$A:$A,W147,Applicability!$B:$B,Y147,Applicability!$C:$C,X147)</f>
        <v>0.59000000000000008</v>
      </c>
      <c r="AD147">
        <v>10</v>
      </c>
      <c r="AE147" s="88">
        <v>0</v>
      </c>
      <c r="AF147" s="88">
        <f t="shared" si="13"/>
        <v>0</v>
      </c>
      <c r="AJ147" t="s">
        <v>194</v>
      </c>
      <c r="AK147" t="s">
        <v>240</v>
      </c>
      <c r="AL147" t="s">
        <v>196</v>
      </c>
      <c r="AM147" t="s">
        <v>88</v>
      </c>
      <c r="AN147" t="s">
        <v>232</v>
      </c>
      <c r="AO147" t="s">
        <v>233</v>
      </c>
      <c r="AP147" t="s">
        <v>386</v>
      </c>
      <c r="AQ147" s="88">
        <f>AVERAGEIFS(Applicability!$M:$M,Applicability!$A:$A,AK147,Applicability!$B:$B,AM147,Applicability!$C:$C,AL147)</f>
        <v>0.59000000000000008</v>
      </c>
      <c r="AR147">
        <v>10</v>
      </c>
      <c r="AS147" s="88">
        <v>0</v>
      </c>
      <c r="AT147" s="88">
        <f t="shared" si="14"/>
        <v>0</v>
      </c>
    </row>
    <row r="148" spans="1:46">
      <c r="A148" t="s">
        <v>194</v>
      </c>
      <c r="B148" t="s">
        <v>240</v>
      </c>
      <c r="C148" t="s">
        <v>196</v>
      </c>
      <c r="D148" t="s">
        <v>199</v>
      </c>
      <c r="E148" t="s">
        <v>232</v>
      </c>
      <c r="F148" t="s">
        <v>233</v>
      </c>
      <c r="G148" t="s">
        <v>386</v>
      </c>
      <c r="H148" s="88">
        <f>AVERAGEIFS(Applicability!$M:$M,Applicability!$A:$A,B148,Applicability!$B:$B,D148,Applicability!$C:$C,C148)</f>
        <v>0.59000000000000008</v>
      </c>
      <c r="I148">
        <v>10</v>
      </c>
      <c r="J148" s="88">
        <v>0</v>
      </c>
      <c r="K148" s="88">
        <f t="shared" si="12"/>
        <v>0</v>
      </c>
      <c r="V148" t="s">
        <v>194</v>
      </c>
      <c r="W148" t="s">
        <v>240</v>
      </c>
      <c r="X148" t="s">
        <v>196</v>
      </c>
      <c r="Y148" t="s">
        <v>199</v>
      </c>
      <c r="Z148" t="s">
        <v>232</v>
      </c>
      <c r="AA148" t="s">
        <v>233</v>
      </c>
      <c r="AB148" t="s">
        <v>386</v>
      </c>
      <c r="AC148" s="88">
        <f>AVERAGEIFS(Applicability!$M:$M,Applicability!$A:$A,W148,Applicability!$B:$B,Y148,Applicability!$C:$C,X148)</f>
        <v>0.59000000000000008</v>
      </c>
      <c r="AD148">
        <v>10</v>
      </c>
      <c r="AE148" s="88">
        <v>0</v>
      </c>
      <c r="AF148" s="88">
        <f t="shared" si="13"/>
        <v>0</v>
      </c>
      <c r="AJ148" t="s">
        <v>194</v>
      </c>
      <c r="AK148" t="s">
        <v>240</v>
      </c>
      <c r="AL148" t="s">
        <v>196</v>
      </c>
      <c r="AM148" t="s">
        <v>199</v>
      </c>
      <c r="AN148" t="s">
        <v>232</v>
      </c>
      <c r="AO148" t="s">
        <v>233</v>
      </c>
      <c r="AP148" t="s">
        <v>386</v>
      </c>
      <c r="AQ148" s="88">
        <f>AVERAGEIFS(Applicability!$M:$M,Applicability!$A:$A,AK148,Applicability!$B:$B,AM148,Applicability!$C:$C,AL148)</f>
        <v>0.59000000000000008</v>
      </c>
      <c r="AR148">
        <v>10</v>
      </c>
      <c r="AS148" s="88">
        <v>0</v>
      </c>
      <c r="AT148" s="88">
        <f t="shared" si="14"/>
        <v>0</v>
      </c>
    </row>
    <row r="149" spans="1:46">
      <c r="A149" t="s">
        <v>194</v>
      </c>
      <c r="B149" t="s">
        <v>240</v>
      </c>
      <c r="C149" t="s">
        <v>196</v>
      </c>
      <c r="D149" t="s">
        <v>316</v>
      </c>
      <c r="E149" t="s">
        <v>232</v>
      </c>
      <c r="F149" t="s">
        <v>233</v>
      </c>
      <c r="G149" t="s">
        <v>386</v>
      </c>
      <c r="H149" s="88">
        <f>AVERAGEIFS(Applicability!$M:$M,Applicability!$A:$A,B149,Applicability!$B:$B,D149,Applicability!$C:$C,C149)</f>
        <v>0.59000000000000008</v>
      </c>
      <c r="I149">
        <v>10</v>
      </c>
      <c r="J149" s="88">
        <v>0</v>
      </c>
      <c r="K149" s="88">
        <f t="shared" si="12"/>
        <v>0</v>
      </c>
      <c r="V149" t="s">
        <v>194</v>
      </c>
      <c r="W149" t="s">
        <v>240</v>
      </c>
      <c r="X149" t="s">
        <v>196</v>
      </c>
      <c r="Y149" t="s">
        <v>316</v>
      </c>
      <c r="Z149" t="s">
        <v>232</v>
      </c>
      <c r="AA149" t="s">
        <v>233</v>
      </c>
      <c r="AB149" t="s">
        <v>386</v>
      </c>
      <c r="AC149" s="88">
        <f>AVERAGEIFS(Applicability!$M:$M,Applicability!$A:$A,W149,Applicability!$B:$B,Y149,Applicability!$C:$C,X149)</f>
        <v>0.59000000000000008</v>
      </c>
      <c r="AD149">
        <v>10</v>
      </c>
      <c r="AE149" s="88">
        <v>0</v>
      </c>
      <c r="AF149" s="88">
        <f t="shared" si="13"/>
        <v>0</v>
      </c>
      <c r="AJ149" t="s">
        <v>194</v>
      </c>
      <c r="AK149" t="s">
        <v>240</v>
      </c>
      <c r="AL149" t="s">
        <v>196</v>
      </c>
      <c r="AM149" t="s">
        <v>316</v>
      </c>
      <c r="AN149" t="s">
        <v>232</v>
      </c>
      <c r="AO149" t="s">
        <v>233</v>
      </c>
      <c r="AP149" t="s">
        <v>386</v>
      </c>
      <c r="AQ149" s="88">
        <f>AVERAGEIFS(Applicability!$M:$M,Applicability!$A:$A,AK149,Applicability!$B:$B,AM149,Applicability!$C:$C,AL149)</f>
        <v>0.59000000000000008</v>
      </c>
      <c r="AR149">
        <v>10</v>
      </c>
      <c r="AS149" s="88">
        <v>0</v>
      </c>
      <c r="AT149" s="88">
        <f t="shared" si="14"/>
        <v>0</v>
      </c>
    </row>
    <row r="150" spans="1:46">
      <c r="A150" t="s">
        <v>194</v>
      </c>
      <c r="B150" t="s">
        <v>240</v>
      </c>
      <c r="C150" t="s">
        <v>201</v>
      </c>
      <c r="D150" t="s">
        <v>88</v>
      </c>
      <c r="E150" t="s">
        <v>232</v>
      </c>
      <c r="F150" t="s">
        <v>233</v>
      </c>
      <c r="G150" t="s">
        <v>386</v>
      </c>
      <c r="H150" s="88">
        <f>AVERAGEIFS(Applicability!$M:$M,Applicability!$A:$A,B150,Applicability!$B:$B,D150,Applicability!$C:$C,C150)</f>
        <v>0.59000000000000008</v>
      </c>
      <c r="I150">
        <v>10</v>
      </c>
      <c r="J150" s="88">
        <v>0</v>
      </c>
      <c r="K150" s="88">
        <f t="shared" si="12"/>
        <v>0</v>
      </c>
      <c r="V150" t="s">
        <v>194</v>
      </c>
      <c r="W150" t="s">
        <v>240</v>
      </c>
      <c r="X150" t="s">
        <v>201</v>
      </c>
      <c r="Y150" t="s">
        <v>88</v>
      </c>
      <c r="Z150" t="s">
        <v>232</v>
      </c>
      <c r="AA150" t="s">
        <v>233</v>
      </c>
      <c r="AB150" t="s">
        <v>386</v>
      </c>
      <c r="AC150" s="88">
        <f>AVERAGEIFS(Applicability!$M:$M,Applicability!$A:$A,W150,Applicability!$B:$B,Y150,Applicability!$C:$C,X150)</f>
        <v>0.59000000000000008</v>
      </c>
      <c r="AD150">
        <v>10</v>
      </c>
      <c r="AE150" s="88">
        <v>0</v>
      </c>
      <c r="AF150" s="88">
        <f t="shared" si="13"/>
        <v>0</v>
      </c>
      <c r="AJ150" t="s">
        <v>194</v>
      </c>
      <c r="AK150" t="s">
        <v>240</v>
      </c>
      <c r="AL150" t="s">
        <v>201</v>
      </c>
      <c r="AM150" t="s">
        <v>88</v>
      </c>
      <c r="AN150" t="s">
        <v>232</v>
      </c>
      <c r="AO150" t="s">
        <v>233</v>
      </c>
      <c r="AP150" t="s">
        <v>386</v>
      </c>
      <c r="AQ150" s="88">
        <f>AVERAGEIFS(Applicability!$M:$M,Applicability!$A:$A,AK150,Applicability!$B:$B,AM150,Applicability!$C:$C,AL150)</f>
        <v>0.59000000000000008</v>
      </c>
      <c r="AR150">
        <v>10</v>
      </c>
      <c r="AS150" s="88">
        <v>0</v>
      </c>
      <c r="AT150" s="88">
        <f t="shared" si="14"/>
        <v>0</v>
      </c>
    </row>
    <row r="151" spans="1:46">
      <c r="A151" t="s">
        <v>194</v>
      </c>
      <c r="B151" t="s">
        <v>240</v>
      </c>
      <c r="C151" t="s">
        <v>201</v>
      </c>
      <c r="D151" t="s">
        <v>199</v>
      </c>
      <c r="E151" t="s">
        <v>232</v>
      </c>
      <c r="F151" t="s">
        <v>233</v>
      </c>
      <c r="G151" t="s">
        <v>386</v>
      </c>
      <c r="H151" s="88">
        <f>AVERAGEIFS(Applicability!$M:$M,Applicability!$A:$A,B151,Applicability!$B:$B,D151,Applicability!$C:$C,C151)</f>
        <v>0.59000000000000008</v>
      </c>
      <c r="I151">
        <v>10</v>
      </c>
      <c r="J151" s="88">
        <v>0</v>
      </c>
      <c r="K151" s="88">
        <f t="shared" si="12"/>
        <v>0</v>
      </c>
      <c r="V151" t="s">
        <v>194</v>
      </c>
      <c r="W151" t="s">
        <v>240</v>
      </c>
      <c r="X151" t="s">
        <v>201</v>
      </c>
      <c r="Y151" t="s">
        <v>199</v>
      </c>
      <c r="Z151" t="s">
        <v>232</v>
      </c>
      <c r="AA151" t="s">
        <v>233</v>
      </c>
      <c r="AB151" t="s">
        <v>386</v>
      </c>
      <c r="AC151" s="88">
        <f>AVERAGEIFS(Applicability!$M:$M,Applicability!$A:$A,W151,Applicability!$B:$B,Y151,Applicability!$C:$C,X151)</f>
        <v>0.59000000000000008</v>
      </c>
      <c r="AD151">
        <v>10</v>
      </c>
      <c r="AE151" s="88">
        <v>0</v>
      </c>
      <c r="AF151" s="88">
        <f t="shared" si="13"/>
        <v>0</v>
      </c>
      <c r="AJ151" t="s">
        <v>194</v>
      </c>
      <c r="AK151" t="s">
        <v>240</v>
      </c>
      <c r="AL151" t="s">
        <v>201</v>
      </c>
      <c r="AM151" t="s">
        <v>199</v>
      </c>
      <c r="AN151" t="s">
        <v>232</v>
      </c>
      <c r="AO151" t="s">
        <v>233</v>
      </c>
      <c r="AP151" t="s">
        <v>386</v>
      </c>
      <c r="AQ151" s="88">
        <f>AVERAGEIFS(Applicability!$M:$M,Applicability!$A:$A,AK151,Applicability!$B:$B,AM151,Applicability!$C:$C,AL151)</f>
        <v>0.59000000000000008</v>
      </c>
      <c r="AR151">
        <v>10</v>
      </c>
      <c r="AS151" s="88">
        <v>0</v>
      </c>
      <c r="AT151" s="88">
        <f t="shared" si="14"/>
        <v>0</v>
      </c>
    </row>
    <row r="152" spans="1:46">
      <c r="A152" t="s">
        <v>194</v>
      </c>
      <c r="B152" t="s">
        <v>240</v>
      </c>
      <c r="C152" t="s">
        <v>201</v>
      </c>
      <c r="D152" t="s">
        <v>316</v>
      </c>
      <c r="E152" t="s">
        <v>232</v>
      </c>
      <c r="F152" t="s">
        <v>233</v>
      </c>
      <c r="G152" t="s">
        <v>386</v>
      </c>
      <c r="H152" s="88">
        <f>AVERAGEIFS(Applicability!$M:$M,Applicability!$A:$A,B152,Applicability!$B:$B,D152,Applicability!$C:$C,C152)</f>
        <v>0.59000000000000008</v>
      </c>
      <c r="I152">
        <v>10</v>
      </c>
      <c r="J152" s="88">
        <v>0</v>
      </c>
      <c r="K152" s="88">
        <f t="shared" si="12"/>
        <v>0</v>
      </c>
      <c r="V152" t="s">
        <v>194</v>
      </c>
      <c r="W152" t="s">
        <v>240</v>
      </c>
      <c r="X152" t="s">
        <v>201</v>
      </c>
      <c r="Y152" t="s">
        <v>316</v>
      </c>
      <c r="Z152" t="s">
        <v>232</v>
      </c>
      <c r="AA152" t="s">
        <v>233</v>
      </c>
      <c r="AB152" t="s">
        <v>386</v>
      </c>
      <c r="AC152" s="88">
        <f>AVERAGEIFS(Applicability!$M:$M,Applicability!$A:$A,W152,Applicability!$B:$B,Y152,Applicability!$C:$C,X152)</f>
        <v>0.59000000000000008</v>
      </c>
      <c r="AD152">
        <v>10</v>
      </c>
      <c r="AE152" s="88">
        <v>0</v>
      </c>
      <c r="AF152" s="88">
        <f t="shared" si="13"/>
        <v>0</v>
      </c>
      <c r="AJ152" t="s">
        <v>194</v>
      </c>
      <c r="AK152" t="s">
        <v>240</v>
      </c>
      <c r="AL152" t="s">
        <v>201</v>
      </c>
      <c r="AM152" t="s">
        <v>316</v>
      </c>
      <c r="AN152" t="s">
        <v>232</v>
      </c>
      <c r="AO152" t="s">
        <v>233</v>
      </c>
      <c r="AP152" t="s">
        <v>386</v>
      </c>
      <c r="AQ152" s="88">
        <f>AVERAGEIFS(Applicability!$M:$M,Applicability!$A:$A,AK152,Applicability!$B:$B,AM152,Applicability!$C:$C,AL152)</f>
        <v>0.59000000000000008</v>
      </c>
      <c r="AR152">
        <v>10</v>
      </c>
      <c r="AS152" s="88">
        <v>0</v>
      </c>
      <c r="AT152" s="88">
        <f t="shared" si="14"/>
        <v>0</v>
      </c>
    </row>
    <row r="153" spans="1:46">
      <c r="A153" t="s">
        <v>194</v>
      </c>
      <c r="B153" t="s">
        <v>240</v>
      </c>
      <c r="C153" t="s">
        <v>196</v>
      </c>
      <c r="D153" t="s">
        <v>88</v>
      </c>
      <c r="E153" t="s">
        <v>234</v>
      </c>
      <c r="F153" t="s">
        <v>235</v>
      </c>
      <c r="G153" t="s">
        <v>386</v>
      </c>
      <c r="H153" s="88">
        <f>AVERAGEIFS(Applicability!$M:$M,Applicability!$A:$A,B153,Applicability!$B:$B,D153,Applicability!$C:$C,C153)</f>
        <v>0.59000000000000008</v>
      </c>
      <c r="I153">
        <v>10</v>
      </c>
      <c r="J153" s="88">
        <v>0</v>
      </c>
      <c r="K153" s="88">
        <f t="shared" si="12"/>
        <v>0</v>
      </c>
      <c r="V153" t="s">
        <v>194</v>
      </c>
      <c r="W153" t="s">
        <v>240</v>
      </c>
      <c r="X153" t="s">
        <v>196</v>
      </c>
      <c r="Y153" t="s">
        <v>88</v>
      </c>
      <c r="Z153" t="s">
        <v>234</v>
      </c>
      <c r="AA153" t="s">
        <v>235</v>
      </c>
      <c r="AB153" t="s">
        <v>386</v>
      </c>
      <c r="AC153" s="88">
        <f>AVERAGEIFS(Applicability!$M:$M,Applicability!$A:$A,W153,Applicability!$B:$B,Y153,Applicability!$C:$C,X153)</f>
        <v>0.59000000000000008</v>
      </c>
      <c r="AD153">
        <v>10</v>
      </c>
      <c r="AE153" s="88">
        <v>0</v>
      </c>
      <c r="AF153" s="88">
        <f t="shared" si="13"/>
        <v>0</v>
      </c>
      <c r="AJ153" t="s">
        <v>194</v>
      </c>
      <c r="AK153" t="s">
        <v>240</v>
      </c>
      <c r="AL153" t="s">
        <v>196</v>
      </c>
      <c r="AM153" t="s">
        <v>88</v>
      </c>
      <c r="AN153" t="s">
        <v>234</v>
      </c>
      <c r="AO153" t="s">
        <v>235</v>
      </c>
      <c r="AP153" t="s">
        <v>386</v>
      </c>
      <c r="AQ153" s="88">
        <f>AVERAGEIFS(Applicability!$M:$M,Applicability!$A:$A,AK153,Applicability!$B:$B,AM153,Applicability!$C:$C,AL153)</f>
        <v>0.59000000000000008</v>
      </c>
      <c r="AR153">
        <v>10</v>
      </c>
      <c r="AS153" s="88">
        <v>0</v>
      </c>
      <c r="AT153" s="88">
        <f t="shared" si="14"/>
        <v>0</v>
      </c>
    </row>
    <row r="154" spans="1:46">
      <c r="A154" t="s">
        <v>194</v>
      </c>
      <c r="B154" t="s">
        <v>240</v>
      </c>
      <c r="C154" t="s">
        <v>196</v>
      </c>
      <c r="D154" t="s">
        <v>199</v>
      </c>
      <c r="E154" t="s">
        <v>234</v>
      </c>
      <c r="F154" t="s">
        <v>235</v>
      </c>
      <c r="G154" t="s">
        <v>386</v>
      </c>
      <c r="H154" s="88">
        <f>AVERAGEIFS(Applicability!$M:$M,Applicability!$A:$A,B154,Applicability!$B:$B,D154,Applicability!$C:$C,C154)</f>
        <v>0.59000000000000008</v>
      </c>
      <c r="I154">
        <v>10</v>
      </c>
      <c r="J154" s="88">
        <v>0</v>
      </c>
      <c r="K154" s="88">
        <f t="shared" si="12"/>
        <v>0</v>
      </c>
      <c r="V154" t="s">
        <v>194</v>
      </c>
      <c r="W154" t="s">
        <v>240</v>
      </c>
      <c r="X154" t="s">
        <v>196</v>
      </c>
      <c r="Y154" t="s">
        <v>199</v>
      </c>
      <c r="Z154" t="s">
        <v>234</v>
      </c>
      <c r="AA154" t="s">
        <v>235</v>
      </c>
      <c r="AB154" t="s">
        <v>386</v>
      </c>
      <c r="AC154" s="88">
        <f>AVERAGEIFS(Applicability!$M:$M,Applicability!$A:$A,W154,Applicability!$B:$B,Y154,Applicability!$C:$C,X154)</f>
        <v>0.59000000000000008</v>
      </c>
      <c r="AD154">
        <v>10</v>
      </c>
      <c r="AE154" s="88">
        <v>0</v>
      </c>
      <c r="AF154" s="88">
        <f t="shared" si="13"/>
        <v>0</v>
      </c>
      <c r="AJ154" t="s">
        <v>194</v>
      </c>
      <c r="AK154" t="s">
        <v>240</v>
      </c>
      <c r="AL154" t="s">
        <v>196</v>
      </c>
      <c r="AM154" t="s">
        <v>199</v>
      </c>
      <c r="AN154" t="s">
        <v>234</v>
      </c>
      <c r="AO154" t="s">
        <v>235</v>
      </c>
      <c r="AP154" t="s">
        <v>386</v>
      </c>
      <c r="AQ154" s="88">
        <f>AVERAGEIFS(Applicability!$M:$M,Applicability!$A:$A,AK154,Applicability!$B:$B,AM154,Applicability!$C:$C,AL154)</f>
        <v>0.59000000000000008</v>
      </c>
      <c r="AR154">
        <v>10</v>
      </c>
      <c r="AS154" s="88">
        <v>0</v>
      </c>
      <c r="AT154" s="88">
        <f t="shared" si="14"/>
        <v>0</v>
      </c>
    </row>
    <row r="155" spans="1:46">
      <c r="A155" t="s">
        <v>194</v>
      </c>
      <c r="B155" t="s">
        <v>240</v>
      </c>
      <c r="C155" t="s">
        <v>196</v>
      </c>
      <c r="D155" t="s">
        <v>316</v>
      </c>
      <c r="E155" t="s">
        <v>234</v>
      </c>
      <c r="F155" t="s">
        <v>235</v>
      </c>
      <c r="G155" t="s">
        <v>386</v>
      </c>
      <c r="H155" s="88">
        <f>AVERAGEIFS(Applicability!$M:$M,Applicability!$A:$A,B155,Applicability!$B:$B,D155,Applicability!$C:$C,C155)</f>
        <v>0.59000000000000008</v>
      </c>
      <c r="I155">
        <v>10</v>
      </c>
      <c r="J155" s="88">
        <v>0</v>
      </c>
      <c r="K155" s="88">
        <f t="shared" si="12"/>
        <v>0</v>
      </c>
      <c r="V155" t="s">
        <v>194</v>
      </c>
      <c r="W155" t="s">
        <v>240</v>
      </c>
      <c r="X155" t="s">
        <v>196</v>
      </c>
      <c r="Y155" t="s">
        <v>316</v>
      </c>
      <c r="Z155" t="s">
        <v>234</v>
      </c>
      <c r="AA155" t="s">
        <v>235</v>
      </c>
      <c r="AB155" t="s">
        <v>386</v>
      </c>
      <c r="AC155" s="88">
        <f>AVERAGEIFS(Applicability!$M:$M,Applicability!$A:$A,W155,Applicability!$B:$B,Y155,Applicability!$C:$C,X155)</f>
        <v>0.59000000000000008</v>
      </c>
      <c r="AD155">
        <v>10</v>
      </c>
      <c r="AE155" s="88">
        <v>0</v>
      </c>
      <c r="AF155" s="88">
        <f t="shared" si="13"/>
        <v>0</v>
      </c>
      <c r="AJ155" t="s">
        <v>194</v>
      </c>
      <c r="AK155" t="s">
        <v>240</v>
      </c>
      <c r="AL155" t="s">
        <v>196</v>
      </c>
      <c r="AM155" t="s">
        <v>316</v>
      </c>
      <c r="AN155" t="s">
        <v>234</v>
      </c>
      <c r="AO155" t="s">
        <v>235</v>
      </c>
      <c r="AP155" t="s">
        <v>386</v>
      </c>
      <c r="AQ155" s="88">
        <f>AVERAGEIFS(Applicability!$M:$M,Applicability!$A:$A,AK155,Applicability!$B:$B,AM155,Applicability!$C:$C,AL155)</f>
        <v>0.59000000000000008</v>
      </c>
      <c r="AR155">
        <v>10</v>
      </c>
      <c r="AS155" s="88">
        <v>0</v>
      </c>
      <c r="AT155" s="88">
        <f t="shared" si="14"/>
        <v>0</v>
      </c>
    </row>
    <row r="156" spans="1:46">
      <c r="A156" t="s">
        <v>194</v>
      </c>
      <c r="B156" t="s">
        <v>240</v>
      </c>
      <c r="C156" t="s">
        <v>201</v>
      </c>
      <c r="D156" t="s">
        <v>88</v>
      </c>
      <c r="E156" t="s">
        <v>234</v>
      </c>
      <c r="F156" t="s">
        <v>235</v>
      </c>
      <c r="G156" t="s">
        <v>386</v>
      </c>
      <c r="H156" s="88">
        <f>AVERAGEIFS(Applicability!$M:$M,Applicability!$A:$A,B156,Applicability!$B:$B,D156,Applicability!$C:$C,C156)</f>
        <v>0.59000000000000008</v>
      </c>
      <c r="I156">
        <v>10</v>
      </c>
      <c r="J156" s="88">
        <v>0</v>
      </c>
      <c r="K156" s="88">
        <f t="shared" si="12"/>
        <v>0</v>
      </c>
      <c r="V156" t="s">
        <v>194</v>
      </c>
      <c r="W156" t="s">
        <v>240</v>
      </c>
      <c r="X156" t="s">
        <v>201</v>
      </c>
      <c r="Y156" t="s">
        <v>88</v>
      </c>
      <c r="Z156" t="s">
        <v>234</v>
      </c>
      <c r="AA156" t="s">
        <v>235</v>
      </c>
      <c r="AB156" t="s">
        <v>386</v>
      </c>
      <c r="AC156" s="88">
        <f>AVERAGEIFS(Applicability!$M:$M,Applicability!$A:$A,W156,Applicability!$B:$B,Y156,Applicability!$C:$C,X156)</f>
        <v>0.59000000000000008</v>
      </c>
      <c r="AD156">
        <v>10</v>
      </c>
      <c r="AE156" s="88">
        <v>0</v>
      </c>
      <c r="AF156" s="88">
        <f t="shared" si="13"/>
        <v>0</v>
      </c>
      <c r="AJ156" t="s">
        <v>194</v>
      </c>
      <c r="AK156" t="s">
        <v>240</v>
      </c>
      <c r="AL156" t="s">
        <v>201</v>
      </c>
      <c r="AM156" t="s">
        <v>88</v>
      </c>
      <c r="AN156" t="s">
        <v>234</v>
      </c>
      <c r="AO156" t="s">
        <v>235</v>
      </c>
      <c r="AP156" t="s">
        <v>386</v>
      </c>
      <c r="AQ156" s="88">
        <f>AVERAGEIFS(Applicability!$M:$M,Applicability!$A:$A,AK156,Applicability!$B:$B,AM156,Applicability!$C:$C,AL156)</f>
        <v>0.59000000000000008</v>
      </c>
      <c r="AR156">
        <v>10</v>
      </c>
      <c r="AS156" s="88">
        <v>0</v>
      </c>
      <c r="AT156" s="88">
        <f t="shared" si="14"/>
        <v>0</v>
      </c>
    </row>
    <row r="157" spans="1:46">
      <c r="A157" t="s">
        <v>194</v>
      </c>
      <c r="B157" t="s">
        <v>240</v>
      </c>
      <c r="C157" t="s">
        <v>201</v>
      </c>
      <c r="D157" t="s">
        <v>199</v>
      </c>
      <c r="E157" t="s">
        <v>234</v>
      </c>
      <c r="F157" t="s">
        <v>235</v>
      </c>
      <c r="G157" t="s">
        <v>386</v>
      </c>
      <c r="H157" s="88">
        <f>AVERAGEIFS(Applicability!$M:$M,Applicability!$A:$A,B157,Applicability!$B:$B,D157,Applicability!$C:$C,C157)</f>
        <v>0.59000000000000008</v>
      </c>
      <c r="I157">
        <v>10</v>
      </c>
      <c r="J157" s="88">
        <v>0</v>
      </c>
      <c r="K157" s="88">
        <f t="shared" si="12"/>
        <v>0</v>
      </c>
      <c r="V157" t="s">
        <v>194</v>
      </c>
      <c r="W157" t="s">
        <v>240</v>
      </c>
      <c r="X157" t="s">
        <v>201</v>
      </c>
      <c r="Y157" t="s">
        <v>199</v>
      </c>
      <c r="Z157" t="s">
        <v>234</v>
      </c>
      <c r="AA157" t="s">
        <v>235</v>
      </c>
      <c r="AB157" t="s">
        <v>386</v>
      </c>
      <c r="AC157" s="88">
        <f>AVERAGEIFS(Applicability!$M:$M,Applicability!$A:$A,W157,Applicability!$B:$B,Y157,Applicability!$C:$C,X157)</f>
        <v>0.59000000000000008</v>
      </c>
      <c r="AD157">
        <v>10</v>
      </c>
      <c r="AE157" s="88">
        <v>0</v>
      </c>
      <c r="AF157" s="88">
        <f t="shared" si="13"/>
        <v>0</v>
      </c>
      <c r="AJ157" t="s">
        <v>194</v>
      </c>
      <c r="AK157" t="s">
        <v>240</v>
      </c>
      <c r="AL157" t="s">
        <v>201</v>
      </c>
      <c r="AM157" t="s">
        <v>199</v>
      </c>
      <c r="AN157" t="s">
        <v>234</v>
      </c>
      <c r="AO157" t="s">
        <v>235</v>
      </c>
      <c r="AP157" t="s">
        <v>386</v>
      </c>
      <c r="AQ157" s="88">
        <f>AVERAGEIFS(Applicability!$M:$M,Applicability!$A:$A,AK157,Applicability!$B:$B,AM157,Applicability!$C:$C,AL157)</f>
        <v>0.59000000000000008</v>
      </c>
      <c r="AR157">
        <v>10</v>
      </c>
      <c r="AS157" s="88">
        <v>0</v>
      </c>
      <c r="AT157" s="88">
        <f t="shared" si="14"/>
        <v>0</v>
      </c>
    </row>
    <row r="158" spans="1:46">
      <c r="A158" t="s">
        <v>194</v>
      </c>
      <c r="B158" t="s">
        <v>240</v>
      </c>
      <c r="C158" t="s">
        <v>201</v>
      </c>
      <c r="D158" t="s">
        <v>316</v>
      </c>
      <c r="E158" t="s">
        <v>234</v>
      </c>
      <c r="F158" t="s">
        <v>235</v>
      </c>
      <c r="G158" t="s">
        <v>386</v>
      </c>
      <c r="H158" s="88">
        <f>AVERAGEIFS(Applicability!$M:$M,Applicability!$A:$A,B158,Applicability!$B:$B,D158,Applicability!$C:$C,C158)</f>
        <v>0.59000000000000008</v>
      </c>
      <c r="I158">
        <v>10</v>
      </c>
      <c r="J158" s="88">
        <v>0</v>
      </c>
      <c r="K158" s="88">
        <f t="shared" si="12"/>
        <v>0</v>
      </c>
      <c r="V158" t="s">
        <v>194</v>
      </c>
      <c r="W158" t="s">
        <v>240</v>
      </c>
      <c r="X158" t="s">
        <v>201</v>
      </c>
      <c r="Y158" t="s">
        <v>316</v>
      </c>
      <c r="Z158" t="s">
        <v>234</v>
      </c>
      <c r="AA158" t="s">
        <v>235</v>
      </c>
      <c r="AB158" t="s">
        <v>386</v>
      </c>
      <c r="AC158" s="88">
        <f>AVERAGEIFS(Applicability!$M:$M,Applicability!$A:$A,W158,Applicability!$B:$B,Y158,Applicability!$C:$C,X158)</f>
        <v>0.59000000000000008</v>
      </c>
      <c r="AD158">
        <v>10</v>
      </c>
      <c r="AE158" s="88">
        <v>0</v>
      </c>
      <c r="AF158" s="88">
        <f t="shared" si="13"/>
        <v>0</v>
      </c>
      <c r="AJ158" t="s">
        <v>194</v>
      </c>
      <c r="AK158" t="s">
        <v>240</v>
      </c>
      <c r="AL158" t="s">
        <v>201</v>
      </c>
      <c r="AM158" t="s">
        <v>316</v>
      </c>
      <c r="AN158" t="s">
        <v>234</v>
      </c>
      <c r="AO158" t="s">
        <v>235</v>
      </c>
      <c r="AP158" t="s">
        <v>386</v>
      </c>
      <c r="AQ158" s="88">
        <f>AVERAGEIFS(Applicability!$M:$M,Applicability!$A:$A,AK158,Applicability!$B:$B,AM158,Applicability!$C:$C,AL158)</f>
        <v>0.59000000000000008</v>
      </c>
      <c r="AR158">
        <v>10</v>
      </c>
      <c r="AS158" s="88">
        <v>0</v>
      </c>
      <c r="AT158" s="88">
        <f t="shared" si="14"/>
        <v>0</v>
      </c>
    </row>
    <row r="159" spans="1:46">
      <c r="A159" t="s">
        <v>194</v>
      </c>
      <c r="B159" t="s">
        <v>241</v>
      </c>
      <c r="C159" t="s">
        <v>196</v>
      </c>
      <c r="D159" t="s">
        <v>88</v>
      </c>
      <c r="E159" t="s">
        <v>232</v>
      </c>
      <c r="F159" t="s">
        <v>14</v>
      </c>
      <c r="G159" t="s">
        <v>386</v>
      </c>
      <c r="H159" s="88">
        <f>AVERAGEIFS(Applicability!$M:$M,Applicability!$A:$A,B159,Applicability!$B:$B,D159,Applicability!$C:$C,C159)</f>
        <v>0.78</v>
      </c>
      <c r="I159">
        <v>9</v>
      </c>
      <c r="J159" s="88">
        <v>0</v>
      </c>
      <c r="K159" s="88">
        <f t="shared" si="12"/>
        <v>0</v>
      </c>
      <c r="V159" t="s">
        <v>194</v>
      </c>
      <c r="W159" t="s">
        <v>241</v>
      </c>
      <c r="X159" t="s">
        <v>196</v>
      </c>
      <c r="Y159" t="s">
        <v>88</v>
      </c>
      <c r="Z159" t="s">
        <v>232</v>
      </c>
      <c r="AA159" t="s">
        <v>14</v>
      </c>
      <c r="AB159" t="s">
        <v>386</v>
      </c>
      <c r="AC159" s="88">
        <f>AVERAGEIFS(Applicability!$M:$M,Applicability!$A:$A,W159,Applicability!$B:$B,Y159,Applicability!$C:$C,X159)</f>
        <v>0.78</v>
      </c>
      <c r="AD159">
        <v>9</v>
      </c>
      <c r="AE159" s="88">
        <v>0</v>
      </c>
      <c r="AF159" s="88">
        <f t="shared" si="13"/>
        <v>0</v>
      </c>
      <c r="AJ159" t="s">
        <v>194</v>
      </c>
      <c r="AK159" t="s">
        <v>241</v>
      </c>
      <c r="AL159" t="s">
        <v>196</v>
      </c>
      <c r="AM159" t="s">
        <v>88</v>
      </c>
      <c r="AN159" t="s">
        <v>232</v>
      </c>
      <c r="AO159" t="s">
        <v>14</v>
      </c>
      <c r="AP159" t="s">
        <v>386</v>
      </c>
      <c r="AQ159" s="88">
        <f>AVERAGEIFS(Applicability!$M:$M,Applicability!$A:$A,AK159,Applicability!$B:$B,AM159,Applicability!$C:$C,AL159)</f>
        <v>0.78</v>
      </c>
      <c r="AR159">
        <v>9</v>
      </c>
      <c r="AS159" s="88">
        <v>0</v>
      </c>
      <c r="AT159" s="88">
        <f t="shared" si="14"/>
        <v>0</v>
      </c>
    </row>
    <row r="160" spans="1:46">
      <c r="A160" t="s">
        <v>194</v>
      </c>
      <c r="B160" t="s">
        <v>241</v>
      </c>
      <c r="C160" t="s">
        <v>196</v>
      </c>
      <c r="D160" t="s">
        <v>199</v>
      </c>
      <c r="E160" t="s">
        <v>232</v>
      </c>
      <c r="F160" t="s">
        <v>14</v>
      </c>
      <c r="G160" t="s">
        <v>386</v>
      </c>
      <c r="H160" s="88">
        <f>AVERAGEIFS(Applicability!$M:$M,Applicability!$A:$A,B160,Applicability!$B:$B,D160,Applicability!$C:$C,C160)</f>
        <v>0.78</v>
      </c>
      <c r="I160">
        <v>9</v>
      </c>
      <c r="J160" s="88">
        <v>0</v>
      </c>
      <c r="K160" s="88">
        <f t="shared" si="12"/>
        <v>0</v>
      </c>
      <c r="V160" t="s">
        <v>194</v>
      </c>
      <c r="W160" t="s">
        <v>241</v>
      </c>
      <c r="X160" t="s">
        <v>196</v>
      </c>
      <c r="Y160" t="s">
        <v>199</v>
      </c>
      <c r="Z160" t="s">
        <v>232</v>
      </c>
      <c r="AA160" t="s">
        <v>14</v>
      </c>
      <c r="AB160" t="s">
        <v>386</v>
      </c>
      <c r="AC160" s="88">
        <f>AVERAGEIFS(Applicability!$M:$M,Applicability!$A:$A,W160,Applicability!$B:$B,Y160,Applicability!$C:$C,X160)</f>
        <v>0.78</v>
      </c>
      <c r="AD160">
        <v>9</v>
      </c>
      <c r="AE160" s="88">
        <v>0</v>
      </c>
      <c r="AF160" s="88">
        <f t="shared" si="13"/>
        <v>0</v>
      </c>
      <c r="AJ160" t="s">
        <v>194</v>
      </c>
      <c r="AK160" t="s">
        <v>241</v>
      </c>
      <c r="AL160" t="s">
        <v>196</v>
      </c>
      <c r="AM160" t="s">
        <v>199</v>
      </c>
      <c r="AN160" t="s">
        <v>232</v>
      </c>
      <c r="AO160" t="s">
        <v>14</v>
      </c>
      <c r="AP160" t="s">
        <v>386</v>
      </c>
      <c r="AQ160" s="88">
        <f>AVERAGEIFS(Applicability!$M:$M,Applicability!$A:$A,AK160,Applicability!$B:$B,AM160,Applicability!$C:$C,AL160)</f>
        <v>0.78</v>
      </c>
      <c r="AR160">
        <v>9</v>
      </c>
      <c r="AS160" s="88">
        <v>0</v>
      </c>
      <c r="AT160" s="88">
        <f t="shared" si="14"/>
        <v>0</v>
      </c>
    </row>
    <row r="161" spans="1:46">
      <c r="A161" t="s">
        <v>194</v>
      </c>
      <c r="B161" t="s">
        <v>241</v>
      </c>
      <c r="C161" t="s">
        <v>196</v>
      </c>
      <c r="D161" t="s">
        <v>316</v>
      </c>
      <c r="E161" t="s">
        <v>232</v>
      </c>
      <c r="F161" t="s">
        <v>14</v>
      </c>
      <c r="G161" t="s">
        <v>386</v>
      </c>
      <c r="H161" s="88">
        <f>AVERAGEIFS(Applicability!$M:$M,Applicability!$A:$A,B161,Applicability!$B:$B,D161,Applicability!$C:$C,C161)</f>
        <v>0.78</v>
      </c>
      <c r="I161">
        <v>9</v>
      </c>
      <c r="J161" s="88">
        <v>0</v>
      </c>
      <c r="K161" s="88">
        <f t="shared" si="12"/>
        <v>0</v>
      </c>
      <c r="V161" t="s">
        <v>194</v>
      </c>
      <c r="W161" t="s">
        <v>241</v>
      </c>
      <c r="X161" t="s">
        <v>196</v>
      </c>
      <c r="Y161" t="s">
        <v>316</v>
      </c>
      <c r="Z161" t="s">
        <v>232</v>
      </c>
      <c r="AA161" t="s">
        <v>14</v>
      </c>
      <c r="AB161" t="s">
        <v>386</v>
      </c>
      <c r="AC161" s="88">
        <f>AVERAGEIFS(Applicability!$M:$M,Applicability!$A:$A,W161,Applicability!$B:$B,Y161,Applicability!$C:$C,X161)</f>
        <v>0.78</v>
      </c>
      <c r="AD161">
        <v>9</v>
      </c>
      <c r="AE161" s="88">
        <v>0</v>
      </c>
      <c r="AF161" s="88">
        <f t="shared" si="13"/>
        <v>0</v>
      </c>
      <c r="AJ161" t="s">
        <v>194</v>
      </c>
      <c r="AK161" t="s">
        <v>241</v>
      </c>
      <c r="AL161" t="s">
        <v>196</v>
      </c>
      <c r="AM161" t="s">
        <v>316</v>
      </c>
      <c r="AN161" t="s">
        <v>232</v>
      </c>
      <c r="AO161" t="s">
        <v>14</v>
      </c>
      <c r="AP161" t="s">
        <v>386</v>
      </c>
      <c r="AQ161" s="88">
        <f>AVERAGEIFS(Applicability!$M:$M,Applicability!$A:$A,AK161,Applicability!$B:$B,AM161,Applicability!$C:$C,AL161)</f>
        <v>0.78</v>
      </c>
      <c r="AR161">
        <v>9</v>
      </c>
      <c r="AS161" s="88">
        <v>0</v>
      </c>
      <c r="AT161" s="88">
        <f t="shared" si="14"/>
        <v>0</v>
      </c>
    </row>
    <row r="162" spans="1:46">
      <c r="A162" t="s">
        <v>194</v>
      </c>
      <c r="B162" t="s">
        <v>241</v>
      </c>
      <c r="C162" t="s">
        <v>201</v>
      </c>
      <c r="D162" t="s">
        <v>88</v>
      </c>
      <c r="E162" t="s">
        <v>232</v>
      </c>
      <c r="F162" t="s">
        <v>14</v>
      </c>
      <c r="G162" t="s">
        <v>386</v>
      </c>
      <c r="H162" s="88">
        <f>AVERAGEIFS(Applicability!$M:$M,Applicability!$A:$A,B162,Applicability!$B:$B,D162,Applicability!$C:$C,C162)</f>
        <v>0.78</v>
      </c>
      <c r="I162">
        <v>9</v>
      </c>
      <c r="J162" s="88">
        <v>0</v>
      </c>
      <c r="K162" s="88">
        <f t="shared" si="12"/>
        <v>0</v>
      </c>
      <c r="V162" t="s">
        <v>194</v>
      </c>
      <c r="W162" t="s">
        <v>241</v>
      </c>
      <c r="X162" t="s">
        <v>201</v>
      </c>
      <c r="Y162" t="s">
        <v>88</v>
      </c>
      <c r="Z162" t="s">
        <v>232</v>
      </c>
      <c r="AA162" t="s">
        <v>14</v>
      </c>
      <c r="AB162" t="s">
        <v>386</v>
      </c>
      <c r="AC162" s="88">
        <f>AVERAGEIFS(Applicability!$M:$M,Applicability!$A:$A,W162,Applicability!$B:$B,Y162,Applicability!$C:$C,X162)</f>
        <v>0.78</v>
      </c>
      <c r="AD162">
        <v>9</v>
      </c>
      <c r="AE162" s="88">
        <v>0</v>
      </c>
      <c r="AF162" s="88">
        <f t="shared" si="13"/>
        <v>0</v>
      </c>
      <c r="AJ162" t="s">
        <v>194</v>
      </c>
      <c r="AK162" t="s">
        <v>241</v>
      </c>
      <c r="AL162" t="s">
        <v>201</v>
      </c>
      <c r="AM162" t="s">
        <v>88</v>
      </c>
      <c r="AN162" t="s">
        <v>232</v>
      </c>
      <c r="AO162" t="s">
        <v>14</v>
      </c>
      <c r="AP162" t="s">
        <v>386</v>
      </c>
      <c r="AQ162" s="88">
        <f>AVERAGEIFS(Applicability!$M:$M,Applicability!$A:$A,AK162,Applicability!$B:$B,AM162,Applicability!$C:$C,AL162)</f>
        <v>0.78</v>
      </c>
      <c r="AR162">
        <v>9</v>
      </c>
      <c r="AS162" s="88">
        <v>0</v>
      </c>
      <c r="AT162" s="88">
        <f t="shared" si="14"/>
        <v>0</v>
      </c>
    </row>
    <row r="163" spans="1:46">
      <c r="A163" t="s">
        <v>194</v>
      </c>
      <c r="B163" t="s">
        <v>241</v>
      </c>
      <c r="C163" t="s">
        <v>201</v>
      </c>
      <c r="D163" t="s">
        <v>199</v>
      </c>
      <c r="E163" t="s">
        <v>232</v>
      </c>
      <c r="F163" t="s">
        <v>14</v>
      </c>
      <c r="G163" t="s">
        <v>386</v>
      </c>
      <c r="H163" s="88">
        <f>AVERAGEIFS(Applicability!$M:$M,Applicability!$A:$A,B163,Applicability!$B:$B,D163,Applicability!$C:$C,C163)</f>
        <v>0.78</v>
      </c>
      <c r="I163">
        <v>9</v>
      </c>
      <c r="J163" s="88">
        <v>0</v>
      </c>
      <c r="K163" s="88">
        <f t="shared" si="12"/>
        <v>0</v>
      </c>
      <c r="V163" t="s">
        <v>194</v>
      </c>
      <c r="W163" t="s">
        <v>241</v>
      </c>
      <c r="X163" t="s">
        <v>201</v>
      </c>
      <c r="Y163" t="s">
        <v>199</v>
      </c>
      <c r="Z163" t="s">
        <v>232</v>
      </c>
      <c r="AA163" t="s">
        <v>14</v>
      </c>
      <c r="AB163" t="s">
        <v>386</v>
      </c>
      <c r="AC163" s="88">
        <f>AVERAGEIFS(Applicability!$M:$M,Applicability!$A:$A,W163,Applicability!$B:$B,Y163,Applicability!$C:$C,X163)</f>
        <v>0.78</v>
      </c>
      <c r="AD163">
        <v>9</v>
      </c>
      <c r="AE163" s="88">
        <v>0</v>
      </c>
      <c r="AF163" s="88">
        <f t="shared" si="13"/>
        <v>0</v>
      </c>
      <c r="AJ163" t="s">
        <v>194</v>
      </c>
      <c r="AK163" t="s">
        <v>241</v>
      </c>
      <c r="AL163" t="s">
        <v>201</v>
      </c>
      <c r="AM163" t="s">
        <v>199</v>
      </c>
      <c r="AN163" t="s">
        <v>232</v>
      </c>
      <c r="AO163" t="s">
        <v>14</v>
      </c>
      <c r="AP163" t="s">
        <v>386</v>
      </c>
      <c r="AQ163" s="88">
        <f>AVERAGEIFS(Applicability!$M:$M,Applicability!$A:$A,AK163,Applicability!$B:$B,AM163,Applicability!$C:$C,AL163)</f>
        <v>0.78</v>
      </c>
      <c r="AR163">
        <v>9</v>
      </c>
      <c r="AS163" s="88">
        <v>0</v>
      </c>
      <c r="AT163" s="88">
        <f t="shared" si="14"/>
        <v>0</v>
      </c>
    </row>
    <row r="164" spans="1:46">
      <c r="A164" t="s">
        <v>194</v>
      </c>
      <c r="B164" t="s">
        <v>241</v>
      </c>
      <c r="C164" t="s">
        <v>201</v>
      </c>
      <c r="D164" t="s">
        <v>316</v>
      </c>
      <c r="E164" t="s">
        <v>232</v>
      </c>
      <c r="F164" t="s">
        <v>14</v>
      </c>
      <c r="G164" t="s">
        <v>386</v>
      </c>
      <c r="H164" s="88">
        <f>AVERAGEIFS(Applicability!$M:$M,Applicability!$A:$A,B164,Applicability!$B:$B,D164,Applicability!$C:$C,C164)</f>
        <v>0.78</v>
      </c>
      <c r="I164">
        <v>9</v>
      </c>
      <c r="J164" s="88">
        <v>0</v>
      </c>
      <c r="K164" s="88">
        <f t="shared" si="12"/>
        <v>0</v>
      </c>
      <c r="V164" t="s">
        <v>194</v>
      </c>
      <c r="W164" t="s">
        <v>241</v>
      </c>
      <c r="X164" t="s">
        <v>201</v>
      </c>
      <c r="Y164" t="s">
        <v>316</v>
      </c>
      <c r="Z164" t="s">
        <v>232</v>
      </c>
      <c r="AA164" t="s">
        <v>14</v>
      </c>
      <c r="AB164" t="s">
        <v>386</v>
      </c>
      <c r="AC164" s="88">
        <f>AVERAGEIFS(Applicability!$M:$M,Applicability!$A:$A,W164,Applicability!$B:$B,Y164,Applicability!$C:$C,X164)</f>
        <v>0.78</v>
      </c>
      <c r="AD164">
        <v>9</v>
      </c>
      <c r="AE164" s="88">
        <v>0</v>
      </c>
      <c r="AF164" s="88">
        <f t="shared" si="13"/>
        <v>0</v>
      </c>
      <c r="AJ164" t="s">
        <v>194</v>
      </c>
      <c r="AK164" t="s">
        <v>241</v>
      </c>
      <c r="AL164" t="s">
        <v>201</v>
      </c>
      <c r="AM164" t="s">
        <v>316</v>
      </c>
      <c r="AN164" t="s">
        <v>232</v>
      </c>
      <c r="AO164" t="s">
        <v>14</v>
      </c>
      <c r="AP164" t="s">
        <v>386</v>
      </c>
      <c r="AQ164" s="88">
        <f>AVERAGEIFS(Applicability!$M:$M,Applicability!$A:$A,AK164,Applicability!$B:$B,AM164,Applicability!$C:$C,AL164)</f>
        <v>0.78</v>
      </c>
      <c r="AR164">
        <v>9</v>
      </c>
      <c r="AS164" s="88">
        <v>0</v>
      </c>
      <c r="AT164" s="88">
        <f t="shared" si="14"/>
        <v>0</v>
      </c>
    </row>
    <row r="165" spans="1:46">
      <c r="A165" t="s">
        <v>194</v>
      </c>
      <c r="B165" t="s">
        <v>242</v>
      </c>
      <c r="C165" t="s">
        <v>196</v>
      </c>
      <c r="D165" t="s">
        <v>88</v>
      </c>
      <c r="E165" t="s">
        <v>232</v>
      </c>
      <c r="F165" t="s">
        <v>233</v>
      </c>
      <c r="G165" t="s">
        <v>386</v>
      </c>
      <c r="H165" s="88">
        <f>AVERAGEIFS(Applicability!$M:$M,Applicability!$A:$A,B165,Applicability!$B:$B,D165,Applicability!$C:$C,C165)</f>
        <v>0.59000000000000008</v>
      </c>
      <c r="I165">
        <v>10</v>
      </c>
      <c r="J165" s="88">
        <v>0</v>
      </c>
      <c r="K165" s="88">
        <f t="shared" si="12"/>
        <v>0</v>
      </c>
      <c r="V165" t="s">
        <v>194</v>
      </c>
      <c r="W165" t="s">
        <v>242</v>
      </c>
      <c r="X165" t="s">
        <v>196</v>
      </c>
      <c r="Y165" t="s">
        <v>88</v>
      </c>
      <c r="Z165" t="s">
        <v>232</v>
      </c>
      <c r="AA165" t="s">
        <v>233</v>
      </c>
      <c r="AB165" t="s">
        <v>386</v>
      </c>
      <c r="AC165" s="88">
        <f>AVERAGEIFS(Applicability!$M:$M,Applicability!$A:$A,W165,Applicability!$B:$B,Y165,Applicability!$C:$C,X165)</f>
        <v>0.59000000000000008</v>
      </c>
      <c r="AD165">
        <v>10</v>
      </c>
      <c r="AE165" s="88">
        <v>0</v>
      </c>
      <c r="AF165" s="88">
        <f t="shared" si="13"/>
        <v>0</v>
      </c>
      <c r="AJ165" t="s">
        <v>194</v>
      </c>
      <c r="AK165" t="s">
        <v>242</v>
      </c>
      <c r="AL165" t="s">
        <v>196</v>
      </c>
      <c r="AM165" t="s">
        <v>88</v>
      </c>
      <c r="AN165" t="s">
        <v>232</v>
      </c>
      <c r="AO165" t="s">
        <v>233</v>
      </c>
      <c r="AP165" t="s">
        <v>386</v>
      </c>
      <c r="AQ165" s="88">
        <f>AVERAGEIFS(Applicability!$M:$M,Applicability!$A:$A,AK165,Applicability!$B:$B,AM165,Applicability!$C:$C,AL165)</f>
        <v>0.59000000000000008</v>
      </c>
      <c r="AR165">
        <v>10</v>
      </c>
      <c r="AS165" s="88">
        <v>0</v>
      </c>
      <c r="AT165" s="88">
        <f t="shared" si="14"/>
        <v>0</v>
      </c>
    </row>
    <row r="166" spans="1:46">
      <c r="A166" t="s">
        <v>194</v>
      </c>
      <c r="B166" t="s">
        <v>242</v>
      </c>
      <c r="C166" t="s">
        <v>196</v>
      </c>
      <c r="D166" t="s">
        <v>199</v>
      </c>
      <c r="E166" t="s">
        <v>232</v>
      </c>
      <c r="F166" t="s">
        <v>233</v>
      </c>
      <c r="G166" t="s">
        <v>386</v>
      </c>
      <c r="H166" s="88">
        <f>AVERAGEIFS(Applicability!$M:$M,Applicability!$A:$A,B166,Applicability!$B:$B,D166,Applicability!$C:$C,C166)</f>
        <v>0.59000000000000008</v>
      </c>
      <c r="I166">
        <v>10</v>
      </c>
      <c r="J166" s="88">
        <v>0</v>
      </c>
      <c r="K166" s="88">
        <f t="shared" si="12"/>
        <v>0</v>
      </c>
      <c r="V166" t="s">
        <v>194</v>
      </c>
      <c r="W166" t="s">
        <v>242</v>
      </c>
      <c r="X166" t="s">
        <v>196</v>
      </c>
      <c r="Y166" t="s">
        <v>199</v>
      </c>
      <c r="Z166" t="s">
        <v>232</v>
      </c>
      <c r="AA166" t="s">
        <v>233</v>
      </c>
      <c r="AB166" t="s">
        <v>386</v>
      </c>
      <c r="AC166" s="88">
        <f>AVERAGEIFS(Applicability!$M:$M,Applicability!$A:$A,W166,Applicability!$B:$B,Y166,Applicability!$C:$C,X166)</f>
        <v>0.59000000000000008</v>
      </c>
      <c r="AD166">
        <v>10</v>
      </c>
      <c r="AE166" s="88">
        <v>0</v>
      </c>
      <c r="AF166" s="88">
        <f t="shared" si="13"/>
        <v>0</v>
      </c>
      <c r="AJ166" t="s">
        <v>194</v>
      </c>
      <c r="AK166" t="s">
        <v>242</v>
      </c>
      <c r="AL166" t="s">
        <v>196</v>
      </c>
      <c r="AM166" t="s">
        <v>199</v>
      </c>
      <c r="AN166" t="s">
        <v>232</v>
      </c>
      <c r="AO166" t="s">
        <v>233</v>
      </c>
      <c r="AP166" t="s">
        <v>386</v>
      </c>
      <c r="AQ166" s="88">
        <f>AVERAGEIFS(Applicability!$M:$M,Applicability!$A:$A,AK166,Applicability!$B:$B,AM166,Applicability!$C:$C,AL166)</f>
        <v>0.59000000000000008</v>
      </c>
      <c r="AR166">
        <v>10</v>
      </c>
      <c r="AS166" s="88">
        <v>0</v>
      </c>
      <c r="AT166" s="88">
        <f t="shared" si="14"/>
        <v>0</v>
      </c>
    </row>
    <row r="167" spans="1:46">
      <c r="A167" t="s">
        <v>194</v>
      </c>
      <c r="B167" t="s">
        <v>242</v>
      </c>
      <c r="C167" t="s">
        <v>196</v>
      </c>
      <c r="D167" t="s">
        <v>316</v>
      </c>
      <c r="E167" t="s">
        <v>232</v>
      </c>
      <c r="F167" t="s">
        <v>233</v>
      </c>
      <c r="G167" t="s">
        <v>386</v>
      </c>
      <c r="H167" s="88">
        <f>AVERAGEIFS(Applicability!$M:$M,Applicability!$A:$A,B167,Applicability!$B:$B,D167,Applicability!$C:$C,C167)</f>
        <v>0.59000000000000008</v>
      </c>
      <c r="I167">
        <v>10</v>
      </c>
      <c r="J167" s="88">
        <v>0</v>
      </c>
      <c r="K167" s="88">
        <f t="shared" si="12"/>
        <v>0</v>
      </c>
      <c r="V167" t="s">
        <v>194</v>
      </c>
      <c r="W167" t="s">
        <v>242</v>
      </c>
      <c r="X167" t="s">
        <v>196</v>
      </c>
      <c r="Y167" t="s">
        <v>316</v>
      </c>
      <c r="Z167" t="s">
        <v>232</v>
      </c>
      <c r="AA167" t="s">
        <v>233</v>
      </c>
      <c r="AB167" t="s">
        <v>386</v>
      </c>
      <c r="AC167" s="88">
        <f>AVERAGEIFS(Applicability!$M:$M,Applicability!$A:$A,W167,Applicability!$B:$B,Y167,Applicability!$C:$C,X167)</f>
        <v>0.59000000000000008</v>
      </c>
      <c r="AD167">
        <v>10</v>
      </c>
      <c r="AE167" s="88">
        <v>0</v>
      </c>
      <c r="AF167" s="88">
        <f t="shared" si="13"/>
        <v>0</v>
      </c>
      <c r="AJ167" t="s">
        <v>194</v>
      </c>
      <c r="AK167" t="s">
        <v>242</v>
      </c>
      <c r="AL167" t="s">
        <v>196</v>
      </c>
      <c r="AM167" t="s">
        <v>316</v>
      </c>
      <c r="AN167" t="s">
        <v>232</v>
      </c>
      <c r="AO167" t="s">
        <v>233</v>
      </c>
      <c r="AP167" t="s">
        <v>386</v>
      </c>
      <c r="AQ167" s="88">
        <f>AVERAGEIFS(Applicability!$M:$M,Applicability!$A:$A,AK167,Applicability!$B:$B,AM167,Applicability!$C:$C,AL167)</f>
        <v>0.59000000000000008</v>
      </c>
      <c r="AR167">
        <v>10</v>
      </c>
      <c r="AS167" s="88">
        <v>0</v>
      </c>
      <c r="AT167" s="88">
        <f t="shared" si="14"/>
        <v>0</v>
      </c>
    </row>
    <row r="168" spans="1:46">
      <c r="A168" t="s">
        <v>194</v>
      </c>
      <c r="B168" t="s">
        <v>242</v>
      </c>
      <c r="C168" t="s">
        <v>201</v>
      </c>
      <c r="D168" t="s">
        <v>88</v>
      </c>
      <c r="E168" t="s">
        <v>232</v>
      </c>
      <c r="F168" t="s">
        <v>233</v>
      </c>
      <c r="G168" t="s">
        <v>386</v>
      </c>
      <c r="H168" s="88">
        <f>AVERAGEIFS(Applicability!$M:$M,Applicability!$A:$A,B168,Applicability!$B:$B,D168,Applicability!$C:$C,C168)</f>
        <v>0.59000000000000008</v>
      </c>
      <c r="I168">
        <v>10</v>
      </c>
      <c r="J168" s="88">
        <v>0</v>
      </c>
      <c r="K168" s="88">
        <f t="shared" si="12"/>
        <v>0</v>
      </c>
      <c r="V168" t="s">
        <v>194</v>
      </c>
      <c r="W168" t="s">
        <v>242</v>
      </c>
      <c r="X168" t="s">
        <v>201</v>
      </c>
      <c r="Y168" t="s">
        <v>88</v>
      </c>
      <c r="Z168" t="s">
        <v>232</v>
      </c>
      <c r="AA168" t="s">
        <v>233</v>
      </c>
      <c r="AB168" t="s">
        <v>386</v>
      </c>
      <c r="AC168" s="88">
        <f>AVERAGEIFS(Applicability!$M:$M,Applicability!$A:$A,W168,Applicability!$B:$B,Y168,Applicability!$C:$C,X168)</f>
        <v>0.59000000000000008</v>
      </c>
      <c r="AD168">
        <v>10</v>
      </c>
      <c r="AE168" s="88">
        <v>0</v>
      </c>
      <c r="AF168" s="88">
        <f t="shared" si="13"/>
        <v>0</v>
      </c>
      <c r="AJ168" t="s">
        <v>194</v>
      </c>
      <c r="AK168" t="s">
        <v>242</v>
      </c>
      <c r="AL168" t="s">
        <v>201</v>
      </c>
      <c r="AM168" t="s">
        <v>88</v>
      </c>
      <c r="AN168" t="s">
        <v>232</v>
      </c>
      <c r="AO168" t="s">
        <v>233</v>
      </c>
      <c r="AP168" t="s">
        <v>386</v>
      </c>
      <c r="AQ168" s="88">
        <f>AVERAGEIFS(Applicability!$M:$M,Applicability!$A:$A,AK168,Applicability!$B:$B,AM168,Applicability!$C:$C,AL168)</f>
        <v>0.59000000000000008</v>
      </c>
      <c r="AR168">
        <v>10</v>
      </c>
      <c r="AS168" s="88">
        <v>0</v>
      </c>
      <c r="AT168" s="88">
        <f t="shared" si="14"/>
        <v>0</v>
      </c>
    </row>
    <row r="169" spans="1:46">
      <c r="A169" t="s">
        <v>194</v>
      </c>
      <c r="B169" t="s">
        <v>242</v>
      </c>
      <c r="C169" t="s">
        <v>201</v>
      </c>
      <c r="D169" t="s">
        <v>199</v>
      </c>
      <c r="E169" t="s">
        <v>232</v>
      </c>
      <c r="F169" t="s">
        <v>233</v>
      </c>
      <c r="G169" t="s">
        <v>386</v>
      </c>
      <c r="H169" s="88">
        <f>AVERAGEIFS(Applicability!$M:$M,Applicability!$A:$A,B169,Applicability!$B:$B,D169,Applicability!$C:$C,C169)</f>
        <v>0.59000000000000008</v>
      </c>
      <c r="I169">
        <v>10</v>
      </c>
      <c r="J169" s="88">
        <v>0</v>
      </c>
      <c r="K169" s="88">
        <f t="shared" si="12"/>
        <v>0</v>
      </c>
      <c r="V169" t="s">
        <v>194</v>
      </c>
      <c r="W169" t="s">
        <v>242</v>
      </c>
      <c r="X169" t="s">
        <v>201</v>
      </c>
      <c r="Y169" t="s">
        <v>199</v>
      </c>
      <c r="Z169" t="s">
        <v>232</v>
      </c>
      <c r="AA169" t="s">
        <v>233</v>
      </c>
      <c r="AB169" t="s">
        <v>386</v>
      </c>
      <c r="AC169" s="88">
        <f>AVERAGEIFS(Applicability!$M:$M,Applicability!$A:$A,W169,Applicability!$B:$B,Y169,Applicability!$C:$C,X169)</f>
        <v>0.59000000000000008</v>
      </c>
      <c r="AD169">
        <v>10</v>
      </c>
      <c r="AE169" s="88">
        <v>0</v>
      </c>
      <c r="AF169" s="88">
        <f t="shared" si="13"/>
        <v>0</v>
      </c>
      <c r="AJ169" t="s">
        <v>194</v>
      </c>
      <c r="AK169" t="s">
        <v>242</v>
      </c>
      <c r="AL169" t="s">
        <v>201</v>
      </c>
      <c r="AM169" t="s">
        <v>199</v>
      </c>
      <c r="AN169" t="s">
        <v>232</v>
      </c>
      <c r="AO169" t="s">
        <v>233</v>
      </c>
      <c r="AP169" t="s">
        <v>386</v>
      </c>
      <c r="AQ169" s="88">
        <f>AVERAGEIFS(Applicability!$M:$M,Applicability!$A:$A,AK169,Applicability!$B:$B,AM169,Applicability!$C:$C,AL169)</f>
        <v>0.59000000000000008</v>
      </c>
      <c r="AR169">
        <v>10</v>
      </c>
      <c r="AS169" s="88">
        <v>0</v>
      </c>
      <c r="AT169" s="88">
        <f t="shared" si="14"/>
        <v>0</v>
      </c>
    </row>
    <row r="170" spans="1:46">
      <c r="A170" t="s">
        <v>194</v>
      </c>
      <c r="B170" t="s">
        <v>242</v>
      </c>
      <c r="C170" t="s">
        <v>201</v>
      </c>
      <c r="D170" t="s">
        <v>316</v>
      </c>
      <c r="E170" t="s">
        <v>232</v>
      </c>
      <c r="F170" t="s">
        <v>233</v>
      </c>
      <c r="G170" t="s">
        <v>386</v>
      </c>
      <c r="H170" s="88">
        <f>AVERAGEIFS(Applicability!$M:$M,Applicability!$A:$A,B170,Applicability!$B:$B,D170,Applicability!$C:$C,C170)</f>
        <v>0.59000000000000008</v>
      </c>
      <c r="I170">
        <v>10</v>
      </c>
      <c r="J170" s="88">
        <v>0</v>
      </c>
      <c r="K170" s="88">
        <f t="shared" si="12"/>
        <v>0</v>
      </c>
      <c r="V170" t="s">
        <v>194</v>
      </c>
      <c r="W170" t="s">
        <v>242</v>
      </c>
      <c r="X170" t="s">
        <v>201</v>
      </c>
      <c r="Y170" t="s">
        <v>316</v>
      </c>
      <c r="Z170" t="s">
        <v>232</v>
      </c>
      <c r="AA170" t="s">
        <v>233</v>
      </c>
      <c r="AB170" t="s">
        <v>386</v>
      </c>
      <c r="AC170" s="88">
        <f>AVERAGEIFS(Applicability!$M:$M,Applicability!$A:$A,W170,Applicability!$B:$B,Y170,Applicability!$C:$C,X170)</f>
        <v>0.59000000000000008</v>
      </c>
      <c r="AD170">
        <v>10</v>
      </c>
      <c r="AE170" s="88">
        <v>0</v>
      </c>
      <c r="AF170" s="88">
        <f t="shared" si="13"/>
        <v>0</v>
      </c>
      <c r="AJ170" t="s">
        <v>194</v>
      </c>
      <c r="AK170" t="s">
        <v>242</v>
      </c>
      <c r="AL170" t="s">
        <v>201</v>
      </c>
      <c r="AM170" t="s">
        <v>316</v>
      </c>
      <c r="AN170" t="s">
        <v>232</v>
      </c>
      <c r="AO170" t="s">
        <v>233</v>
      </c>
      <c r="AP170" t="s">
        <v>386</v>
      </c>
      <c r="AQ170" s="88">
        <f>AVERAGEIFS(Applicability!$M:$M,Applicability!$A:$A,AK170,Applicability!$B:$B,AM170,Applicability!$C:$C,AL170)</f>
        <v>0.59000000000000008</v>
      </c>
      <c r="AR170">
        <v>10</v>
      </c>
      <c r="AS170" s="88">
        <v>0</v>
      </c>
      <c r="AT170" s="88">
        <f t="shared" si="14"/>
        <v>0</v>
      </c>
    </row>
    <row r="171" spans="1:46">
      <c r="A171" t="s">
        <v>194</v>
      </c>
      <c r="B171" t="s">
        <v>242</v>
      </c>
      <c r="C171" t="s">
        <v>196</v>
      </c>
      <c r="D171" t="s">
        <v>88</v>
      </c>
      <c r="E171" t="s">
        <v>234</v>
      </c>
      <c r="F171" t="s">
        <v>235</v>
      </c>
      <c r="G171" t="s">
        <v>386</v>
      </c>
      <c r="H171" s="88">
        <f>AVERAGEIFS(Applicability!$M:$M,Applicability!$A:$A,B171,Applicability!$B:$B,D171,Applicability!$C:$C,C171)</f>
        <v>0.59000000000000008</v>
      </c>
      <c r="I171">
        <v>10</v>
      </c>
      <c r="J171" s="88">
        <v>0</v>
      </c>
      <c r="K171" s="88">
        <f t="shared" si="12"/>
        <v>0</v>
      </c>
      <c r="V171" t="s">
        <v>194</v>
      </c>
      <c r="W171" t="s">
        <v>242</v>
      </c>
      <c r="X171" t="s">
        <v>196</v>
      </c>
      <c r="Y171" t="s">
        <v>88</v>
      </c>
      <c r="Z171" t="s">
        <v>234</v>
      </c>
      <c r="AA171" t="s">
        <v>235</v>
      </c>
      <c r="AB171" t="s">
        <v>386</v>
      </c>
      <c r="AC171" s="88">
        <f>AVERAGEIFS(Applicability!$M:$M,Applicability!$A:$A,W171,Applicability!$B:$B,Y171,Applicability!$C:$C,X171)</f>
        <v>0.59000000000000008</v>
      </c>
      <c r="AD171">
        <v>10</v>
      </c>
      <c r="AE171" s="88">
        <v>0</v>
      </c>
      <c r="AF171" s="88">
        <f t="shared" si="13"/>
        <v>0</v>
      </c>
      <c r="AJ171" t="s">
        <v>194</v>
      </c>
      <c r="AK171" t="s">
        <v>242</v>
      </c>
      <c r="AL171" t="s">
        <v>196</v>
      </c>
      <c r="AM171" t="s">
        <v>88</v>
      </c>
      <c r="AN171" t="s">
        <v>234</v>
      </c>
      <c r="AO171" t="s">
        <v>235</v>
      </c>
      <c r="AP171" t="s">
        <v>386</v>
      </c>
      <c r="AQ171" s="88">
        <f>AVERAGEIFS(Applicability!$M:$M,Applicability!$A:$A,AK171,Applicability!$B:$B,AM171,Applicability!$C:$C,AL171)</f>
        <v>0.59000000000000008</v>
      </c>
      <c r="AR171">
        <v>10</v>
      </c>
      <c r="AS171" s="88">
        <v>0</v>
      </c>
      <c r="AT171" s="88">
        <f t="shared" si="14"/>
        <v>0</v>
      </c>
    </row>
    <row r="172" spans="1:46">
      <c r="A172" t="s">
        <v>194</v>
      </c>
      <c r="B172" t="s">
        <v>242</v>
      </c>
      <c r="C172" t="s">
        <v>196</v>
      </c>
      <c r="D172" t="s">
        <v>199</v>
      </c>
      <c r="E172" t="s">
        <v>234</v>
      </c>
      <c r="F172" t="s">
        <v>235</v>
      </c>
      <c r="G172" t="s">
        <v>386</v>
      </c>
      <c r="H172" s="88">
        <f>AVERAGEIFS(Applicability!$M:$M,Applicability!$A:$A,B172,Applicability!$B:$B,D172,Applicability!$C:$C,C172)</f>
        <v>0.59000000000000008</v>
      </c>
      <c r="I172">
        <v>10</v>
      </c>
      <c r="J172" s="88">
        <v>0</v>
      </c>
      <c r="K172" s="88">
        <f t="shared" si="12"/>
        <v>0</v>
      </c>
      <c r="V172" t="s">
        <v>194</v>
      </c>
      <c r="W172" t="s">
        <v>242</v>
      </c>
      <c r="X172" t="s">
        <v>196</v>
      </c>
      <c r="Y172" t="s">
        <v>199</v>
      </c>
      <c r="Z172" t="s">
        <v>234</v>
      </c>
      <c r="AA172" t="s">
        <v>235</v>
      </c>
      <c r="AB172" t="s">
        <v>386</v>
      </c>
      <c r="AC172" s="88">
        <f>AVERAGEIFS(Applicability!$M:$M,Applicability!$A:$A,W172,Applicability!$B:$B,Y172,Applicability!$C:$C,X172)</f>
        <v>0.59000000000000008</v>
      </c>
      <c r="AD172">
        <v>10</v>
      </c>
      <c r="AE172" s="88">
        <v>0</v>
      </c>
      <c r="AF172" s="88">
        <f t="shared" si="13"/>
        <v>0</v>
      </c>
      <c r="AJ172" t="s">
        <v>194</v>
      </c>
      <c r="AK172" t="s">
        <v>242</v>
      </c>
      <c r="AL172" t="s">
        <v>196</v>
      </c>
      <c r="AM172" t="s">
        <v>199</v>
      </c>
      <c r="AN172" t="s">
        <v>234</v>
      </c>
      <c r="AO172" t="s">
        <v>235</v>
      </c>
      <c r="AP172" t="s">
        <v>386</v>
      </c>
      <c r="AQ172" s="88">
        <f>AVERAGEIFS(Applicability!$M:$M,Applicability!$A:$A,AK172,Applicability!$B:$B,AM172,Applicability!$C:$C,AL172)</f>
        <v>0.59000000000000008</v>
      </c>
      <c r="AR172">
        <v>10</v>
      </c>
      <c r="AS172" s="88">
        <v>0</v>
      </c>
      <c r="AT172" s="88">
        <f t="shared" si="14"/>
        <v>0</v>
      </c>
    </row>
    <row r="173" spans="1:46">
      <c r="A173" t="s">
        <v>194</v>
      </c>
      <c r="B173" t="s">
        <v>242</v>
      </c>
      <c r="C173" t="s">
        <v>196</v>
      </c>
      <c r="D173" t="s">
        <v>316</v>
      </c>
      <c r="E173" t="s">
        <v>234</v>
      </c>
      <c r="F173" t="s">
        <v>235</v>
      </c>
      <c r="G173" t="s">
        <v>386</v>
      </c>
      <c r="H173" s="88">
        <f>AVERAGEIFS(Applicability!$M:$M,Applicability!$A:$A,B173,Applicability!$B:$B,D173,Applicability!$C:$C,C173)</f>
        <v>0.59000000000000008</v>
      </c>
      <c r="I173">
        <v>10</v>
      </c>
      <c r="J173" s="88">
        <v>0</v>
      </c>
      <c r="K173" s="88">
        <f t="shared" si="12"/>
        <v>0</v>
      </c>
      <c r="V173" t="s">
        <v>194</v>
      </c>
      <c r="W173" t="s">
        <v>242</v>
      </c>
      <c r="X173" t="s">
        <v>196</v>
      </c>
      <c r="Y173" t="s">
        <v>316</v>
      </c>
      <c r="Z173" t="s">
        <v>234</v>
      </c>
      <c r="AA173" t="s">
        <v>235</v>
      </c>
      <c r="AB173" t="s">
        <v>386</v>
      </c>
      <c r="AC173" s="88">
        <f>AVERAGEIFS(Applicability!$M:$M,Applicability!$A:$A,W173,Applicability!$B:$B,Y173,Applicability!$C:$C,X173)</f>
        <v>0.59000000000000008</v>
      </c>
      <c r="AD173">
        <v>10</v>
      </c>
      <c r="AE173" s="88">
        <v>0</v>
      </c>
      <c r="AF173" s="88">
        <f t="shared" si="13"/>
        <v>0</v>
      </c>
      <c r="AJ173" t="s">
        <v>194</v>
      </c>
      <c r="AK173" t="s">
        <v>242</v>
      </c>
      <c r="AL173" t="s">
        <v>196</v>
      </c>
      <c r="AM173" t="s">
        <v>316</v>
      </c>
      <c r="AN173" t="s">
        <v>234</v>
      </c>
      <c r="AO173" t="s">
        <v>235</v>
      </c>
      <c r="AP173" t="s">
        <v>386</v>
      </c>
      <c r="AQ173" s="88">
        <f>AVERAGEIFS(Applicability!$M:$M,Applicability!$A:$A,AK173,Applicability!$B:$B,AM173,Applicability!$C:$C,AL173)</f>
        <v>0.59000000000000008</v>
      </c>
      <c r="AR173">
        <v>10</v>
      </c>
      <c r="AS173" s="88">
        <v>0</v>
      </c>
      <c r="AT173" s="88">
        <f t="shared" si="14"/>
        <v>0</v>
      </c>
    </row>
    <row r="174" spans="1:46">
      <c r="A174" t="s">
        <v>194</v>
      </c>
      <c r="B174" t="s">
        <v>242</v>
      </c>
      <c r="C174" t="s">
        <v>201</v>
      </c>
      <c r="D174" t="s">
        <v>88</v>
      </c>
      <c r="E174" t="s">
        <v>234</v>
      </c>
      <c r="F174" t="s">
        <v>235</v>
      </c>
      <c r="G174" t="s">
        <v>386</v>
      </c>
      <c r="H174" s="88">
        <f>AVERAGEIFS(Applicability!$M:$M,Applicability!$A:$A,B174,Applicability!$B:$B,D174,Applicability!$C:$C,C174)</f>
        <v>0.59000000000000008</v>
      </c>
      <c r="I174">
        <v>10</v>
      </c>
      <c r="J174" s="88">
        <v>0</v>
      </c>
      <c r="K174" s="88">
        <f t="shared" si="12"/>
        <v>0</v>
      </c>
      <c r="V174" t="s">
        <v>194</v>
      </c>
      <c r="W174" t="s">
        <v>242</v>
      </c>
      <c r="X174" t="s">
        <v>201</v>
      </c>
      <c r="Y174" t="s">
        <v>88</v>
      </c>
      <c r="Z174" t="s">
        <v>234</v>
      </c>
      <c r="AA174" t="s">
        <v>235</v>
      </c>
      <c r="AB174" t="s">
        <v>386</v>
      </c>
      <c r="AC174" s="88">
        <f>AVERAGEIFS(Applicability!$M:$M,Applicability!$A:$A,W174,Applicability!$B:$B,Y174,Applicability!$C:$C,X174)</f>
        <v>0.59000000000000008</v>
      </c>
      <c r="AD174">
        <v>10</v>
      </c>
      <c r="AE174" s="88">
        <v>0</v>
      </c>
      <c r="AF174" s="88">
        <f t="shared" si="13"/>
        <v>0</v>
      </c>
      <c r="AJ174" t="s">
        <v>194</v>
      </c>
      <c r="AK174" t="s">
        <v>242</v>
      </c>
      <c r="AL174" t="s">
        <v>201</v>
      </c>
      <c r="AM174" t="s">
        <v>88</v>
      </c>
      <c r="AN174" t="s">
        <v>234</v>
      </c>
      <c r="AO174" t="s">
        <v>235</v>
      </c>
      <c r="AP174" t="s">
        <v>386</v>
      </c>
      <c r="AQ174" s="88">
        <f>AVERAGEIFS(Applicability!$M:$M,Applicability!$A:$A,AK174,Applicability!$B:$B,AM174,Applicability!$C:$C,AL174)</f>
        <v>0.59000000000000008</v>
      </c>
      <c r="AR174">
        <v>10</v>
      </c>
      <c r="AS174" s="88">
        <v>0</v>
      </c>
      <c r="AT174" s="88">
        <f t="shared" si="14"/>
        <v>0</v>
      </c>
    </row>
    <row r="175" spans="1:46">
      <c r="A175" t="s">
        <v>194</v>
      </c>
      <c r="B175" t="s">
        <v>242</v>
      </c>
      <c r="C175" t="s">
        <v>201</v>
      </c>
      <c r="D175" t="s">
        <v>199</v>
      </c>
      <c r="E175" t="s">
        <v>234</v>
      </c>
      <c r="F175" t="s">
        <v>235</v>
      </c>
      <c r="G175" t="s">
        <v>386</v>
      </c>
      <c r="H175" s="88">
        <f>AVERAGEIFS(Applicability!$M:$M,Applicability!$A:$A,B175,Applicability!$B:$B,D175,Applicability!$C:$C,C175)</f>
        <v>0.59000000000000008</v>
      </c>
      <c r="I175">
        <v>10</v>
      </c>
      <c r="J175" s="88">
        <v>0</v>
      </c>
      <c r="K175" s="88">
        <f t="shared" si="12"/>
        <v>0</v>
      </c>
      <c r="V175" t="s">
        <v>194</v>
      </c>
      <c r="W175" t="s">
        <v>242</v>
      </c>
      <c r="X175" t="s">
        <v>201</v>
      </c>
      <c r="Y175" t="s">
        <v>199</v>
      </c>
      <c r="Z175" t="s">
        <v>234</v>
      </c>
      <c r="AA175" t="s">
        <v>235</v>
      </c>
      <c r="AB175" t="s">
        <v>386</v>
      </c>
      <c r="AC175" s="88">
        <f>AVERAGEIFS(Applicability!$M:$M,Applicability!$A:$A,W175,Applicability!$B:$B,Y175,Applicability!$C:$C,X175)</f>
        <v>0.59000000000000008</v>
      </c>
      <c r="AD175">
        <v>10</v>
      </c>
      <c r="AE175" s="88">
        <v>0</v>
      </c>
      <c r="AF175" s="88">
        <f t="shared" si="13"/>
        <v>0</v>
      </c>
      <c r="AJ175" t="s">
        <v>194</v>
      </c>
      <c r="AK175" t="s">
        <v>242</v>
      </c>
      <c r="AL175" t="s">
        <v>201</v>
      </c>
      <c r="AM175" t="s">
        <v>199</v>
      </c>
      <c r="AN175" t="s">
        <v>234</v>
      </c>
      <c r="AO175" t="s">
        <v>235</v>
      </c>
      <c r="AP175" t="s">
        <v>386</v>
      </c>
      <c r="AQ175" s="88">
        <f>AVERAGEIFS(Applicability!$M:$M,Applicability!$A:$A,AK175,Applicability!$B:$B,AM175,Applicability!$C:$C,AL175)</f>
        <v>0.59000000000000008</v>
      </c>
      <c r="AR175">
        <v>10</v>
      </c>
      <c r="AS175" s="88">
        <v>0</v>
      </c>
      <c r="AT175" s="88">
        <f t="shared" si="14"/>
        <v>0</v>
      </c>
    </row>
    <row r="176" spans="1:46">
      <c r="A176" t="s">
        <v>194</v>
      </c>
      <c r="B176" t="s">
        <v>242</v>
      </c>
      <c r="C176" t="s">
        <v>201</v>
      </c>
      <c r="D176" t="s">
        <v>316</v>
      </c>
      <c r="E176" t="s">
        <v>234</v>
      </c>
      <c r="F176" t="s">
        <v>235</v>
      </c>
      <c r="G176" t="s">
        <v>386</v>
      </c>
      <c r="H176" s="88">
        <f>AVERAGEIFS(Applicability!$M:$M,Applicability!$A:$A,B176,Applicability!$B:$B,D176,Applicability!$C:$C,C176)</f>
        <v>0.59000000000000008</v>
      </c>
      <c r="I176">
        <v>10</v>
      </c>
      <c r="J176" s="88">
        <v>0</v>
      </c>
      <c r="K176" s="88">
        <f t="shared" si="12"/>
        <v>0</v>
      </c>
      <c r="V176" t="s">
        <v>194</v>
      </c>
      <c r="W176" t="s">
        <v>242</v>
      </c>
      <c r="X176" t="s">
        <v>201</v>
      </c>
      <c r="Y176" t="s">
        <v>316</v>
      </c>
      <c r="Z176" t="s">
        <v>234</v>
      </c>
      <c r="AA176" t="s">
        <v>235</v>
      </c>
      <c r="AB176" t="s">
        <v>386</v>
      </c>
      <c r="AC176" s="88">
        <f>AVERAGEIFS(Applicability!$M:$M,Applicability!$A:$A,W176,Applicability!$B:$B,Y176,Applicability!$C:$C,X176)</f>
        <v>0.59000000000000008</v>
      </c>
      <c r="AD176">
        <v>10</v>
      </c>
      <c r="AE176" s="88">
        <v>0</v>
      </c>
      <c r="AF176" s="88">
        <f t="shared" si="13"/>
        <v>0</v>
      </c>
      <c r="AJ176" t="s">
        <v>194</v>
      </c>
      <c r="AK176" t="s">
        <v>242</v>
      </c>
      <c r="AL176" t="s">
        <v>201</v>
      </c>
      <c r="AM176" t="s">
        <v>316</v>
      </c>
      <c r="AN176" t="s">
        <v>234</v>
      </c>
      <c r="AO176" t="s">
        <v>235</v>
      </c>
      <c r="AP176" t="s">
        <v>386</v>
      </c>
      <c r="AQ176" s="88">
        <f>AVERAGEIFS(Applicability!$M:$M,Applicability!$A:$A,AK176,Applicability!$B:$B,AM176,Applicability!$C:$C,AL176)</f>
        <v>0.59000000000000008</v>
      </c>
      <c r="AR176">
        <v>10</v>
      </c>
      <c r="AS176" s="88">
        <v>0</v>
      </c>
      <c r="AT176" s="88">
        <f t="shared" si="14"/>
        <v>0</v>
      </c>
    </row>
    <row r="177" spans="1:46">
      <c r="A177" t="s">
        <v>194</v>
      </c>
      <c r="B177" t="s">
        <v>243</v>
      </c>
      <c r="C177" t="s">
        <v>196</v>
      </c>
      <c r="D177" t="s">
        <v>88</v>
      </c>
      <c r="E177" t="s">
        <v>232</v>
      </c>
      <c r="F177" t="s">
        <v>14</v>
      </c>
      <c r="G177" t="s">
        <v>386</v>
      </c>
      <c r="H177" s="88">
        <f>AVERAGEIFS(Applicability!$M:$M,Applicability!$A:$A,B177,Applicability!$B:$B,D177,Applicability!$C:$C,C177)</f>
        <v>0.78</v>
      </c>
      <c r="I177">
        <v>9</v>
      </c>
      <c r="J177" s="88">
        <v>0</v>
      </c>
      <c r="K177" s="88">
        <f t="shared" si="12"/>
        <v>0</v>
      </c>
      <c r="V177" t="s">
        <v>194</v>
      </c>
      <c r="W177" t="s">
        <v>243</v>
      </c>
      <c r="X177" t="s">
        <v>196</v>
      </c>
      <c r="Y177" t="s">
        <v>88</v>
      </c>
      <c r="Z177" t="s">
        <v>232</v>
      </c>
      <c r="AA177" t="s">
        <v>14</v>
      </c>
      <c r="AB177" t="s">
        <v>386</v>
      </c>
      <c r="AC177" s="88">
        <f>AVERAGEIFS(Applicability!$M:$M,Applicability!$A:$A,W177,Applicability!$B:$B,Y177,Applicability!$C:$C,X177)</f>
        <v>0.78</v>
      </c>
      <c r="AD177">
        <v>9</v>
      </c>
      <c r="AE177" s="88">
        <v>0</v>
      </c>
      <c r="AF177" s="88">
        <f t="shared" si="13"/>
        <v>0</v>
      </c>
      <c r="AJ177" t="s">
        <v>194</v>
      </c>
      <c r="AK177" t="s">
        <v>243</v>
      </c>
      <c r="AL177" t="s">
        <v>196</v>
      </c>
      <c r="AM177" t="s">
        <v>88</v>
      </c>
      <c r="AN177" t="s">
        <v>232</v>
      </c>
      <c r="AO177" t="s">
        <v>14</v>
      </c>
      <c r="AP177" t="s">
        <v>386</v>
      </c>
      <c r="AQ177" s="88">
        <f>AVERAGEIFS(Applicability!$M:$M,Applicability!$A:$A,AK177,Applicability!$B:$B,AM177,Applicability!$C:$C,AL177)</f>
        <v>0.78</v>
      </c>
      <c r="AR177">
        <v>9</v>
      </c>
      <c r="AS177" s="88">
        <v>0</v>
      </c>
      <c r="AT177" s="88">
        <f t="shared" si="14"/>
        <v>0</v>
      </c>
    </row>
    <row r="178" spans="1:46">
      <c r="A178" t="s">
        <v>194</v>
      </c>
      <c r="B178" t="s">
        <v>243</v>
      </c>
      <c r="C178" t="s">
        <v>196</v>
      </c>
      <c r="D178" t="s">
        <v>199</v>
      </c>
      <c r="E178" t="s">
        <v>232</v>
      </c>
      <c r="F178" t="s">
        <v>14</v>
      </c>
      <c r="G178" t="s">
        <v>386</v>
      </c>
      <c r="H178" s="88">
        <f>AVERAGEIFS(Applicability!$M:$M,Applicability!$A:$A,B178,Applicability!$B:$B,D178,Applicability!$C:$C,C178)</f>
        <v>0.78</v>
      </c>
      <c r="I178">
        <v>9</v>
      </c>
      <c r="J178" s="88">
        <v>0</v>
      </c>
      <c r="K178" s="88">
        <f t="shared" si="12"/>
        <v>0</v>
      </c>
      <c r="V178" t="s">
        <v>194</v>
      </c>
      <c r="W178" t="s">
        <v>243</v>
      </c>
      <c r="X178" t="s">
        <v>196</v>
      </c>
      <c r="Y178" t="s">
        <v>199</v>
      </c>
      <c r="Z178" t="s">
        <v>232</v>
      </c>
      <c r="AA178" t="s">
        <v>14</v>
      </c>
      <c r="AB178" t="s">
        <v>386</v>
      </c>
      <c r="AC178" s="88">
        <f>AVERAGEIFS(Applicability!$M:$M,Applicability!$A:$A,W178,Applicability!$B:$B,Y178,Applicability!$C:$C,X178)</f>
        <v>0.78</v>
      </c>
      <c r="AD178">
        <v>9</v>
      </c>
      <c r="AE178" s="88">
        <v>0</v>
      </c>
      <c r="AF178" s="88">
        <f t="shared" si="13"/>
        <v>0</v>
      </c>
      <c r="AJ178" t="s">
        <v>194</v>
      </c>
      <c r="AK178" t="s">
        <v>243</v>
      </c>
      <c r="AL178" t="s">
        <v>196</v>
      </c>
      <c r="AM178" t="s">
        <v>199</v>
      </c>
      <c r="AN178" t="s">
        <v>232</v>
      </c>
      <c r="AO178" t="s">
        <v>14</v>
      </c>
      <c r="AP178" t="s">
        <v>386</v>
      </c>
      <c r="AQ178" s="88">
        <f>AVERAGEIFS(Applicability!$M:$M,Applicability!$A:$A,AK178,Applicability!$B:$B,AM178,Applicability!$C:$C,AL178)</f>
        <v>0.78</v>
      </c>
      <c r="AR178">
        <v>9</v>
      </c>
      <c r="AS178" s="88">
        <v>0</v>
      </c>
      <c r="AT178" s="88">
        <f t="shared" si="14"/>
        <v>0</v>
      </c>
    </row>
    <row r="179" spans="1:46">
      <c r="A179" t="s">
        <v>194</v>
      </c>
      <c r="B179" t="s">
        <v>243</v>
      </c>
      <c r="C179" t="s">
        <v>196</v>
      </c>
      <c r="D179" t="s">
        <v>316</v>
      </c>
      <c r="E179" t="s">
        <v>232</v>
      </c>
      <c r="F179" t="s">
        <v>14</v>
      </c>
      <c r="G179" t="s">
        <v>386</v>
      </c>
      <c r="H179" s="88">
        <f>AVERAGEIFS(Applicability!$M:$M,Applicability!$A:$A,B179,Applicability!$B:$B,D179,Applicability!$C:$C,C179)</f>
        <v>0.78</v>
      </c>
      <c r="I179">
        <v>9</v>
      </c>
      <c r="J179" s="88">
        <v>0</v>
      </c>
      <c r="K179" s="88">
        <f t="shared" si="12"/>
        <v>0</v>
      </c>
      <c r="V179" t="s">
        <v>194</v>
      </c>
      <c r="W179" t="s">
        <v>243</v>
      </c>
      <c r="X179" t="s">
        <v>196</v>
      </c>
      <c r="Y179" t="s">
        <v>316</v>
      </c>
      <c r="Z179" t="s">
        <v>232</v>
      </c>
      <c r="AA179" t="s">
        <v>14</v>
      </c>
      <c r="AB179" t="s">
        <v>386</v>
      </c>
      <c r="AC179" s="88">
        <f>AVERAGEIFS(Applicability!$M:$M,Applicability!$A:$A,W179,Applicability!$B:$B,Y179,Applicability!$C:$C,X179)</f>
        <v>0.78</v>
      </c>
      <c r="AD179">
        <v>9</v>
      </c>
      <c r="AE179" s="88">
        <v>0</v>
      </c>
      <c r="AF179" s="88">
        <f t="shared" si="13"/>
        <v>0</v>
      </c>
      <c r="AJ179" t="s">
        <v>194</v>
      </c>
      <c r="AK179" t="s">
        <v>243</v>
      </c>
      <c r="AL179" t="s">
        <v>196</v>
      </c>
      <c r="AM179" t="s">
        <v>316</v>
      </c>
      <c r="AN179" t="s">
        <v>232</v>
      </c>
      <c r="AO179" t="s">
        <v>14</v>
      </c>
      <c r="AP179" t="s">
        <v>386</v>
      </c>
      <c r="AQ179" s="88">
        <f>AVERAGEIFS(Applicability!$M:$M,Applicability!$A:$A,AK179,Applicability!$B:$B,AM179,Applicability!$C:$C,AL179)</f>
        <v>0.78</v>
      </c>
      <c r="AR179">
        <v>9</v>
      </c>
      <c r="AS179" s="88">
        <v>0</v>
      </c>
      <c r="AT179" s="88">
        <f t="shared" si="14"/>
        <v>0</v>
      </c>
    </row>
    <row r="180" spans="1:46">
      <c r="A180" t="s">
        <v>194</v>
      </c>
      <c r="B180" t="s">
        <v>243</v>
      </c>
      <c r="C180" t="s">
        <v>201</v>
      </c>
      <c r="D180" t="s">
        <v>88</v>
      </c>
      <c r="E180" t="s">
        <v>232</v>
      </c>
      <c r="F180" t="s">
        <v>14</v>
      </c>
      <c r="G180" t="s">
        <v>386</v>
      </c>
      <c r="H180" s="88">
        <f>AVERAGEIFS(Applicability!$M:$M,Applicability!$A:$A,B180,Applicability!$B:$B,D180,Applicability!$C:$C,C180)</f>
        <v>0.78</v>
      </c>
      <c r="I180">
        <v>9</v>
      </c>
      <c r="J180" s="88">
        <v>0</v>
      </c>
      <c r="K180" s="88">
        <f t="shared" si="12"/>
        <v>0</v>
      </c>
      <c r="V180" t="s">
        <v>194</v>
      </c>
      <c r="W180" t="s">
        <v>243</v>
      </c>
      <c r="X180" t="s">
        <v>201</v>
      </c>
      <c r="Y180" t="s">
        <v>88</v>
      </c>
      <c r="Z180" t="s">
        <v>232</v>
      </c>
      <c r="AA180" t="s">
        <v>14</v>
      </c>
      <c r="AB180" t="s">
        <v>386</v>
      </c>
      <c r="AC180" s="88">
        <f>AVERAGEIFS(Applicability!$M:$M,Applicability!$A:$A,W180,Applicability!$B:$B,Y180,Applicability!$C:$C,X180)</f>
        <v>0.78</v>
      </c>
      <c r="AD180">
        <v>9</v>
      </c>
      <c r="AE180" s="88">
        <v>0</v>
      </c>
      <c r="AF180" s="88">
        <f t="shared" si="13"/>
        <v>0</v>
      </c>
      <c r="AJ180" t="s">
        <v>194</v>
      </c>
      <c r="AK180" t="s">
        <v>243</v>
      </c>
      <c r="AL180" t="s">
        <v>201</v>
      </c>
      <c r="AM180" t="s">
        <v>88</v>
      </c>
      <c r="AN180" t="s">
        <v>232</v>
      </c>
      <c r="AO180" t="s">
        <v>14</v>
      </c>
      <c r="AP180" t="s">
        <v>386</v>
      </c>
      <c r="AQ180" s="88">
        <f>AVERAGEIFS(Applicability!$M:$M,Applicability!$A:$A,AK180,Applicability!$B:$B,AM180,Applicability!$C:$C,AL180)</f>
        <v>0.78</v>
      </c>
      <c r="AR180">
        <v>9</v>
      </c>
      <c r="AS180" s="88">
        <v>0</v>
      </c>
      <c r="AT180" s="88">
        <f t="shared" si="14"/>
        <v>0</v>
      </c>
    </row>
    <row r="181" spans="1:46">
      <c r="A181" t="s">
        <v>194</v>
      </c>
      <c r="B181" t="s">
        <v>243</v>
      </c>
      <c r="C181" t="s">
        <v>201</v>
      </c>
      <c r="D181" t="s">
        <v>199</v>
      </c>
      <c r="E181" t="s">
        <v>232</v>
      </c>
      <c r="F181" t="s">
        <v>14</v>
      </c>
      <c r="G181" t="s">
        <v>386</v>
      </c>
      <c r="H181" s="88">
        <f>AVERAGEIFS(Applicability!$M:$M,Applicability!$A:$A,B181,Applicability!$B:$B,D181,Applicability!$C:$C,C181)</f>
        <v>0.78</v>
      </c>
      <c r="I181">
        <v>9</v>
      </c>
      <c r="J181" s="88">
        <v>0</v>
      </c>
      <c r="K181" s="88">
        <f t="shared" si="12"/>
        <v>0</v>
      </c>
      <c r="V181" t="s">
        <v>194</v>
      </c>
      <c r="W181" t="s">
        <v>243</v>
      </c>
      <c r="X181" t="s">
        <v>201</v>
      </c>
      <c r="Y181" t="s">
        <v>199</v>
      </c>
      <c r="Z181" t="s">
        <v>232</v>
      </c>
      <c r="AA181" t="s">
        <v>14</v>
      </c>
      <c r="AB181" t="s">
        <v>386</v>
      </c>
      <c r="AC181" s="88">
        <f>AVERAGEIFS(Applicability!$M:$M,Applicability!$A:$A,W181,Applicability!$B:$B,Y181,Applicability!$C:$C,X181)</f>
        <v>0.78</v>
      </c>
      <c r="AD181">
        <v>9</v>
      </c>
      <c r="AE181" s="88">
        <v>0</v>
      </c>
      <c r="AF181" s="88">
        <f t="shared" si="13"/>
        <v>0</v>
      </c>
      <c r="AJ181" t="s">
        <v>194</v>
      </c>
      <c r="AK181" t="s">
        <v>243</v>
      </c>
      <c r="AL181" t="s">
        <v>201</v>
      </c>
      <c r="AM181" t="s">
        <v>199</v>
      </c>
      <c r="AN181" t="s">
        <v>232</v>
      </c>
      <c r="AO181" t="s">
        <v>14</v>
      </c>
      <c r="AP181" t="s">
        <v>386</v>
      </c>
      <c r="AQ181" s="88">
        <f>AVERAGEIFS(Applicability!$M:$M,Applicability!$A:$A,AK181,Applicability!$B:$B,AM181,Applicability!$C:$C,AL181)</f>
        <v>0.78</v>
      </c>
      <c r="AR181">
        <v>9</v>
      </c>
      <c r="AS181" s="88">
        <v>0</v>
      </c>
      <c r="AT181" s="88">
        <f t="shared" si="14"/>
        <v>0</v>
      </c>
    </row>
    <row r="182" spans="1:46">
      <c r="A182" t="s">
        <v>194</v>
      </c>
      <c r="B182" t="s">
        <v>243</v>
      </c>
      <c r="C182" t="s">
        <v>201</v>
      </c>
      <c r="D182" t="s">
        <v>316</v>
      </c>
      <c r="E182" t="s">
        <v>232</v>
      </c>
      <c r="F182" t="s">
        <v>14</v>
      </c>
      <c r="G182" t="s">
        <v>386</v>
      </c>
      <c r="H182" s="88">
        <f>AVERAGEIFS(Applicability!$M:$M,Applicability!$A:$A,B182,Applicability!$B:$B,D182,Applicability!$C:$C,C182)</f>
        <v>0.78</v>
      </c>
      <c r="I182">
        <v>9</v>
      </c>
      <c r="J182" s="88">
        <v>0</v>
      </c>
      <c r="K182" s="88">
        <f t="shared" si="12"/>
        <v>0</v>
      </c>
      <c r="V182" t="s">
        <v>194</v>
      </c>
      <c r="W182" t="s">
        <v>243</v>
      </c>
      <c r="X182" t="s">
        <v>201</v>
      </c>
      <c r="Y182" t="s">
        <v>316</v>
      </c>
      <c r="Z182" t="s">
        <v>232</v>
      </c>
      <c r="AA182" t="s">
        <v>14</v>
      </c>
      <c r="AB182" t="s">
        <v>386</v>
      </c>
      <c r="AC182" s="88">
        <f>AVERAGEIFS(Applicability!$M:$M,Applicability!$A:$A,W182,Applicability!$B:$B,Y182,Applicability!$C:$C,X182)</f>
        <v>0.78</v>
      </c>
      <c r="AD182">
        <v>9</v>
      </c>
      <c r="AE182" s="88">
        <v>0</v>
      </c>
      <c r="AF182" s="88">
        <f t="shared" si="13"/>
        <v>0</v>
      </c>
      <c r="AJ182" t="s">
        <v>194</v>
      </c>
      <c r="AK182" t="s">
        <v>243</v>
      </c>
      <c r="AL182" t="s">
        <v>201</v>
      </c>
      <c r="AM182" t="s">
        <v>316</v>
      </c>
      <c r="AN182" t="s">
        <v>232</v>
      </c>
      <c r="AO182" t="s">
        <v>14</v>
      </c>
      <c r="AP182" t="s">
        <v>386</v>
      </c>
      <c r="AQ182" s="88">
        <f>AVERAGEIFS(Applicability!$M:$M,Applicability!$A:$A,AK182,Applicability!$B:$B,AM182,Applicability!$C:$C,AL182)</f>
        <v>0.78</v>
      </c>
      <c r="AR182">
        <v>9</v>
      </c>
      <c r="AS182" s="88">
        <v>0</v>
      </c>
      <c r="AT182" s="88">
        <f t="shared" si="14"/>
        <v>0</v>
      </c>
    </row>
    <row r="183" spans="1:46">
      <c r="A183" t="s">
        <v>194</v>
      </c>
      <c r="B183" t="s">
        <v>244</v>
      </c>
      <c r="C183" t="s">
        <v>196</v>
      </c>
      <c r="D183" t="s">
        <v>88</v>
      </c>
      <c r="E183" t="s">
        <v>232</v>
      </c>
      <c r="F183" t="s">
        <v>233</v>
      </c>
      <c r="G183" t="s">
        <v>386</v>
      </c>
      <c r="H183" s="88">
        <f>AVERAGEIFS(Applicability!$M:$M,Applicability!$A:$A,B183,Applicability!$B:$B,D183,Applicability!$C:$C,C183)</f>
        <v>0.59000000000000008</v>
      </c>
      <c r="I183">
        <v>10</v>
      </c>
      <c r="J183" s="87">
        <f>1-J195</f>
        <v>0.59405814676467994</v>
      </c>
      <c r="K183" s="88">
        <f t="shared" si="12"/>
        <v>0.59405814676467994</v>
      </c>
      <c r="V183" t="s">
        <v>194</v>
      </c>
      <c r="W183" t="s">
        <v>244</v>
      </c>
      <c r="X183" t="s">
        <v>196</v>
      </c>
      <c r="Y183" t="s">
        <v>88</v>
      </c>
      <c r="Z183" t="s">
        <v>232</v>
      </c>
      <c r="AA183" t="s">
        <v>233</v>
      </c>
      <c r="AB183" t="s">
        <v>386</v>
      </c>
      <c r="AC183" s="88">
        <f>AVERAGEIFS(Applicability!$M:$M,Applicability!$A:$A,W183,Applicability!$B:$B,Y183,Applicability!$C:$C,X183)</f>
        <v>0.59000000000000008</v>
      </c>
      <c r="AD183">
        <v>10</v>
      </c>
      <c r="AE183" s="87">
        <f>1-AE195</f>
        <v>0.59405814676467994</v>
      </c>
      <c r="AF183" s="88">
        <f t="shared" si="13"/>
        <v>0.59405814676467994</v>
      </c>
      <c r="AJ183" t="s">
        <v>194</v>
      </c>
      <c r="AK183" t="s">
        <v>244</v>
      </c>
      <c r="AL183" t="s">
        <v>196</v>
      </c>
      <c r="AM183" t="s">
        <v>88</v>
      </c>
      <c r="AN183" t="s">
        <v>232</v>
      </c>
      <c r="AO183" t="s">
        <v>233</v>
      </c>
      <c r="AP183" t="s">
        <v>386</v>
      </c>
      <c r="AQ183" s="88">
        <f>AVERAGEIFS(Applicability!$M:$M,Applicability!$A:$A,AK183,Applicability!$B:$B,AM183,Applicability!$C:$C,AL183)</f>
        <v>0.59000000000000008</v>
      </c>
      <c r="AR183">
        <v>10</v>
      </c>
      <c r="AS183" s="87">
        <f>1-AS195</f>
        <v>0.59405814676467994</v>
      </c>
      <c r="AT183" s="88">
        <f t="shared" si="14"/>
        <v>0.59405814676467994</v>
      </c>
    </row>
    <row r="184" spans="1:46">
      <c r="A184" t="s">
        <v>194</v>
      </c>
      <c r="B184" t="s">
        <v>244</v>
      </c>
      <c r="C184" t="s">
        <v>196</v>
      </c>
      <c r="D184" t="s">
        <v>199</v>
      </c>
      <c r="E184" t="s">
        <v>232</v>
      </c>
      <c r="F184" t="s">
        <v>233</v>
      </c>
      <c r="G184" t="s">
        <v>386</v>
      </c>
      <c r="H184" s="88">
        <f>AVERAGEIFS(Applicability!$M:$M,Applicability!$A:$A,B184,Applicability!$B:$B,D184,Applicability!$C:$C,C184)</f>
        <v>0.59000000000000008</v>
      </c>
      <c r="I184">
        <v>10</v>
      </c>
      <c r="J184" s="87">
        <f t="shared" ref="J184:J194" si="15">H184</f>
        <v>0.59000000000000008</v>
      </c>
      <c r="K184" s="88">
        <f t="shared" si="12"/>
        <v>0.59000000000000008</v>
      </c>
      <c r="V184" t="s">
        <v>194</v>
      </c>
      <c r="W184" t="s">
        <v>244</v>
      </c>
      <c r="X184" t="s">
        <v>196</v>
      </c>
      <c r="Y184" t="s">
        <v>199</v>
      </c>
      <c r="Z184" t="s">
        <v>232</v>
      </c>
      <c r="AA184" t="s">
        <v>233</v>
      </c>
      <c r="AB184" t="s">
        <v>386</v>
      </c>
      <c r="AC184" s="88">
        <f>AVERAGEIFS(Applicability!$M:$M,Applicability!$A:$A,W184,Applicability!$B:$B,Y184,Applicability!$C:$C,X184)</f>
        <v>0.59000000000000008</v>
      </c>
      <c r="AD184">
        <v>10</v>
      </c>
      <c r="AE184" s="87">
        <f t="shared" ref="AE184:AE212" si="16">AC184</f>
        <v>0.59000000000000008</v>
      </c>
      <c r="AF184" s="88">
        <f t="shared" si="13"/>
        <v>0.59000000000000008</v>
      </c>
      <c r="AJ184" t="s">
        <v>194</v>
      </c>
      <c r="AK184" t="s">
        <v>244</v>
      </c>
      <c r="AL184" t="s">
        <v>196</v>
      </c>
      <c r="AM184" t="s">
        <v>199</v>
      </c>
      <c r="AN184" t="s">
        <v>232</v>
      </c>
      <c r="AO184" t="s">
        <v>233</v>
      </c>
      <c r="AP184" t="s">
        <v>386</v>
      </c>
      <c r="AQ184" s="88">
        <f>AVERAGEIFS(Applicability!$M:$M,Applicability!$A:$A,AK184,Applicability!$B:$B,AM184,Applicability!$C:$C,AL184)</f>
        <v>0.59000000000000008</v>
      </c>
      <c r="AR184">
        <v>10</v>
      </c>
      <c r="AS184" s="87">
        <f t="shared" ref="AS184:AS188" si="17">AQ184</f>
        <v>0.59000000000000008</v>
      </c>
      <c r="AT184" s="88">
        <f t="shared" si="14"/>
        <v>0.59000000000000008</v>
      </c>
    </row>
    <row r="185" spans="1:46">
      <c r="A185" t="s">
        <v>194</v>
      </c>
      <c r="B185" t="s">
        <v>244</v>
      </c>
      <c r="C185" t="s">
        <v>196</v>
      </c>
      <c r="D185" t="s">
        <v>316</v>
      </c>
      <c r="E185" t="s">
        <v>232</v>
      </c>
      <c r="F185" t="s">
        <v>233</v>
      </c>
      <c r="G185" t="s">
        <v>386</v>
      </c>
      <c r="H185" s="88">
        <f>AVERAGEIFS(Applicability!$M:$M,Applicability!$A:$A,B185,Applicability!$B:$B,D185,Applicability!$C:$C,C185)</f>
        <v>0.59000000000000008</v>
      </c>
      <c r="I185">
        <v>10</v>
      </c>
      <c r="J185" s="87">
        <f t="shared" si="15"/>
        <v>0.59000000000000008</v>
      </c>
      <c r="K185" s="88">
        <f t="shared" si="12"/>
        <v>0.59000000000000008</v>
      </c>
      <c r="V185" t="s">
        <v>194</v>
      </c>
      <c r="W185" t="s">
        <v>244</v>
      </c>
      <c r="X185" t="s">
        <v>196</v>
      </c>
      <c r="Y185" t="s">
        <v>316</v>
      </c>
      <c r="Z185" t="s">
        <v>232</v>
      </c>
      <c r="AA185" t="s">
        <v>233</v>
      </c>
      <c r="AB185" t="s">
        <v>386</v>
      </c>
      <c r="AC185" s="88">
        <f>AVERAGEIFS(Applicability!$M:$M,Applicability!$A:$A,W185,Applicability!$B:$B,Y185,Applicability!$C:$C,X185)</f>
        <v>0.59000000000000008</v>
      </c>
      <c r="AD185">
        <v>10</v>
      </c>
      <c r="AE185" s="87">
        <f t="shared" si="16"/>
        <v>0.59000000000000008</v>
      </c>
      <c r="AF185" s="88">
        <f t="shared" si="13"/>
        <v>0.59000000000000008</v>
      </c>
      <c r="AJ185" t="s">
        <v>194</v>
      </c>
      <c r="AK185" t="s">
        <v>244</v>
      </c>
      <c r="AL185" t="s">
        <v>196</v>
      </c>
      <c r="AM185" t="s">
        <v>316</v>
      </c>
      <c r="AN185" t="s">
        <v>232</v>
      </c>
      <c r="AO185" t="s">
        <v>233</v>
      </c>
      <c r="AP185" t="s">
        <v>386</v>
      </c>
      <c r="AQ185" s="88">
        <f>AVERAGEIFS(Applicability!$M:$M,Applicability!$A:$A,AK185,Applicability!$B:$B,AM185,Applicability!$C:$C,AL185)</f>
        <v>0.59000000000000008</v>
      </c>
      <c r="AR185">
        <v>10</v>
      </c>
      <c r="AS185" s="87">
        <f t="shared" si="17"/>
        <v>0.59000000000000008</v>
      </c>
      <c r="AT185" s="88">
        <f t="shared" si="14"/>
        <v>0.59000000000000008</v>
      </c>
    </row>
    <row r="186" spans="1:46">
      <c r="A186" t="s">
        <v>194</v>
      </c>
      <c r="B186" t="s">
        <v>244</v>
      </c>
      <c r="C186" t="s">
        <v>201</v>
      </c>
      <c r="D186" t="s">
        <v>88</v>
      </c>
      <c r="E186" t="s">
        <v>232</v>
      </c>
      <c r="F186" t="s">
        <v>233</v>
      </c>
      <c r="G186" t="s">
        <v>386</v>
      </c>
      <c r="H186" s="88">
        <f>AVERAGEIFS(Applicability!$M:$M,Applicability!$A:$A,B186,Applicability!$B:$B,D186,Applicability!$C:$C,C186)</f>
        <v>0.59000000000000008</v>
      </c>
      <c r="I186">
        <v>10</v>
      </c>
      <c r="J186" s="87">
        <f t="shared" si="15"/>
        <v>0.59000000000000008</v>
      </c>
      <c r="K186" s="88">
        <f t="shared" si="12"/>
        <v>0.59000000000000008</v>
      </c>
      <c r="V186" t="s">
        <v>194</v>
      </c>
      <c r="W186" t="s">
        <v>244</v>
      </c>
      <c r="X186" t="s">
        <v>201</v>
      </c>
      <c r="Y186" t="s">
        <v>88</v>
      </c>
      <c r="Z186" t="s">
        <v>232</v>
      </c>
      <c r="AA186" t="s">
        <v>233</v>
      </c>
      <c r="AB186" t="s">
        <v>386</v>
      </c>
      <c r="AC186" s="88">
        <f>AVERAGEIFS(Applicability!$M:$M,Applicability!$A:$A,W186,Applicability!$B:$B,Y186,Applicability!$C:$C,X186)</f>
        <v>0.59000000000000008</v>
      </c>
      <c r="AD186">
        <v>10</v>
      </c>
      <c r="AE186" s="87">
        <f t="shared" si="16"/>
        <v>0.59000000000000008</v>
      </c>
      <c r="AF186" s="88">
        <f t="shared" si="13"/>
        <v>0.59000000000000008</v>
      </c>
      <c r="AJ186" t="s">
        <v>194</v>
      </c>
      <c r="AK186" t="s">
        <v>244</v>
      </c>
      <c r="AL186" t="s">
        <v>201</v>
      </c>
      <c r="AM186" t="s">
        <v>88</v>
      </c>
      <c r="AN186" t="s">
        <v>232</v>
      </c>
      <c r="AO186" t="s">
        <v>233</v>
      </c>
      <c r="AP186" t="s">
        <v>386</v>
      </c>
      <c r="AQ186" s="88">
        <f>AVERAGEIFS(Applicability!$M:$M,Applicability!$A:$A,AK186,Applicability!$B:$B,AM186,Applicability!$C:$C,AL186)</f>
        <v>0.59000000000000008</v>
      </c>
      <c r="AR186">
        <v>10</v>
      </c>
      <c r="AS186" s="87">
        <f t="shared" si="17"/>
        <v>0.59000000000000008</v>
      </c>
      <c r="AT186" s="88">
        <f t="shared" si="14"/>
        <v>0.59000000000000008</v>
      </c>
    </row>
    <row r="187" spans="1:46">
      <c r="A187" t="s">
        <v>194</v>
      </c>
      <c r="B187" t="s">
        <v>244</v>
      </c>
      <c r="C187" t="s">
        <v>201</v>
      </c>
      <c r="D187" t="s">
        <v>199</v>
      </c>
      <c r="E187" t="s">
        <v>232</v>
      </c>
      <c r="F187" t="s">
        <v>233</v>
      </c>
      <c r="G187" t="s">
        <v>386</v>
      </c>
      <c r="H187" s="88">
        <f>AVERAGEIFS(Applicability!$M:$M,Applicability!$A:$A,B187,Applicability!$B:$B,D187,Applicability!$C:$C,C187)</f>
        <v>0.59000000000000008</v>
      </c>
      <c r="I187">
        <v>10</v>
      </c>
      <c r="J187" s="87">
        <f t="shared" si="15"/>
        <v>0.59000000000000008</v>
      </c>
      <c r="K187" s="88">
        <f t="shared" si="12"/>
        <v>0.59000000000000008</v>
      </c>
      <c r="V187" t="s">
        <v>194</v>
      </c>
      <c r="W187" t="s">
        <v>244</v>
      </c>
      <c r="X187" t="s">
        <v>201</v>
      </c>
      <c r="Y187" t="s">
        <v>199</v>
      </c>
      <c r="Z187" t="s">
        <v>232</v>
      </c>
      <c r="AA187" t="s">
        <v>233</v>
      </c>
      <c r="AB187" t="s">
        <v>386</v>
      </c>
      <c r="AC187" s="88">
        <f>AVERAGEIFS(Applicability!$M:$M,Applicability!$A:$A,W187,Applicability!$B:$B,Y187,Applicability!$C:$C,X187)</f>
        <v>0.59000000000000008</v>
      </c>
      <c r="AD187">
        <v>10</v>
      </c>
      <c r="AE187" s="87">
        <f t="shared" si="16"/>
        <v>0.59000000000000008</v>
      </c>
      <c r="AF187" s="88">
        <f t="shared" si="13"/>
        <v>0.59000000000000008</v>
      </c>
      <c r="AJ187" t="s">
        <v>194</v>
      </c>
      <c r="AK187" t="s">
        <v>244</v>
      </c>
      <c r="AL187" t="s">
        <v>201</v>
      </c>
      <c r="AM187" t="s">
        <v>199</v>
      </c>
      <c r="AN187" t="s">
        <v>232</v>
      </c>
      <c r="AO187" t="s">
        <v>233</v>
      </c>
      <c r="AP187" t="s">
        <v>386</v>
      </c>
      <c r="AQ187" s="88">
        <f>AVERAGEIFS(Applicability!$M:$M,Applicability!$A:$A,AK187,Applicability!$B:$B,AM187,Applicability!$C:$C,AL187)</f>
        <v>0.59000000000000008</v>
      </c>
      <c r="AR187">
        <v>10</v>
      </c>
      <c r="AS187" s="87">
        <f t="shared" si="17"/>
        <v>0.59000000000000008</v>
      </c>
      <c r="AT187" s="88">
        <f t="shared" si="14"/>
        <v>0.59000000000000008</v>
      </c>
    </row>
    <row r="188" spans="1:46">
      <c r="A188" t="s">
        <v>194</v>
      </c>
      <c r="B188" t="s">
        <v>244</v>
      </c>
      <c r="C188" t="s">
        <v>201</v>
      </c>
      <c r="D188" t="s">
        <v>316</v>
      </c>
      <c r="E188" t="s">
        <v>232</v>
      </c>
      <c r="F188" t="s">
        <v>233</v>
      </c>
      <c r="G188" t="s">
        <v>386</v>
      </c>
      <c r="H188" s="88">
        <f>AVERAGEIFS(Applicability!$M:$M,Applicability!$A:$A,B188,Applicability!$B:$B,D188,Applicability!$C:$C,C188)</f>
        <v>0.59000000000000008</v>
      </c>
      <c r="I188">
        <v>10</v>
      </c>
      <c r="J188" s="87">
        <f t="shared" si="15"/>
        <v>0.59000000000000008</v>
      </c>
      <c r="K188" s="88">
        <f t="shared" si="12"/>
        <v>0.59000000000000008</v>
      </c>
      <c r="V188" t="s">
        <v>194</v>
      </c>
      <c r="W188" t="s">
        <v>244</v>
      </c>
      <c r="X188" t="s">
        <v>201</v>
      </c>
      <c r="Y188" t="s">
        <v>316</v>
      </c>
      <c r="Z188" t="s">
        <v>232</v>
      </c>
      <c r="AA188" t="s">
        <v>233</v>
      </c>
      <c r="AB188" t="s">
        <v>386</v>
      </c>
      <c r="AC188" s="88">
        <f>AVERAGEIFS(Applicability!$M:$M,Applicability!$A:$A,W188,Applicability!$B:$B,Y188,Applicability!$C:$C,X188)</f>
        <v>0.59000000000000008</v>
      </c>
      <c r="AD188">
        <v>10</v>
      </c>
      <c r="AE188" s="87">
        <f t="shared" si="16"/>
        <v>0.59000000000000008</v>
      </c>
      <c r="AF188" s="88">
        <f t="shared" si="13"/>
        <v>0.59000000000000008</v>
      </c>
      <c r="AJ188" t="s">
        <v>194</v>
      </c>
      <c r="AK188" t="s">
        <v>244</v>
      </c>
      <c r="AL188" t="s">
        <v>201</v>
      </c>
      <c r="AM188" t="s">
        <v>316</v>
      </c>
      <c r="AN188" t="s">
        <v>232</v>
      </c>
      <c r="AO188" t="s">
        <v>233</v>
      </c>
      <c r="AP188" t="s">
        <v>386</v>
      </c>
      <c r="AQ188" s="88">
        <f>AVERAGEIFS(Applicability!$M:$M,Applicability!$A:$A,AK188,Applicability!$B:$B,AM188,Applicability!$C:$C,AL188)</f>
        <v>0.59000000000000008</v>
      </c>
      <c r="AR188">
        <v>10</v>
      </c>
      <c r="AS188" s="87">
        <f t="shared" si="17"/>
        <v>0.59000000000000008</v>
      </c>
      <c r="AT188" s="88">
        <f t="shared" si="14"/>
        <v>0.59000000000000008</v>
      </c>
    </row>
    <row r="189" spans="1:46">
      <c r="A189" t="s">
        <v>194</v>
      </c>
      <c r="B189" t="s">
        <v>244</v>
      </c>
      <c r="C189" t="s">
        <v>196</v>
      </c>
      <c r="D189" t="s">
        <v>88</v>
      </c>
      <c r="E189" t="s">
        <v>234</v>
      </c>
      <c r="F189" t="s">
        <v>235</v>
      </c>
      <c r="G189" t="s">
        <v>386</v>
      </c>
      <c r="H189" s="88">
        <f>AVERAGEIFS(Applicability!$M:$M,Applicability!$A:$A,B189,Applicability!$B:$B,D189,Applicability!$C:$C,C189)</f>
        <v>0.59000000000000008</v>
      </c>
      <c r="I189">
        <v>10</v>
      </c>
      <c r="J189" s="88">
        <f>1-J201</f>
        <v>0.59405814676467994</v>
      </c>
      <c r="K189" s="88">
        <f t="shared" si="12"/>
        <v>0.59405814676467994</v>
      </c>
      <c r="V189" t="s">
        <v>194</v>
      </c>
      <c r="W189" t="s">
        <v>244</v>
      </c>
      <c r="X189" t="s">
        <v>196</v>
      </c>
      <c r="Y189" t="s">
        <v>88</v>
      </c>
      <c r="Z189" t="s">
        <v>234</v>
      </c>
      <c r="AA189" t="s">
        <v>235</v>
      </c>
      <c r="AB189" t="s">
        <v>386</v>
      </c>
      <c r="AC189" s="88">
        <f>AVERAGEIFS(Applicability!$M:$M,Applicability!$A:$A,W189,Applicability!$B:$B,Y189,Applicability!$C:$C,X189)</f>
        <v>0.59000000000000008</v>
      </c>
      <c r="AD189">
        <v>10</v>
      </c>
      <c r="AE189" s="88">
        <f>1-AE201</f>
        <v>0.59405814676467994</v>
      </c>
      <c r="AF189" s="88">
        <f t="shared" si="13"/>
        <v>0.59405814676467994</v>
      </c>
      <c r="AJ189" t="s">
        <v>194</v>
      </c>
      <c r="AK189" t="s">
        <v>244</v>
      </c>
      <c r="AL189" t="s">
        <v>196</v>
      </c>
      <c r="AM189" t="s">
        <v>88</v>
      </c>
      <c r="AN189" t="s">
        <v>234</v>
      </c>
      <c r="AO189" t="s">
        <v>235</v>
      </c>
      <c r="AP189" t="s">
        <v>386</v>
      </c>
      <c r="AQ189" s="88">
        <f>AVERAGEIFS(Applicability!$M:$M,Applicability!$A:$A,AK189,Applicability!$B:$B,AM189,Applicability!$C:$C,AL189)</f>
        <v>0.59000000000000008</v>
      </c>
      <c r="AR189">
        <v>10</v>
      </c>
      <c r="AS189" s="88">
        <f>1-AS201</f>
        <v>0.59405814676467994</v>
      </c>
      <c r="AT189" s="88">
        <f t="shared" si="14"/>
        <v>0.59405814676467994</v>
      </c>
    </row>
    <row r="190" spans="1:46">
      <c r="A190" t="s">
        <v>194</v>
      </c>
      <c r="B190" t="s">
        <v>244</v>
      </c>
      <c r="C190" t="s">
        <v>196</v>
      </c>
      <c r="D190" t="s">
        <v>199</v>
      </c>
      <c r="E190" t="s">
        <v>234</v>
      </c>
      <c r="F190" t="s">
        <v>235</v>
      </c>
      <c r="G190" t="s">
        <v>386</v>
      </c>
      <c r="H190" s="88">
        <f>AVERAGEIFS(Applicability!$M:$M,Applicability!$A:$A,B190,Applicability!$B:$B,D190,Applicability!$C:$C,C190)</f>
        <v>0.59000000000000008</v>
      </c>
      <c r="I190">
        <v>10</v>
      </c>
      <c r="J190" s="87">
        <f t="shared" si="15"/>
        <v>0.59000000000000008</v>
      </c>
      <c r="K190" s="88">
        <f t="shared" si="12"/>
        <v>0.59000000000000008</v>
      </c>
      <c r="V190" t="s">
        <v>194</v>
      </c>
      <c r="W190" t="s">
        <v>244</v>
      </c>
      <c r="X190" t="s">
        <v>196</v>
      </c>
      <c r="Y190" t="s">
        <v>199</v>
      </c>
      <c r="Z190" t="s">
        <v>234</v>
      </c>
      <c r="AA190" t="s">
        <v>235</v>
      </c>
      <c r="AB190" t="s">
        <v>386</v>
      </c>
      <c r="AC190" s="88">
        <f>AVERAGEIFS(Applicability!$M:$M,Applicability!$A:$A,W190,Applicability!$B:$B,Y190,Applicability!$C:$C,X190)</f>
        <v>0.59000000000000008</v>
      </c>
      <c r="AD190">
        <v>10</v>
      </c>
      <c r="AE190" s="87">
        <f t="shared" si="16"/>
        <v>0.59000000000000008</v>
      </c>
      <c r="AF190" s="88">
        <f t="shared" si="13"/>
        <v>0.59000000000000008</v>
      </c>
      <c r="AJ190" t="s">
        <v>194</v>
      </c>
      <c r="AK190" t="s">
        <v>244</v>
      </c>
      <c r="AL190" t="s">
        <v>196</v>
      </c>
      <c r="AM190" t="s">
        <v>199</v>
      </c>
      <c r="AN190" t="s">
        <v>234</v>
      </c>
      <c r="AO190" t="s">
        <v>235</v>
      </c>
      <c r="AP190" t="s">
        <v>386</v>
      </c>
      <c r="AQ190" s="88">
        <f>AVERAGEIFS(Applicability!$M:$M,Applicability!$A:$A,AK190,Applicability!$B:$B,AM190,Applicability!$C:$C,AL190)</f>
        <v>0.59000000000000008</v>
      </c>
      <c r="AR190">
        <v>10</v>
      </c>
      <c r="AS190" s="87">
        <f t="shared" ref="AS190:AS212" si="18">AQ190</f>
        <v>0.59000000000000008</v>
      </c>
      <c r="AT190" s="88">
        <f t="shared" si="14"/>
        <v>0.59000000000000008</v>
      </c>
    </row>
    <row r="191" spans="1:46">
      <c r="A191" t="s">
        <v>194</v>
      </c>
      <c r="B191" t="s">
        <v>244</v>
      </c>
      <c r="C191" t="s">
        <v>196</v>
      </c>
      <c r="D191" t="s">
        <v>316</v>
      </c>
      <c r="E191" t="s">
        <v>234</v>
      </c>
      <c r="F191" t="s">
        <v>235</v>
      </c>
      <c r="G191" t="s">
        <v>386</v>
      </c>
      <c r="H191" s="88">
        <f>AVERAGEIFS(Applicability!$M:$M,Applicability!$A:$A,B191,Applicability!$B:$B,D191,Applicability!$C:$C,C191)</f>
        <v>0.59000000000000008</v>
      </c>
      <c r="I191">
        <v>10</v>
      </c>
      <c r="J191" s="87">
        <f t="shared" si="15"/>
        <v>0.59000000000000008</v>
      </c>
      <c r="K191" s="88">
        <f t="shared" si="12"/>
        <v>0.59000000000000008</v>
      </c>
      <c r="V191" t="s">
        <v>194</v>
      </c>
      <c r="W191" t="s">
        <v>244</v>
      </c>
      <c r="X191" t="s">
        <v>196</v>
      </c>
      <c r="Y191" t="s">
        <v>316</v>
      </c>
      <c r="Z191" t="s">
        <v>234</v>
      </c>
      <c r="AA191" t="s">
        <v>235</v>
      </c>
      <c r="AB191" t="s">
        <v>386</v>
      </c>
      <c r="AC191" s="88">
        <f>AVERAGEIFS(Applicability!$M:$M,Applicability!$A:$A,W191,Applicability!$B:$B,Y191,Applicability!$C:$C,X191)</f>
        <v>0.59000000000000008</v>
      </c>
      <c r="AD191">
        <v>10</v>
      </c>
      <c r="AE191" s="87">
        <f t="shared" si="16"/>
        <v>0.59000000000000008</v>
      </c>
      <c r="AF191" s="88">
        <f t="shared" si="13"/>
        <v>0.59000000000000008</v>
      </c>
      <c r="AJ191" t="s">
        <v>194</v>
      </c>
      <c r="AK191" t="s">
        <v>244</v>
      </c>
      <c r="AL191" t="s">
        <v>196</v>
      </c>
      <c r="AM191" t="s">
        <v>316</v>
      </c>
      <c r="AN191" t="s">
        <v>234</v>
      </c>
      <c r="AO191" t="s">
        <v>235</v>
      </c>
      <c r="AP191" t="s">
        <v>386</v>
      </c>
      <c r="AQ191" s="88">
        <f>AVERAGEIFS(Applicability!$M:$M,Applicability!$A:$A,AK191,Applicability!$B:$B,AM191,Applicability!$C:$C,AL191)</f>
        <v>0.59000000000000008</v>
      </c>
      <c r="AR191">
        <v>10</v>
      </c>
      <c r="AS191" s="87">
        <f t="shared" si="18"/>
        <v>0.59000000000000008</v>
      </c>
      <c r="AT191" s="88">
        <f t="shared" si="14"/>
        <v>0.59000000000000008</v>
      </c>
    </row>
    <row r="192" spans="1:46">
      <c r="A192" t="s">
        <v>194</v>
      </c>
      <c r="B192" t="s">
        <v>244</v>
      </c>
      <c r="C192" t="s">
        <v>201</v>
      </c>
      <c r="D192" t="s">
        <v>88</v>
      </c>
      <c r="E192" t="s">
        <v>234</v>
      </c>
      <c r="F192" t="s">
        <v>235</v>
      </c>
      <c r="G192" t="s">
        <v>386</v>
      </c>
      <c r="H192" s="88">
        <f>AVERAGEIFS(Applicability!$M:$M,Applicability!$A:$A,B192,Applicability!$B:$B,D192,Applicability!$C:$C,C192)</f>
        <v>0.59000000000000008</v>
      </c>
      <c r="I192">
        <v>10</v>
      </c>
      <c r="J192" s="87">
        <f t="shared" si="15"/>
        <v>0.59000000000000008</v>
      </c>
      <c r="K192" s="88">
        <f t="shared" si="12"/>
        <v>0.59000000000000008</v>
      </c>
      <c r="V192" t="s">
        <v>194</v>
      </c>
      <c r="W192" t="s">
        <v>244</v>
      </c>
      <c r="X192" t="s">
        <v>201</v>
      </c>
      <c r="Y192" t="s">
        <v>88</v>
      </c>
      <c r="Z192" t="s">
        <v>234</v>
      </c>
      <c r="AA192" t="s">
        <v>235</v>
      </c>
      <c r="AB192" t="s">
        <v>386</v>
      </c>
      <c r="AC192" s="88">
        <f>AVERAGEIFS(Applicability!$M:$M,Applicability!$A:$A,W192,Applicability!$B:$B,Y192,Applicability!$C:$C,X192)</f>
        <v>0.59000000000000008</v>
      </c>
      <c r="AD192">
        <v>10</v>
      </c>
      <c r="AE192" s="87">
        <f t="shared" si="16"/>
        <v>0.59000000000000008</v>
      </c>
      <c r="AF192" s="88">
        <f t="shared" si="13"/>
        <v>0.59000000000000008</v>
      </c>
      <c r="AJ192" t="s">
        <v>194</v>
      </c>
      <c r="AK192" t="s">
        <v>244</v>
      </c>
      <c r="AL192" t="s">
        <v>201</v>
      </c>
      <c r="AM192" t="s">
        <v>88</v>
      </c>
      <c r="AN192" t="s">
        <v>234</v>
      </c>
      <c r="AO192" t="s">
        <v>235</v>
      </c>
      <c r="AP192" t="s">
        <v>386</v>
      </c>
      <c r="AQ192" s="88">
        <f>AVERAGEIFS(Applicability!$M:$M,Applicability!$A:$A,AK192,Applicability!$B:$B,AM192,Applicability!$C:$C,AL192)</f>
        <v>0.59000000000000008</v>
      </c>
      <c r="AR192">
        <v>10</v>
      </c>
      <c r="AS192" s="87">
        <f t="shared" si="18"/>
        <v>0.59000000000000008</v>
      </c>
      <c r="AT192" s="88">
        <f t="shared" si="14"/>
        <v>0.59000000000000008</v>
      </c>
    </row>
    <row r="193" spans="1:46">
      <c r="A193" t="s">
        <v>194</v>
      </c>
      <c r="B193" t="s">
        <v>244</v>
      </c>
      <c r="C193" t="s">
        <v>201</v>
      </c>
      <c r="D193" t="s">
        <v>199</v>
      </c>
      <c r="E193" t="s">
        <v>234</v>
      </c>
      <c r="F193" t="s">
        <v>235</v>
      </c>
      <c r="G193" t="s">
        <v>386</v>
      </c>
      <c r="H193" s="88">
        <f>AVERAGEIFS(Applicability!$M:$M,Applicability!$A:$A,B193,Applicability!$B:$B,D193,Applicability!$C:$C,C193)</f>
        <v>0.59000000000000008</v>
      </c>
      <c r="I193">
        <v>10</v>
      </c>
      <c r="J193" s="87">
        <f t="shared" si="15"/>
        <v>0.59000000000000008</v>
      </c>
      <c r="K193" s="88">
        <f t="shared" si="12"/>
        <v>0.59000000000000008</v>
      </c>
      <c r="V193" t="s">
        <v>194</v>
      </c>
      <c r="W193" t="s">
        <v>244</v>
      </c>
      <c r="X193" t="s">
        <v>201</v>
      </c>
      <c r="Y193" t="s">
        <v>199</v>
      </c>
      <c r="Z193" t="s">
        <v>234</v>
      </c>
      <c r="AA193" t="s">
        <v>235</v>
      </c>
      <c r="AB193" t="s">
        <v>386</v>
      </c>
      <c r="AC193" s="88">
        <f>AVERAGEIFS(Applicability!$M:$M,Applicability!$A:$A,W193,Applicability!$B:$B,Y193,Applicability!$C:$C,X193)</f>
        <v>0.59000000000000008</v>
      </c>
      <c r="AD193">
        <v>10</v>
      </c>
      <c r="AE193" s="87">
        <f t="shared" si="16"/>
        <v>0.59000000000000008</v>
      </c>
      <c r="AF193" s="88">
        <f t="shared" si="13"/>
        <v>0.59000000000000008</v>
      </c>
      <c r="AJ193" t="s">
        <v>194</v>
      </c>
      <c r="AK193" t="s">
        <v>244</v>
      </c>
      <c r="AL193" t="s">
        <v>201</v>
      </c>
      <c r="AM193" t="s">
        <v>199</v>
      </c>
      <c r="AN193" t="s">
        <v>234</v>
      </c>
      <c r="AO193" t="s">
        <v>235</v>
      </c>
      <c r="AP193" t="s">
        <v>386</v>
      </c>
      <c r="AQ193" s="88">
        <f>AVERAGEIFS(Applicability!$M:$M,Applicability!$A:$A,AK193,Applicability!$B:$B,AM193,Applicability!$C:$C,AL193)</f>
        <v>0.59000000000000008</v>
      </c>
      <c r="AR193">
        <v>10</v>
      </c>
      <c r="AS193" s="87">
        <f t="shared" si="18"/>
        <v>0.59000000000000008</v>
      </c>
      <c r="AT193" s="88">
        <f t="shared" si="14"/>
        <v>0.59000000000000008</v>
      </c>
    </row>
    <row r="194" spans="1:46">
      <c r="A194" t="s">
        <v>194</v>
      </c>
      <c r="B194" t="s">
        <v>244</v>
      </c>
      <c r="C194" t="s">
        <v>201</v>
      </c>
      <c r="D194" t="s">
        <v>316</v>
      </c>
      <c r="E194" t="s">
        <v>234</v>
      </c>
      <c r="F194" t="s">
        <v>235</v>
      </c>
      <c r="G194" t="s">
        <v>386</v>
      </c>
      <c r="H194" s="88">
        <f>AVERAGEIFS(Applicability!$M:$M,Applicability!$A:$A,B194,Applicability!$B:$B,D194,Applicability!$C:$C,C194)</f>
        <v>0.59000000000000008</v>
      </c>
      <c r="I194">
        <v>10</v>
      </c>
      <c r="J194" s="87">
        <f t="shared" si="15"/>
        <v>0.59000000000000008</v>
      </c>
      <c r="K194" s="88">
        <f t="shared" si="12"/>
        <v>0.59000000000000008</v>
      </c>
      <c r="V194" t="s">
        <v>194</v>
      </c>
      <c r="W194" t="s">
        <v>244</v>
      </c>
      <c r="X194" t="s">
        <v>201</v>
      </c>
      <c r="Y194" t="s">
        <v>316</v>
      </c>
      <c r="Z194" t="s">
        <v>234</v>
      </c>
      <c r="AA194" t="s">
        <v>235</v>
      </c>
      <c r="AB194" t="s">
        <v>386</v>
      </c>
      <c r="AC194" s="88">
        <f>AVERAGEIFS(Applicability!$M:$M,Applicability!$A:$A,W194,Applicability!$B:$B,Y194,Applicability!$C:$C,X194)</f>
        <v>0.59000000000000008</v>
      </c>
      <c r="AD194">
        <v>10</v>
      </c>
      <c r="AE194" s="87">
        <f t="shared" si="16"/>
        <v>0.59000000000000008</v>
      </c>
      <c r="AF194" s="88">
        <f t="shared" si="13"/>
        <v>0.59000000000000008</v>
      </c>
      <c r="AJ194" t="s">
        <v>194</v>
      </c>
      <c r="AK194" t="s">
        <v>244</v>
      </c>
      <c r="AL194" t="s">
        <v>201</v>
      </c>
      <c r="AM194" t="s">
        <v>316</v>
      </c>
      <c r="AN194" t="s">
        <v>234</v>
      </c>
      <c r="AO194" t="s">
        <v>235</v>
      </c>
      <c r="AP194" t="s">
        <v>386</v>
      </c>
      <c r="AQ194" s="88">
        <f>AVERAGEIFS(Applicability!$M:$M,Applicability!$A:$A,AK194,Applicability!$B:$B,AM194,Applicability!$C:$C,AL194)</f>
        <v>0.59000000000000008</v>
      </c>
      <c r="AR194">
        <v>10</v>
      </c>
      <c r="AS194" s="87">
        <f t="shared" si="18"/>
        <v>0.59000000000000008</v>
      </c>
      <c r="AT194" s="88">
        <f t="shared" si="14"/>
        <v>0.59000000000000008</v>
      </c>
    </row>
    <row r="195" spans="1:46">
      <c r="A195" t="s">
        <v>194</v>
      </c>
      <c r="B195" t="s">
        <v>245</v>
      </c>
      <c r="C195" t="s">
        <v>196</v>
      </c>
      <c r="D195" t="s">
        <v>88</v>
      </c>
      <c r="E195" t="s">
        <v>232</v>
      </c>
      <c r="F195" t="s">
        <v>233</v>
      </c>
      <c r="G195" t="s">
        <v>386</v>
      </c>
      <c r="H195" s="88">
        <f>AVERAGEIFS(Applicability!$M:$M,Applicability!$A:$A,B195,Applicability!$B:$B,D195,Applicability!$C:$C,C195)</f>
        <v>0.40594185323532</v>
      </c>
      <c r="I195">
        <v>10</v>
      </c>
      <c r="J195" s="88">
        <f t="shared" ref="J195:J212" si="19">H195</f>
        <v>0.40594185323532</v>
      </c>
      <c r="K195" s="88">
        <f t="shared" si="12"/>
        <v>0.40594185323532</v>
      </c>
      <c r="V195" t="s">
        <v>194</v>
      </c>
      <c r="W195" t="s">
        <v>245</v>
      </c>
      <c r="X195" t="s">
        <v>196</v>
      </c>
      <c r="Y195" t="s">
        <v>88</v>
      </c>
      <c r="Z195" t="s">
        <v>232</v>
      </c>
      <c r="AA195" t="s">
        <v>233</v>
      </c>
      <c r="AB195" t="s">
        <v>386</v>
      </c>
      <c r="AC195" s="88">
        <f>AVERAGEIFS(Applicability!$M:$M,Applicability!$A:$A,W195,Applicability!$B:$B,Y195,Applicability!$C:$C,X195)</f>
        <v>0.40594185323532</v>
      </c>
      <c r="AD195">
        <v>10</v>
      </c>
      <c r="AE195" s="88">
        <f t="shared" si="16"/>
        <v>0.40594185323532</v>
      </c>
      <c r="AF195" s="88">
        <f t="shared" si="13"/>
        <v>0.40594185323532</v>
      </c>
      <c r="AJ195" t="s">
        <v>194</v>
      </c>
      <c r="AK195" t="s">
        <v>245</v>
      </c>
      <c r="AL195" t="s">
        <v>196</v>
      </c>
      <c r="AM195" t="s">
        <v>88</v>
      </c>
      <c r="AN195" t="s">
        <v>232</v>
      </c>
      <c r="AO195" t="s">
        <v>233</v>
      </c>
      <c r="AP195" t="s">
        <v>386</v>
      </c>
      <c r="AQ195" s="88">
        <f>AVERAGEIFS(Applicability!$M:$M,Applicability!$A:$A,AK195,Applicability!$B:$B,AM195,Applicability!$C:$C,AL195)</f>
        <v>0.40594185323532</v>
      </c>
      <c r="AR195">
        <v>10</v>
      </c>
      <c r="AS195" s="88">
        <f t="shared" si="18"/>
        <v>0.40594185323532</v>
      </c>
      <c r="AT195" s="88">
        <f t="shared" si="14"/>
        <v>0.40594185323532</v>
      </c>
    </row>
    <row r="196" spans="1:46">
      <c r="A196" t="s">
        <v>194</v>
      </c>
      <c r="B196" t="s">
        <v>245</v>
      </c>
      <c r="C196" t="s">
        <v>196</v>
      </c>
      <c r="D196" t="s">
        <v>199</v>
      </c>
      <c r="E196" t="s">
        <v>232</v>
      </c>
      <c r="F196" t="s">
        <v>233</v>
      </c>
      <c r="G196" t="s">
        <v>386</v>
      </c>
      <c r="H196" s="88">
        <f>AVERAGEIFS(Applicability!$M:$M,Applicability!$A:$A,B196,Applicability!$B:$B,D196,Applicability!$C:$C,C196)</f>
        <v>0.32003999999999999</v>
      </c>
      <c r="I196">
        <v>10</v>
      </c>
      <c r="J196" s="87">
        <f t="shared" si="19"/>
        <v>0.32003999999999999</v>
      </c>
      <c r="K196" s="88">
        <f t="shared" ref="K196:K283" si="20">IF(J196&lt;&gt;"",J196,H196)</f>
        <v>0.32003999999999999</v>
      </c>
      <c r="V196" t="s">
        <v>194</v>
      </c>
      <c r="W196" t="s">
        <v>245</v>
      </c>
      <c r="X196" t="s">
        <v>196</v>
      </c>
      <c r="Y196" t="s">
        <v>199</v>
      </c>
      <c r="Z196" t="s">
        <v>232</v>
      </c>
      <c r="AA196" t="s">
        <v>233</v>
      </c>
      <c r="AB196" t="s">
        <v>386</v>
      </c>
      <c r="AC196" s="88">
        <f>AVERAGEIFS(Applicability!$M:$M,Applicability!$A:$A,W196,Applicability!$B:$B,Y196,Applicability!$C:$C,X196)</f>
        <v>0.32003999999999999</v>
      </c>
      <c r="AD196">
        <v>10</v>
      </c>
      <c r="AE196" s="87">
        <f t="shared" si="16"/>
        <v>0.32003999999999999</v>
      </c>
      <c r="AF196" s="88">
        <f t="shared" ref="AF196:AF283" si="21">IF(AE196&lt;&gt;"",AE196,AC196)</f>
        <v>0.32003999999999999</v>
      </c>
      <c r="AJ196" t="s">
        <v>194</v>
      </c>
      <c r="AK196" t="s">
        <v>245</v>
      </c>
      <c r="AL196" t="s">
        <v>196</v>
      </c>
      <c r="AM196" t="s">
        <v>199</v>
      </c>
      <c r="AN196" t="s">
        <v>232</v>
      </c>
      <c r="AO196" t="s">
        <v>233</v>
      </c>
      <c r="AP196" t="s">
        <v>386</v>
      </c>
      <c r="AQ196" s="88">
        <f>AVERAGEIFS(Applicability!$M:$M,Applicability!$A:$A,AK196,Applicability!$B:$B,AM196,Applicability!$C:$C,AL196)</f>
        <v>0.32003999999999999</v>
      </c>
      <c r="AR196">
        <v>10</v>
      </c>
      <c r="AS196" s="87">
        <f t="shared" si="18"/>
        <v>0.32003999999999999</v>
      </c>
      <c r="AT196" s="88">
        <f t="shared" ref="AT196:AT283" si="22">IF(AS196&lt;&gt;"",AS196,AQ196)</f>
        <v>0.32003999999999999</v>
      </c>
    </row>
    <row r="197" spans="1:46">
      <c r="A197" t="s">
        <v>194</v>
      </c>
      <c r="B197" t="s">
        <v>245</v>
      </c>
      <c r="C197" t="s">
        <v>196</v>
      </c>
      <c r="D197" t="s">
        <v>316</v>
      </c>
      <c r="E197" t="s">
        <v>232</v>
      </c>
      <c r="F197" t="s">
        <v>233</v>
      </c>
      <c r="G197" t="s">
        <v>386</v>
      </c>
      <c r="H197" s="88">
        <f>AVERAGEIFS(Applicability!$M:$M,Applicability!$A:$A,B197,Applicability!$B:$B,D197,Applicability!$C:$C,C197)</f>
        <v>0.32003999999999999</v>
      </c>
      <c r="I197">
        <v>10</v>
      </c>
      <c r="J197" s="87">
        <f t="shared" si="19"/>
        <v>0.32003999999999999</v>
      </c>
      <c r="K197" s="88">
        <f t="shared" si="20"/>
        <v>0.32003999999999999</v>
      </c>
      <c r="V197" t="s">
        <v>194</v>
      </c>
      <c r="W197" t="s">
        <v>245</v>
      </c>
      <c r="X197" t="s">
        <v>196</v>
      </c>
      <c r="Y197" t="s">
        <v>316</v>
      </c>
      <c r="Z197" t="s">
        <v>232</v>
      </c>
      <c r="AA197" t="s">
        <v>233</v>
      </c>
      <c r="AB197" t="s">
        <v>386</v>
      </c>
      <c r="AC197" s="88">
        <f>AVERAGEIFS(Applicability!$M:$M,Applicability!$A:$A,W197,Applicability!$B:$B,Y197,Applicability!$C:$C,X197)</f>
        <v>0.32003999999999999</v>
      </c>
      <c r="AD197">
        <v>10</v>
      </c>
      <c r="AE197" s="87">
        <f t="shared" si="16"/>
        <v>0.32003999999999999</v>
      </c>
      <c r="AF197" s="88">
        <f t="shared" si="21"/>
        <v>0.32003999999999999</v>
      </c>
      <c r="AJ197" t="s">
        <v>194</v>
      </c>
      <c r="AK197" t="s">
        <v>245</v>
      </c>
      <c r="AL197" t="s">
        <v>196</v>
      </c>
      <c r="AM197" t="s">
        <v>316</v>
      </c>
      <c r="AN197" t="s">
        <v>232</v>
      </c>
      <c r="AO197" t="s">
        <v>233</v>
      </c>
      <c r="AP197" t="s">
        <v>386</v>
      </c>
      <c r="AQ197" s="88">
        <f>AVERAGEIFS(Applicability!$M:$M,Applicability!$A:$A,AK197,Applicability!$B:$B,AM197,Applicability!$C:$C,AL197)</f>
        <v>0.32003999999999999</v>
      </c>
      <c r="AR197">
        <v>10</v>
      </c>
      <c r="AS197" s="87">
        <f t="shared" si="18"/>
        <v>0.32003999999999999</v>
      </c>
      <c r="AT197" s="88">
        <f t="shared" si="22"/>
        <v>0.32003999999999999</v>
      </c>
    </row>
    <row r="198" spans="1:46">
      <c r="A198" t="s">
        <v>194</v>
      </c>
      <c r="B198" t="s">
        <v>245</v>
      </c>
      <c r="C198" t="s">
        <v>201</v>
      </c>
      <c r="D198" t="s">
        <v>88</v>
      </c>
      <c r="E198" t="s">
        <v>232</v>
      </c>
      <c r="F198" t="s">
        <v>233</v>
      </c>
      <c r="G198" t="s">
        <v>386</v>
      </c>
      <c r="H198" s="88">
        <f>AVERAGEIFS(Applicability!$M:$M,Applicability!$A:$A,B198,Applicability!$B:$B,D198,Applicability!$C:$C,C198)</f>
        <v>0.40594185323532</v>
      </c>
      <c r="I198">
        <v>10</v>
      </c>
      <c r="J198" s="87">
        <f t="shared" si="19"/>
        <v>0.40594185323532</v>
      </c>
      <c r="K198" s="88">
        <f t="shared" si="20"/>
        <v>0.40594185323532</v>
      </c>
      <c r="V198" t="s">
        <v>194</v>
      </c>
      <c r="W198" t="s">
        <v>245</v>
      </c>
      <c r="X198" t="s">
        <v>201</v>
      </c>
      <c r="Y198" t="s">
        <v>88</v>
      </c>
      <c r="Z198" t="s">
        <v>232</v>
      </c>
      <c r="AA198" t="s">
        <v>233</v>
      </c>
      <c r="AB198" t="s">
        <v>386</v>
      </c>
      <c r="AC198" s="88">
        <f>AVERAGEIFS(Applicability!$M:$M,Applicability!$A:$A,W198,Applicability!$B:$B,Y198,Applicability!$C:$C,X198)</f>
        <v>0.40594185323532</v>
      </c>
      <c r="AD198">
        <v>10</v>
      </c>
      <c r="AE198" s="87">
        <f t="shared" si="16"/>
        <v>0.40594185323532</v>
      </c>
      <c r="AF198" s="88">
        <f t="shared" si="21"/>
        <v>0.40594185323532</v>
      </c>
      <c r="AJ198" t="s">
        <v>194</v>
      </c>
      <c r="AK198" t="s">
        <v>245</v>
      </c>
      <c r="AL198" t="s">
        <v>201</v>
      </c>
      <c r="AM198" t="s">
        <v>88</v>
      </c>
      <c r="AN198" t="s">
        <v>232</v>
      </c>
      <c r="AO198" t="s">
        <v>233</v>
      </c>
      <c r="AP198" t="s">
        <v>386</v>
      </c>
      <c r="AQ198" s="88">
        <f>AVERAGEIFS(Applicability!$M:$M,Applicability!$A:$A,AK198,Applicability!$B:$B,AM198,Applicability!$C:$C,AL198)</f>
        <v>0.40594185323532</v>
      </c>
      <c r="AR198">
        <v>10</v>
      </c>
      <c r="AS198" s="87">
        <f t="shared" si="18"/>
        <v>0.40594185323532</v>
      </c>
      <c r="AT198" s="88">
        <f t="shared" si="22"/>
        <v>0.40594185323532</v>
      </c>
    </row>
    <row r="199" spans="1:46">
      <c r="A199" t="s">
        <v>194</v>
      </c>
      <c r="B199" t="s">
        <v>245</v>
      </c>
      <c r="C199" t="s">
        <v>201</v>
      </c>
      <c r="D199" t="s">
        <v>199</v>
      </c>
      <c r="E199" t="s">
        <v>232</v>
      </c>
      <c r="F199" t="s">
        <v>233</v>
      </c>
      <c r="G199" t="s">
        <v>386</v>
      </c>
      <c r="H199" s="88">
        <f>AVERAGEIFS(Applicability!$M:$M,Applicability!$A:$A,B199,Applicability!$B:$B,D199,Applicability!$C:$C,C199)</f>
        <v>0.32003999999999999</v>
      </c>
      <c r="I199">
        <v>10</v>
      </c>
      <c r="J199" s="87">
        <f t="shared" si="19"/>
        <v>0.32003999999999999</v>
      </c>
      <c r="K199" s="88">
        <f t="shared" si="20"/>
        <v>0.32003999999999999</v>
      </c>
      <c r="V199" t="s">
        <v>194</v>
      </c>
      <c r="W199" t="s">
        <v>245</v>
      </c>
      <c r="X199" t="s">
        <v>201</v>
      </c>
      <c r="Y199" t="s">
        <v>199</v>
      </c>
      <c r="Z199" t="s">
        <v>232</v>
      </c>
      <c r="AA199" t="s">
        <v>233</v>
      </c>
      <c r="AB199" t="s">
        <v>386</v>
      </c>
      <c r="AC199" s="88">
        <f>AVERAGEIFS(Applicability!$M:$M,Applicability!$A:$A,W199,Applicability!$B:$B,Y199,Applicability!$C:$C,X199)</f>
        <v>0.32003999999999999</v>
      </c>
      <c r="AD199">
        <v>10</v>
      </c>
      <c r="AE199" s="87">
        <f t="shared" si="16"/>
        <v>0.32003999999999999</v>
      </c>
      <c r="AF199" s="88">
        <f t="shared" si="21"/>
        <v>0.32003999999999999</v>
      </c>
      <c r="AJ199" t="s">
        <v>194</v>
      </c>
      <c r="AK199" t="s">
        <v>245</v>
      </c>
      <c r="AL199" t="s">
        <v>201</v>
      </c>
      <c r="AM199" t="s">
        <v>199</v>
      </c>
      <c r="AN199" t="s">
        <v>232</v>
      </c>
      <c r="AO199" t="s">
        <v>233</v>
      </c>
      <c r="AP199" t="s">
        <v>386</v>
      </c>
      <c r="AQ199" s="88">
        <f>AVERAGEIFS(Applicability!$M:$M,Applicability!$A:$A,AK199,Applicability!$B:$B,AM199,Applicability!$C:$C,AL199)</f>
        <v>0.32003999999999999</v>
      </c>
      <c r="AR199">
        <v>10</v>
      </c>
      <c r="AS199" s="87">
        <f t="shared" si="18"/>
        <v>0.32003999999999999</v>
      </c>
      <c r="AT199" s="88">
        <f t="shared" si="22"/>
        <v>0.32003999999999999</v>
      </c>
    </row>
    <row r="200" spans="1:46">
      <c r="A200" t="s">
        <v>194</v>
      </c>
      <c r="B200" t="s">
        <v>245</v>
      </c>
      <c r="C200" t="s">
        <v>201</v>
      </c>
      <c r="D200" t="s">
        <v>316</v>
      </c>
      <c r="E200" t="s">
        <v>232</v>
      </c>
      <c r="F200" t="s">
        <v>233</v>
      </c>
      <c r="G200" t="s">
        <v>386</v>
      </c>
      <c r="H200" s="88">
        <f>AVERAGEIFS(Applicability!$M:$M,Applicability!$A:$A,B200,Applicability!$B:$B,D200,Applicability!$C:$C,C200)</f>
        <v>0.32003999999999999</v>
      </c>
      <c r="I200">
        <v>10</v>
      </c>
      <c r="J200" s="87">
        <f t="shared" si="19"/>
        <v>0.32003999999999999</v>
      </c>
      <c r="K200" s="88">
        <f t="shared" si="20"/>
        <v>0.32003999999999999</v>
      </c>
      <c r="V200" t="s">
        <v>194</v>
      </c>
      <c r="W200" t="s">
        <v>245</v>
      </c>
      <c r="X200" t="s">
        <v>201</v>
      </c>
      <c r="Y200" t="s">
        <v>316</v>
      </c>
      <c r="Z200" t="s">
        <v>232</v>
      </c>
      <c r="AA200" t="s">
        <v>233</v>
      </c>
      <c r="AB200" t="s">
        <v>386</v>
      </c>
      <c r="AC200" s="88">
        <f>AVERAGEIFS(Applicability!$M:$M,Applicability!$A:$A,W200,Applicability!$B:$B,Y200,Applicability!$C:$C,X200)</f>
        <v>0.32003999999999999</v>
      </c>
      <c r="AD200">
        <v>10</v>
      </c>
      <c r="AE200" s="87">
        <f t="shared" si="16"/>
        <v>0.32003999999999999</v>
      </c>
      <c r="AF200" s="88">
        <f t="shared" si="21"/>
        <v>0.32003999999999999</v>
      </c>
      <c r="AJ200" t="s">
        <v>194</v>
      </c>
      <c r="AK200" t="s">
        <v>245</v>
      </c>
      <c r="AL200" t="s">
        <v>201</v>
      </c>
      <c r="AM200" t="s">
        <v>316</v>
      </c>
      <c r="AN200" t="s">
        <v>232</v>
      </c>
      <c r="AO200" t="s">
        <v>233</v>
      </c>
      <c r="AP200" t="s">
        <v>386</v>
      </c>
      <c r="AQ200" s="88">
        <f>AVERAGEIFS(Applicability!$M:$M,Applicability!$A:$A,AK200,Applicability!$B:$B,AM200,Applicability!$C:$C,AL200)</f>
        <v>0.32003999999999999</v>
      </c>
      <c r="AR200">
        <v>10</v>
      </c>
      <c r="AS200" s="87">
        <f t="shared" si="18"/>
        <v>0.32003999999999999</v>
      </c>
      <c r="AT200" s="88">
        <f t="shared" si="22"/>
        <v>0.32003999999999999</v>
      </c>
    </row>
    <row r="201" spans="1:46">
      <c r="A201" t="s">
        <v>194</v>
      </c>
      <c r="B201" t="s">
        <v>245</v>
      </c>
      <c r="C201" t="s">
        <v>196</v>
      </c>
      <c r="D201" t="s">
        <v>88</v>
      </c>
      <c r="E201" t="s">
        <v>234</v>
      </c>
      <c r="F201" t="s">
        <v>235</v>
      </c>
      <c r="G201" t="s">
        <v>386</v>
      </c>
      <c r="H201" s="88">
        <f>AVERAGEIFS(Applicability!$M:$M,Applicability!$A:$A,B201,Applicability!$B:$B,D201,Applicability!$C:$C,C201)</f>
        <v>0.40594185323532</v>
      </c>
      <c r="I201">
        <v>10</v>
      </c>
      <c r="J201" s="88">
        <f t="shared" si="19"/>
        <v>0.40594185323532</v>
      </c>
      <c r="K201" s="88">
        <f t="shared" si="20"/>
        <v>0.40594185323532</v>
      </c>
      <c r="V201" t="s">
        <v>194</v>
      </c>
      <c r="W201" t="s">
        <v>245</v>
      </c>
      <c r="X201" t="s">
        <v>196</v>
      </c>
      <c r="Y201" t="s">
        <v>88</v>
      </c>
      <c r="Z201" t="s">
        <v>234</v>
      </c>
      <c r="AA201" t="s">
        <v>235</v>
      </c>
      <c r="AB201" t="s">
        <v>386</v>
      </c>
      <c r="AC201" s="88">
        <f>AVERAGEIFS(Applicability!$M:$M,Applicability!$A:$A,W201,Applicability!$B:$B,Y201,Applicability!$C:$C,X201)</f>
        <v>0.40594185323532</v>
      </c>
      <c r="AD201">
        <v>10</v>
      </c>
      <c r="AE201" s="88">
        <f t="shared" si="16"/>
        <v>0.40594185323532</v>
      </c>
      <c r="AF201" s="88">
        <f t="shared" si="21"/>
        <v>0.40594185323532</v>
      </c>
      <c r="AJ201" t="s">
        <v>194</v>
      </c>
      <c r="AK201" t="s">
        <v>245</v>
      </c>
      <c r="AL201" t="s">
        <v>196</v>
      </c>
      <c r="AM201" t="s">
        <v>88</v>
      </c>
      <c r="AN201" t="s">
        <v>234</v>
      </c>
      <c r="AO201" t="s">
        <v>235</v>
      </c>
      <c r="AP201" t="s">
        <v>386</v>
      </c>
      <c r="AQ201" s="88">
        <f>AVERAGEIFS(Applicability!$M:$M,Applicability!$A:$A,AK201,Applicability!$B:$B,AM201,Applicability!$C:$C,AL201)</f>
        <v>0.40594185323532</v>
      </c>
      <c r="AR201">
        <v>10</v>
      </c>
      <c r="AS201" s="88">
        <f t="shared" si="18"/>
        <v>0.40594185323532</v>
      </c>
      <c r="AT201" s="88">
        <f t="shared" si="22"/>
        <v>0.40594185323532</v>
      </c>
    </row>
    <row r="202" spans="1:46">
      <c r="A202" t="s">
        <v>194</v>
      </c>
      <c r="B202" t="s">
        <v>245</v>
      </c>
      <c r="C202" t="s">
        <v>196</v>
      </c>
      <c r="D202" t="s">
        <v>199</v>
      </c>
      <c r="E202" t="s">
        <v>234</v>
      </c>
      <c r="F202" t="s">
        <v>235</v>
      </c>
      <c r="G202" t="s">
        <v>386</v>
      </c>
      <c r="H202" s="88">
        <f>AVERAGEIFS(Applicability!$M:$M,Applicability!$A:$A,B202,Applicability!$B:$B,D202,Applicability!$C:$C,C202)</f>
        <v>0.32003999999999999</v>
      </c>
      <c r="I202">
        <v>10</v>
      </c>
      <c r="J202" s="87">
        <f t="shared" si="19"/>
        <v>0.32003999999999999</v>
      </c>
      <c r="K202" s="88">
        <f t="shared" si="20"/>
        <v>0.32003999999999999</v>
      </c>
      <c r="V202" t="s">
        <v>194</v>
      </c>
      <c r="W202" t="s">
        <v>245</v>
      </c>
      <c r="X202" t="s">
        <v>196</v>
      </c>
      <c r="Y202" t="s">
        <v>199</v>
      </c>
      <c r="Z202" t="s">
        <v>234</v>
      </c>
      <c r="AA202" t="s">
        <v>235</v>
      </c>
      <c r="AB202" t="s">
        <v>386</v>
      </c>
      <c r="AC202" s="88">
        <f>AVERAGEIFS(Applicability!$M:$M,Applicability!$A:$A,W202,Applicability!$B:$B,Y202,Applicability!$C:$C,X202)</f>
        <v>0.32003999999999999</v>
      </c>
      <c r="AD202">
        <v>10</v>
      </c>
      <c r="AE202" s="87">
        <f t="shared" si="16"/>
        <v>0.32003999999999999</v>
      </c>
      <c r="AF202" s="88">
        <f t="shared" si="21"/>
        <v>0.32003999999999999</v>
      </c>
      <c r="AJ202" t="s">
        <v>194</v>
      </c>
      <c r="AK202" t="s">
        <v>245</v>
      </c>
      <c r="AL202" t="s">
        <v>196</v>
      </c>
      <c r="AM202" t="s">
        <v>199</v>
      </c>
      <c r="AN202" t="s">
        <v>234</v>
      </c>
      <c r="AO202" t="s">
        <v>235</v>
      </c>
      <c r="AP202" t="s">
        <v>386</v>
      </c>
      <c r="AQ202" s="88">
        <f>AVERAGEIFS(Applicability!$M:$M,Applicability!$A:$A,AK202,Applicability!$B:$B,AM202,Applicability!$C:$C,AL202)</f>
        <v>0.32003999999999999</v>
      </c>
      <c r="AR202">
        <v>10</v>
      </c>
      <c r="AS202" s="87">
        <f t="shared" si="18"/>
        <v>0.32003999999999999</v>
      </c>
      <c r="AT202" s="88">
        <f t="shared" si="22"/>
        <v>0.32003999999999999</v>
      </c>
    </row>
    <row r="203" spans="1:46">
      <c r="A203" t="s">
        <v>194</v>
      </c>
      <c r="B203" t="s">
        <v>245</v>
      </c>
      <c r="C203" t="s">
        <v>196</v>
      </c>
      <c r="D203" t="s">
        <v>316</v>
      </c>
      <c r="E203" t="s">
        <v>234</v>
      </c>
      <c r="F203" t="s">
        <v>235</v>
      </c>
      <c r="G203" t="s">
        <v>386</v>
      </c>
      <c r="H203" s="88">
        <f>AVERAGEIFS(Applicability!$M:$M,Applicability!$A:$A,B203,Applicability!$B:$B,D203,Applicability!$C:$C,C203)</f>
        <v>0.32003999999999999</v>
      </c>
      <c r="I203">
        <v>10</v>
      </c>
      <c r="J203" s="87">
        <f t="shared" si="19"/>
        <v>0.32003999999999999</v>
      </c>
      <c r="K203" s="88">
        <f t="shared" si="20"/>
        <v>0.32003999999999999</v>
      </c>
      <c r="V203" t="s">
        <v>194</v>
      </c>
      <c r="W203" t="s">
        <v>245</v>
      </c>
      <c r="X203" t="s">
        <v>196</v>
      </c>
      <c r="Y203" t="s">
        <v>316</v>
      </c>
      <c r="Z203" t="s">
        <v>234</v>
      </c>
      <c r="AA203" t="s">
        <v>235</v>
      </c>
      <c r="AB203" t="s">
        <v>386</v>
      </c>
      <c r="AC203" s="88">
        <f>AVERAGEIFS(Applicability!$M:$M,Applicability!$A:$A,W203,Applicability!$B:$B,Y203,Applicability!$C:$C,X203)</f>
        <v>0.32003999999999999</v>
      </c>
      <c r="AD203">
        <v>10</v>
      </c>
      <c r="AE203" s="87">
        <f t="shared" si="16"/>
        <v>0.32003999999999999</v>
      </c>
      <c r="AF203" s="88">
        <f t="shared" si="21"/>
        <v>0.32003999999999999</v>
      </c>
      <c r="AJ203" t="s">
        <v>194</v>
      </c>
      <c r="AK203" t="s">
        <v>245</v>
      </c>
      <c r="AL203" t="s">
        <v>196</v>
      </c>
      <c r="AM203" t="s">
        <v>316</v>
      </c>
      <c r="AN203" t="s">
        <v>234</v>
      </c>
      <c r="AO203" t="s">
        <v>235</v>
      </c>
      <c r="AP203" t="s">
        <v>386</v>
      </c>
      <c r="AQ203" s="88">
        <f>AVERAGEIFS(Applicability!$M:$M,Applicability!$A:$A,AK203,Applicability!$B:$B,AM203,Applicability!$C:$C,AL203)</f>
        <v>0.32003999999999999</v>
      </c>
      <c r="AR203">
        <v>10</v>
      </c>
      <c r="AS203" s="87">
        <f t="shared" si="18"/>
        <v>0.32003999999999999</v>
      </c>
      <c r="AT203" s="88">
        <f t="shared" si="22"/>
        <v>0.32003999999999999</v>
      </c>
    </row>
    <row r="204" spans="1:46">
      <c r="A204" t="s">
        <v>194</v>
      </c>
      <c r="B204" t="s">
        <v>245</v>
      </c>
      <c r="C204" t="s">
        <v>201</v>
      </c>
      <c r="D204" t="s">
        <v>88</v>
      </c>
      <c r="E204" t="s">
        <v>234</v>
      </c>
      <c r="F204" t="s">
        <v>235</v>
      </c>
      <c r="G204" t="s">
        <v>386</v>
      </c>
      <c r="H204" s="88">
        <f>AVERAGEIFS(Applicability!$M:$M,Applicability!$A:$A,B204,Applicability!$B:$B,D204,Applicability!$C:$C,C204)</f>
        <v>0.40594185323532</v>
      </c>
      <c r="I204">
        <v>10</v>
      </c>
      <c r="J204" s="87">
        <f t="shared" si="19"/>
        <v>0.40594185323532</v>
      </c>
      <c r="K204" s="88">
        <f t="shared" si="20"/>
        <v>0.40594185323532</v>
      </c>
      <c r="V204" t="s">
        <v>194</v>
      </c>
      <c r="W204" t="s">
        <v>245</v>
      </c>
      <c r="X204" t="s">
        <v>201</v>
      </c>
      <c r="Y204" t="s">
        <v>88</v>
      </c>
      <c r="Z204" t="s">
        <v>234</v>
      </c>
      <c r="AA204" t="s">
        <v>235</v>
      </c>
      <c r="AB204" t="s">
        <v>386</v>
      </c>
      <c r="AC204" s="88">
        <f>AVERAGEIFS(Applicability!$M:$M,Applicability!$A:$A,W204,Applicability!$B:$B,Y204,Applicability!$C:$C,X204)</f>
        <v>0.40594185323532</v>
      </c>
      <c r="AD204">
        <v>10</v>
      </c>
      <c r="AE204" s="87">
        <f t="shared" si="16"/>
        <v>0.40594185323532</v>
      </c>
      <c r="AF204" s="88">
        <f t="shared" si="21"/>
        <v>0.40594185323532</v>
      </c>
      <c r="AJ204" t="s">
        <v>194</v>
      </c>
      <c r="AK204" t="s">
        <v>245</v>
      </c>
      <c r="AL204" t="s">
        <v>201</v>
      </c>
      <c r="AM204" t="s">
        <v>88</v>
      </c>
      <c r="AN204" t="s">
        <v>234</v>
      </c>
      <c r="AO204" t="s">
        <v>235</v>
      </c>
      <c r="AP204" t="s">
        <v>386</v>
      </c>
      <c r="AQ204" s="88">
        <f>AVERAGEIFS(Applicability!$M:$M,Applicability!$A:$A,AK204,Applicability!$B:$B,AM204,Applicability!$C:$C,AL204)</f>
        <v>0.40594185323532</v>
      </c>
      <c r="AR204">
        <v>10</v>
      </c>
      <c r="AS204" s="87">
        <f t="shared" si="18"/>
        <v>0.40594185323532</v>
      </c>
      <c r="AT204" s="88">
        <f t="shared" si="22"/>
        <v>0.40594185323532</v>
      </c>
    </row>
    <row r="205" spans="1:46">
      <c r="A205" t="s">
        <v>194</v>
      </c>
      <c r="B205" t="s">
        <v>245</v>
      </c>
      <c r="C205" t="s">
        <v>201</v>
      </c>
      <c r="D205" t="s">
        <v>199</v>
      </c>
      <c r="E205" t="s">
        <v>234</v>
      </c>
      <c r="F205" t="s">
        <v>235</v>
      </c>
      <c r="G205" t="s">
        <v>386</v>
      </c>
      <c r="H205" s="88">
        <f>AVERAGEIFS(Applicability!$M:$M,Applicability!$A:$A,B205,Applicability!$B:$B,D205,Applicability!$C:$C,C205)</f>
        <v>0.32003999999999999</v>
      </c>
      <c r="I205">
        <v>10</v>
      </c>
      <c r="J205" s="87">
        <f t="shared" si="19"/>
        <v>0.32003999999999999</v>
      </c>
      <c r="K205" s="88">
        <f t="shared" si="20"/>
        <v>0.32003999999999999</v>
      </c>
      <c r="V205" t="s">
        <v>194</v>
      </c>
      <c r="W205" t="s">
        <v>245</v>
      </c>
      <c r="X205" t="s">
        <v>201</v>
      </c>
      <c r="Y205" t="s">
        <v>199</v>
      </c>
      <c r="Z205" t="s">
        <v>234</v>
      </c>
      <c r="AA205" t="s">
        <v>235</v>
      </c>
      <c r="AB205" t="s">
        <v>386</v>
      </c>
      <c r="AC205" s="88">
        <f>AVERAGEIFS(Applicability!$M:$M,Applicability!$A:$A,W205,Applicability!$B:$B,Y205,Applicability!$C:$C,X205)</f>
        <v>0.32003999999999999</v>
      </c>
      <c r="AD205">
        <v>10</v>
      </c>
      <c r="AE205" s="87">
        <f t="shared" si="16"/>
        <v>0.32003999999999999</v>
      </c>
      <c r="AF205" s="88">
        <f t="shared" si="21"/>
        <v>0.32003999999999999</v>
      </c>
      <c r="AJ205" t="s">
        <v>194</v>
      </c>
      <c r="AK205" t="s">
        <v>245</v>
      </c>
      <c r="AL205" t="s">
        <v>201</v>
      </c>
      <c r="AM205" t="s">
        <v>199</v>
      </c>
      <c r="AN205" t="s">
        <v>234</v>
      </c>
      <c r="AO205" t="s">
        <v>235</v>
      </c>
      <c r="AP205" t="s">
        <v>386</v>
      </c>
      <c r="AQ205" s="88">
        <f>AVERAGEIFS(Applicability!$M:$M,Applicability!$A:$A,AK205,Applicability!$B:$B,AM205,Applicability!$C:$C,AL205)</f>
        <v>0.32003999999999999</v>
      </c>
      <c r="AR205">
        <v>10</v>
      </c>
      <c r="AS205" s="87">
        <f t="shared" si="18"/>
        <v>0.32003999999999999</v>
      </c>
      <c r="AT205" s="88">
        <f t="shared" si="22"/>
        <v>0.32003999999999999</v>
      </c>
    </row>
    <row r="206" spans="1:46">
      <c r="A206" t="s">
        <v>194</v>
      </c>
      <c r="B206" t="s">
        <v>245</v>
      </c>
      <c r="C206" t="s">
        <v>201</v>
      </c>
      <c r="D206" t="s">
        <v>316</v>
      </c>
      <c r="E206" t="s">
        <v>234</v>
      </c>
      <c r="F206" t="s">
        <v>235</v>
      </c>
      <c r="G206" t="s">
        <v>386</v>
      </c>
      <c r="H206" s="88">
        <f>AVERAGEIFS(Applicability!$M:$M,Applicability!$A:$A,B206,Applicability!$B:$B,D206,Applicability!$C:$C,C206)</f>
        <v>0.32003999999999999</v>
      </c>
      <c r="I206">
        <v>10</v>
      </c>
      <c r="J206" s="87">
        <f t="shared" si="19"/>
        <v>0.32003999999999999</v>
      </c>
      <c r="K206" s="88">
        <f t="shared" si="20"/>
        <v>0.32003999999999999</v>
      </c>
      <c r="V206" t="s">
        <v>194</v>
      </c>
      <c r="W206" t="s">
        <v>245</v>
      </c>
      <c r="X206" t="s">
        <v>201</v>
      </c>
      <c r="Y206" t="s">
        <v>316</v>
      </c>
      <c r="Z206" t="s">
        <v>234</v>
      </c>
      <c r="AA206" t="s">
        <v>235</v>
      </c>
      <c r="AB206" t="s">
        <v>386</v>
      </c>
      <c r="AC206" s="88">
        <f>AVERAGEIFS(Applicability!$M:$M,Applicability!$A:$A,W206,Applicability!$B:$B,Y206,Applicability!$C:$C,X206)</f>
        <v>0.32003999999999999</v>
      </c>
      <c r="AD206">
        <v>10</v>
      </c>
      <c r="AE206" s="87">
        <f t="shared" si="16"/>
        <v>0.32003999999999999</v>
      </c>
      <c r="AF206" s="88">
        <f t="shared" si="21"/>
        <v>0.32003999999999999</v>
      </c>
      <c r="AJ206" t="s">
        <v>194</v>
      </c>
      <c r="AK206" t="s">
        <v>245</v>
      </c>
      <c r="AL206" t="s">
        <v>201</v>
      </c>
      <c r="AM206" t="s">
        <v>316</v>
      </c>
      <c r="AN206" t="s">
        <v>234</v>
      </c>
      <c r="AO206" t="s">
        <v>235</v>
      </c>
      <c r="AP206" t="s">
        <v>386</v>
      </c>
      <c r="AQ206" s="88">
        <f>AVERAGEIFS(Applicability!$M:$M,Applicability!$A:$A,AK206,Applicability!$B:$B,AM206,Applicability!$C:$C,AL206)</f>
        <v>0.32003999999999999</v>
      </c>
      <c r="AR206">
        <v>10</v>
      </c>
      <c r="AS206" s="87">
        <f t="shared" si="18"/>
        <v>0.32003999999999999</v>
      </c>
      <c r="AT206" s="88">
        <f t="shared" si="22"/>
        <v>0.32003999999999999</v>
      </c>
    </row>
    <row r="207" spans="1:46">
      <c r="A207" t="s">
        <v>194</v>
      </c>
      <c r="B207" t="s">
        <v>246</v>
      </c>
      <c r="C207" t="s">
        <v>196</v>
      </c>
      <c r="D207" t="s">
        <v>88</v>
      </c>
      <c r="E207" t="s">
        <v>232</v>
      </c>
      <c r="F207" t="s">
        <v>14</v>
      </c>
      <c r="G207" t="s">
        <v>386</v>
      </c>
      <c r="H207" s="88">
        <f>AVERAGEIFS(Applicability!$M:$M,Applicability!$A:$A,B207,Applicability!$B:$B,D207,Applicability!$C:$C,C207)</f>
        <v>0.78</v>
      </c>
      <c r="I207">
        <v>9</v>
      </c>
      <c r="J207" s="87">
        <f t="shared" si="19"/>
        <v>0.78</v>
      </c>
      <c r="K207" s="88">
        <f t="shared" si="20"/>
        <v>0.78</v>
      </c>
      <c r="V207" t="s">
        <v>194</v>
      </c>
      <c r="W207" t="s">
        <v>246</v>
      </c>
      <c r="X207" t="s">
        <v>196</v>
      </c>
      <c r="Y207" t="s">
        <v>88</v>
      </c>
      <c r="Z207" t="s">
        <v>232</v>
      </c>
      <c r="AA207" t="s">
        <v>14</v>
      </c>
      <c r="AB207" t="s">
        <v>386</v>
      </c>
      <c r="AC207" s="88">
        <f>AVERAGEIFS(Applicability!$M:$M,Applicability!$A:$A,W207,Applicability!$B:$B,Y207,Applicability!$C:$C,X207)</f>
        <v>0.78</v>
      </c>
      <c r="AD207">
        <v>9</v>
      </c>
      <c r="AE207" s="87">
        <f t="shared" si="16"/>
        <v>0.78</v>
      </c>
      <c r="AF207" s="88">
        <f t="shared" si="21"/>
        <v>0.78</v>
      </c>
      <c r="AJ207" t="s">
        <v>194</v>
      </c>
      <c r="AK207" t="s">
        <v>246</v>
      </c>
      <c r="AL207" t="s">
        <v>196</v>
      </c>
      <c r="AM207" t="s">
        <v>88</v>
      </c>
      <c r="AN207" t="s">
        <v>232</v>
      </c>
      <c r="AO207" t="s">
        <v>14</v>
      </c>
      <c r="AP207" t="s">
        <v>386</v>
      </c>
      <c r="AQ207" s="88">
        <f>AVERAGEIFS(Applicability!$M:$M,Applicability!$A:$A,AK207,Applicability!$B:$B,AM207,Applicability!$C:$C,AL207)</f>
        <v>0.78</v>
      </c>
      <c r="AR207">
        <v>9</v>
      </c>
      <c r="AS207" s="87">
        <f t="shared" si="18"/>
        <v>0.78</v>
      </c>
      <c r="AT207" s="88">
        <f t="shared" si="22"/>
        <v>0.78</v>
      </c>
    </row>
    <row r="208" spans="1:46">
      <c r="A208" t="s">
        <v>194</v>
      </c>
      <c r="B208" t="s">
        <v>246</v>
      </c>
      <c r="C208" t="s">
        <v>196</v>
      </c>
      <c r="D208" t="s">
        <v>199</v>
      </c>
      <c r="E208" t="s">
        <v>232</v>
      </c>
      <c r="F208" t="s">
        <v>14</v>
      </c>
      <c r="G208" t="s">
        <v>386</v>
      </c>
      <c r="H208" s="88">
        <f>AVERAGEIFS(Applicability!$M:$M,Applicability!$A:$A,B208,Applicability!$B:$B,D208,Applicability!$C:$C,C208)</f>
        <v>0.78</v>
      </c>
      <c r="I208">
        <v>9</v>
      </c>
      <c r="J208" s="87">
        <f t="shared" si="19"/>
        <v>0.78</v>
      </c>
      <c r="K208" s="88">
        <f t="shared" si="20"/>
        <v>0.78</v>
      </c>
      <c r="V208" t="s">
        <v>194</v>
      </c>
      <c r="W208" t="s">
        <v>246</v>
      </c>
      <c r="X208" t="s">
        <v>196</v>
      </c>
      <c r="Y208" t="s">
        <v>199</v>
      </c>
      <c r="Z208" t="s">
        <v>232</v>
      </c>
      <c r="AA208" t="s">
        <v>14</v>
      </c>
      <c r="AB208" t="s">
        <v>386</v>
      </c>
      <c r="AC208" s="88">
        <f>AVERAGEIFS(Applicability!$M:$M,Applicability!$A:$A,W208,Applicability!$B:$B,Y208,Applicability!$C:$C,X208)</f>
        <v>0.78</v>
      </c>
      <c r="AD208">
        <v>9</v>
      </c>
      <c r="AE208" s="87">
        <f t="shared" si="16"/>
        <v>0.78</v>
      </c>
      <c r="AF208" s="88">
        <f t="shared" si="21"/>
        <v>0.78</v>
      </c>
      <c r="AJ208" t="s">
        <v>194</v>
      </c>
      <c r="AK208" t="s">
        <v>246</v>
      </c>
      <c r="AL208" t="s">
        <v>196</v>
      </c>
      <c r="AM208" t="s">
        <v>199</v>
      </c>
      <c r="AN208" t="s">
        <v>232</v>
      </c>
      <c r="AO208" t="s">
        <v>14</v>
      </c>
      <c r="AP208" t="s">
        <v>386</v>
      </c>
      <c r="AQ208" s="88">
        <f>AVERAGEIFS(Applicability!$M:$M,Applicability!$A:$A,AK208,Applicability!$B:$B,AM208,Applicability!$C:$C,AL208)</f>
        <v>0.78</v>
      </c>
      <c r="AR208">
        <v>9</v>
      </c>
      <c r="AS208" s="87">
        <f t="shared" si="18"/>
        <v>0.78</v>
      </c>
      <c r="AT208" s="88">
        <f t="shared" si="22"/>
        <v>0.78</v>
      </c>
    </row>
    <row r="209" spans="1:46">
      <c r="A209" t="s">
        <v>194</v>
      </c>
      <c r="B209" t="s">
        <v>246</v>
      </c>
      <c r="C209" t="s">
        <v>196</v>
      </c>
      <c r="D209" t="s">
        <v>316</v>
      </c>
      <c r="E209" t="s">
        <v>232</v>
      </c>
      <c r="F209" t="s">
        <v>14</v>
      </c>
      <c r="G209" t="s">
        <v>386</v>
      </c>
      <c r="H209" s="88">
        <f>AVERAGEIFS(Applicability!$M:$M,Applicability!$A:$A,B209,Applicability!$B:$B,D209,Applicability!$C:$C,C209)</f>
        <v>0.78</v>
      </c>
      <c r="I209">
        <v>9</v>
      </c>
      <c r="J209" s="87">
        <f t="shared" si="19"/>
        <v>0.78</v>
      </c>
      <c r="K209" s="88">
        <f t="shared" si="20"/>
        <v>0.78</v>
      </c>
      <c r="V209" t="s">
        <v>194</v>
      </c>
      <c r="W209" t="s">
        <v>246</v>
      </c>
      <c r="X209" t="s">
        <v>196</v>
      </c>
      <c r="Y209" t="s">
        <v>316</v>
      </c>
      <c r="Z209" t="s">
        <v>232</v>
      </c>
      <c r="AA209" t="s">
        <v>14</v>
      </c>
      <c r="AB209" t="s">
        <v>386</v>
      </c>
      <c r="AC209" s="88">
        <f>AVERAGEIFS(Applicability!$M:$M,Applicability!$A:$A,W209,Applicability!$B:$B,Y209,Applicability!$C:$C,X209)</f>
        <v>0.78</v>
      </c>
      <c r="AD209">
        <v>9</v>
      </c>
      <c r="AE209" s="87">
        <f t="shared" si="16"/>
        <v>0.78</v>
      </c>
      <c r="AF209" s="88">
        <f t="shared" si="21"/>
        <v>0.78</v>
      </c>
      <c r="AJ209" t="s">
        <v>194</v>
      </c>
      <c r="AK209" t="s">
        <v>246</v>
      </c>
      <c r="AL209" t="s">
        <v>196</v>
      </c>
      <c r="AM209" t="s">
        <v>316</v>
      </c>
      <c r="AN209" t="s">
        <v>232</v>
      </c>
      <c r="AO209" t="s">
        <v>14</v>
      </c>
      <c r="AP209" t="s">
        <v>386</v>
      </c>
      <c r="AQ209" s="88">
        <f>AVERAGEIFS(Applicability!$M:$M,Applicability!$A:$A,AK209,Applicability!$B:$B,AM209,Applicability!$C:$C,AL209)</f>
        <v>0.78</v>
      </c>
      <c r="AR209">
        <v>9</v>
      </c>
      <c r="AS209" s="87">
        <f t="shared" si="18"/>
        <v>0.78</v>
      </c>
      <c r="AT209" s="88">
        <f t="shared" si="22"/>
        <v>0.78</v>
      </c>
    </row>
    <row r="210" spans="1:46">
      <c r="A210" t="s">
        <v>194</v>
      </c>
      <c r="B210" t="s">
        <v>246</v>
      </c>
      <c r="C210" t="s">
        <v>201</v>
      </c>
      <c r="D210" t="s">
        <v>88</v>
      </c>
      <c r="E210" t="s">
        <v>232</v>
      </c>
      <c r="F210" t="s">
        <v>14</v>
      </c>
      <c r="G210" t="s">
        <v>386</v>
      </c>
      <c r="H210" s="88">
        <f>AVERAGEIFS(Applicability!$M:$M,Applicability!$A:$A,B210,Applicability!$B:$B,D210,Applicability!$C:$C,C210)</f>
        <v>0.78</v>
      </c>
      <c r="I210">
        <v>9</v>
      </c>
      <c r="J210" s="87">
        <f t="shared" si="19"/>
        <v>0.78</v>
      </c>
      <c r="K210" s="88">
        <f t="shared" si="20"/>
        <v>0.78</v>
      </c>
      <c r="V210" t="s">
        <v>194</v>
      </c>
      <c r="W210" t="s">
        <v>246</v>
      </c>
      <c r="X210" t="s">
        <v>201</v>
      </c>
      <c r="Y210" t="s">
        <v>88</v>
      </c>
      <c r="Z210" t="s">
        <v>232</v>
      </c>
      <c r="AA210" t="s">
        <v>14</v>
      </c>
      <c r="AB210" t="s">
        <v>386</v>
      </c>
      <c r="AC210" s="88">
        <f>AVERAGEIFS(Applicability!$M:$M,Applicability!$A:$A,W210,Applicability!$B:$B,Y210,Applicability!$C:$C,X210)</f>
        <v>0.78</v>
      </c>
      <c r="AD210">
        <v>9</v>
      </c>
      <c r="AE210" s="87">
        <f t="shared" si="16"/>
        <v>0.78</v>
      </c>
      <c r="AF210" s="88">
        <f t="shared" si="21"/>
        <v>0.78</v>
      </c>
      <c r="AJ210" t="s">
        <v>194</v>
      </c>
      <c r="AK210" t="s">
        <v>246</v>
      </c>
      <c r="AL210" t="s">
        <v>201</v>
      </c>
      <c r="AM210" t="s">
        <v>88</v>
      </c>
      <c r="AN210" t="s">
        <v>232</v>
      </c>
      <c r="AO210" t="s">
        <v>14</v>
      </c>
      <c r="AP210" t="s">
        <v>386</v>
      </c>
      <c r="AQ210" s="88">
        <f>AVERAGEIFS(Applicability!$M:$M,Applicability!$A:$A,AK210,Applicability!$B:$B,AM210,Applicability!$C:$C,AL210)</f>
        <v>0.78</v>
      </c>
      <c r="AR210">
        <v>9</v>
      </c>
      <c r="AS210" s="87">
        <f t="shared" si="18"/>
        <v>0.78</v>
      </c>
      <c r="AT210" s="88">
        <f t="shared" si="22"/>
        <v>0.78</v>
      </c>
    </row>
    <row r="211" spans="1:46">
      <c r="A211" t="s">
        <v>194</v>
      </c>
      <c r="B211" t="s">
        <v>246</v>
      </c>
      <c r="C211" t="s">
        <v>201</v>
      </c>
      <c r="D211" t="s">
        <v>199</v>
      </c>
      <c r="E211" t="s">
        <v>232</v>
      </c>
      <c r="F211" t="s">
        <v>14</v>
      </c>
      <c r="G211" t="s">
        <v>386</v>
      </c>
      <c r="H211" s="88">
        <f>AVERAGEIFS(Applicability!$M:$M,Applicability!$A:$A,B211,Applicability!$B:$B,D211,Applicability!$C:$C,C211)</f>
        <v>0.78</v>
      </c>
      <c r="I211">
        <v>9</v>
      </c>
      <c r="J211" s="87">
        <f t="shared" si="19"/>
        <v>0.78</v>
      </c>
      <c r="K211" s="88">
        <f t="shared" si="20"/>
        <v>0.78</v>
      </c>
      <c r="V211" t="s">
        <v>194</v>
      </c>
      <c r="W211" t="s">
        <v>246</v>
      </c>
      <c r="X211" t="s">
        <v>201</v>
      </c>
      <c r="Y211" t="s">
        <v>199</v>
      </c>
      <c r="Z211" t="s">
        <v>232</v>
      </c>
      <c r="AA211" t="s">
        <v>14</v>
      </c>
      <c r="AB211" t="s">
        <v>386</v>
      </c>
      <c r="AC211" s="88">
        <f>AVERAGEIFS(Applicability!$M:$M,Applicability!$A:$A,W211,Applicability!$B:$B,Y211,Applicability!$C:$C,X211)</f>
        <v>0.78</v>
      </c>
      <c r="AD211">
        <v>9</v>
      </c>
      <c r="AE211" s="87">
        <f t="shared" si="16"/>
        <v>0.78</v>
      </c>
      <c r="AF211" s="88">
        <f t="shared" si="21"/>
        <v>0.78</v>
      </c>
      <c r="AJ211" t="s">
        <v>194</v>
      </c>
      <c r="AK211" t="s">
        <v>246</v>
      </c>
      <c r="AL211" t="s">
        <v>201</v>
      </c>
      <c r="AM211" t="s">
        <v>199</v>
      </c>
      <c r="AN211" t="s">
        <v>232</v>
      </c>
      <c r="AO211" t="s">
        <v>14</v>
      </c>
      <c r="AP211" t="s">
        <v>386</v>
      </c>
      <c r="AQ211" s="88">
        <f>AVERAGEIFS(Applicability!$M:$M,Applicability!$A:$A,AK211,Applicability!$B:$B,AM211,Applicability!$C:$C,AL211)</f>
        <v>0.78</v>
      </c>
      <c r="AR211">
        <v>9</v>
      </c>
      <c r="AS211" s="87">
        <f t="shared" si="18"/>
        <v>0.78</v>
      </c>
      <c r="AT211" s="88">
        <f t="shared" si="22"/>
        <v>0.78</v>
      </c>
    </row>
    <row r="212" spans="1:46">
      <c r="A212" t="s">
        <v>194</v>
      </c>
      <c r="B212" t="s">
        <v>246</v>
      </c>
      <c r="C212" t="s">
        <v>201</v>
      </c>
      <c r="D212" t="s">
        <v>316</v>
      </c>
      <c r="E212" t="s">
        <v>232</v>
      </c>
      <c r="F212" t="s">
        <v>14</v>
      </c>
      <c r="G212" t="s">
        <v>386</v>
      </c>
      <c r="H212" s="88">
        <f>AVERAGEIFS(Applicability!$M:$M,Applicability!$A:$A,B212,Applicability!$B:$B,D212,Applicability!$C:$C,C212)</f>
        <v>0.78</v>
      </c>
      <c r="I212">
        <v>9</v>
      </c>
      <c r="J212" s="87">
        <f t="shared" si="19"/>
        <v>0.78</v>
      </c>
      <c r="K212" s="88">
        <f t="shared" si="20"/>
        <v>0.78</v>
      </c>
      <c r="V212" t="s">
        <v>194</v>
      </c>
      <c r="W212" t="s">
        <v>246</v>
      </c>
      <c r="X212" t="s">
        <v>201</v>
      </c>
      <c r="Y212" t="s">
        <v>316</v>
      </c>
      <c r="Z212" t="s">
        <v>232</v>
      </c>
      <c r="AA212" t="s">
        <v>14</v>
      </c>
      <c r="AB212" t="s">
        <v>386</v>
      </c>
      <c r="AC212" s="88">
        <f>AVERAGEIFS(Applicability!$M:$M,Applicability!$A:$A,W212,Applicability!$B:$B,Y212,Applicability!$C:$C,X212)</f>
        <v>0.78</v>
      </c>
      <c r="AD212">
        <v>9</v>
      </c>
      <c r="AE212" s="87">
        <f t="shared" si="16"/>
        <v>0.78</v>
      </c>
      <c r="AF212" s="88">
        <f t="shared" si="21"/>
        <v>0.78</v>
      </c>
      <c r="AJ212" t="s">
        <v>194</v>
      </c>
      <c r="AK212" t="s">
        <v>246</v>
      </c>
      <c r="AL212" t="s">
        <v>201</v>
      </c>
      <c r="AM212" t="s">
        <v>316</v>
      </c>
      <c r="AN212" t="s">
        <v>232</v>
      </c>
      <c r="AO212" t="s">
        <v>14</v>
      </c>
      <c r="AP212" t="s">
        <v>386</v>
      </c>
      <c r="AQ212" s="88">
        <f>AVERAGEIFS(Applicability!$M:$M,Applicability!$A:$A,AK212,Applicability!$B:$B,AM212,Applicability!$C:$C,AL212)</f>
        <v>0.78</v>
      </c>
      <c r="AR212">
        <v>9</v>
      </c>
      <c r="AS212" s="87">
        <f t="shared" si="18"/>
        <v>0.78</v>
      </c>
      <c r="AT212" s="88">
        <f t="shared" si="22"/>
        <v>0.78</v>
      </c>
    </row>
    <row r="213" spans="1:46">
      <c r="A213" t="s">
        <v>194</v>
      </c>
      <c r="B213" t="s">
        <v>247</v>
      </c>
      <c r="C213" t="s">
        <v>196</v>
      </c>
      <c r="D213" t="s">
        <v>88</v>
      </c>
      <c r="E213" t="s">
        <v>232</v>
      </c>
      <c r="F213" t="s">
        <v>248</v>
      </c>
      <c r="G213" t="s">
        <v>386</v>
      </c>
      <c r="H213" s="88">
        <f>AVERAGEIFS(Applicability!$M:$M,Applicability!$A:$A,B213,Applicability!$B:$B,D213,Applicability!$C:$C,C213)</f>
        <v>0.65999999999999992</v>
      </c>
      <c r="K213" s="88">
        <f t="shared" si="20"/>
        <v>0.65999999999999992</v>
      </c>
      <c r="V213" t="s">
        <v>194</v>
      </c>
      <c r="W213" t="s">
        <v>247</v>
      </c>
      <c r="X213" t="s">
        <v>196</v>
      </c>
      <c r="Y213" t="s">
        <v>88</v>
      </c>
      <c r="Z213" t="s">
        <v>232</v>
      </c>
      <c r="AA213" t="s">
        <v>248</v>
      </c>
      <c r="AB213" t="s">
        <v>386</v>
      </c>
      <c r="AC213" s="88">
        <f>AVERAGEIFS(Applicability!$M:$M,Applicability!$A:$A,W213,Applicability!$B:$B,Y213,Applicability!$C:$C,X213)</f>
        <v>0.65999999999999992</v>
      </c>
      <c r="AF213" s="88">
        <f t="shared" si="21"/>
        <v>0.65999999999999992</v>
      </c>
      <c r="AJ213" t="s">
        <v>194</v>
      </c>
      <c r="AK213" t="s">
        <v>247</v>
      </c>
      <c r="AL213" t="s">
        <v>196</v>
      </c>
      <c r="AM213" t="s">
        <v>88</v>
      </c>
      <c r="AN213" t="s">
        <v>232</v>
      </c>
      <c r="AO213" t="s">
        <v>248</v>
      </c>
      <c r="AP213" t="s">
        <v>386</v>
      </c>
      <c r="AQ213" s="88">
        <f>AVERAGEIFS(Applicability!$M:$M,Applicability!$A:$A,AK213,Applicability!$B:$B,AM213,Applicability!$C:$C,AL213)</f>
        <v>0.65999999999999992</v>
      </c>
      <c r="AT213" s="88">
        <f t="shared" si="22"/>
        <v>0.65999999999999992</v>
      </c>
    </row>
    <row r="214" spans="1:46">
      <c r="A214" t="s">
        <v>194</v>
      </c>
      <c r="B214" t="s">
        <v>247</v>
      </c>
      <c r="C214" t="s">
        <v>196</v>
      </c>
      <c r="D214" t="s">
        <v>199</v>
      </c>
      <c r="E214" t="s">
        <v>232</v>
      </c>
      <c r="F214" t="s">
        <v>248</v>
      </c>
      <c r="G214" t="s">
        <v>386</v>
      </c>
      <c r="H214" s="88">
        <f>AVERAGEIFS(Applicability!$M:$M,Applicability!$A:$A,B214,Applicability!$B:$B,D214,Applicability!$C:$C,C214)</f>
        <v>0.65999999999999992</v>
      </c>
      <c r="K214" s="88">
        <f t="shared" si="20"/>
        <v>0.65999999999999992</v>
      </c>
      <c r="V214" t="s">
        <v>194</v>
      </c>
      <c r="W214" t="s">
        <v>247</v>
      </c>
      <c r="X214" t="s">
        <v>196</v>
      </c>
      <c r="Y214" t="s">
        <v>199</v>
      </c>
      <c r="Z214" t="s">
        <v>232</v>
      </c>
      <c r="AA214" t="s">
        <v>248</v>
      </c>
      <c r="AB214" t="s">
        <v>386</v>
      </c>
      <c r="AC214" s="88">
        <f>AVERAGEIFS(Applicability!$M:$M,Applicability!$A:$A,W214,Applicability!$B:$B,Y214,Applicability!$C:$C,X214)</f>
        <v>0.65999999999999992</v>
      </c>
      <c r="AF214" s="88">
        <f t="shared" si="21"/>
        <v>0.65999999999999992</v>
      </c>
      <c r="AJ214" t="s">
        <v>194</v>
      </c>
      <c r="AK214" t="s">
        <v>247</v>
      </c>
      <c r="AL214" t="s">
        <v>196</v>
      </c>
      <c r="AM214" t="s">
        <v>199</v>
      </c>
      <c r="AN214" t="s">
        <v>232</v>
      </c>
      <c r="AO214" t="s">
        <v>248</v>
      </c>
      <c r="AP214" t="s">
        <v>386</v>
      </c>
      <c r="AQ214" s="88">
        <f>AVERAGEIFS(Applicability!$M:$M,Applicability!$A:$A,AK214,Applicability!$B:$B,AM214,Applicability!$C:$C,AL214)</f>
        <v>0.65999999999999992</v>
      </c>
      <c r="AT214" s="88">
        <f t="shared" si="22"/>
        <v>0.65999999999999992</v>
      </c>
    </row>
    <row r="215" spans="1:46">
      <c r="A215" t="s">
        <v>194</v>
      </c>
      <c r="B215" t="s">
        <v>247</v>
      </c>
      <c r="C215" t="s">
        <v>196</v>
      </c>
      <c r="D215" t="s">
        <v>316</v>
      </c>
      <c r="E215" t="s">
        <v>232</v>
      </c>
      <c r="F215" t="s">
        <v>248</v>
      </c>
      <c r="G215" t="s">
        <v>386</v>
      </c>
      <c r="H215" s="88">
        <f>AVERAGEIFS(Applicability!$M:$M,Applicability!$A:$A,B215,Applicability!$B:$B,D215,Applicability!$C:$C,C215)</f>
        <v>0.65999999999999992</v>
      </c>
      <c r="K215" s="88">
        <f t="shared" si="20"/>
        <v>0.65999999999999992</v>
      </c>
      <c r="V215" t="s">
        <v>194</v>
      </c>
      <c r="W215" t="s">
        <v>247</v>
      </c>
      <c r="X215" t="s">
        <v>196</v>
      </c>
      <c r="Y215" t="s">
        <v>316</v>
      </c>
      <c r="Z215" t="s">
        <v>232</v>
      </c>
      <c r="AA215" t="s">
        <v>248</v>
      </c>
      <c r="AB215" t="s">
        <v>386</v>
      </c>
      <c r="AC215" s="88">
        <f>AVERAGEIFS(Applicability!$M:$M,Applicability!$A:$A,W215,Applicability!$B:$B,Y215,Applicability!$C:$C,X215)</f>
        <v>0.65999999999999992</v>
      </c>
      <c r="AF215" s="88">
        <f t="shared" si="21"/>
        <v>0.65999999999999992</v>
      </c>
      <c r="AJ215" t="s">
        <v>194</v>
      </c>
      <c r="AK215" t="s">
        <v>247</v>
      </c>
      <c r="AL215" t="s">
        <v>196</v>
      </c>
      <c r="AM215" t="s">
        <v>316</v>
      </c>
      <c r="AN215" t="s">
        <v>232</v>
      </c>
      <c r="AO215" t="s">
        <v>248</v>
      </c>
      <c r="AP215" t="s">
        <v>386</v>
      </c>
      <c r="AQ215" s="88">
        <f>AVERAGEIFS(Applicability!$M:$M,Applicability!$A:$A,AK215,Applicability!$B:$B,AM215,Applicability!$C:$C,AL215)</f>
        <v>0.65999999999999992</v>
      </c>
      <c r="AT215" s="88">
        <f t="shared" si="22"/>
        <v>0.65999999999999992</v>
      </c>
    </row>
    <row r="216" spans="1:46">
      <c r="A216" t="s">
        <v>194</v>
      </c>
      <c r="B216" t="s">
        <v>247</v>
      </c>
      <c r="C216" t="s">
        <v>201</v>
      </c>
      <c r="D216" t="s">
        <v>88</v>
      </c>
      <c r="E216" t="s">
        <v>232</v>
      </c>
      <c r="F216" t="s">
        <v>248</v>
      </c>
      <c r="G216" t="s">
        <v>386</v>
      </c>
      <c r="H216" s="88">
        <f>AVERAGEIFS(Applicability!$M:$M,Applicability!$A:$A,B216,Applicability!$B:$B,D216,Applicability!$C:$C,C216)</f>
        <v>0.65999999999999992</v>
      </c>
      <c r="K216" s="88">
        <f t="shared" si="20"/>
        <v>0.65999999999999992</v>
      </c>
      <c r="V216" t="s">
        <v>194</v>
      </c>
      <c r="W216" t="s">
        <v>247</v>
      </c>
      <c r="X216" t="s">
        <v>201</v>
      </c>
      <c r="Y216" t="s">
        <v>88</v>
      </c>
      <c r="Z216" t="s">
        <v>232</v>
      </c>
      <c r="AA216" t="s">
        <v>248</v>
      </c>
      <c r="AB216" t="s">
        <v>386</v>
      </c>
      <c r="AC216" s="88">
        <f>AVERAGEIFS(Applicability!$M:$M,Applicability!$A:$A,W216,Applicability!$B:$B,Y216,Applicability!$C:$C,X216)</f>
        <v>0.65999999999999992</v>
      </c>
      <c r="AF216" s="88">
        <f t="shared" si="21"/>
        <v>0.65999999999999992</v>
      </c>
      <c r="AJ216" t="s">
        <v>194</v>
      </c>
      <c r="AK216" t="s">
        <v>247</v>
      </c>
      <c r="AL216" t="s">
        <v>201</v>
      </c>
      <c r="AM216" t="s">
        <v>88</v>
      </c>
      <c r="AN216" t="s">
        <v>232</v>
      </c>
      <c r="AO216" t="s">
        <v>248</v>
      </c>
      <c r="AP216" t="s">
        <v>386</v>
      </c>
      <c r="AQ216" s="88">
        <f>AVERAGEIFS(Applicability!$M:$M,Applicability!$A:$A,AK216,Applicability!$B:$B,AM216,Applicability!$C:$C,AL216)</f>
        <v>0.65999999999999992</v>
      </c>
      <c r="AT216" s="88">
        <f t="shared" si="22"/>
        <v>0.65999999999999992</v>
      </c>
    </row>
    <row r="217" spans="1:46">
      <c r="A217" t="s">
        <v>194</v>
      </c>
      <c r="B217" t="s">
        <v>247</v>
      </c>
      <c r="C217" t="s">
        <v>201</v>
      </c>
      <c r="D217" t="s">
        <v>199</v>
      </c>
      <c r="E217" t="s">
        <v>232</v>
      </c>
      <c r="F217" t="s">
        <v>248</v>
      </c>
      <c r="G217" t="s">
        <v>386</v>
      </c>
      <c r="H217" s="88">
        <f>AVERAGEIFS(Applicability!$M:$M,Applicability!$A:$A,B217,Applicability!$B:$B,D217,Applicability!$C:$C,C217)</f>
        <v>0.65999999999999992</v>
      </c>
      <c r="K217" s="88">
        <f t="shared" si="20"/>
        <v>0.65999999999999992</v>
      </c>
      <c r="V217" t="s">
        <v>194</v>
      </c>
      <c r="W217" t="s">
        <v>247</v>
      </c>
      <c r="X217" t="s">
        <v>201</v>
      </c>
      <c r="Y217" t="s">
        <v>199</v>
      </c>
      <c r="Z217" t="s">
        <v>232</v>
      </c>
      <c r="AA217" t="s">
        <v>248</v>
      </c>
      <c r="AB217" t="s">
        <v>386</v>
      </c>
      <c r="AC217" s="88">
        <f>AVERAGEIFS(Applicability!$M:$M,Applicability!$A:$A,W217,Applicability!$B:$B,Y217,Applicability!$C:$C,X217)</f>
        <v>0.65999999999999992</v>
      </c>
      <c r="AF217" s="88">
        <f t="shared" si="21"/>
        <v>0.65999999999999992</v>
      </c>
      <c r="AJ217" t="s">
        <v>194</v>
      </c>
      <c r="AK217" t="s">
        <v>247</v>
      </c>
      <c r="AL217" t="s">
        <v>201</v>
      </c>
      <c r="AM217" t="s">
        <v>199</v>
      </c>
      <c r="AN217" t="s">
        <v>232</v>
      </c>
      <c r="AO217" t="s">
        <v>248</v>
      </c>
      <c r="AP217" t="s">
        <v>386</v>
      </c>
      <c r="AQ217" s="88">
        <f>AVERAGEIFS(Applicability!$M:$M,Applicability!$A:$A,AK217,Applicability!$B:$B,AM217,Applicability!$C:$C,AL217)</f>
        <v>0.65999999999999992</v>
      </c>
      <c r="AT217" s="88">
        <f t="shared" si="22"/>
        <v>0.65999999999999992</v>
      </c>
    </row>
    <row r="218" spans="1:46">
      <c r="A218" t="s">
        <v>194</v>
      </c>
      <c r="B218" t="s">
        <v>247</v>
      </c>
      <c r="C218" t="s">
        <v>201</v>
      </c>
      <c r="D218" t="s">
        <v>316</v>
      </c>
      <c r="E218" t="s">
        <v>232</v>
      </c>
      <c r="F218" t="s">
        <v>248</v>
      </c>
      <c r="G218" t="s">
        <v>386</v>
      </c>
      <c r="H218" s="88">
        <f>AVERAGEIFS(Applicability!$M:$M,Applicability!$A:$A,B218,Applicability!$B:$B,D218,Applicability!$C:$C,C218)</f>
        <v>0.65999999999999992</v>
      </c>
      <c r="K218" s="88">
        <f t="shared" si="20"/>
        <v>0.65999999999999992</v>
      </c>
      <c r="V218" t="s">
        <v>194</v>
      </c>
      <c r="W218" t="s">
        <v>247</v>
      </c>
      <c r="X218" t="s">
        <v>201</v>
      </c>
      <c r="Y218" t="s">
        <v>316</v>
      </c>
      <c r="Z218" t="s">
        <v>232</v>
      </c>
      <c r="AA218" t="s">
        <v>248</v>
      </c>
      <c r="AB218" t="s">
        <v>386</v>
      </c>
      <c r="AC218" s="88">
        <f>AVERAGEIFS(Applicability!$M:$M,Applicability!$A:$A,W218,Applicability!$B:$B,Y218,Applicability!$C:$C,X218)</f>
        <v>0.65999999999999992</v>
      </c>
      <c r="AF218" s="88">
        <f t="shared" si="21"/>
        <v>0.65999999999999992</v>
      </c>
      <c r="AJ218" t="s">
        <v>194</v>
      </c>
      <c r="AK218" t="s">
        <v>247</v>
      </c>
      <c r="AL218" t="s">
        <v>201</v>
      </c>
      <c r="AM218" t="s">
        <v>316</v>
      </c>
      <c r="AN218" t="s">
        <v>232</v>
      </c>
      <c r="AO218" t="s">
        <v>248</v>
      </c>
      <c r="AP218" t="s">
        <v>386</v>
      </c>
      <c r="AQ218" s="88">
        <f>AVERAGEIFS(Applicability!$M:$M,Applicability!$A:$A,AK218,Applicability!$B:$B,AM218,Applicability!$C:$C,AL218)</f>
        <v>0.65999999999999992</v>
      </c>
      <c r="AT218" s="88">
        <f t="shared" si="22"/>
        <v>0.65999999999999992</v>
      </c>
    </row>
    <row r="219" spans="1:46">
      <c r="A219" t="s">
        <v>194</v>
      </c>
      <c r="B219" t="s">
        <v>249</v>
      </c>
      <c r="C219" t="s">
        <v>196</v>
      </c>
      <c r="D219" t="s">
        <v>88</v>
      </c>
      <c r="E219" t="s">
        <v>232</v>
      </c>
      <c r="F219" t="s">
        <v>233</v>
      </c>
      <c r="G219" t="s">
        <v>386</v>
      </c>
      <c r="H219" s="88">
        <f>AVERAGEIFS(Applicability!$M:$M,Applicability!$A:$A,B219,Applicability!$B:$B,D219,Applicability!$C:$C,C219)</f>
        <v>2.9899056809999998E-2</v>
      </c>
      <c r="I219">
        <v>10</v>
      </c>
      <c r="J219" s="88">
        <v>0</v>
      </c>
      <c r="K219" s="88">
        <f t="shared" si="20"/>
        <v>0</v>
      </c>
      <c r="V219" t="s">
        <v>194</v>
      </c>
      <c r="W219" t="s">
        <v>249</v>
      </c>
      <c r="X219" t="s">
        <v>196</v>
      </c>
      <c r="Y219" t="s">
        <v>88</v>
      </c>
      <c r="Z219" t="s">
        <v>232</v>
      </c>
      <c r="AA219" t="s">
        <v>233</v>
      </c>
      <c r="AB219" t="s">
        <v>386</v>
      </c>
      <c r="AC219" s="88">
        <f>AVERAGEIFS(Applicability!$M:$M,Applicability!$A:$A,W219,Applicability!$B:$B,Y219,Applicability!$C:$C,X219)</f>
        <v>2.9899056809999998E-2</v>
      </c>
      <c r="AD219">
        <v>10</v>
      </c>
      <c r="AE219" s="88">
        <v>0</v>
      </c>
      <c r="AF219" s="88">
        <f t="shared" si="21"/>
        <v>0</v>
      </c>
      <c r="AJ219" t="s">
        <v>194</v>
      </c>
      <c r="AK219" t="s">
        <v>249</v>
      </c>
      <c r="AL219" t="s">
        <v>196</v>
      </c>
      <c r="AM219" t="s">
        <v>88</v>
      </c>
      <c r="AN219" t="s">
        <v>232</v>
      </c>
      <c r="AO219" t="s">
        <v>233</v>
      </c>
      <c r="AP219" t="s">
        <v>386</v>
      </c>
      <c r="AQ219" s="88">
        <f>AVERAGEIFS(Applicability!$M:$M,Applicability!$A:$A,AK219,Applicability!$B:$B,AM219,Applicability!$C:$C,AL219)</f>
        <v>2.9899056809999998E-2</v>
      </c>
      <c r="AR219">
        <v>10</v>
      </c>
      <c r="AS219" s="88">
        <v>0</v>
      </c>
      <c r="AT219" s="88">
        <f t="shared" si="22"/>
        <v>0</v>
      </c>
    </row>
    <row r="220" spans="1:46">
      <c r="A220" t="s">
        <v>194</v>
      </c>
      <c r="B220" t="s">
        <v>249</v>
      </c>
      <c r="C220" t="s">
        <v>196</v>
      </c>
      <c r="D220" t="s">
        <v>199</v>
      </c>
      <c r="E220" t="s">
        <v>232</v>
      </c>
      <c r="F220" t="s">
        <v>233</v>
      </c>
      <c r="G220" t="s">
        <v>386</v>
      </c>
      <c r="H220" s="88">
        <f>AVERAGEIFS(Applicability!$M:$M,Applicability!$A:$A,B220,Applicability!$B:$B,D220,Applicability!$C:$C,C220)</f>
        <v>2.9924775210000001E-2</v>
      </c>
      <c r="I220">
        <v>10</v>
      </c>
      <c r="J220" s="87">
        <f>H220</f>
        <v>2.9924775210000001E-2</v>
      </c>
      <c r="K220" s="88">
        <f t="shared" si="20"/>
        <v>2.9924775210000001E-2</v>
      </c>
      <c r="V220" t="s">
        <v>194</v>
      </c>
      <c r="W220" t="s">
        <v>249</v>
      </c>
      <c r="X220" t="s">
        <v>196</v>
      </c>
      <c r="Y220" t="s">
        <v>199</v>
      </c>
      <c r="Z220" t="s">
        <v>232</v>
      </c>
      <c r="AA220" t="s">
        <v>233</v>
      </c>
      <c r="AB220" t="s">
        <v>386</v>
      </c>
      <c r="AC220" s="88">
        <f>AVERAGEIFS(Applicability!$M:$M,Applicability!$A:$A,W220,Applicability!$B:$B,Y220,Applicability!$C:$C,X220)</f>
        <v>2.9924775210000001E-2</v>
      </c>
      <c r="AD220">
        <v>10</v>
      </c>
      <c r="AE220" s="87">
        <f>AC220</f>
        <v>2.9924775210000001E-2</v>
      </c>
      <c r="AF220" s="88">
        <f t="shared" si="21"/>
        <v>2.9924775210000001E-2</v>
      </c>
      <c r="AJ220" t="s">
        <v>194</v>
      </c>
      <c r="AK220" t="s">
        <v>249</v>
      </c>
      <c r="AL220" t="s">
        <v>196</v>
      </c>
      <c r="AM220" t="s">
        <v>199</v>
      </c>
      <c r="AN220" t="s">
        <v>232</v>
      </c>
      <c r="AO220" t="s">
        <v>233</v>
      </c>
      <c r="AP220" t="s">
        <v>386</v>
      </c>
      <c r="AQ220" s="88">
        <f>AVERAGEIFS(Applicability!$M:$M,Applicability!$A:$A,AK220,Applicability!$B:$B,AM220,Applicability!$C:$C,AL220)</f>
        <v>2.9924775210000001E-2</v>
      </c>
      <c r="AR220">
        <v>10</v>
      </c>
      <c r="AS220" s="87">
        <f>AQ220</f>
        <v>2.9924775210000001E-2</v>
      </c>
      <c r="AT220" s="88">
        <f t="shared" si="22"/>
        <v>2.9924775210000001E-2</v>
      </c>
    </row>
    <row r="221" spans="1:46">
      <c r="A221" t="s">
        <v>194</v>
      </c>
      <c r="B221" t="s">
        <v>249</v>
      </c>
      <c r="C221" t="s">
        <v>196</v>
      </c>
      <c r="D221" t="s">
        <v>316</v>
      </c>
      <c r="E221" t="s">
        <v>232</v>
      </c>
      <c r="F221" t="s">
        <v>233</v>
      </c>
      <c r="G221" t="s">
        <v>386</v>
      </c>
      <c r="H221" s="88">
        <f>AVERAGEIFS(Applicability!$M:$M,Applicability!$A:$A,B221,Applicability!$B:$B,D221,Applicability!$C:$C,C221)</f>
        <v>2.9947516379999997E-2</v>
      </c>
      <c r="I221">
        <v>10</v>
      </c>
      <c r="J221" s="87">
        <f>H221</f>
        <v>2.9947516379999997E-2</v>
      </c>
      <c r="K221" s="88">
        <f t="shared" si="20"/>
        <v>2.9947516379999997E-2</v>
      </c>
      <c r="V221" t="s">
        <v>194</v>
      </c>
      <c r="W221" t="s">
        <v>249</v>
      </c>
      <c r="X221" t="s">
        <v>196</v>
      </c>
      <c r="Y221" t="s">
        <v>316</v>
      </c>
      <c r="Z221" t="s">
        <v>232</v>
      </c>
      <c r="AA221" t="s">
        <v>233</v>
      </c>
      <c r="AB221" t="s">
        <v>386</v>
      </c>
      <c r="AC221" s="88">
        <f>AVERAGEIFS(Applicability!$M:$M,Applicability!$A:$A,W221,Applicability!$B:$B,Y221,Applicability!$C:$C,X221)</f>
        <v>2.9947516379999997E-2</v>
      </c>
      <c r="AD221">
        <v>10</v>
      </c>
      <c r="AE221" s="87">
        <f>AC221</f>
        <v>2.9947516379999997E-2</v>
      </c>
      <c r="AF221" s="88">
        <f t="shared" si="21"/>
        <v>2.9947516379999997E-2</v>
      </c>
      <c r="AJ221" t="s">
        <v>194</v>
      </c>
      <c r="AK221" t="s">
        <v>249</v>
      </c>
      <c r="AL221" t="s">
        <v>196</v>
      </c>
      <c r="AM221" t="s">
        <v>316</v>
      </c>
      <c r="AN221" t="s">
        <v>232</v>
      </c>
      <c r="AO221" t="s">
        <v>233</v>
      </c>
      <c r="AP221" t="s">
        <v>386</v>
      </c>
      <c r="AQ221" s="88">
        <f>AVERAGEIFS(Applicability!$M:$M,Applicability!$A:$A,AK221,Applicability!$B:$B,AM221,Applicability!$C:$C,AL221)</f>
        <v>2.9947516379999997E-2</v>
      </c>
      <c r="AR221">
        <v>10</v>
      </c>
      <c r="AS221" s="87">
        <f>AQ221</f>
        <v>2.9947516379999997E-2</v>
      </c>
      <c r="AT221" s="88">
        <f t="shared" si="22"/>
        <v>2.9947516379999997E-2</v>
      </c>
    </row>
    <row r="222" spans="1:46">
      <c r="A222" t="s">
        <v>194</v>
      </c>
      <c r="B222" t="s">
        <v>249</v>
      </c>
      <c r="C222" t="s">
        <v>201</v>
      </c>
      <c r="D222" t="s">
        <v>88</v>
      </c>
      <c r="E222" t="s">
        <v>232</v>
      </c>
      <c r="F222" t="s">
        <v>233</v>
      </c>
      <c r="G222" t="s">
        <v>386</v>
      </c>
      <c r="H222" s="88">
        <f>AVERAGEIFS(Applicability!$M:$M,Applicability!$A:$A,B222,Applicability!$B:$B,D222,Applicability!$C:$C,C222)</f>
        <v>2.9899056809999998E-2</v>
      </c>
      <c r="I222">
        <v>10</v>
      </c>
      <c r="J222" s="88">
        <v>0</v>
      </c>
      <c r="K222" s="88">
        <f t="shared" si="20"/>
        <v>0</v>
      </c>
      <c r="V222" t="s">
        <v>194</v>
      </c>
      <c r="W222" t="s">
        <v>249</v>
      </c>
      <c r="X222" t="s">
        <v>201</v>
      </c>
      <c r="Y222" t="s">
        <v>88</v>
      </c>
      <c r="Z222" t="s">
        <v>232</v>
      </c>
      <c r="AA222" t="s">
        <v>233</v>
      </c>
      <c r="AB222" t="s">
        <v>386</v>
      </c>
      <c r="AC222" s="88">
        <f>AVERAGEIFS(Applicability!$M:$M,Applicability!$A:$A,W222,Applicability!$B:$B,Y222,Applicability!$C:$C,X222)</f>
        <v>2.9899056809999998E-2</v>
      </c>
      <c r="AD222">
        <v>10</v>
      </c>
      <c r="AE222" s="88">
        <v>0</v>
      </c>
      <c r="AF222" s="88">
        <f t="shared" si="21"/>
        <v>0</v>
      </c>
      <c r="AJ222" t="s">
        <v>194</v>
      </c>
      <c r="AK222" t="s">
        <v>249</v>
      </c>
      <c r="AL222" t="s">
        <v>201</v>
      </c>
      <c r="AM222" t="s">
        <v>88</v>
      </c>
      <c r="AN222" t="s">
        <v>232</v>
      </c>
      <c r="AO222" t="s">
        <v>233</v>
      </c>
      <c r="AP222" t="s">
        <v>386</v>
      </c>
      <c r="AQ222" s="88">
        <f>AVERAGEIFS(Applicability!$M:$M,Applicability!$A:$A,AK222,Applicability!$B:$B,AM222,Applicability!$C:$C,AL222)</f>
        <v>2.9899056809999998E-2</v>
      </c>
      <c r="AR222">
        <v>10</v>
      </c>
      <c r="AS222" s="88">
        <v>0</v>
      </c>
      <c r="AT222" s="88">
        <f t="shared" si="22"/>
        <v>0</v>
      </c>
    </row>
    <row r="223" spans="1:46">
      <c r="A223" t="s">
        <v>194</v>
      </c>
      <c r="B223" t="s">
        <v>249</v>
      </c>
      <c r="C223" t="s">
        <v>201</v>
      </c>
      <c r="D223" t="s">
        <v>199</v>
      </c>
      <c r="E223" t="s">
        <v>232</v>
      </c>
      <c r="F223" t="s">
        <v>233</v>
      </c>
      <c r="G223" t="s">
        <v>386</v>
      </c>
      <c r="H223" s="88">
        <f>AVERAGEIFS(Applicability!$M:$M,Applicability!$A:$A,B223,Applicability!$B:$B,D223,Applicability!$C:$C,C223)</f>
        <v>2.9924775210000001E-2</v>
      </c>
      <c r="I223">
        <v>10</v>
      </c>
      <c r="J223" s="87">
        <f>H223</f>
        <v>2.9924775210000001E-2</v>
      </c>
      <c r="K223" s="88">
        <f t="shared" si="20"/>
        <v>2.9924775210000001E-2</v>
      </c>
      <c r="V223" t="s">
        <v>194</v>
      </c>
      <c r="W223" t="s">
        <v>249</v>
      </c>
      <c r="X223" t="s">
        <v>201</v>
      </c>
      <c r="Y223" t="s">
        <v>199</v>
      </c>
      <c r="Z223" t="s">
        <v>232</v>
      </c>
      <c r="AA223" t="s">
        <v>233</v>
      </c>
      <c r="AB223" t="s">
        <v>386</v>
      </c>
      <c r="AC223" s="88">
        <f>AVERAGEIFS(Applicability!$M:$M,Applicability!$A:$A,W223,Applicability!$B:$B,Y223,Applicability!$C:$C,X223)</f>
        <v>2.9924775210000001E-2</v>
      </c>
      <c r="AD223">
        <v>10</v>
      </c>
      <c r="AE223" s="87">
        <f>AC223</f>
        <v>2.9924775210000001E-2</v>
      </c>
      <c r="AF223" s="88">
        <f t="shared" si="21"/>
        <v>2.9924775210000001E-2</v>
      </c>
      <c r="AJ223" t="s">
        <v>194</v>
      </c>
      <c r="AK223" t="s">
        <v>249</v>
      </c>
      <c r="AL223" t="s">
        <v>201</v>
      </c>
      <c r="AM223" t="s">
        <v>199</v>
      </c>
      <c r="AN223" t="s">
        <v>232</v>
      </c>
      <c r="AO223" t="s">
        <v>233</v>
      </c>
      <c r="AP223" t="s">
        <v>386</v>
      </c>
      <c r="AQ223" s="88">
        <f>AVERAGEIFS(Applicability!$M:$M,Applicability!$A:$A,AK223,Applicability!$B:$B,AM223,Applicability!$C:$C,AL223)</f>
        <v>2.9924775210000001E-2</v>
      </c>
      <c r="AR223">
        <v>10</v>
      </c>
      <c r="AS223" s="87">
        <f>AQ223</f>
        <v>2.9924775210000001E-2</v>
      </c>
      <c r="AT223" s="88">
        <f t="shared" si="22"/>
        <v>2.9924775210000001E-2</v>
      </c>
    </row>
    <row r="224" spans="1:46">
      <c r="A224" t="s">
        <v>194</v>
      </c>
      <c r="B224" t="s">
        <v>249</v>
      </c>
      <c r="C224" t="s">
        <v>201</v>
      </c>
      <c r="D224" t="s">
        <v>316</v>
      </c>
      <c r="E224" t="s">
        <v>232</v>
      </c>
      <c r="F224" t="s">
        <v>233</v>
      </c>
      <c r="G224" t="s">
        <v>386</v>
      </c>
      <c r="H224" s="88">
        <f>AVERAGEIFS(Applicability!$M:$M,Applicability!$A:$A,B224,Applicability!$B:$B,D224,Applicability!$C:$C,C224)</f>
        <v>2.9947516379999997E-2</v>
      </c>
      <c r="I224">
        <v>10</v>
      </c>
      <c r="J224" s="87">
        <f>H224</f>
        <v>2.9947516379999997E-2</v>
      </c>
      <c r="K224" s="88">
        <f t="shared" si="20"/>
        <v>2.9947516379999997E-2</v>
      </c>
      <c r="V224" t="s">
        <v>194</v>
      </c>
      <c r="W224" t="s">
        <v>249</v>
      </c>
      <c r="X224" t="s">
        <v>201</v>
      </c>
      <c r="Y224" t="s">
        <v>316</v>
      </c>
      <c r="Z224" t="s">
        <v>232</v>
      </c>
      <c r="AA224" t="s">
        <v>233</v>
      </c>
      <c r="AB224" t="s">
        <v>386</v>
      </c>
      <c r="AC224" s="88">
        <f>AVERAGEIFS(Applicability!$M:$M,Applicability!$A:$A,W224,Applicability!$B:$B,Y224,Applicability!$C:$C,X224)</f>
        <v>2.9947516379999997E-2</v>
      </c>
      <c r="AD224">
        <v>10</v>
      </c>
      <c r="AE224" s="87">
        <f>AC224</f>
        <v>2.9947516379999997E-2</v>
      </c>
      <c r="AF224" s="88">
        <f t="shared" si="21"/>
        <v>2.9947516379999997E-2</v>
      </c>
      <c r="AJ224" t="s">
        <v>194</v>
      </c>
      <c r="AK224" t="s">
        <v>249</v>
      </c>
      <c r="AL224" t="s">
        <v>201</v>
      </c>
      <c r="AM224" t="s">
        <v>316</v>
      </c>
      <c r="AN224" t="s">
        <v>232</v>
      </c>
      <c r="AO224" t="s">
        <v>233</v>
      </c>
      <c r="AP224" t="s">
        <v>386</v>
      </c>
      <c r="AQ224" s="88">
        <f>AVERAGEIFS(Applicability!$M:$M,Applicability!$A:$A,AK224,Applicability!$B:$B,AM224,Applicability!$C:$C,AL224)</f>
        <v>2.9947516379999997E-2</v>
      </c>
      <c r="AR224">
        <v>10</v>
      </c>
      <c r="AS224" s="87">
        <f>AQ224</f>
        <v>2.9947516379999997E-2</v>
      </c>
      <c r="AT224" s="88">
        <f t="shared" si="22"/>
        <v>2.9947516379999997E-2</v>
      </c>
    </row>
    <row r="225" spans="1:46">
      <c r="A225" t="s">
        <v>194</v>
      </c>
      <c r="B225" t="s">
        <v>249</v>
      </c>
      <c r="C225" t="s">
        <v>196</v>
      </c>
      <c r="D225" t="s">
        <v>88</v>
      </c>
      <c r="E225" t="s">
        <v>234</v>
      </c>
      <c r="F225" t="s">
        <v>235</v>
      </c>
      <c r="G225" t="s">
        <v>386</v>
      </c>
      <c r="H225" s="88">
        <f>AVERAGEIFS(Applicability!$M:$M,Applicability!$A:$A,B225,Applicability!$B:$B,D225,Applicability!$C:$C,C225)</f>
        <v>2.9899056809999998E-2</v>
      </c>
      <c r="I225">
        <v>10</v>
      </c>
      <c r="J225" s="88">
        <v>0</v>
      </c>
      <c r="K225" s="88">
        <f t="shared" si="20"/>
        <v>0</v>
      </c>
      <c r="V225" t="s">
        <v>194</v>
      </c>
      <c r="W225" t="s">
        <v>249</v>
      </c>
      <c r="X225" t="s">
        <v>196</v>
      </c>
      <c r="Y225" t="s">
        <v>88</v>
      </c>
      <c r="Z225" t="s">
        <v>234</v>
      </c>
      <c r="AA225" t="s">
        <v>235</v>
      </c>
      <c r="AB225" t="s">
        <v>386</v>
      </c>
      <c r="AC225" s="88">
        <f>AVERAGEIFS(Applicability!$M:$M,Applicability!$A:$A,W225,Applicability!$B:$B,Y225,Applicability!$C:$C,X225)</f>
        <v>2.9899056809999998E-2</v>
      </c>
      <c r="AD225">
        <v>10</v>
      </c>
      <c r="AE225" s="88">
        <v>0</v>
      </c>
      <c r="AF225" s="88">
        <f t="shared" si="21"/>
        <v>0</v>
      </c>
      <c r="AJ225" t="s">
        <v>194</v>
      </c>
      <c r="AK225" t="s">
        <v>249</v>
      </c>
      <c r="AL225" t="s">
        <v>196</v>
      </c>
      <c r="AM225" t="s">
        <v>88</v>
      </c>
      <c r="AN225" t="s">
        <v>234</v>
      </c>
      <c r="AO225" t="s">
        <v>235</v>
      </c>
      <c r="AP225" t="s">
        <v>386</v>
      </c>
      <c r="AQ225" s="88">
        <f>AVERAGEIFS(Applicability!$M:$M,Applicability!$A:$A,AK225,Applicability!$B:$B,AM225,Applicability!$C:$C,AL225)</f>
        <v>2.9899056809999998E-2</v>
      </c>
      <c r="AR225">
        <v>10</v>
      </c>
      <c r="AS225" s="88">
        <v>0</v>
      </c>
      <c r="AT225" s="88">
        <f t="shared" si="22"/>
        <v>0</v>
      </c>
    </row>
    <row r="226" spans="1:46">
      <c r="A226" t="s">
        <v>194</v>
      </c>
      <c r="B226" t="s">
        <v>249</v>
      </c>
      <c r="C226" t="s">
        <v>196</v>
      </c>
      <c r="D226" t="s">
        <v>199</v>
      </c>
      <c r="E226" t="s">
        <v>234</v>
      </c>
      <c r="F226" t="s">
        <v>235</v>
      </c>
      <c r="G226" t="s">
        <v>386</v>
      </c>
      <c r="H226" s="88">
        <f>AVERAGEIFS(Applicability!$M:$M,Applicability!$A:$A,B226,Applicability!$B:$B,D226,Applicability!$C:$C,C226)</f>
        <v>2.9924775210000001E-2</v>
      </c>
      <c r="I226">
        <v>10</v>
      </c>
      <c r="J226" s="87">
        <f>H226</f>
        <v>2.9924775210000001E-2</v>
      </c>
      <c r="K226" s="88">
        <f t="shared" si="20"/>
        <v>2.9924775210000001E-2</v>
      </c>
      <c r="V226" t="s">
        <v>194</v>
      </c>
      <c r="W226" t="s">
        <v>249</v>
      </c>
      <c r="X226" t="s">
        <v>196</v>
      </c>
      <c r="Y226" t="s">
        <v>199</v>
      </c>
      <c r="Z226" t="s">
        <v>234</v>
      </c>
      <c r="AA226" t="s">
        <v>235</v>
      </c>
      <c r="AB226" t="s">
        <v>386</v>
      </c>
      <c r="AC226" s="88">
        <f>AVERAGEIFS(Applicability!$M:$M,Applicability!$A:$A,W226,Applicability!$B:$B,Y226,Applicability!$C:$C,X226)</f>
        <v>2.9924775210000001E-2</v>
      </c>
      <c r="AD226">
        <v>10</v>
      </c>
      <c r="AE226" s="87">
        <f>AC226</f>
        <v>2.9924775210000001E-2</v>
      </c>
      <c r="AF226" s="88">
        <f t="shared" si="21"/>
        <v>2.9924775210000001E-2</v>
      </c>
      <c r="AJ226" t="s">
        <v>194</v>
      </c>
      <c r="AK226" t="s">
        <v>249</v>
      </c>
      <c r="AL226" t="s">
        <v>196</v>
      </c>
      <c r="AM226" t="s">
        <v>199</v>
      </c>
      <c r="AN226" t="s">
        <v>234</v>
      </c>
      <c r="AO226" t="s">
        <v>235</v>
      </c>
      <c r="AP226" t="s">
        <v>386</v>
      </c>
      <c r="AQ226" s="88">
        <f>AVERAGEIFS(Applicability!$M:$M,Applicability!$A:$A,AK226,Applicability!$B:$B,AM226,Applicability!$C:$C,AL226)</f>
        <v>2.9924775210000001E-2</v>
      </c>
      <c r="AR226">
        <v>10</v>
      </c>
      <c r="AS226" s="87">
        <f>AQ226</f>
        <v>2.9924775210000001E-2</v>
      </c>
      <c r="AT226" s="88">
        <f t="shared" si="22"/>
        <v>2.9924775210000001E-2</v>
      </c>
    </row>
    <row r="227" spans="1:46">
      <c r="A227" t="s">
        <v>194</v>
      </c>
      <c r="B227" t="s">
        <v>249</v>
      </c>
      <c r="C227" t="s">
        <v>196</v>
      </c>
      <c r="D227" t="s">
        <v>316</v>
      </c>
      <c r="E227" t="s">
        <v>234</v>
      </c>
      <c r="F227" t="s">
        <v>235</v>
      </c>
      <c r="G227" t="s">
        <v>386</v>
      </c>
      <c r="H227" s="88">
        <f>AVERAGEIFS(Applicability!$M:$M,Applicability!$A:$A,B227,Applicability!$B:$B,D227,Applicability!$C:$C,C227)</f>
        <v>2.9947516379999997E-2</v>
      </c>
      <c r="I227">
        <v>10</v>
      </c>
      <c r="J227" s="87">
        <f>H227</f>
        <v>2.9947516379999997E-2</v>
      </c>
      <c r="K227" s="88">
        <f t="shared" si="20"/>
        <v>2.9947516379999997E-2</v>
      </c>
      <c r="V227" t="s">
        <v>194</v>
      </c>
      <c r="W227" t="s">
        <v>249</v>
      </c>
      <c r="X227" t="s">
        <v>196</v>
      </c>
      <c r="Y227" t="s">
        <v>316</v>
      </c>
      <c r="Z227" t="s">
        <v>234</v>
      </c>
      <c r="AA227" t="s">
        <v>235</v>
      </c>
      <c r="AB227" t="s">
        <v>386</v>
      </c>
      <c r="AC227" s="88">
        <f>AVERAGEIFS(Applicability!$M:$M,Applicability!$A:$A,W227,Applicability!$B:$B,Y227,Applicability!$C:$C,X227)</f>
        <v>2.9947516379999997E-2</v>
      </c>
      <c r="AD227">
        <v>10</v>
      </c>
      <c r="AE227" s="87">
        <f>AC227</f>
        <v>2.9947516379999997E-2</v>
      </c>
      <c r="AF227" s="88">
        <f t="shared" si="21"/>
        <v>2.9947516379999997E-2</v>
      </c>
      <c r="AJ227" t="s">
        <v>194</v>
      </c>
      <c r="AK227" t="s">
        <v>249</v>
      </c>
      <c r="AL227" t="s">
        <v>196</v>
      </c>
      <c r="AM227" t="s">
        <v>316</v>
      </c>
      <c r="AN227" t="s">
        <v>234</v>
      </c>
      <c r="AO227" t="s">
        <v>235</v>
      </c>
      <c r="AP227" t="s">
        <v>386</v>
      </c>
      <c r="AQ227" s="88">
        <f>AVERAGEIFS(Applicability!$M:$M,Applicability!$A:$A,AK227,Applicability!$B:$B,AM227,Applicability!$C:$C,AL227)</f>
        <v>2.9947516379999997E-2</v>
      </c>
      <c r="AR227">
        <v>10</v>
      </c>
      <c r="AS227" s="87">
        <f>AQ227</f>
        <v>2.9947516379999997E-2</v>
      </c>
      <c r="AT227" s="88">
        <f t="shared" si="22"/>
        <v>2.9947516379999997E-2</v>
      </c>
    </row>
    <row r="228" spans="1:46">
      <c r="A228" t="s">
        <v>194</v>
      </c>
      <c r="B228" t="s">
        <v>249</v>
      </c>
      <c r="C228" t="s">
        <v>201</v>
      </c>
      <c r="D228" t="s">
        <v>88</v>
      </c>
      <c r="E228" t="s">
        <v>234</v>
      </c>
      <c r="F228" t="s">
        <v>235</v>
      </c>
      <c r="G228" t="s">
        <v>386</v>
      </c>
      <c r="H228" s="88">
        <f>AVERAGEIFS(Applicability!$M:$M,Applicability!$A:$A,B228,Applicability!$B:$B,D228,Applicability!$C:$C,C228)</f>
        <v>2.9899056809999998E-2</v>
      </c>
      <c r="I228">
        <v>10</v>
      </c>
      <c r="J228" s="88">
        <v>0</v>
      </c>
      <c r="K228" s="88">
        <f t="shared" si="20"/>
        <v>0</v>
      </c>
      <c r="V228" t="s">
        <v>194</v>
      </c>
      <c r="W228" t="s">
        <v>249</v>
      </c>
      <c r="X228" t="s">
        <v>201</v>
      </c>
      <c r="Y228" t="s">
        <v>88</v>
      </c>
      <c r="Z228" t="s">
        <v>234</v>
      </c>
      <c r="AA228" t="s">
        <v>235</v>
      </c>
      <c r="AB228" t="s">
        <v>386</v>
      </c>
      <c r="AC228" s="88">
        <f>AVERAGEIFS(Applicability!$M:$M,Applicability!$A:$A,W228,Applicability!$B:$B,Y228,Applicability!$C:$C,X228)</f>
        <v>2.9899056809999998E-2</v>
      </c>
      <c r="AD228">
        <v>10</v>
      </c>
      <c r="AE228" s="88">
        <v>0</v>
      </c>
      <c r="AF228" s="88">
        <f t="shared" si="21"/>
        <v>0</v>
      </c>
      <c r="AJ228" t="s">
        <v>194</v>
      </c>
      <c r="AK228" t="s">
        <v>249</v>
      </c>
      <c r="AL228" t="s">
        <v>201</v>
      </c>
      <c r="AM228" t="s">
        <v>88</v>
      </c>
      <c r="AN228" t="s">
        <v>234</v>
      </c>
      <c r="AO228" t="s">
        <v>235</v>
      </c>
      <c r="AP228" t="s">
        <v>386</v>
      </c>
      <c r="AQ228" s="88">
        <f>AVERAGEIFS(Applicability!$M:$M,Applicability!$A:$A,AK228,Applicability!$B:$B,AM228,Applicability!$C:$C,AL228)</f>
        <v>2.9899056809999998E-2</v>
      </c>
      <c r="AR228">
        <v>10</v>
      </c>
      <c r="AS228" s="88">
        <v>0</v>
      </c>
      <c r="AT228" s="88">
        <f t="shared" si="22"/>
        <v>0</v>
      </c>
    </row>
    <row r="229" spans="1:46">
      <c r="A229" t="s">
        <v>194</v>
      </c>
      <c r="B229" t="s">
        <v>249</v>
      </c>
      <c r="C229" t="s">
        <v>201</v>
      </c>
      <c r="D229" t="s">
        <v>199</v>
      </c>
      <c r="E229" t="s">
        <v>234</v>
      </c>
      <c r="F229" t="s">
        <v>235</v>
      </c>
      <c r="G229" t="s">
        <v>386</v>
      </c>
      <c r="H229" s="88">
        <f>AVERAGEIFS(Applicability!$M:$M,Applicability!$A:$A,B229,Applicability!$B:$B,D229,Applicability!$C:$C,C229)</f>
        <v>2.9924775210000001E-2</v>
      </c>
      <c r="I229">
        <v>10</v>
      </c>
      <c r="J229" s="87">
        <f>H229</f>
        <v>2.9924775210000001E-2</v>
      </c>
      <c r="K229" s="88">
        <f t="shared" si="20"/>
        <v>2.9924775210000001E-2</v>
      </c>
      <c r="V229" t="s">
        <v>194</v>
      </c>
      <c r="W229" t="s">
        <v>249</v>
      </c>
      <c r="X229" t="s">
        <v>201</v>
      </c>
      <c r="Y229" t="s">
        <v>199</v>
      </c>
      <c r="Z229" t="s">
        <v>234</v>
      </c>
      <c r="AA229" t="s">
        <v>235</v>
      </c>
      <c r="AB229" t="s">
        <v>386</v>
      </c>
      <c r="AC229" s="88">
        <f>AVERAGEIFS(Applicability!$M:$M,Applicability!$A:$A,W229,Applicability!$B:$B,Y229,Applicability!$C:$C,X229)</f>
        <v>2.9924775210000001E-2</v>
      </c>
      <c r="AD229">
        <v>10</v>
      </c>
      <c r="AE229" s="87">
        <f>AC229</f>
        <v>2.9924775210000001E-2</v>
      </c>
      <c r="AF229" s="88">
        <f t="shared" si="21"/>
        <v>2.9924775210000001E-2</v>
      </c>
      <c r="AJ229" t="s">
        <v>194</v>
      </c>
      <c r="AK229" t="s">
        <v>249</v>
      </c>
      <c r="AL229" t="s">
        <v>201</v>
      </c>
      <c r="AM229" t="s">
        <v>199</v>
      </c>
      <c r="AN229" t="s">
        <v>234</v>
      </c>
      <c r="AO229" t="s">
        <v>235</v>
      </c>
      <c r="AP229" t="s">
        <v>386</v>
      </c>
      <c r="AQ229" s="88">
        <f>AVERAGEIFS(Applicability!$M:$M,Applicability!$A:$A,AK229,Applicability!$B:$B,AM229,Applicability!$C:$C,AL229)</f>
        <v>2.9924775210000001E-2</v>
      </c>
      <c r="AR229">
        <v>10</v>
      </c>
      <c r="AS229" s="87">
        <f>AQ229</f>
        <v>2.9924775210000001E-2</v>
      </c>
      <c r="AT229" s="88">
        <f t="shared" si="22"/>
        <v>2.9924775210000001E-2</v>
      </c>
    </row>
    <row r="230" spans="1:46">
      <c r="A230" t="s">
        <v>194</v>
      </c>
      <c r="B230" t="s">
        <v>249</v>
      </c>
      <c r="C230" t="s">
        <v>201</v>
      </c>
      <c r="D230" t="s">
        <v>316</v>
      </c>
      <c r="E230" t="s">
        <v>234</v>
      </c>
      <c r="F230" t="s">
        <v>235</v>
      </c>
      <c r="G230" t="s">
        <v>386</v>
      </c>
      <c r="H230" s="88">
        <f>AVERAGEIFS(Applicability!$M:$M,Applicability!$A:$A,B230,Applicability!$B:$B,D230,Applicability!$C:$C,C230)</f>
        <v>2.9947516379999997E-2</v>
      </c>
      <c r="I230">
        <v>10</v>
      </c>
      <c r="J230" s="87">
        <f>H230</f>
        <v>2.9947516379999997E-2</v>
      </c>
      <c r="K230" s="88">
        <f t="shared" si="20"/>
        <v>2.9947516379999997E-2</v>
      </c>
      <c r="V230" t="s">
        <v>194</v>
      </c>
      <c r="W230" t="s">
        <v>249</v>
      </c>
      <c r="X230" t="s">
        <v>201</v>
      </c>
      <c r="Y230" t="s">
        <v>316</v>
      </c>
      <c r="Z230" t="s">
        <v>234</v>
      </c>
      <c r="AA230" t="s">
        <v>235</v>
      </c>
      <c r="AB230" t="s">
        <v>386</v>
      </c>
      <c r="AC230" s="88">
        <f>AVERAGEIFS(Applicability!$M:$M,Applicability!$A:$A,W230,Applicability!$B:$B,Y230,Applicability!$C:$C,X230)</f>
        <v>2.9947516379999997E-2</v>
      </c>
      <c r="AD230">
        <v>10</v>
      </c>
      <c r="AE230" s="87">
        <f>AC230</f>
        <v>2.9947516379999997E-2</v>
      </c>
      <c r="AF230" s="88">
        <f t="shared" si="21"/>
        <v>2.9947516379999997E-2</v>
      </c>
      <c r="AJ230" t="s">
        <v>194</v>
      </c>
      <c r="AK230" t="s">
        <v>249</v>
      </c>
      <c r="AL230" t="s">
        <v>201</v>
      </c>
      <c r="AM230" t="s">
        <v>316</v>
      </c>
      <c r="AN230" t="s">
        <v>234</v>
      </c>
      <c r="AO230" t="s">
        <v>235</v>
      </c>
      <c r="AP230" t="s">
        <v>386</v>
      </c>
      <c r="AQ230" s="88">
        <f>AVERAGEIFS(Applicability!$M:$M,Applicability!$A:$A,AK230,Applicability!$B:$B,AM230,Applicability!$C:$C,AL230)</f>
        <v>2.9947516379999997E-2</v>
      </c>
      <c r="AR230">
        <v>10</v>
      </c>
      <c r="AS230" s="87">
        <f>AQ230</f>
        <v>2.9947516379999997E-2</v>
      </c>
      <c r="AT230" s="88">
        <f t="shared" si="22"/>
        <v>2.9947516379999997E-2</v>
      </c>
    </row>
    <row r="231" spans="1:46">
      <c r="A231" t="s">
        <v>194</v>
      </c>
      <c r="B231" t="s">
        <v>250</v>
      </c>
      <c r="C231" t="s">
        <v>196</v>
      </c>
      <c r="D231" t="s">
        <v>88</v>
      </c>
      <c r="E231" t="s">
        <v>232</v>
      </c>
      <c r="F231" t="s">
        <v>248</v>
      </c>
      <c r="G231" t="s">
        <v>386</v>
      </c>
      <c r="H231" s="88">
        <f>AVERAGEIFS(Applicability!$M:$M,Applicability!$A:$A,B231,Applicability!$B:$B,D231,Applicability!$C:$C,C231)</f>
        <v>5.4187491362159522E-3</v>
      </c>
      <c r="K231" s="88">
        <f t="shared" si="20"/>
        <v>5.4187491362159522E-3</v>
      </c>
      <c r="V231" t="s">
        <v>194</v>
      </c>
      <c r="W231" t="s">
        <v>250</v>
      </c>
      <c r="X231" t="s">
        <v>196</v>
      </c>
      <c r="Y231" t="s">
        <v>88</v>
      </c>
      <c r="Z231" t="s">
        <v>232</v>
      </c>
      <c r="AA231" t="s">
        <v>248</v>
      </c>
      <c r="AB231" t="s">
        <v>386</v>
      </c>
      <c r="AC231" s="88">
        <f>AVERAGEIFS(Applicability!$M:$M,Applicability!$A:$A,W231,Applicability!$B:$B,Y231,Applicability!$C:$C,X231)</f>
        <v>5.4187491362159522E-3</v>
      </c>
      <c r="AF231" s="88">
        <f t="shared" si="21"/>
        <v>5.4187491362159522E-3</v>
      </c>
      <c r="AJ231" t="s">
        <v>194</v>
      </c>
      <c r="AK231" t="s">
        <v>250</v>
      </c>
      <c r="AL231" t="s">
        <v>196</v>
      </c>
      <c r="AM231" t="s">
        <v>88</v>
      </c>
      <c r="AN231" t="s">
        <v>232</v>
      </c>
      <c r="AO231" t="s">
        <v>248</v>
      </c>
      <c r="AP231" t="s">
        <v>386</v>
      </c>
      <c r="AQ231" s="88">
        <f>AVERAGEIFS(Applicability!$M:$M,Applicability!$A:$A,AK231,Applicability!$B:$B,AM231,Applicability!$C:$C,AL231)</f>
        <v>5.4187491362159522E-3</v>
      </c>
      <c r="AT231" s="88">
        <f t="shared" si="22"/>
        <v>5.4187491362159522E-3</v>
      </c>
    </row>
    <row r="232" spans="1:46">
      <c r="A232" t="s">
        <v>194</v>
      </c>
      <c r="B232" t="s">
        <v>250</v>
      </c>
      <c r="C232" t="s">
        <v>196</v>
      </c>
      <c r="D232" t="s">
        <v>199</v>
      </c>
      <c r="E232" t="s">
        <v>232</v>
      </c>
      <c r="F232" t="s">
        <v>248</v>
      </c>
      <c r="G232" t="s">
        <v>386</v>
      </c>
      <c r="H232" s="88">
        <f>AVERAGEIFS(Applicability!$M:$M,Applicability!$A:$A,B232,Applicability!$B:$B,D232,Applicability!$C:$C,C232)</f>
        <v>7.1748252199999987E-2</v>
      </c>
      <c r="K232" s="88">
        <f t="shared" si="20"/>
        <v>7.1748252199999987E-2</v>
      </c>
      <c r="V232" t="s">
        <v>194</v>
      </c>
      <c r="W232" t="s">
        <v>250</v>
      </c>
      <c r="X232" t="s">
        <v>196</v>
      </c>
      <c r="Y232" t="s">
        <v>199</v>
      </c>
      <c r="Z232" t="s">
        <v>232</v>
      </c>
      <c r="AA232" t="s">
        <v>248</v>
      </c>
      <c r="AB232" t="s">
        <v>386</v>
      </c>
      <c r="AC232" s="88">
        <f>AVERAGEIFS(Applicability!$M:$M,Applicability!$A:$A,W232,Applicability!$B:$B,Y232,Applicability!$C:$C,X232)</f>
        <v>7.1748252199999987E-2</v>
      </c>
      <c r="AF232" s="88">
        <f t="shared" si="21"/>
        <v>7.1748252199999987E-2</v>
      </c>
      <c r="AJ232" t="s">
        <v>194</v>
      </c>
      <c r="AK232" t="s">
        <v>250</v>
      </c>
      <c r="AL232" t="s">
        <v>196</v>
      </c>
      <c r="AM232" t="s">
        <v>199</v>
      </c>
      <c r="AN232" t="s">
        <v>232</v>
      </c>
      <c r="AO232" t="s">
        <v>248</v>
      </c>
      <c r="AP232" t="s">
        <v>386</v>
      </c>
      <c r="AQ232" s="88">
        <f>AVERAGEIFS(Applicability!$M:$M,Applicability!$A:$A,AK232,Applicability!$B:$B,AM232,Applicability!$C:$C,AL232)</f>
        <v>7.1748252199999987E-2</v>
      </c>
      <c r="AT232" s="88">
        <f t="shared" si="22"/>
        <v>7.1748252199999987E-2</v>
      </c>
    </row>
    <row r="233" spans="1:46">
      <c r="A233" t="s">
        <v>194</v>
      </c>
      <c r="B233" t="s">
        <v>250</v>
      </c>
      <c r="C233" t="s">
        <v>196</v>
      </c>
      <c r="D233" t="s">
        <v>316</v>
      </c>
      <c r="E233" t="s">
        <v>232</v>
      </c>
      <c r="F233" t="s">
        <v>248</v>
      </c>
      <c r="G233" t="s">
        <v>386</v>
      </c>
      <c r="H233" s="88">
        <f>AVERAGEIFS(Applicability!$M:$M,Applicability!$A:$A,B233,Applicability!$B:$B,D233,Applicability!$C:$C,C233)</f>
        <v>7.1748252199999987E-2</v>
      </c>
      <c r="K233" s="88">
        <f t="shared" si="20"/>
        <v>7.1748252199999987E-2</v>
      </c>
      <c r="V233" t="s">
        <v>194</v>
      </c>
      <c r="W233" t="s">
        <v>250</v>
      </c>
      <c r="X233" t="s">
        <v>196</v>
      </c>
      <c r="Y233" t="s">
        <v>316</v>
      </c>
      <c r="Z233" t="s">
        <v>232</v>
      </c>
      <c r="AA233" t="s">
        <v>248</v>
      </c>
      <c r="AB233" t="s">
        <v>386</v>
      </c>
      <c r="AC233" s="88">
        <f>AVERAGEIFS(Applicability!$M:$M,Applicability!$A:$A,W233,Applicability!$B:$B,Y233,Applicability!$C:$C,X233)</f>
        <v>7.1748252199999987E-2</v>
      </c>
      <c r="AF233" s="88">
        <f t="shared" si="21"/>
        <v>7.1748252199999987E-2</v>
      </c>
      <c r="AJ233" t="s">
        <v>194</v>
      </c>
      <c r="AK233" t="s">
        <v>250</v>
      </c>
      <c r="AL233" t="s">
        <v>196</v>
      </c>
      <c r="AM233" t="s">
        <v>316</v>
      </c>
      <c r="AN233" t="s">
        <v>232</v>
      </c>
      <c r="AO233" t="s">
        <v>248</v>
      </c>
      <c r="AP233" t="s">
        <v>386</v>
      </c>
      <c r="AQ233" s="88">
        <f>AVERAGEIFS(Applicability!$M:$M,Applicability!$A:$A,AK233,Applicability!$B:$B,AM233,Applicability!$C:$C,AL233)</f>
        <v>7.1748252199999987E-2</v>
      </c>
      <c r="AT233" s="88">
        <f t="shared" si="22"/>
        <v>7.1748252199999987E-2</v>
      </c>
    </row>
    <row r="234" spans="1:46">
      <c r="A234" t="s">
        <v>194</v>
      </c>
      <c r="B234" t="s">
        <v>250</v>
      </c>
      <c r="C234" t="s">
        <v>201</v>
      </c>
      <c r="D234" t="s">
        <v>88</v>
      </c>
      <c r="E234" t="s">
        <v>232</v>
      </c>
      <c r="F234" t="s">
        <v>248</v>
      </c>
      <c r="G234" t="s">
        <v>386</v>
      </c>
      <c r="H234" s="88">
        <f>AVERAGEIFS(Applicability!$M:$M,Applicability!$A:$A,B234,Applicability!$B:$B,D234,Applicability!$C:$C,C234)</f>
        <v>6.3595041686776892E-3</v>
      </c>
      <c r="K234" s="88">
        <f t="shared" si="20"/>
        <v>6.3595041686776892E-3</v>
      </c>
      <c r="V234" t="s">
        <v>194</v>
      </c>
      <c r="W234" t="s">
        <v>250</v>
      </c>
      <c r="X234" t="s">
        <v>201</v>
      </c>
      <c r="Y234" t="s">
        <v>88</v>
      </c>
      <c r="Z234" t="s">
        <v>232</v>
      </c>
      <c r="AA234" t="s">
        <v>248</v>
      </c>
      <c r="AB234" t="s">
        <v>386</v>
      </c>
      <c r="AC234" s="88">
        <f>AVERAGEIFS(Applicability!$M:$M,Applicability!$A:$A,W234,Applicability!$B:$B,Y234,Applicability!$C:$C,X234)</f>
        <v>6.3595041686776892E-3</v>
      </c>
      <c r="AF234" s="88">
        <f t="shared" si="21"/>
        <v>6.3595041686776892E-3</v>
      </c>
      <c r="AJ234" t="s">
        <v>194</v>
      </c>
      <c r="AK234" t="s">
        <v>250</v>
      </c>
      <c r="AL234" t="s">
        <v>201</v>
      </c>
      <c r="AM234" t="s">
        <v>88</v>
      </c>
      <c r="AN234" t="s">
        <v>232</v>
      </c>
      <c r="AO234" t="s">
        <v>248</v>
      </c>
      <c r="AP234" t="s">
        <v>386</v>
      </c>
      <c r="AQ234" s="88">
        <f>AVERAGEIFS(Applicability!$M:$M,Applicability!$A:$A,AK234,Applicability!$B:$B,AM234,Applicability!$C:$C,AL234)</f>
        <v>6.3595041686776892E-3</v>
      </c>
      <c r="AT234" s="88">
        <f t="shared" si="22"/>
        <v>6.3595041686776892E-3</v>
      </c>
    </row>
    <row r="235" spans="1:46">
      <c r="A235" t="s">
        <v>194</v>
      </c>
      <c r="B235" t="s">
        <v>250</v>
      </c>
      <c r="C235" t="s">
        <v>201</v>
      </c>
      <c r="D235" t="s">
        <v>199</v>
      </c>
      <c r="E235" t="s">
        <v>232</v>
      </c>
      <c r="F235" t="s">
        <v>248</v>
      </c>
      <c r="G235" t="s">
        <v>386</v>
      </c>
      <c r="H235" s="88">
        <f>AVERAGEIFS(Applicability!$M:$M,Applicability!$A:$A,B235,Applicability!$B:$B,D235,Applicability!$C:$C,C235)</f>
        <v>7.7727272900000005E-2</v>
      </c>
      <c r="K235" s="88">
        <f t="shared" si="20"/>
        <v>7.7727272900000005E-2</v>
      </c>
      <c r="V235" t="s">
        <v>194</v>
      </c>
      <c r="W235" t="s">
        <v>250</v>
      </c>
      <c r="X235" t="s">
        <v>201</v>
      </c>
      <c r="Y235" t="s">
        <v>199</v>
      </c>
      <c r="Z235" t="s">
        <v>232</v>
      </c>
      <c r="AA235" t="s">
        <v>248</v>
      </c>
      <c r="AB235" t="s">
        <v>386</v>
      </c>
      <c r="AC235" s="88">
        <f>AVERAGEIFS(Applicability!$M:$M,Applicability!$A:$A,W235,Applicability!$B:$B,Y235,Applicability!$C:$C,X235)</f>
        <v>7.7727272900000005E-2</v>
      </c>
      <c r="AF235" s="88">
        <f t="shared" si="21"/>
        <v>7.7727272900000005E-2</v>
      </c>
      <c r="AJ235" t="s">
        <v>194</v>
      </c>
      <c r="AK235" t="s">
        <v>250</v>
      </c>
      <c r="AL235" t="s">
        <v>201</v>
      </c>
      <c r="AM235" t="s">
        <v>199</v>
      </c>
      <c r="AN235" t="s">
        <v>232</v>
      </c>
      <c r="AO235" t="s">
        <v>248</v>
      </c>
      <c r="AP235" t="s">
        <v>386</v>
      </c>
      <c r="AQ235" s="88">
        <f>AVERAGEIFS(Applicability!$M:$M,Applicability!$A:$A,AK235,Applicability!$B:$B,AM235,Applicability!$C:$C,AL235)</f>
        <v>7.7727272900000005E-2</v>
      </c>
      <c r="AT235" s="88">
        <f t="shared" si="22"/>
        <v>7.7727272900000005E-2</v>
      </c>
    </row>
    <row r="236" spans="1:46">
      <c r="A236" t="s">
        <v>194</v>
      </c>
      <c r="B236" t="s">
        <v>250</v>
      </c>
      <c r="C236" t="s">
        <v>201</v>
      </c>
      <c r="D236" t="s">
        <v>316</v>
      </c>
      <c r="E236" t="s">
        <v>232</v>
      </c>
      <c r="F236" t="s">
        <v>248</v>
      </c>
      <c r="G236" t="s">
        <v>386</v>
      </c>
      <c r="H236" s="88">
        <f>AVERAGEIFS(Applicability!$M:$M,Applicability!$A:$A,B236,Applicability!$B:$B,D236,Applicability!$C:$C,C236)</f>
        <v>7.7727272900000005E-2</v>
      </c>
      <c r="K236" s="88">
        <f t="shared" si="20"/>
        <v>7.7727272900000005E-2</v>
      </c>
      <c r="V236" t="s">
        <v>194</v>
      </c>
      <c r="W236" t="s">
        <v>250</v>
      </c>
      <c r="X236" t="s">
        <v>201</v>
      </c>
      <c r="Y236" t="s">
        <v>316</v>
      </c>
      <c r="Z236" t="s">
        <v>232</v>
      </c>
      <c r="AA236" t="s">
        <v>248</v>
      </c>
      <c r="AB236" t="s">
        <v>386</v>
      </c>
      <c r="AC236" s="88">
        <f>AVERAGEIFS(Applicability!$M:$M,Applicability!$A:$A,W236,Applicability!$B:$B,Y236,Applicability!$C:$C,X236)</f>
        <v>7.7727272900000005E-2</v>
      </c>
      <c r="AF236" s="88">
        <f t="shared" si="21"/>
        <v>7.7727272900000005E-2</v>
      </c>
      <c r="AJ236" t="s">
        <v>194</v>
      </c>
      <c r="AK236" t="s">
        <v>250</v>
      </c>
      <c r="AL236" t="s">
        <v>201</v>
      </c>
      <c r="AM236" t="s">
        <v>316</v>
      </c>
      <c r="AN236" t="s">
        <v>232</v>
      </c>
      <c r="AO236" t="s">
        <v>248</v>
      </c>
      <c r="AP236" t="s">
        <v>386</v>
      </c>
      <c r="AQ236" s="88">
        <f>AVERAGEIFS(Applicability!$M:$M,Applicability!$A:$A,AK236,Applicability!$B:$B,AM236,Applicability!$C:$C,AL236)</f>
        <v>7.7727272900000005E-2</v>
      </c>
      <c r="AT236" s="88">
        <f t="shared" si="22"/>
        <v>7.7727272900000005E-2</v>
      </c>
    </row>
    <row r="237" spans="1:46">
      <c r="A237" t="s">
        <v>194</v>
      </c>
      <c r="B237" t="s">
        <v>250</v>
      </c>
      <c r="C237" t="s">
        <v>196</v>
      </c>
      <c r="D237" t="s">
        <v>88</v>
      </c>
      <c r="E237" t="s">
        <v>234</v>
      </c>
      <c r="F237" t="s">
        <v>251</v>
      </c>
      <c r="G237" t="s">
        <v>386</v>
      </c>
      <c r="H237" s="88">
        <f>AVERAGEIFS(Applicability!$M:$M,Applicability!$A:$A,B237,Applicability!$B:$B,D237,Applicability!$C:$C,C237)</f>
        <v>5.4187491362159522E-3</v>
      </c>
      <c r="K237" s="88">
        <f t="shared" si="20"/>
        <v>5.4187491362159522E-3</v>
      </c>
      <c r="V237" t="s">
        <v>194</v>
      </c>
      <c r="W237" t="s">
        <v>250</v>
      </c>
      <c r="X237" t="s">
        <v>196</v>
      </c>
      <c r="Y237" t="s">
        <v>88</v>
      </c>
      <c r="Z237" t="s">
        <v>234</v>
      </c>
      <c r="AA237" t="s">
        <v>251</v>
      </c>
      <c r="AB237" t="s">
        <v>386</v>
      </c>
      <c r="AC237" s="88">
        <f>AVERAGEIFS(Applicability!$M:$M,Applicability!$A:$A,W237,Applicability!$B:$B,Y237,Applicability!$C:$C,X237)</f>
        <v>5.4187491362159522E-3</v>
      </c>
      <c r="AF237" s="88">
        <f t="shared" si="21"/>
        <v>5.4187491362159522E-3</v>
      </c>
      <c r="AJ237" t="s">
        <v>194</v>
      </c>
      <c r="AK237" t="s">
        <v>250</v>
      </c>
      <c r="AL237" t="s">
        <v>196</v>
      </c>
      <c r="AM237" t="s">
        <v>88</v>
      </c>
      <c r="AN237" t="s">
        <v>234</v>
      </c>
      <c r="AO237" t="s">
        <v>251</v>
      </c>
      <c r="AP237" t="s">
        <v>386</v>
      </c>
      <c r="AQ237" s="88">
        <f>AVERAGEIFS(Applicability!$M:$M,Applicability!$A:$A,AK237,Applicability!$B:$B,AM237,Applicability!$C:$C,AL237)</f>
        <v>5.4187491362159522E-3</v>
      </c>
      <c r="AT237" s="88">
        <f t="shared" si="22"/>
        <v>5.4187491362159522E-3</v>
      </c>
    </row>
    <row r="238" spans="1:46">
      <c r="A238" t="s">
        <v>194</v>
      </c>
      <c r="B238" t="s">
        <v>250</v>
      </c>
      <c r="C238" t="s">
        <v>196</v>
      </c>
      <c r="D238" t="s">
        <v>199</v>
      </c>
      <c r="E238" t="s">
        <v>234</v>
      </c>
      <c r="F238" t="s">
        <v>251</v>
      </c>
      <c r="G238" t="s">
        <v>386</v>
      </c>
      <c r="H238" s="88">
        <f>AVERAGEIFS(Applicability!$M:$M,Applicability!$A:$A,B238,Applicability!$B:$B,D238,Applicability!$C:$C,C238)</f>
        <v>7.1748252199999987E-2</v>
      </c>
      <c r="K238" s="88">
        <f t="shared" si="20"/>
        <v>7.1748252199999987E-2</v>
      </c>
      <c r="V238" t="s">
        <v>194</v>
      </c>
      <c r="W238" t="s">
        <v>250</v>
      </c>
      <c r="X238" t="s">
        <v>196</v>
      </c>
      <c r="Y238" t="s">
        <v>199</v>
      </c>
      <c r="Z238" t="s">
        <v>234</v>
      </c>
      <c r="AA238" t="s">
        <v>251</v>
      </c>
      <c r="AB238" t="s">
        <v>386</v>
      </c>
      <c r="AC238" s="88">
        <f>AVERAGEIFS(Applicability!$M:$M,Applicability!$A:$A,W238,Applicability!$B:$B,Y238,Applicability!$C:$C,X238)</f>
        <v>7.1748252199999987E-2</v>
      </c>
      <c r="AF238" s="88">
        <f t="shared" si="21"/>
        <v>7.1748252199999987E-2</v>
      </c>
      <c r="AJ238" t="s">
        <v>194</v>
      </c>
      <c r="AK238" t="s">
        <v>250</v>
      </c>
      <c r="AL238" t="s">
        <v>196</v>
      </c>
      <c r="AM238" t="s">
        <v>199</v>
      </c>
      <c r="AN238" t="s">
        <v>234</v>
      </c>
      <c r="AO238" t="s">
        <v>251</v>
      </c>
      <c r="AP238" t="s">
        <v>386</v>
      </c>
      <c r="AQ238" s="88">
        <f>AVERAGEIFS(Applicability!$M:$M,Applicability!$A:$A,AK238,Applicability!$B:$B,AM238,Applicability!$C:$C,AL238)</f>
        <v>7.1748252199999987E-2</v>
      </c>
      <c r="AT238" s="88">
        <f t="shared" si="22"/>
        <v>7.1748252199999987E-2</v>
      </c>
    </row>
    <row r="239" spans="1:46">
      <c r="A239" t="s">
        <v>194</v>
      </c>
      <c r="B239" t="s">
        <v>250</v>
      </c>
      <c r="C239" t="s">
        <v>196</v>
      </c>
      <c r="D239" t="s">
        <v>316</v>
      </c>
      <c r="E239" t="s">
        <v>234</v>
      </c>
      <c r="F239" t="s">
        <v>251</v>
      </c>
      <c r="G239" t="s">
        <v>386</v>
      </c>
      <c r="H239" s="88">
        <f>AVERAGEIFS(Applicability!$M:$M,Applicability!$A:$A,B239,Applicability!$B:$B,D239,Applicability!$C:$C,C239)</f>
        <v>7.1748252199999987E-2</v>
      </c>
      <c r="K239" s="88">
        <f t="shared" si="20"/>
        <v>7.1748252199999987E-2</v>
      </c>
      <c r="V239" t="s">
        <v>194</v>
      </c>
      <c r="W239" t="s">
        <v>250</v>
      </c>
      <c r="X239" t="s">
        <v>196</v>
      </c>
      <c r="Y239" t="s">
        <v>316</v>
      </c>
      <c r="Z239" t="s">
        <v>234</v>
      </c>
      <c r="AA239" t="s">
        <v>251</v>
      </c>
      <c r="AB239" t="s">
        <v>386</v>
      </c>
      <c r="AC239" s="88">
        <f>AVERAGEIFS(Applicability!$M:$M,Applicability!$A:$A,W239,Applicability!$B:$B,Y239,Applicability!$C:$C,X239)</f>
        <v>7.1748252199999987E-2</v>
      </c>
      <c r="AF239" s="88">
        <f t="shared" si="21"/>
        <v>7.1748252199999987E-2</v>
      </c>
      <c r="AJ239" t="s">
        <v>194</v>
      </c>
      <c r="AK239" t="s">
        <v>250</v>
      </c>
      <c r="AL239" t="s">
        <v>196</v>
      </c>
      <c r="AM239" t="s">
        <v>316</v>
      </c>
      <c r="AN239" t="s">
        <v>234</v>
      </c>
      <c r="AO239" t="s">
        <v>251</v>
      </c>
      <c r="AP239" t="s">
        <v>386</v>
      </c>
      <c r="AQ239" s="88">
        <f>AVERAGEIFS(Applicability!$M:$M,Applicability!$A:$A,AK239,Applicability!$B:$B,AM239,Applicability!$C:$C,AL239)</f>
        <v>7.1748252199999987E-2</v>
      </c>
      <c r="AT239" s="88">
        <f t="shared" si="22"/>
        <v>7.1748252199999987E-2</v>
      </c>
    </row>
    <row r="240" spans="1:46">
      <c r="A240" t="s">
        <v>194</v>
      </c>
      <c r="B240" t="s">
        <v>250</v>
      </c>
      <c r="C240" t="s">
        <v>201</v>
      </c>
      <c r="D240" t="s">
        <v>88</v>
      </c>
      <c r="E240" t="s">
        <v>234</v>
      </c>
      <c r="F240" t="s">
        <v>251</v>
      </c>
      <c r="G240" t="s">
        <v>386</v>
      </c>
      <c r="H240" s="88">
        <f>AVERAGEIFS(Applicability!$M:$M,Applicability!$A:$A,B240,Applicability!$B:$B,D240,Applicability!$C:$C,C240)</f>
        <v>6.3595041686776892E-3</v>
      </c>
      <c r="K240" s="88">
        <f t="shared" si="20"/>
        <v>6.3595041686776892E-3</v>
      </c>
      <c r="V240" t="s">
        <v>194</v>
      </c>
      <c r="W240" t="s">
        <v>250</v>
      </c>
      <c r="X240" t="s">
        <v>201</v>
      </c>
      <c r="Y240" t="s">
        <v>88</v>
      </c>
      <c r="Z240" t="s">
        <v>234</v>
      </c>
      <c r="AA240" t="s">
        <v>251</v>
      </c>
      <c r="AB240" t="s">
        <v>386</v>
      </c>
      <c r="AC240" s="88">
        <f>AVERAGEIFS(Applicability!$M:$M,Applicability!$A:$A,W240,Applicability!$B:$B,Y240,Applicability!$C:$C,X240)</f>
        <v>6.3595041686776892E-3</v>
      </c>
      <c r="AF240" s="88">
        <f t="shared" si="21"/>
        <v>6.3595041686776892E-3</v>
      </c>
      <c r="AJ240" t="s">
        <v>194</v>
      </c>
      <c r="AK240" t="s">
        <v>250</v>
      </c>
      <c r="AL240" t="s">
        <v>201</v>
      </c>
      <c r="AM240" t="s">
        <v>88</v>
      </c>
      <c r="AN240" t="s">
        <v>234</v>
      </c>
      <c r="AO240" t="s">
        <v>251</v>
      </c>
      <c r="AP240" t="s">
        <v>386</v>
      </c>
      <c r="AQ240" s="88">
        <f>AVERAGEIFS(Applicability!$M:$M,Applicability!$A:$A,AK240,Applicability!$B:$B,AM240,Applicability!$C:$C,AL240)</f>
        <v>6.3595041686776892E-3</v>
      </c>
      <c r="AT240" s="88">
        <f t="shared" si="22"/>
        <v>6.3595041686776892E-3</v>
      </c>
    </row>
    <row r="241" spans="1:46">
      <c r="A241" t="s">
        <v>194</v>
      </c>
      <c r="B241" t="s">
        <v>250</v>
      </c>
      <c r="C241" t="s">
        <v>201</v>
      </c>
      <c r="D241" t="s">
        <v>199</v>
      </c>
      <c r="E241" t="s">
        <v>234</v>
      </c>
      <c r="F241" t="s">
        <v>251</v>
      </c>
      <c r="G241" t="s">
        <v>386</v>
      </c>
      <c r="H241" s="88">
        <f>AVERAGEIFS(Applicability!$M:$M,Applicability!$A:$A,B241,Applicability!$B:$B,D241,Applicability!$C:$C,C241)</f>
        <v>7.7727272900000005E-2</v>
      </c>
      <c r="K241" s="88">
        <f t="shared" si="20"/>
        <v>7.7727272900000005E-2</v>
      </c>
      <c r="V241" t="s">
        <v>194</v>
      </c>
      <c r="W241" t="s">
        <v>250</v>
      </c>
      <c r="X241" t="s">
        <v>201</v>
      </c>
      <c r="Y241" t="s">
        <v>199</v>
      </c>
      <c r="Z241" t="s">
        <v>234</v>
      </c>
      <c r="AA241" t="s">
        <v>251</v>
      </c>
      <c r="AB241" t="s">
        <v>386</v>
      </c>
      <c r="AC241" s="88">
        <f>AVERAGEIFS(Applicability!$M:$M,Applicability!$A:$A,W241,Applicability!$B:$B,Y241,Applicability!$C:$C,X241)</f>
        <v>7.7727272900000005E-2</v>
      </c>
      <c r="AF241" s="88">
        <f t="shared" si="21"/>
        <v>7.7727272900000005E-2</v>
      </c>
      <c r="AJ241" t="s">
        <v>194</v>
      </c>
      <c r="AK241" t="s">
        <v>250</v>
      </c>
      <c r="AL241" t="s">
        <v>201</v>
      </c>
      <c r="AM241" t="s">
        <v>199</v>
      </c>
      <c r="AN241" t="s">
        <v>234</v>
      </c>
      <c r="AO241" t="s">
        <v>251</v>
      </c>
      <c r="AP241" t="s">
        <v>386</v>
      </c>
      <c r="AQ241" s="88">
        <f>AVERAGEIFS(Applicability!$M:$M,Applicability!$A:$A,AK241,Applicability!$B:$B,AM241,Applicability!$C:$C,AL241)</f>
        <v>7.7727272900000005E-2</v>
      </c>
      <c r="AT241" s="88">
        <f t="shared" si="22"/>
        <v>7.7727272900000005E-2</v>
      </c>
    </row>
    <row r="242" spans="1:46">
      <c r="A242" t="s">
        <v>194</v>
      </c>
      <c r="B242" t="s">
        <v>250</v>
      </c>
      <c r="C242" t="s">
        <v>201</v>
      </c>
      <c r="D242" t="s">
        <v>316</v>
      </c>
      <c r="E242" t="s">
        <v>234</v>
      </c>
      <c r="F242" t="s">
        <v>251</v>
      </c>
      <c r="G242" t="s">
        <v>386</v>
      </c>
      <c r="H242" s="88">
        <f>AVERAGEIFS(Applicability!$M:$M,Applicability!$A:$A,B242,Applicability!$B:$B,D242,Applicability!$C:$C,C242)</f>
        <v>7.7727272900000005E-2</v>
      </c>
      <c r="K242" s="88">
        <f t="shared" si="20"/>
        <v>7.7727272900000005E-2</v>
      </c>
      <c r="V242" t="s">
        <v>194</v>
      </c>
      <c r="W242" t="s">
        <v>250</v>
      </c>
      <c r="X242" t="s">
        <v>201</v>
      </c>
      <c r="Y242" t="s">
        <v>316</v>
      </c>
      <c r="Z242" t="s">
        <v>234</v>
      </c>
      <c r="AA242" t="s">
        <v>251</v>
      </c>
      <c r="AB242" t="s">
        <v>386</v>
      </c>
      <c r="AC242" s="88">
        <f>AVERAGEIFS(Applicability!$M:$M,Applicability!$A:$A,W242,Applicability!$B:$B,Y242,Applicability!$C:$C,X242)</f>
        <v>7.7727272900000005E-2</v>
      </c>
      <c r="AF242" s="88">
        <f t="shared" si="21"/>
        <v>7.7727272900000005E-2</v>
      </c>
      <c r="AJ242" t="s">
        <v>194</v>
      </c>
      <c r="AK242" t="s">
        <v>250</v>
      </c>
      <c r="AL242" t="s">
        <v>201</v>
      </c>
      <c r="AM242" t="s">
        <v>316</v>
      </c>
      <c r="AN242" t="s">
        <v>234</v>
      </c>
      <c r="AO242" t="s">
        <v>251</v>
      </c>
      <c r="AP242" t="s">
        <v>386</v>
      </c>
      <c r="AQ242" s="88">
        <f>AVERAGEIFS(Applicability!$M:$M,Applicability!$A:$A,AK242,Applicability!$B:$B,AM242,Applicability!$C:$C,AL242)</f>
        <v>7.7727272900000005E-2</v>
      </c>
      <c r="AT242" s="88">
        <f t="shared" si="22"/>
        <v>7.7727272900000005E-2</v>
      </c>
    </row>
    <row r="243" spans="1:46">
      <c r="A243" t="s">
        <v>194</v>
      </c>
      <c r="B243" t="s">
        <v>252</v>
      </c>
      <c r="C243" t="s">
        <v>196</v>
      </c>
      <c r="D243" t="s">
        <v>88</v>
      </c>
      <c r="E243" t="s">
        <v>253</v>
      </c>
      <c r="F243" t="s">
        <v>254</v>
      </c>
      <c r="H243" s="88">
        <f>AVERAGEIFS(Applicability!$M:$M,Applicability!$A:$A,B243,Applicability!$B:$B,D243,Applicability!$C:$C,C243)</f>
        <v>1.0000000000000009E-2</v>
      </c>
      <c r="I243">
        <v>14</v>
      </c>
      <c r="J243" s="88">
        <v>0</v>
      </c>
      <c r="K243" s="88">
        <f t="shared" si="20"/>
        <v>0</v>
      </c>
      <c r="V243" t="s">
        <v>194</v>
      </c>
      <c r="W243" t="s">
        <v>252</v>
      </c>
      <c r="X243" t="s">
        <v>196</v>
      </c>
      <c r="Y243" t="s">
        <v>88</v>
      </c>
      <c r="Z243" t="s">
        <v>253</v>
      </c>
      <c r="AA243" t="s">
        <v>254</v>
      </c>
      <c r="AC243" s="88">
        <f>AVERAGEIFS(Applicability!$M:$M,Applicability!$A:$A,W243,Applicability!$B:$B,Y243,Applicability!$C:$C,X243)</f>
        <v>1.0000000000000009E-2</v>
      </c>
      <c r="AD243">
        <v>14</v>
      </c>
      <c r="AE243" s="88">
        <v>0</v>
      </c>
      <c r="AF243" s="88">
        <f t="shared" si="21"/>
        <v>0</v>
      </c>
      <c r="AJ243" t="s">
        <v>194</v>
      </c>
      <c r="AK243" t="s">
        <v>252</v>
      </c>
      <c r="AL243" t="s">
        <v>196</v>
      </c>
      <c r="AM243" t="s">
        <v>88</v>
      </c>
      <c r="AN243" t="s">
        <v>253</v>
      </c>
      <c r="AO243" t="s">
        <v>254</v>
      </c>
      <c r="AQ243" s="88">
        <f>AVERAGEIFS(Applicability!$M:$M,Applicability!$A:$A,AK243,Applicability!$B:$B,AM243,Applicability!$C:$C,AL243)</f>
        <v>1.0000000000000009E-2</v>
      </c>
      <c r="AR243">
        <v>14</v>
      </c>
      <c r="AS243" s="88">
        <v>0</v>
      </c>
      <c r="AT243" s="88">
        <f t="shared" si="22"/>
        <v>0</v>
      </c>
    </row>
    <row r="244" spans="1:46">
      <c r="A244" t="s">
        <v>194</v>
      </c>
      <c r="B244" t="s">
        <v>252</v>
      </c>
      <c r="C244" t="s">
        <v>196</v>
      </c>
      <c r="D244" t="s">
        <v>199</v>
      </c>
      <c r="E244" t="s">
        <v>253</v>
      </c>
      <c r="F244" t="s">
        <v>254</v>
      </c>
      <c r="H244" s="88">
        <f>AVERAGEIFS(Applicability!$M:$M,Applicability!$A:$A,B244,Applicability!$B:$B,D244,Applicability!$C:$C,C244)</f>
        <v>1.0000000000000009E-2</v>
      </c>
      <c r="I244">
        <v>14</v>
      </c>
      <c r="J244" s="88">
        <v>0</v>
      </c>
      <c r="K244" s="88">
        <f t="shared" si="20"/>
        <v>0</v>
      </c>
      <c r="V244" t="s">
        <v>194</v>
      </c>
      <c r="W244" t="s">
        <v>252</v>
      </c>
      <c r="X244" t="s">
        <v>196</v>
      </c>
      <c r="Y244" t="s">
        <v>199</v>
      </c>
      <c r="Z244" t="s">
        <v>253</v>
      </c>
      <c r="AA244" t="s">
        <v>254</v>
      </c>
      <c r="AC244" s="88">
        <f>AVERAGEIFS(Applicability!$M:$M,Applicability!$A:$A,W244,Applicability!$B:$B,Y244,Applicability!$C:$C,X244)</f>
        <v>1.0000000000000009E-2</v>
      </c>
      <c r="AD244">
        <v>14</v>
      </c>
      <c r="AE244" s="88">
        <v>0</v>
      </c>
      <c r="AF244" s="88">
        <f t="shared" si="21"/>
        <v>0</v>
      </c>
      <c r="AJ244" t="s">
        <v>194</v>
      </c>
      <c r="AK244" t="s">
        <v>252</v>
      </c>
      <c r="AL244" t="s">
        <v>196</v>
      </c>
      <c r="AM244" t="s">
        <v>199</v>
      </c>
      <c r="AN244" t="s">
        <v>253</v>
      </c>
      <c r="AO244" t="s">
        <v>254</v>
      </c>
      <c r="AQ244" s="88">
        <f>AVERAGEIFS(Applicability!$M:$M,Applicability!$A:$A,AK244,Applicability!$B:$B,AM244,Applicability!$C:$C,AL244)</f>
        <v>1.0000000000000009E-2</v>
      </c>
      <c r="AR244">
        <v>14</v>
      </c>
      <c r="AS244" s="88">
        <v>0</v>
      </c>
      <c r="AT244" s="88">
        <f t="shared" si="22"/>
        <v>0</v>
      </c>
    </row>
    <row r="245" spans="1:46">
      <c r="A245" t="s">
        <v>194</v>
      </c>
      <c r="B245" t="s">
        <v>252</v>
      </c>
      <c r="C245" t="s">
        <v>196</v>
      </c>
      <c r="D245" t="s">
        <v>316</v>
      </c>
      <c r="E245" t="s">
        <v>253</v>
      </c>
      <c r="F245" t="s">
        <v>254</v>
      </c>
      <c r="H245" s="88">
        <f>AVERAGEIFS(Applicability!$M:$M,Applicability!$A:$A,B245,Applicability!$B:$B,D245,Applicability!$C:$C,C245)</f>
        <v>1.0000000000000009E-2</v>
      </c>
      <c r="I245">
        <v>14</v>
      </c>
      <c r="J245" s="88">
        <v>0</v>
      </c>
      <c r="K245" s="88">
        <f t="shared" si="20"/>
        <v>0</v>
      </c>
      <c r="V245" t="s">
        <v>194</v>
      </c>
      <c r="W245" t="s">
        <v>252</v>
      </c>
      <c r="X245" t="s">
        <v>196</v>
      </c>
      <c r="Y245" t="s">
        <v>316</v>
      </c>
      <c r="Z245" t="s">
        <v>253</v>
      </c>
      <c r="AA245" t="s">
        <v>254</v>
      </c>
      <c r="AC245" s="88">
        <f>AVERAGEIFS(Applicability!$M:$M,Applicability!$A:$A,W245,Applicability!$B:$B,Y245,Applicability!$C:$C,X245)</f>
        <v>1.0000000000000009E-2</v>
      </c>
      <c r="AD245">
        <v>14</v>
      </c>
      <c r="AE245" s="88">
        <v>0</v>
      </c>
      <c r="AF245" s="88">
        <f t="shared" si="21"/>
        <v>0</v>
      </c>
      <c r="AJ245" t="s">
        <v>194</v>
      </c>
      <c r="AK245" t="s">
        <v>252</v>
      </c>
      <c r="AL245" t="s">
        <v>196</v>
      </c>
      <c r="AM245" t="s">
        <v>316</v>
      </c>
      <c r="AN245" t="s">
        <v>253</v>
      </c>
      <c r="AO245" t="s">
        <v>254</v>
      </c>
      <c r="AQ245" s="88">
        <f>AVERAGEIFS(Applicability!$M:$M,Applicability!$A:$A,AK245,Applicability!$B:$B,AM245,Applicability!$C:$C,AL245)</f>
        <v>1.0000000000000009E-2</v>
      </c>
      <c r="AR245">
        <v>14</v>
      </c>
      <c r="AS245" s="88">
        <v>0</v>
      </c>
      <c r="AT245" s="88">
        <f t="shared" si="22"/>
        <v>0</v>
      </c>
    </row>
    <row r="246" spans="1:46">
      <c r="A246" t="s">
        <v>194</v>
      </c>
      <c r="B246" t="s">
        <v>252</v>
      </c>
      <c r="C246" t="s">
        <v>201</v>
      </c>
      <c r="D246" t="s">
        <v>88</v>
      </c>
      <c r="E246" t="s">
        <v>253</v>
      </c>
      <c r="F246" t="s">
        <v>254</v>
      </c>
      <c r="H246" s="88">
        <f>AVERAGEIFS(Applicability!$M:$M,Applicability!$A:$A,B246,Applicability!$B:$B,D246,Applicability!$C:$C,C246)</f>
        <v>1.0000000000000009E-2</v>
      </c>
      <c r="I246">
        <v>14</v>
      </c>
      <c r="J246" s="88">
        <v>0</v>
      </c>
      <c r="K246" s="88">
        <f t="shared" si="20"/>
        <v>0</v>
      </c>
      <c r="V246" t="s">
        <v>194</v>
      </c>
      <c r="W246" t="s">
        <v>252</v>
      </c>
      <c r="X246" t="s">
        <v>201</v>
      </c>
      <c r="Y246" t="s">
        <v>88</v>
      </c>
      <c r="Z246" t="s">
        <v>253</v>
      </c>
      <c r="AA246" t="s">
        <v>254</v>
      </c>
      <c r="AC246" s="88">
        <f>AVERAGEIFS(Applicability!$M:$M,Applicability!$A:$A,W246,Applicability!$B:$B,Y246,Applicability!$C:$C,X246)</f>
        <v>1.0000000000000009E-2</v>
      </c>
      <c r="AD246">
        <v>14</v>
      </c>
      <c r="AE246" s="88">
        <v>0</v>
      </c>
      <c r="AF246" s="88">
        <f t="shared" si="21"/>
        <v>0</v>
      </c>
      <c r="AJ246" t="s">
        <v>194</v>
      </c>
      <c r="AK246" t="s">
        <v>252</v>
      </c>
      <c r="AL246" t="s">
        <v>201</v>
      </c>
      <c r="AM246" t="s">
        <v>88</v>
      </c>
      <c r="AN246" t="s">
        <v>253</v>
      </c>
      <c r="AO246" t="s">
        <v>254</v>
      </c>
      <c r="AQ246" s="88">
        <f>AVERAGEIFS(Applicability!$M:$M,Applicability!$A:$A,AK246,Applicability!$B:$B,AM246,Applicability!$C:$C,AL246)</f>
        <v>1.0000000000000009E-2</v>
      </c>
      <c r="AR246">
        <v>14</v>
      </c>
      <c r="AS246" s="88">
        <v>0</v>
      </c>
      <c r="AT246" s="88">
        <f t="shared" si="22"/>
        <v>0</v>
      </c>
    </row>
    <row r="247" spans="1:46">
      <c r="A247" t="s">
        <v>194</v>
      </c>
      <c r="B247" t="s">
        <v>252</v>
      </c>
      <c r="C247" t="s">
        <v>201</v>
      </c>
      <c r="D247" t="s">
        <v>199</v>
      </c>
      <c r="E247" t="s">
        <v>253</v>
      </c>
      <c r="F247" t="s">
        <v>254</v>
      </c>
      <c r="H247" s="88">
        <f>AVERAGEIFS(Applicability!$M:$M,Applicability!$A:$A,B247,Applicability!$B:$B,D247,Applicability!$C:$C,C247)</f>
        <v>1.0000000000000009E-2</v>
      </c>
      <c r="I247">
        <v>14</v>
      </c>
      <c r="J247" s="88">
        <v>0</v>
      </c>
      <c r="K247" s="88">
        <f t="shared" si="20"/>
        <v>0</v>
      </c>
      <c r="V247" t="s">
        <v>194</v>
      </c>
      <c r="W247" t="s">
        <v>252</v>
      </c>
      <c r="X247" t="s">
        <v>201</v>
      </c>
      <c r="Y247" t="s">
        <v>199</v>
      </c>
      <c r="Z247" t="s">
        <v>253</v>
      </c>
      <c r="AA247" t="s">
        <v>254</v>
      </c>
      <c r="AC247" s="88">
        <f>AVERAGEIFS(Applicability!$M:$M,Applicability!$A:$A,W247,Applicability!$B:$B,Y247,Applicability!$C:$C,X247)</f>
        <v>1.0000000000000009E-2</v>
      </c>
      <c r="AD247">
        <v>14</v>
      </c>
      <c r="AE247" s="88">
        <v>0</v>
      </c>
      <c r="AF247" s="88">
        <f t="shared" si="21"/>
        <v>0</v>
      </c>
      <c r="AJ247" t="s">
        <v>194</v>
      </c>
      <c r="AK247" t="s">
        <v>252</v>
      </c>
      <c r="AL247" t="s">
        <v>201</v>
      </c>
      <c r="AM247" t="s">
        <v>199</v>
      </c>
      <c r="AN247" t="s">
        <v>253</v>
      </c>
      <c r="AO247" t="s">
        <v>254</v>
      </c>
      <c r="AQ247" s="88">
        <f>AVERAGEIFS(Applicability!$M:$M,Applicability!$A:$A,AK247,Applicability!$B:$B,AM247,Applicability!$C:$C,AL247)</f>
        <v>1.0000000000000009E-2</v>
      </c>
      <c r="AR247">
        <v>14</v>
      </c>
      <c r="AS247" s="88">
        <v>0</v>
      </c>
      <c r="AT247" s="88">
        <f t="shared" si="22"/>
        <v>0</v>
      </c>
    </row>
    <row r="248" spans="1:46">
      <c r="A248" t="s">
        <v>194</v>
      </c>
      <c r="B248" t="s">
        <v>252</v>
      </c>
      <c r="C248" t="s">
        <v>201</v>
      </c>
      <c r="D248" t="s">
        <v>316</v>
      </c>
      <c r="E248" t="s">
        <v>253</v>
      </c>
      <c r="F248" t="s">
        <v>254</v>
      </c>
      <c r="H248" s="88">
        <f>AVERAGEIFS(Applicability!$M:$M,Applicability!$A:$A,B248,Applicability!$B:$B,D248,Applicability!$C:$C,C248)</f>
        <v>1.0000000000000009E-2</v>
      </c>
      <c r="I248">
        <v>14</v>
      </c>
      <c r="J248" s="88">
        <v>0</v>
      </c>
      <c r="K248" s="88">
        <f t="shared" si="20"/>
        <v>0</v>
      </c>
      <c r="V248" t="s">
        <v>194</v>
      </c>
      <c r="W248" t="s">
        <v>252</v>
      </c>
      <c r="X248" t="s">
        <v>201</v>
      </c>
      <c r="Y248" t="s">
        <v>316</v>
      </c>
      <c r="Z248" t="s">
        <v>253</v>
      </c>
      <c r="AA248" t="s">
        <v>254</v>
      </c>
      <c r="AC248" s="88">
        <f>AVERAGEIFS(Applicability!$M:$M,Applicability!$A:$A,W248,Applicability!$B:$B,Y248,Applicability!$C:$C,X248)</f>
        <v>1.0000000000000009E-2</v>
      </c>
      <c r="AD248">
        <v>14</v>
      </c>
      <c r="AE248" s="88">
        <v>0</v>
      </c>
      <c r="AF248" s="88">
        <f t="shared" si="21"/>
        <v>0</v>
      </c>
      <c r="AJ248" t="s">
        <v>194</v>
      </c>
      <c r="AK248" t="s">
        <v>252</v>
      </c>
      <c r="AL248" t="s">
        <v>201</v>
      </c>
      <c r="AM248" t="s">
        <v>316</v>
      </c>
      <c r="AN248" t="s">
        <v>253</v>
      </c>
      <c r="AO248" t="s">
        <v>254</v>
      </c>
      <c r="AQ248" s="88">
        <f>AVERAGEIFS(Applicability!$M:$M,Applicability!$A:$A,AK248,Applicability!$B:$B,AM248,Applicability!$C:$C,AL248)</f>
        <v>1.0000000000000009E-2</v>
      </c>
      <c r="AR248">
        <v>14</v>
      </c>
      <c r="AS248" s="88">
        <v>0</v>
      </c>
      <c r="AT248" s="88">
        <f t="shared" si="22"/>
        <v>0</v>
      </c>
    </row>
    <row r="249" spans="1:46">
      <c r="A249" t="s">
        <v>194</v>
      </c>
      <c r="B249" t="s">
        <v>255</v>
      </c>
      <c r="C249" t="s">
        <v>196</v>
      </c>
      <c r="D249" t="s">
        <v>88</v>
      </c>
      <c r="E249" t="s">
        <v>253</v>
      </c>
      <c r="F249" t="s">
        <v>256</v>
      </c>
      <c r="H249" s="88">
        <f>AVERAGEIFS(Applicability!$M:$M,Applicability!$A:$A,B249,Applicability!$B:$B,D249,Applicability!$C:$C,C249)</f>
        <v>3.0000000000000027E-2</v>
      </c>
      <c r="I249">
        <v>15</v>
      </c>
      <c r="J249" s="88">
        <v>0</v>
      </c>
      <c r="K249" s="88">
        <f t="shared" si="20"/>
        <v>0</v>
      </c>
      <c r="V249" t="s">
        <v>194</v>
      </c>
      <c r="W249" t="s">
        <v>255</v>
      </c>
      <c r="X249" t="s">
        <v>196</v>
      </c>
      <c r="Y249" t="s">
        <v>88</v>
      </c>
      <c r="Z249" t="s">
        <v>253</v>
      </c>
      <c r="AA249" t="s">
        <v>256</v>
      </c>
      <c r="AC249" s="88">
        <f>AVERAGEIFS(Applicability!$M:$M,Applicability!$A:$A,W249,Applicability!$B:$B,Y249,Applicability!$C:$C,X249)</f>
        <v>3.0000000000000027E-2</v>
      </c>
      <c r="AD249">
        <v>15</v>
      </c>
      <c r="AE249" s="88">
        <v>0</v>
      </c>
      <c r="AF249" s="88">
        <f t="shared" si="21"/>
        <v>0</v>
      </c>
      <c r="AJ249" t="s">
        <v>194</v>
      </c>
      <c r="AK249" t="s">
        <v>255</v>
      </c>
      <c r="AL249" t="s">
        <v>196</v>
      </c>
      <c r="AM249" t="s">
        <v>88</v>
      </c>
      <c r="AN249" t="s">
        <v>253</v>
      </c>
      <c r="AO249" t="s">
        <v>256</v>
      </c>
      <c r="AQ249" s="88">
        <f>AVERAGEIFS(Applicability!$M:$M,Applicability!$A:$A,AK249,Applicability!$B:$B,AM249,Applicability!$C:$C,AL249)</f>
        <v>3.0000000000000027E-2</v>
      </c>
      <c r="AR249">
        <v>15</v>
      </c>
      <c r="AS249" s="88">
        <v>0</v>
      </c>
      <c r="AT249" s="88">
        <f t="shared" si="22"/>
        <v>0</v>
      </c>
    </row>
    <row r="250" spans="1:46">
      <c r="A250" t="s">
        <v>194</v>
      </c>
      <c r="B250" t="s">
        <v>255</v>
      </c>
      <c r="C250" t="s">
        <v>196</v>
      </c>
      <c r="D250" t="s">
        <v>199</v>
      </c>
      <c r="E250" t="s">
        <v>253</v>
      </c>
      <c r="F250" t="s">
        <v>256</v>
      </c>
      <c r="H250" s="88">
        <f>AVERAGEIFS(Applicability!$M:$M,Applicability!$A:$A,B250,Applicability!$B:$B,D250,Applicability!$C:$C,C250)</f>
        <v>3.0000000000000027E-2</v>
      </c>
      <c r="I250">
        <v>15</v>
      </c>
      <c r="J250" s="88">
        <v>0</v>
      </c>
      <c r="K250" s="88">
        <f t="shared" si="20"/>
        <v>0</v>
      </c>
      <c r="V250" t="s">
        <v>194</v>
      </c>
      <c r="W250" t="s">
        <v>255</v>
      </c>
      <c r="X250" t="s">
        <v>196</v>
      </c>
      <c r="Y250" t="s">
        <v>199</v>
      </c>
      <c r="Z250" t="s">
        <v>253</v>
      </c>
      <c r="AA250" t="s">
        <v>256</v>
      </c>
      <c r="AC250" s="88">
        <f>AVERAGEIFS(Applicability!$M:$M,Applicability!$A:$A,W250,Applicability!$B:$B,Y250,Applicability!$C:$C,X250)</f>
        <v>3.0000000000000027E-2</v>
      </c>
      <c r="AD250">
        <v>15</v>
      </c>
      <c r="AE250" s="88">
        <v>0</v>
      </c>
      <c r="AF250" s="88">
        <f t="shared" si="21"/>
        <v>0</v>
      </c>
      <c r="AJ250" t="s">
        <v>194</v>
      </c>
      <c r="AK250" t="s">
        <v>255</v>
      </c>
      <c r="AL250" t="s">
        <v>196</v>
      </c>
      <c r="AM250" t="s">
        <v>199</v>
      </c>
      <c r="AN250" t="s">
        <v>253</v>
      </c>
      <c r="AO250" t="s">
        <v>256</v>
      </c>
      <c r="AQ250" s="88">
        <f>AVERAGEIFS(Applicability!$M:$M,Applicability!$A:$A,AK250,Applicability!$B:$B,AM250,Applicability!$C:$C,AL250)</f>
        <v>3.0000000000000027E-2</v>
      </c>
      <c r="AR250">
        <v>15</v>
      </c>
      <c r="AS250" s="88">
        <v>0</v>
      </c>
      <c r="AT250" s="88">
        <f t="shared" si="22"/>
        <v>0</v>
      </c>
    </row>
    <row r="251" spans="1:46">
      <c r="A251" t="s">
        <v>194</v>
      </c>
      <c r="B251" t="s">
        <v>255</v>
      </c>
      <c r="C251" t="s">
        <v>196</v>
      </c>
      <c r="D251" t="s">
        <v>316</v>
      </c>
      <c r="E251" t="s">
        <v>253</v>
      </c>
      <c r="F251" t="s">
        <v>256</v>
      </c>
      <c r="H251" s="88">
        <f>AVERAGEIFS(Applicability!$M:$M,Applicability!$A:$A,B251,Applicability!$B:$B,D251,Applicability!$C:$C,C251)</f>
        <v>3.0000000000000027E-2</v>
      </c>
      <c r="I251">
        <v>15</v>
      </c>
      <c r="J251" s="88">
        <v>0</v>
      </c>
      <c r="K251" s="88">
        <f t="shared" si="20"/>
        <v>0</v>
      </c>
      <c r="V251" t="s">
        <v>194</v>
      </c>
      <c r="W251" t="s">
        <v>255</v>
      </c>
      <c r="X251" t="s">
        <v>196</v>
      </c>
      <c r="Y251" t="s">
        <v>316</v>
      </c>
      <c r="Z251" t="s">
        <v>253</v>
      </c>
      <c r="AA251" t="s">
        <v>256</v>
      </c>
      <c r="AC251" s="88">
        <f>AVERAGEIFS(Applicability!$M:$M,Applicability!$A:$A,W251,Applicability!$B:$B,Y251,Applicability!$C:$C,X251)</f>
        <v>3.0000000000000027E-2</v>
      </c>
      <c r="AD251">
        <v>15</v>
      </c>
      <c r="AE251" s="88">
        <v>0</v>
      </c>
      <c r="AF251" s="88">
        <f t="shared" si="21"/>
        <v>0</v>
      </c>
      <c r="AJ251" t="s">
        <v>194</v>
      </c>
      <c r="AK251" t="s">
        <v>255</v>
      </c>
      <c r="AL251" t="s">
        <v>196</v>
      </c>
      <c r="AM251" t="s">
        <v>316</v>
      </c>
      <c r="AN251" t="s">
        <v>253</v>
      </c>
      <c r="AO251" t="s">
        <v>256</v>
      </c>
      <c r="AQ251" s="88">
        <f>AVERAGEIFS(Applicability!$M:$M,Applicability!$A:$A,AK251,Applicability!$B:$B,AM251,Applicability!$C:$C,AL251)</f>
        <v>3.0000000000000027E-2</v>
      </c>
      <c r="AR251">
        <v>15</v>
      </c>
      <c r="AS251" s="88">
        <v>0</v>
      </c>
      <c r="AT251" s="88">
        <f t="shared" si="22"/>
        <v>0</v>
      </c>
    </row>
    <row r="252" spans="1:46">
      <c r="A252" t="s">
        <v>194</v>
      </c>
      <c r="B252" t="s">
        <v>255</v>
      </c>
      <c r="C252" t="s">
        <v>201</v>
      </c>
      <c r="D252" t="s">
        <v>88</v>
      </c>
      <c r="E252" t="s">
        <v>253</v>
      </c>
      <c r="F252" t="s">
        <v>256</v>
      </c>
      <c r="H252" s="88">
        <f>AVERAGEIFS(Applicability!$M:$M,Applicability!$A:$A,B252,Applicability!$B:$B,D252,Applicability!$C:$C,C252)</f>
        <v>3.0000000000000027E-2</v>
      </c>
      <c r="I252">
        <v>15</v>
      </c>
      <c r="J252" s="88">
        <v>0</v>
      </c>
      <c r="K252" s="88">
        <f t="shared" si="20"/>
        <v>0</v>
      </c>
      <c r="V252" t="s">
        <v>194</v>
      </c>
      <c r="W252" t="s">
        <v>255</v>
      </c>
      <c r="X252" t="s">
        <v>201</v>
      </c>
      <c r="Y252" t="s">
        <v>88</v>
      </c>
      <c r="Z252" t="s">
        <v>253</v>
      </c>
      <c r="AA252" t="s">
        <v>256</v>
      </c>
      <c r="AC252" s="88">
        <f>AVERAGEIFS(Applicability!$M:$M,Applicability!$A:$A,W252,Applicability!$B:$B,Y252,Applicability!$C:$C,X252)</f>
        <v>3.0000000000000027E-2</v>
      </c>
      <c r="AD252">
        <v>15</v>
      </c>
      <c r="AE252" s="88">
        <v>0</v>
      </c>
      <c r="AF252" s="88">
        <f t="shared" si="21"/>
        <v>0</v>
      </c>
      <c r="AJ252" t="s">
        <v>194</v>
      </c>
      <c r="AK252" t="s">
        <v>255</v>
      </c>
      <c r="AL252" t="s">
        <v>201</v>
      </c>
      <c r="AM252" t="s">
        <v>88</v>
      </c>
      <c r="AN252" t="s">
        <v>253</v>
      </c>
      <c r="AO252" t="s">
        <v>256</v>
      </c>
      <c r="AQ252" s="88">
        <f>AVERAGEIFS(Applicability!$M:$M,Applicability!$A:$A,AK252,Applicability!$B:$B,AM252,Applicability!$C:$C,AL252)</f>
        <v>3.0000000000000027E-2</v>
      </c>
      <c r="AR252">
        <v>15</v>
      </c>
      <c r="AS252" s="88">
        <v>0</v>
      </c>
      <c r="AT252" s="88">
        <f t="shared" si="22"/>
        <v>0</v>
      </c>
    </row>
    <row r="253" spans="1:46">
      <c r="A253" t="s">
        <v>194</v>
      </c>
      <c r="B253" t="s">
        <v>255</v>
      </c>
      <c r="C253" t="s">
        <v>201</v>
      </c>
      <c r="D253" t="s">
        <v>199</v>
      </c>
      <c r="E253" t="s">
        <v>253</v>
      </c>
      <c r="F253" t="s">
        <v>256</v>
      </c>
      <c r="H253" s="88">
        <f>AVERAGEIFS(Applicability!$M:$M,Applicability!$A:$A,B253,Applicability!$B:$B,D253,Applicability!$C:$C,C253)</f>
        <v>3.0000000000000027E-2</v>
      </c>
      <c r="I253">
        <v>15</v>
      </c>
      <c r="J253" s="88">
        <v>0</v>
      </c>
      <c r="K253" s="88">
        <f t="shared" si="20"/>
        <v>0</v>
      </c>
      <c r="V253" t="s">
        <v>194</v>
      </c>
      <c r="W253" t="s">
        <v>255</v>
      </c>
      <c r="X253" t="s">
        <v>201</v>
      </c>
      <c r="Y253" t="s">
        <v>199</v>
      </c>
      <c r="Z253" t="s">
        <v>253</v>
      </c>
      <c r="AA253" t="s">
        <v>256</v>
      </c>
      <c r="AC253" s="88">
        <f>AVERAGEIFS(Applicability!$M:$M,Applicability!$A:$A,W253,Applicability!$B:$B,Y253,Applicability!$C:$C,X253)</f>
        <v>3.0000000000000027E-2</v>
      </c>
      <c r="AD253">
        <v>15</v>
      </c>
      <c r="AE253" s="88">
        <v>0</v>
      </c>
      <c r="AF253" s="88">
        <f t="shared" si="21"/>
        <v>0</v>
      </c>
      <c r="AJ253" t="s">
        <v>194</v>
      </c>
      <c r="AK253" t="s">
        <v>255</v>
      </c>
      <c r="AL253" t="s">
        <v>201</v>
      </c>
      <c r="AM253" t="s">
        <v>199</v>
      </c>
      <c r="AN253" t="s">
        <v>253</v>
      </c>
      <c r="AO253" t="s">
        <v>256</v>
      </c>
      <c r="AQ253" s="88">
        <f>AVERAGEIFS(Applicability!$M:$M,Applicability!$A:$A,AK253,Applicability!$B:$B,AM253,Applicability!$C:$C,AL253)</f>
        <v>3.0000000000000027E-2</v>
      </c>
      <c r="AR253">
        <v>15</v>
      </c>
      <c r="AS253" s="88">
        <v>0</v>
      </c>
      <c r="AT253" s="88">
        <f t="shared" si="22"/>
        <v>0</v>
      </c>
    </row>
    <row r="254" spans="1:46">
      <c r="A254" t="s">
        <v>194</v>
      </c>
      <c r="B254" t="s">
        <v>255</v>
      </c>
      <c r="C254" t="s">
        <v>201</v>
      </c>
      <c r="D254" t="s">
        <v>316</v>
      </c>
      <c r="E254" t="s">
        <v>253</v>
      </c>
      <c r="F254" t="s">
        <v>256</v>
      </c>
      <c r="H254" s="88">
        <f>AVERAGEIFS(Applicability!$M:$M,Applicability!$A:$A,B254,Applicability!$B:$B,D254,Applicability!$C:$C,C254)</f>
        <v>3.0000000000000027E-2</v>
      </c>
      <c r="I254">
        <v>15</v>
      </c>
      <c r="J254" s="88">
        <v>0</v>
      </c>
      <c r="K254" s="88">
        <f t="shared" si="20"/>
        <v>0</v>
      </c>
      <c r="V254" t="s">
        <v>194</v>
      </c>
      <c r="W254" t="s">
        <v>255</v>
      </c>
      <c r="X254" t="s">
        <v>201</v>
      </c>
      <c r="Y254" t="s">
        <v>316</v>
      </c>
      <c r="Z254" t="s">
        <v>253</v>
      </c>
      <c r="AA254" t="s">
        <v>256</v>
      </c>
      <c r="AC254" s="88">
        <f>AVERAGEIFS(Applicability!$M:$M,Applicability!$A:$A,W254,Applicability!$B:$B,Y254,Applicability!$C:$C,X254)</f>
        <v>3.0000000000000027E-2</v>
      </c>
      <c r="AD254">
        <v>15</v>
      </c>
      <c r="AE254" s="88">
        <v>0</v>
      </c>
      <c r="AF254" s="88">
        <f t="shared" si="21"/>
        <v>0</v>
      </c>
      <c r="AJ254" t="s">
        <v>194</v>
      </c>
      <c r="AK254" t="s">
        <v>255</v>
      </c>
      <c r="AL254" t="s">
        <v>201</v>
      </c>
      <c r="AM254" t="s">
        <v>316</v>
      </c>
      <c r="AN254" t="s">
        <v>253</v>
      </c>
      <c r="AO254" t="s">
        <v>256</v>
      </c>
      <c r="AQ254" s="88">
        <f>AVERAGEIFS(Applicability!$M:$M,Applicability!$A:$A,AK254,Applicability!$B:$B,AM254,Applicability!$C:$C,AL254)</f>
        <v>3.0000000000000027E-2</v>
      </c>
      <c r="AR254">
        <v>15</v>
      </c>
      <c r="AS254" s="88">
        <v>0</v>
      </c>
      <c r="AT254" s="88">
        <f t="shared" si="22"/>
        <v>0</v>
      </c>
    </row>
    <row r="255" spans="1:46">
      <c r="A255" t="s">
        <v>194</v>
      </c>
      <c r="B255" t="s">
        <v>257</v>
      </c>
      <c r="C255" t="s">
        <v>196</v>
      </c>
      <c r="D255" t="s">
        <v>88</v>
      </c>
      <c r="E255" t="s">
        <v>253</v>
      </c>
      <c r="F255" t="s">
        <v>256</v>
      </c>
      <c r="H255" s="88">
        <f>AVERAGEIFS(Applicability!$M:$M,Applicability!$A:$A,B255,Applicability!$B:$B,D255,Applicability!$C:$C,C255)</f>
        <v>3.0000000000000027E-2</v>
      </c>
      <c r="I255">
        <v>15</v>
      </c>
      <c r="J255" s="88">
        <v>0</v>
      </c>
      <c r="K255" s="88">
        <f t="shared" si="20"/>
        <v>0</v>
      </c>
      <c r="V255" t="s">
        <v>194</v>
      </c>
      <c r="W255" t="s">
        <v>257</v>
      </c>
      <c r="X255" t="s">
        <v>196</v>
      </c>
      <c r="Y255" t="s">
        <v>88</v>
      </c>
      <c r="Z255" t="s">
        <v>253</v>
      </c>
      <c r="AA255" t="s">
        <v>256</v>
      </c>
      <c r="AC255" s="88">
        <f>AVERAGEIFS(Applicability!$M:$M,Applicability!$A:$A,W255,Applicability!$B:$B,Y255,Applicability!$C:$C,X255)</f>
        <v>3.0000000000000027E-2</v>
      </c>
      <c r="AD255">
        <v>15</v>
      </c>
      <c r="AE255" s="88">
        <v>0</v>
      </c>
      <c r="AF255" s="88">
        <f t="shared" si="21"/>
        <v>0</v>
      </c>
      <c r="AJ255" t="s">
        <v>194</v>
      </c>
      <c r="AK255" t="s">
        <v>257</v>
      </c>
      <c r="AL255" t="s">
        <v>196</v>
      </c>
      <c r="AM255" t="s">
        <v>88</v>
      </c>
      <c r="AN255" t="s">
        <v>253</v>
      </c>
      <c r="AO255" t="s">
        <v>256</v>
      </c>
      <c r="AQ255" s="88">
        <f>AVERAGEIFS(Applicability!$M:$M,Applicability!$A:$A,AK255,Applicability!$B:$B,AM255,Applicability!$C:$C,AL255)</f>
        <v>3.0000000000000027E-2</v>
      </c>
      <c r="AR255">
        <v>15</v>
      </c>
      <c r="AS255" s="88">
        <v>0</v>
      </c>
      <c r="AT255" s="88">
        <f t="shared" si="22"/>
        <v>0</v>
      </c>
    </row>
    <row r="256" spans="1:46">
      <c r="A256" t="s">
        <v>194</v>
      </c>
      <c r="B256" t="s">
        <v>257</v>
      </c>
      <c r="C256" t="s">
        <v>196</v>
      </c>
      <c r="D256" t="s">
        <v>199</v>
      </c>
      <c r="E256" t="s">
        <v>253</v>
      </c>
      <c r="F256" t="s">
        <v>256</v>
      </c>
      <c r="H256" s="88">
        <f>AVERAGEIFS(Applicability!$M:$M,Applicability!$A:$A,B256,Applicability!$B:$B,D256,Applicability!$C:$C,C256)</f>
        <v>3.0000000000000027E-2</v>
      </c>
      <c r="I256">
        <v>15</v>
      </c>
      <c r="J256" s="88">
        <v>0</v>
      </c>
      <c r="K256" s="88">
        <f t="shared" si="20"/>
        <v>0</v>
      </c>
      <c r="V256" t="s">
        <v>194</v>
      </c>
      <c r="W256" t="s">
        <v>257</v>
      </c>
      <c r="X256" t="s">
        <v>196</v>
      </c>
      <c r="Y256" t="s">
        <v>199</v>
      </c>
      <c r="Z256" t="s">
        <v>253</v>
      </c>
      <c r="AA256" t="s">
        <v>256</v>
      </c>
      <c r="AC256" s="88">
        <f>AVERAGEIFS(Applicability!$M:$M,Applicability!$A:$A,W256,Applicability!$B:$B,Y256,Applicability!$C:$C,X256)</f>
        <v>3.0000000000000027E-2</v>
      </c>
      <c r="AD256">
        <v>15</v>
      </c>
      <c r="AE256" s="88">
        <v>0</v>
      </c>
      <c r="AF256" s="88">
        <f t="shared" si="21"/>
        <v>0</v>
      </c>
      <c r="AJ256" t="s">
        <v>194</v>
      </c>
      <c r="AK256" t="s">
        <v>257</v>
      </c>
      <c r="AL256" t="s">
        <v>196</v>
      </c>
      <c r="AM256" t="s">
        <v>199</v>
      </c>
      <c r="AN256" t="s">
        <v>253</v>
      </c>
      <c r="AO256" t="s">
        <v>256</v>
      </c>
      <c r="AQ256" s="88">
        <f>AVERAGEIFS(Applicability!$M:$M,Applicability!$A:$A,AK256,Applicability!$B:$B,AM256,Applicability!$C:$C,AL256)</f>
        <v>3.0000000000000027E-2</v>
      </c>
      <c r="AR256">
        <v>15</v>
      </c>
      <c r="AS256" s="88">
        <v>0</v>
      </c>
      <c r="AT256" s="88">
        <f t="shared" si="22"/>
        <v>0</v>
      </c>
    </row>
    <row r="257" spans="1:46">
      <c r="A257" t="s">
        <v>194</v>
      </c>
      <c r="B257" t="s">
        <v>257</v>
      </c>
      <c r="C257" t="s">
        <v>196</v>
      </c>
      <c r="D257" t="s">
        <v>316</v>
      </c>
      <c r="E257" t="s">
        <v>253</v>
      </c>
      <c r="F257" t="s">
        <v>256</v>
      </c>
      <c r="H257" s="88">
        <f>AVERAGEIFS(Applicability!$M:$M,Applicability!$A:$A,B257,Applicability!$B:$B,D257,Applicability!$C:$C,C257)</f>
        <v>3.0000000000000027E-2</v>
      </c>
      <c r="I257">
        <v>15</v>
      </c>
      <c r="J257" s="88">
        <v>0</v>
      </c>
      <c r="K257" s="88">
        <f t="shared" si="20"/>
        <v>0</v>
      </c>
      <c r="V257" t="s">
        <v>194</v>
      </c>
      <c r="W257" t="s">
        <v>257</v>
      </c>
      <c r="X257" t="s">
        <v>196</v>
      </c>
      <c r="Y257" t="s">
        <v>316</v>
      </c>
      <c r="Z257" t="s">
        <v>253</v>
      </c>
      <c r="AA257" t="s">
        <v>256</v>
      </c>
      <c r="AC257" s="88">
        <f>AVERAGEIFS(Applicability!$M:$M,Applicability!$A:$A,W257,Applicability!$B:$B,Y257,Applicability!$C:$C,X257)</f>
        <v>3.0000000000000027E-2</v>
      </c>
      <c r="AD257">
        <v>15</v>
      </c>
      <c r="AE257" s="88">
        <v>0</v>
      </c>
      <c r="AF257" s="88">
        <f t="shared" si="21"/>
        <v>0</v>
      </c>
      <c r="AJ257" t="s">
        <v>194</v>
      </c>
      <c r="AK257" t="s">
        <v>257</v>
      </c>
      <c r="AL257" t="s">
        <v>196</v>
      </c>
      <c r="AM257" t="s">
        <v>316</v>
      </c>
      <c r="AN257" t="s">
        <v>253</v>
      </c>
      <c r="AO257" t="s">
        <v>256</v>
      </c>
      <c r="AQ257" s="88">
        <f>AVERAGEIFS(Applicability!$M:$M,Applicability!$A:$A,AK257,Applicability!$B:$B,AM257,Applicability!$C:$C,AL257)</f>
        <v>3.0000000000000027E-2</v>
      </c>
      <c r="AR257">
        <v>15</v>
      </c>
      <c r="AS257" s="88">
        <v>0</v>
      </c>
      <c r="AT257" s="88">
        <f t="shared" si="22"/>
        <v>0</v>
      </c>
    </row>
    <row r="258" spans="1:46">
      <c r="A258" t="s">
        <v>194</v>
      </c>
      <c r="B258" t="s">
        <v>257</v>
      </c>
      <c r="C258" t="s">
        <v>201</v>
      </c>
      <c r="D258" t="s">
        <v>88</v>
      </c>
      <c r="E258" t="s">
        <v>253</v>
      </c>
      <c r="F258" t="s">
        <v>256</v>
      </c>
      <c r="H258" s="88">
        <f>AVERAGEIFS(Applicability!$M:$M,Applicability!$A:$A,B258,Applicability!$B:$B,D258,Applicability!$C:$C,C258)</f>
        <v>3.0000000000000027E-2</v>
      </c>
      <c r="I258">
        <v>15</v>
      </c>
      <c r="J258" s="88">
        <v>0</v>
      </c>
      <c r="K258" s="88">
        <f t="shared" si="20"/>
        <v>0</v>
      </c>
      <c r="V258" t="s">
        <v>194</v>
      </c>
      <c r="W258" t="s">
        <v>257</v>
      </c>
      <c r="X258" t="s">
        <v>201</v>
      </c>
      <c r="Y258" t="s">
        <v>88</v>
      </c>
      <c r="Z258" t="s">
        <v>253</v>
      </c>
      <c r="AA258" t="s">
        <v>256</v>
      </c>
      <c r="AC258" s="88">
        <f>AVERAGEIFS(Applicability!$M:$M,Applicability!$A:$A,W258,Applicability!$B:$B,Y258,Applicability!$C:$C,X258)</f>
        <v>3.0000000000000027E-2</v>
      </c>
      <c r="AD258">
        <v>15</v>
      </c>
      <c r="AE258" s="88">
        <v>0</v>
      </c>
      <c r="AF258" s="88">
        <f t="shared" si="21"/>
        <v>0</v>
      </c>
      <c r="AJ258" t="s">
        <v>194</v>
      </c>
      <c r="AK258" t="s">
        <v>257</v>
      </c>
      <c r="AL258" t="s">
        <v>201</v>
      </c>
      <c r="AM258" t="s">
        <v>88</v>
      </c>
      <c r="AN258" t="s">
        <v>253</v>
      </c>
      <c r="AO258" t="s">
        <v>256</v>
      </c>
      <c r="AQ258" s="88">
        <f>AVERAGEIFS(Applicability!$M:$M,Applicability!$A:$A,AK258,Applicability!$B:$B,AM258,Applicability!$C:$C,AL258)</f>
        <v>3.0000000000000027E-2</v>
      </c>
      <c r="AR258">
        <v>15</v>
      </c>
      <c r="AS258" s="88">
        <v>0</v>
      </c>
      <c r="AT258" s="88">
        <f t="shared" si="22"/>
        <v>0</v>
      </c>
    </row>
    <row r="259" spans="1:46">
      <c r="A259" t="s">
        <v>194</v>
      </c>
      <c r="B259" t="s">
        <v>257</v>
      </c>
      <c r="C259" t="s">
        <v>201</v>
      </c>
      <c r="D259" t="s">
        <v>199</v>
      </c>
      <c r="E259" t="s">
        <v>253</v>
      </c>
      <c r="F259" t="s">
        <v>256</v>
      </c>
      <c r="H259" s="88">
        <f>AVERAGEIFS(Applicability!$M:$M,Applicability!$A:$A,B259,Applicability!$B:$B,D259,Applicability!$C:$C,C259)</f>
        <v>3.0000000000000027E-2</v>
      </c>
      <c r="I259">
        <v>15</v>
      </c>
      <c r="J259" s="88">
        <v>0</v>
      </c>
      <c r="K259" s="88">
        <f t="shared" si="20"/>
        <v>0</v>
      </c>
      <c r="V259" t="s">
        <v>194</v>
      </c>
      <c r="W259" t="s">
        <v>257</v>
      </c>
      <c r="X259" t="s">
        <v>201</v>
      </c>
      <c r="Y259" t="s">
        <v>199</v>
      </c>
      <c r="Z259" t="s">
        <v>253</v>
      </c>
      <c r="AA259" t="s">
        <v>256</v>
      </c>
      <c r="AC259" s="88">
        <f>AVERAGEIFS(Applicability!$M:$M,Applicability!$A:$A,W259,Applicability!$B:$B,Y259,Applicability!$C:$C,X259)</f>
        <v>3.0000000000000027E-2</v>
      </c>
      <c r="AD259">
        <v>15</v>
      </c>
      <c r="AE259" s="88">
        <v>0</v>
      </c>
      <c r="AF259" s="88">
        <f t="shared" si="21"/>
        <v>0</v>
      </c>
      <c r="AJ259" t="s">
        <v>194</v>
      </c>
      <c r="AK259" t="s">
        <v>257</v>
      </c>
      <c r="AL259" t="s">
        <v>201</v>
      </c>
      <c r="AM259" t="s">
        <v>199</v>
      </c>
      <c r="AN259" t="s">
        <v>253</v>
      </c>
      <c r="AO259" t="s">
        <v>256</v>
      </c>
      <c r="AQ259" s="88">
        <f>AVERAGEIFS(Applicability!$M:$M,Applicability!$A:$A,AK259,Applicability!$B:$B,AM259,Applicability!$C:$C,AL259)</f>
        <v>3.0000000000000027E-2</v>
      </c>
      <c r="AR259">
        <v>15</v>
      </c>
      <c r="AS259" s="88">
        <v>0</v>
      </c>
      <c r="AT259" s="88">
        <f t="shared" si="22"/>
        <v>0</v>
      </c>
    </row>
    <row r="260" spans="1:46">
      <c r="A260" t="s">
        <v>194</v>
      </c>
      <c r="B260" t="s">
        <v>257</v>
      </c>
      <c r="C260" t="s">
        <v>201</v>
      </c>
      <c r="D260" t="s">
        <v>316</v>
      </c>
      <c r="E260" t="s">
        <v>253</v>
      </c>
      <c r="F260" t="s">
        <v>256</v>
      </c>
      <c r="H260" s="88">
        <f>AVERAGEIFS(Applicability!$M:$M,Applicability!$A:$A,B260,Applicability!$B:$B,D260,Applicability!$C:$C,C260)</f>
        <v>3.0000000000000027E-2</v>
      </c>
      <c r="I260">
        <v>15</v>
      </c>
      <c r="J260" s="88">
        <v>0</v>
      </c>
      <c r="K260" s="88">
        <f t="shared" si="20"/>
        <v>0</v>
      </c>
      <c r="V260" t="s">
        <v>194</v>
      </c>
      <c r="W260" t="s">
        <v>257</v>
      </c>
      <c r="X260" t="s">
        <v>201</v>
      </c>
      <c r="Y260" t="s">
        <v>316</v>
      </c>
      <c r="Z260" t="s">
        <v>253</v>
      </c>
      <c r="AA260" t="s">
        <v>256</v>
      </c>
      <c r="AC260" s="88">
        <f>AVERAGEIFS(Applicability!$M:$M,Applicability!$A:$A,W260,Applicability!$B:$B,Y260,Applicability!$C:$C,X260)</f>
        <v>3.0000000000000027E-2</v>
      </c>
      <c r="AD260">
        <v>15</v>
      </c>
      <c r="AE260" s="88">
        <v>0</v>
      </c>
      <c r="AF260" s="88">
        <f t="shared" si="21"/>
        <v>0</v>
      </c>
      <c r="AJ260" t="s">
        <v>194</v>
      </c>
      <c r="AK260" t="s">
        <v>257</v>
      </c>
      <c r="AL260" t="s">
        <v>201</v>
      </c>
      <c r="AM260" t="s">
        <v>316</v>
      </c>
      <c r="AN260" t="s">
        <v>253</v>
      </c>
      <c r="AO260" t="s">
        <v>256</v>
      </c>
      <c r="AQ260" s="88">
        <f>AVERAGEIFS(Applicability!$M:$M,Applicability!$A:$A,AK260,Applicability!$B:$B,AM260,Applicability!$C:$C,AL260)</f>
        <v>3.0000000000000027E-2</v>
      </c>
      <c r="AR260">
        <v>15</v>
      </c>
      <c r="AS260" s="88">
        <v>0</v>
      </c>
      <c r="AT260" s="88">
        <f t="shared" si="22"/>
        <v>0</v>
      </c>
    </row>
    <row r="261" spans="1:46">
      <c r="A261" t="s">
        <v>194</v>
      </c>
      <c r="B261" t="s">
        <v>258</v>
      </c>
      <c r="C261" t="s">
        <v>196</v>
      </c>
      <c r="D261" t="s">
        <v>88</v>
      </c>
      <c r="E261" t="s">
        <v>253</v>
      </c>
      <c r="F261" t="s">
        <v>256</v>
      </c>
      <c r="H261" s="88">
        <f>AVERAGEIFS(Applicability!$M:$M,Applicability!$A:$A,B261,Applicability!$B:$B,D261,Applicability!$C:$C,C261)</f>
        <v>3.0000000000000027E-2</v>
      </c>
      <c r="I261">
        <v>15</v>
      </c>
      <c r="J261" s="88">
        <v>0</v>
      </c>
      <c r="K261" s="88">
        <f t="shared" si="20"/>
        <v>0</v>
      </c>
      <c r="V261" t="s">
        <v>194</v>
      </c>
      <c r="W261" t="s">
        <v>258</v>
      </c>
      <c r="X261" t="s">
        <v>196</v>
      </c>
      <c r="Y261" t="s">
        <v>88</v>
      </c>
      <c r="Z261" t="s">
        <v>253</v>
      </c>
      <c r="AA261" t="s">
        <v>256</v>
      </c>
      <c r="AC261" s="88">
        <f>AVERAGEIFS(Applicability!$M:$M,Applicability!$A:$A,W261,Applicability!$B:$B,Y261,Applicability!$C:$C,X261)</f>
        <v>3.0000000000000027E-2</v>
      </c>
      <c r="AD261">
        <v>15</v>
      </c>
      <c r="AE261" s="88">
        <v>0</v>
      </c>
      <c r="AF261" s="88">
        <f t="shared" si="21"/>
        <v>0</v>
      </c>
      <c r="AJ261" t="s">
        <v>194</v>
      </c>
      <c r="AK261" t="s">
        <v>258</v>
      </c>
      <c r="AL261" t="s">
        <v>196</v>
      </c>
      <c r="AM261" t="s">
        <v>88</v>
      </c>
      <c r="AN261" t="s">
        <v>253</v>
      </c>
      <c r="AO261" t="s">
        <v>256</v>
      </c>
      <c r="AQ261" s="88">
        <f>AVERAGEIFS(Applicability!$M:$M,Applicability!$A:$A,AK261,Applicability!$B:$B,AM261,Applicability!$C:$C,AL261)</f>
        <v>3.0000000000000027E-2</v>
      </c>
      <c r="AR261">
        <v>15</v>
      </c>
      <c r="AS261" s="88">
        <v>0</v>
      </c>
      <c r="AT261" s="88">
        <f t="shared" si="22"/>
        <v>0</v>
      </c>
    </row>
    <row r="262" spans="1:46">
      <c r="A262" t="s">
        <v>194</v>
      </c>
      <c r="B262" t="s">
        <v>258</v>
      </c>
      <c r="C262" t="s">
        <v>196</v>
      </c>
      <c r="D262" t="s">
        <v>199</v>
      </c>
      <c r="E262" t="s">
        <v>253</v>
      </c>
      <c r="F262" t="s">
        <v>256</v>
      </c>
      <c r="H262" s="88">
        <f>AVERAGEIFS(Applicability!$M:$M,Applicability!$A:$A,B262,Applicability!$B:$B,D262,Applicability!$C:$C,C262)</f>
        <v>3.0000000000000027E-2</v>
      </c>
      <c r="I262">
        <v>15</v>
      </c>
      <c r="J262" s="88">
        <v>0</v>
      </c>
      <c r="K262" s="88">
        <f t="shared" si="20"/>
        <v>0</v>
      </c>
      <c r="V262" t="s">
        <v>194</v>
      </c>
      <c r="W262" t="s">
        <v>258</v>
      </c>
      <c r="X262" t="s">
        <v>196</v>
      </c>
      <c r="Y262" t="s">
        <v>199</v>
      </c>
      <c r="Z262" t="s">
        <v>253</v>
      </c>
      <c r="AA262" t="s">
        <v>256</v>
      </c>
      <c r="AC262" s="88">
        <f>AVERAGEIFS(Applicability!$M:$M,Applicability!$A:$A,W262,Applicability!$B:$B,Y262,Applicability!$C:$C,X262)</f>
        <v>3.0000000000000027E-2</v>
      </c>
      <c r="AD262">
        <v>15</v>
      </c>
      <c r="AE262" s="88">
        <v>0</v>
      </c>
      <c r="AF262" s="88">
        <f t="shared" si="21"/>
        <v>0</v>
      </c>
      <c r="AJ262" t="s">
        <v>194</v>
      </c>
      <c r="AK262" t="s">
        <v>258</v>
      </c>
      <c r="AL262" t="s">
        <v>196</v>
      </c>
      <c r="AM262" t="s">
        <v>199</v>
      </c>
      <c r="AN262" t="s">
        <v>253</v>
      </c>
      <c r="AO262" t="s">
        <v>256</v>
      </c>
      <c r="AQ262" s="88">
        <f>AVERAGEIFS(Applicability!$M:$M,Applicability!$A:$A,AK262,Applicability!$B:$B,AM262,Applicability!$C:$C,AL262)</f>
        <v>3.0000000000000027E-2</v>
      </c>
      <c r="AR262">
        <v>15</v>
      </c>
      <c r="AS262" s="88">
        <v>0</v>
      </c>
      <c r="AT262" s="88">
        <f t="shared" si="22"/>
        <v>0</v>
      </c>
    </row>
    <row r="263" spans="1:46">
      <c r="A263" t="s">
        <v>194</v>
      </c>
      <c r="B263" t="s">
        <v>258</v>
      </c>
      <c r="C263" t="s">
        <v>196</v>
      </c>
      <c r="D263" t="s">
        <v>316</v>
      </c>
      <c r="E263" t="s">
        <v>253</v>
      </c>
      <c r="F263" t="s">
        <v>256</v>
      </c>
      <c r="H263" s="88">
        <f>AVERAGEIFS(Applicability!$M:$M,Applicability!$A:$A,B263,Applicability!$B:$B,D263,Applicability!$C:$C,C263)</f>
        <v>3.0000000000000027E-2</v>
      </c>
      <c r="I263">
        <v>15</v>
      </c>
      <c r="J263" s="88">
        <v>0</v>
      </c>
      <c r="K263" s="88">
        <f t="shared" si="20"/>
        <v>0</v>
      </c>
      <c r="V263" t="s">
        <v>194</v>
      </c>
      <c r="W263" t="s">
        <v>258</v>
      </c>
      <c r="X263" t="s">
        <v>196</v>
      </c>
      <c r="Y263" t="s">
        <v>316</v>
      </c>
      <c r="Z263" t="s">
        <v>253</v>
      </c>
      <c r="AA263" t="s">
        <v>256</v>
      </c>
      <c r="AC263" s="88">
        <f>AVERAGEIFS(Applicability!$M:$M,Applicability!$A:$A,W263,Applicability!$B:$B,Y263,Applicability!$C:$C,X263)</f>
        <v>3.0000000000000027E-2</v>
      </c>
      <c r="AD263">
        <v>15</v>
      </c>
      <c r="AE263" s="88">
        <v>0</v>
      </c>
      <c r="AF263" s="88">
        <f t="shared" si="21"/>
        <v>0</v>
      </c>
      <c r="AJ263" t="s">
        <v>194</v>
      </c>
      <c r="AK263" t="s">
        <v>258</v>
      </c>
      <c r="AL263" t="s">
        <v>196</v>
      </c>
      <c r="AM263" t="s">
        <v>316</v>
      </c>
      <c r="AN263" t="s">
        <v>253</v>
      </c>
      <c r="AO263" t="s">
        <v>256</v>
      </c>
      <c r="AQ263" s="88">
        <f>AVERAGEIFS(Applicability!$M:$M,Applicability!$A:$A,AK263,Applicability!$B:$B,AM263,Applicability!$C:$C,AL263)</f>
        <v>3.0000000000000027E-2</v>
      </c>
      <c r="AR263">
        <v>15</v>
      </c>
      <c r="AS263" s="88">
        <v>0</v>
      </c>
      <c r="AT263" s="88">
        <f t="shared" si="22"/>
        <v>0</v>
      </c>
    </row>
    <row r="264" spans="1:46">
      <c r="A264" t="s">
        <v>194</v>
      </c>
      <c r="B264" t="s">
        <v>258</v>
      </c>
      <c r="C264" t="s">
        <v>201</v>
      </c>
      <c r="D264" t="s">
        <v>88</v>
      </c>
      <c r="E264" t="s">
        <v>253</v>
      </c>
      <c r="F264" t="s">
        <v>256</v>
      </c>
      <c r="H264" s="88">
        <f>AVERAGEIFS(Applicability!$M:$M,Applicability!$A:$A,B264,Applicability!$B:$B,D264,Applicability!$C:$C,C264)</f>
        <v>3.0000000000000027E-2</v>
      </c>
      <c r="I264">
        <v>15</v>
      </c>
      <c r="J264" s="88">
        <v>0</v>
      </c>
      <c r="K264" s="88">
        <f t="shared" si="20"/>
        <v>0</v>
      </c>
      <c r="V264" t="s">
        <v>194</v>
      </c>
      <c r="W264" t="s">
        <v>258</v>
      </c>
      <c r="X264" t="s">
        <v>201</v>
      </c>
      <c r="Y264" t="s">
        <v>88</v>
      </c>
      <c r="Z264" t="s">
        <v>253</v>
      </c>
      <c r="AA264" t="s">
        <v>256</v>
      </c>
      <c r="AC264" s="88">
        <f>AVERAGEIFS(Applicability!$M:$M,Applicability!$A:$A,W264,Applicability!$B:$B,Y264,Applicability!$C:$C,X264)</f>
        <v>3.0000000000000027E-2</v>
      </c>
      <c r="AD264">
        <v>15</v>
      </c>
      <c r="AE264" s="88">
        <v>0</v>
      </c>
      <c r="AF264" s="88">
        <f t="shared" si="21"/>
        <v>0</v>
      </c>
      <c r="AJ264" t="s">
        <v>194</v>
      </c>
      <c r="AK264" t="s">
        <v>258</v>
      </c>
      <c r="AL264" t="s">
        <v>201</v>
      </c>
      <c r="AM264" t="s">
        <v>88</v>
      </c>
      <c r="AN264" t="s">
        <v>253</v>
      </c>
      <c r="AO264" t="s">
        <v>256</v>
      </c>
      <c r="AQ264" s="88">
        <f>AVERAGEIFS(Applicability!$M:$M,Applicability!$A:$A,AK264,Applicability!$B:$B,AM264,Applicability!$C:$C,AL264)</f>
        <v>3.0000000000000027E-2</v>
      </c>
      <c r="AR264">
        <v>15</v>
      </c>
      <c r="AS264" s="88">
        <v>0</v>
      </c>
      <c r="AT264" s="88">
        <f t="shared" si="22"/>
        <v>0</v>
      </c>
    </row>
    <row r="265" spans="1:46">
      <c r="A265" t="s">
        <v>194</v>
      </c>
      <c r="B265" t="s">
        <v>258</v>
      </c>
      <c r="C265" t="s">
        <v>201</v>
      </c>
      <c r="D265" t="s">
        <v>199</v>
      </c>
      <c r="E265" t="s">
        <v>253</v>
      </c>
      <c r="F265" t="s">
        <v>256</v>
      </c>
      <c r="H265" s="88">
        <f>AVERAGEIFS(Applicability!$M:$M,Applicability!$A:$A,B265,Applicability!$B:$B,D265,Applicability!$C:$C,C265)</f>
        <v>3.0000000000000027E-2</v>
      </c>
      <c r="I265">
        <v>15</v>
      </c>
      <c r="J265" s="88">
        <v>0</v>
      </c>
      <c r="K265" s="88">
        <f t="shared" si="20"/>
        <v>0</v>
      </c>
      <c r="V265" t="s">
        <v>194</v>
      </c>
      <c r="W265" t="s">
        <v>258</v>
      </c>
      <c r="X265" t="s">
        <v>201</v>
      </c>
      <c r="Y265" t="s">
        <v>199</v>
      </c>
      <c r="Z265" t="s">
        <v>253</v>
      </c>
      <c r="AA265" t="s">
        <v>256</v>
      </c>
      <c r="AC265" s="88">
        <f>AVERAGEIFS(Applicability!$M:$M,Applicability!$A:$A,W265,Applicability!$B:$B,Y265,Applicability!$C:$C,X265)</f>
        <v>3.0000000000000027E-2</v>
      </c>
      <c r="AD265">
        <v>15</v>
      </c>
      <c r="AE265" s="88">
        <v>0</v>
      </c>
      <c r="AF265" s="88">
        <f t="shared" si="21"/>
        <v>0</v>
      </c>
      <c r="AJ265" t="s">
        <v>194</v>
      </c>
      <c r="AK265" t="s">
        <v>258</v>
      </c>
      <c r="AL265" t="s">
        <v>201</v>
      </c>
      <c r="AM265" t="s">
        <v>199</v>
      </c>
      <c r="AN265" t="s">
        <v>253</v>
      </c>
      <c r="AO265" t="s">
        <v>256</v>
      </c>
      <c r="AQ265" s="88">
        <f>AVERAGEIFS(Applicability!$M:$M,Applicability!$A:$A,AK265,Applicability!$B:$B,AM265,Applicability!$C:$C,AL265)</f>
        <v>3.0000000000000027E-2</v>
      </c>
      <c r="AR265">
        <v>15</v>
      </c>
      <c r="AS265" s="88">
        <v>0</v>
      </c>
      <c r="AT265" s="88">
        <f t="shared" si="22"/>
        <v>0</v>
      </c>
    </row>
    <row r="266" spans="1:46">
      <c r="A266" t="s">
        <v>194</v>
      </c>
      <c r="B266" t="s">
        <v>258</v>
      </c>
      <c r="C266" t="s">
        <v>201</v>
      </c>
      <c r="D266" t="s">
        <v>316</v>
      </c>
      <c r="E266" t="s">
        <v>253</v>
      </c>
      <c r="F266" t="s">
        <v>256</v>
      </c>
      <c r="H266" s="88">
        <f>AVERAGEIFS(Applicability!$M:$M,Applicability!$A:$A,B266,Applicability!$B:$B,D266,Applicability!$C:$C,C266)</f>
        <v>3.0000000000000027E-2</v>
      </c>
      <c r="I266">
        <v>15</v>
      </c>
      <c r="J266" s="88">
        <v>0</v>
      </c>
      <c r="K266" s="88">
        <f t="shared" si="20"/>
        <v>0</v>
      </c>
      <c r="V266" t="s">
        <v>194</v>
      </c>
      <c r="W266" t="s">
        <v>258</v>
      </c>
      <c r="X266" t="s">
        <v>201</v>
      </c>
      <c r="Y266" t="s">
        <v>316</v>
      </c>
      <c r="Z266" t="s">
        <v>253</v>
      </c>
      <c r="AA266" t="s">
        <v>256</v>
      </c>
      <c r="AC266" s="88">
        <f>AVERAGEIFS(Applicability!$M:$M,Applicability!$A:$A,W266,Applicability!$B:$B,Y266,Applicability!$C:$C,X266)</f>
        <v>3.0000000000000027E-2</v>
      </c>
      <c r="AD266">
        <v>15</v>
      </c>
      <c r="AE266" s="88">
        <v>0</v>
      </c>
      <c r="AF266" s="88">
        <f t="shared" si="21"/>
        <v>0</v>
      </c>
      <c r="AJ266" t="s">
        <v>194</v>
      </c>
      <c r="AK266" t="s">
        <v>258</v>
      </c>
      <c r="AL266" t="s">
        <v>201</v>
      </c>
      <c r="AM266" t="s">
        <v>316</v>
      </c>
      <c r="AN266" t="s">
        <v>253</v>
      </c>
      <c r="AO266" t="s">
        <v>256</v>
      </c>
      <c r="AQ266" s="88">
        <f>AVERAGEIFS(Applicability!$M:$M,Applicability!$A:$A,AK266,Applicability!$B:$B,AM266,Applicability!$C:$C,AL266)</f>
        <v>3.0000000000000027E-2</v>
      </c>
      <c r="AR266">
        <v>15</v>
      </c>
      <c r="AS266" s="88">
        <v>0</v>
      </c>
      <c r="AT266" s="88">
        <f t="shared" si="22"/>
        <v>0</v>
      </c>
    </row>
    <row r="267" spans="1:46">
      <c r="A267" t="s">
        <v>194</v>
      </c>
      <c r="B267" t="s">
        <v>259</v>
      </c>
      <c r="C267" t="s">
        <v>196</v>
      </c>
      <c r="D267" t="s">
        <v>88</v>
      </c>
      <c r="E267" t="s">
        <v>253</v>
      </c>
      <c r="F267" t="s">
        <v>256</v>
      </c>
      <c r="G267" t="s">
        <v>386</v>
      </c>
      <c r="H267" s="88">
        <f>AVERAGEIFS(Applicability!$M:$M,Applicability!$A:$A,B267,Applicability!$B:$B,D267,Applicability!$C:$C,C267)</f>
        <v>0.5</v>
      </c>
      <c r="I267">
        <v>15</v>
      </c>
      <c r="J267" s="87">
        <f t="shared" ref="J267:J273" si="23">H267</f>
        <v>0.5</v>
      </c>
      <c r="K267" s="88">
        <f t="shared" si="20"/>
        <v>0.5</v>
      </c>
      <c r="V267" t="s">
        <v>194</v>
      </c>
      <c r="W267" t="s">
        <v>259</v>
      </c>
      <c r="X267" t="s">
        <v>196</v>
      </c>
      <c r="Y267" t="s">
        <v>88</v>
      </c>
      <c r="Z267" t="s">
        <v>253</v>
      </c>
      <c r="AA267" t="s">
        <v>256</v>
      </c>
      <c r="AB267" t="s">
        <v>386</v>
      </c>
      <c r="AC267" s="88">
        <f>AVERAGEIFS(Applicability!$M:$M,Applicability!$A:$A,W267,Applicability!$B:$B,Y267,Applicability!$C:$C,X267)</f>
        <v>0.5</v>
      </c>
      <c r="AD267">
        <v>15</v>
      </c>
      <c r="AE267" s="87">
        <f t="shared" ref="AE267:AE273" si="24">AC267</f>
        <v>0.5</v>
      </c>
      <c r="AF267" s="88">
        <f t="shared" si="21"/>
        <v>0.5</v>
      </c>
      <c r="AJ267" t="s">
        <v>194</v>
      </c>
      <c r="AK267" t="s">
        <v>259</v>
      </c>
      <c r="AL267" t="s">
        <v>196</v>
      </c>
      <c r="AM267" t="s">
        <v>88</v>
      </c>
      <c r="AN267" t="s">
        <v>253</v>
      </c>
      <c r="AO267" t="s">
        <v>256</v>
      </c>
      <c r="AP267" t="s">
        <v>386</v>
      </c>
      <c r="AQ267" s="88">
        <f>AVERAGEIFS(Applicability!$M:$M,Applicability!$A:$A,AK267,Applicability!$B:$B,AM267,Applicability!$C:$C,AL267)</f>
        <v>0.5</v>
      </c>
      <c r="AR267">
        <v>15</v>
      </c>
      <c r="AS267" s="87">
        <f t="shared" ref="AS267:AS273" si="25">AQ267</f>
        <v>0.5</v>
      </c>
      <c r="AT267" s="88">
        <f t="shared" si="22"/>
        <v>0.5</v>
      </c>
    </row>
    <row r="268" spans="1:46">
      <c r="A268" t="s">
        <v>194</v>
      </c>
      <c r="B268" t="s">
        <v>259</v>
      </c>
      <c r="C268" t="s">
        <v>196</v>
      </c>
      <c r="D268" t="s">
        <v>199</v>
      </c>
      <c r="E268" t="s">
        <v>253</v>
      </c>
      <c r="F268" t="s">
        <v>256</v>
      </c>
      <c r="G268" t="s">
        <v>386</v>
      </c>
      <c r="H268" s="88">
        <f>AVERAGEIFS(Applicability!$M:$M,Applicability!$A:$A,B268,Applicability!$B:$B,D268,Applicability!$C:$C,C268)</f>
        <v>0.5</v>
      </c>
      <c r="I268">
        <v>15</v>
      </c>
      <c r="J268" s="87">
        <f t="shared" si="23"/>
        <v>0.5</v>
      </c>
      <c r="K268" s="88">
        <f t="shared" si="20"/>
        <v>0.5</v>
      </c>
      <c r="V268" t="s">
        <v>194</v>
      </c>
      <c r="W268" t="s">
        <v>259</v>
      </c>
      <c r="X268" t="s">
        <v>196</v>
      </c>
      <c r="Y268" t="s">
        <v>199</v>
      </c>
      <c r="Z268" t="s">
        <v>253</v>
      </c>
      <c r="AA268" t="s">
        <v>256</v>
      </c>
      <c r="AB268" t="s">
        <v>386</v>
      </c>
      <c r="AC268" s="88">
        <f>AVERAGEIFS(Applicability!$M:$M,Applicability!$A:$A,W268,Applicability!$B:$B,Y268,Applicability!$C:$C,X268)</f>
        <v>0.5</v>
      </c>
      <c r="AD268">
        <v>15</v>
      </c>
      <c r="AE268" s="87">
        <f t="shared" si="24"/>
        <v>0.5</v>
      </c>
      <c r="AF268" s="88">
        <f t="shared" si="21"/>
        <v>0.5</v>
      </c>
      <c r="AJ268" t="s">
        <v>194</v>
      </c>
      <c r="AK268" t="s">
        <v>259</v>
      </c>
      <c r="AL268" t="s">
        <v>196</v>
      </c>
      <c r="AM268" t="s">
        <v>199</v>
      </c>
      <c r="AN268" t="s">
        <v>253</v>
      </c>
      <c r="AO268" t="s">
        <v>256</v>
      </c>
      <c r="AP268" t="s">
        <v>386</v>
      </c>
      <c r="AQ268" s="88">
        <f>AVERAGEIFS(Applicability!$M:$M,Applicability!$A:$A,AK268,Applicability!$B:$B,AM268,Applicability!$C:$C,AL268)</f>
        <v>0.5</v>
      </c>
      <c r="AR268">
        <v>15</v>
      </c>
      <c r="AS268" s="87">
        <f t="shared" si="25"/>
        <v>0.5</v>
      </c>
      <c r="AT268" s="88">
        <f t="shared" si="22"/>
        <v>0.5</v>
      </c>
    </row>
    <row r="269" spans="1:46">
      <c r="A269" t="s">
        <v>194</v>
      </c>
      <c r="B269" t="s">
        <v>259</v>
      </c>
      <c r="C269" t="s">
        <v>196</v>
      </c>
      <c r="D269" t="s">
        <v>316</v>
      </c>
      <c r="E269" t="s">
        <v>253</v>
      </c>
      <c r="F269" t="s">
        <v>256</v>
      </c>
      <c r="G269" t="s">
        <v>386</v>
      </c>
      <c r="H269" s="88">
        <f>AVERAGEIFS(Applicability!$M:$M,Applicability!$A:$A,B269,Applicability!$B:$B,D269,Applicability!$C:$C,C269)</f>
        <v>0.5</v>
      </c>
      <c r="I269">
        <v>15</v>
      </c>
      <c r="J269" s="87">
        <f t="shared" si="23"/>
        <v>0.5</v>
      </c>
      <c r="K269" s="88">
        <f t="shared" si="20"/>
        <v>0.5</v>
      </c>
      <c r="V269" t="s">
        <v>194</v>
      </c>
      <c r="W269" t="s">
        <v>259</v>
      </c>
      <c r="X269" t="s">
        <v>196</v>
      </c>
      <c r="Y269" t="s">
        <v>316</v>
      </c>
      <c r="Z269" t="s">
        <v>253</v>
      </c>
      <c r="AA269" t="s">
        <v>256</v>
      </c>
      <c r="AB269" t="s">
        <v>386</v>
      </c>
      <c r="AC269" s="88">
        <f>AVERAGEIFS(Applicability!$M:$M,Applicability!$A:$A,W269,Applicability!$B:$B,Y269,Applicability!$C:$C,X269)</f>
        <v>0.5</v>
      </c>
      <c r="AD269">
        <v>15</v>
      </c>
      <c r="AE269" s="87">
        <f t="shared" si="24"/>
        <v>0.5</v>
      </c>
      <c r="AF269" s="88">
        <f t="shared" si="21"/>
        <v>0.5</v>
      </c>
      <c r="AJ269" t="s">
        <v>194</v>
      </c>
      <c r="AK269" t="s">
        <v>259</v>
      </c>
      <c r="AL269" t="s">
        <v>196</v>
      </c>
      <c r="AM269" t="s">
        <v>316</v>
      </c>
      <c r="AN269" t="s">
        <v>253</v>
      </c>
      <c r="AO269" t="s">
        <v>256</v>
      </c>
      <c r="AP269" t="s">
        <v>386</v>
      </c>
      <c r="AQ269" s="88">
        <f>AVERAGEIFS(Applicability!$M:$M,Applicability!$A:$A,AK269,Applicability!$B:$B,AM269,Applicability!$C:$C,AL269)</f>
        <v>0.5</v>
      </c>
      <c r="AR269">
        <v>15</v>
      </c>
      <c r="AS269" s="87">
        <f t="shared" si="25"/>
        <v>0.5</v>
      </c>
      <c r="AT269" s="88">
        <f t="shared" si="22"/>
        <v>0.5</v>
      </c>
    </row>
    <row r="270" spans="1:46">
      <c r="A270" t="s">
        <v>194</v>
      </c>
      <c r="B270" t="s">
        <v>259</v>
      </c>
      <c r="C270" t="s">
        <v>201</v>
      </c>
      <c r="D270" t="s">
        <v>88</v>
      </c>
      <c r="E270" t="s">
        <v>253</v>
      </c>
      <c r="F270" t="s">
        <v>256</v>
      </c>
      <c r="G270" t="s">
        <v>386</v>
      </c>
      <c r="H270" s="88">
        <f>AVERAGEIFS(Applicability!$M:$M,Applicability!$A:$A,B270,Applicability!$B:$B,D270,Applicability!$C:$C,C270)</f>
        <v>0.5</v>
      </c>
      <c r="I270">
        <v>15</v>
      </c>
      <c r="J270" s="87">
        <f t="shared" si="23"/>
        <v>0.5</v>
      </c>
      <c r="K270" s="88">
        <f t="shared" si="20"/>
        <v>0.5</v>
      </c>
      <c r="V270" t="s">
        <v>194</v>
      </c>
      <c r="W270" t="s">
        <v>259</v>
      </c>
      <c r="X270" t="s">
        <v>201</v>
      </c>
      <c r="Y270" t="s">
        <v>88</v>
      </c>
      <c r="Z270" t="s">
        <v>253</v>
      </c>
      <c r="AA270" t="s">
        <v>256</v>
      </c>
      <c r="AB270" t="s">
        <v>386</v>
      </c>
      <c r="AC270" s="88">
        <f>AVERAGEIFS(Applicability!$M:$M,Applicability!$A:$A,W270,Applicability!$B:$B,Y270,Applicability!$C:$C,X270)</f>
        <v>0.5</v>
      </c>
      <c r="AD270">
        <v>15</v>
      </c>
      <c r="AE270" s="87">
        <f t="shared" si="24"/>
        <v>0.5</v>
      </c>
      <c r="AF270" s="88">
        <f t="shared" si="21"/>
        <v>0.5</v>
      </c>
      <c r="AJ270" t="s">
        <v>194</v>
      </c>
      <c r="AK270" t="s">
        <v>259</v>
      </c>
      <c r="AL270" t="s">
        <v>201</v>
      </c>
      <c r="AM270" t="s">
        <v>88</v>
      </c>
      <c r="AN270" t="s">
        <v>253</v>
      </c>
      <c r="AO270" t="s">
        <v>256</v>
      </c>
      <c r="AP270" t="s">
        <v>386</v>
      </c>
      <c r="AQ270" s="88">
        <f>AVERAGEIFS(Applicability!$M:$M,Applicability!$A:$A,AK270,Applicability!$B:$B,AM270,Applicability!$C:$C,AL270)</f>
        <v>0.5</v>
      </c>
      <c r="AR270">
        <v>15</v>
      </c>
      <c r="AS270" s="87">
        <f t="shared" si="25"/>
        <v>0.5</v>
      </c>
      <c r="AT270" s="88">
        <f t="shared" si="22"/>
        <v>0.5</v>
      </c>
    </row>
    <row r="271" spans="1:46">
      <c r="A271" t="s">
        <v>194</v>
      </c>
      <c r="B271" t="s">
        <v>259</v>
      </c>
      <c r="C271" t="s">
        <v>201</v>
      </c>
      <c r="D271" t="s">
        <v>199</v>
      </c>
      <c r="E271" t="s">
        <v>253</v>
      </c>
      <c r="F271" t="s">
        <v>256</v>
      </c>
      <c r="G271" t="s">
        <v>386</v>
      </c>
      <c r="H271" s="88">
        <f>AVERAGEIFS(Applicability!$M:$M,Applicability!$A:$A,B271,Applicability!$B:$B,D271,Applicability!$C:$C,C271)</f>
        <v>0.5</v>
      </c>
      <c r="I271">
        <v>15</v>
      </c>
      <c r="J271" s="87">
        <f t="shared" si="23"/>
        <v>0.5</v>
      </c>
      <c r="K271" s="88">
        <f t="shared" si="20"/>
        <v>0.5</v>
      </c>
      <c r="V271" t="s">
        <v>194</v>
      </c>
      <c r="W271" t="s">
        <v>259</v>
      </c>
      <c r="X271" t="s">
        <v>201</v>
      </c>
      <c r="Y271" t="s">
        <v>199</v>
      </c>
      <c r="Z271" t="s">
        <v>253</v>
      </c>
      <c r="AA271" t="s">
        <v>256</v>
      </c>
      <c r="AB271" t="s">
        <v>386</v>
      </c>
      <c r="AC271" s="88">
        <f>AVERAGEIFS(Applicability!$M:$M,Applicability!$A:$A,W271,Applicability!$B:$B,Y271,Applicability!$C:$C,X271)</f>
        <v>0.5</v>
      </c>
      <c r="AD271">
        <v>15</v>
      </c>
      <c r="AE271" s="87">
        <f t="shared" si="24"/>
        <v>0.5</v>
      </c>
      <c r="AF271" s="88">
        <f t="shared" si="21"/>
        <v>0.5</v>
      </c>
      <c r="AJ271" t="s">
        <v>194</v>
      </c>
      <c r="AK271" t="s">
        <v>259</v>
      </c>
      <c r="AL271" t="s">
        <v>201</v>
      </c>
      <c r="AM271" t="s">
        <v>199</v>
      </c>
      <c r="AN271" t="s">
        <v>253</v>
      </c>
      <c r="AO271" t="s">
        <v>256</v>
      </c>
      <c r="AP271" t="s">
        <v>386</v>
      </c>
      <c r="AQ271" s="88">
        <f>AVERAGEIFS(Applicability!$M:$M,Applicability!$A:$A,AK271,Applicability!$B:$B,AM271,Applicability!$C:$C,AL271)</f>
        <v>0.5</v>
      </c>
      <c r="AR271">
        <v>15</v>
      </c>
      <c r="AS271" s="87">
        <f t="shared" si="25"/>
        <v>0.5</v>
      </c>
      <c r="AT271" s="88">
        <f t="shared" si="22"/>
        <v>0.5</v>
      </c>
    </row>
    <row r="272" spans="1:46">
      <c r="A272" t="s">
        <v>194</v>
      </c>
      <c r="B272" t="s">
        <v>259</v>
      </c>
      <c r="C272" t="s">
        <v>201</v>
      </c>
      <c r="D272" t="s">
        <v>316</v>
      </c>
      <c r="E272" t="s">
        <v>253</v>
      </c>
      <c r="F272" t="s">
        <v>256</v>
      </c>
      <c r="G272" t="s">
        <v>386</v>
      </c>
      <c r="H272" s="88">
        <f>AVERAGEIFS(Applicability!$M:$M,Applicability!$A:$A,B272,Applicability!$B:$B,D272,Applicability!$C:$C,C272)</f>
        <v>0.5</v>
      </c>
      <c r="I272">
        <v>15</v>
      </c>
      <c r="J272" s="87">
        <f t="shared" si="23"/>
        <v>0.5</v>
      </c>
      <c r="K272" s="88">
        <f t="shared" si="20"/>
        <v>0.5</v>
      </c>
      <c r="V272" t="s">
        <v>194</v>
      </c>
      <c r="W272" t="s">
        <v>259</v>
      </c>
      <c r="X272" t="s">
        <v>201</v>
      </c>
      <c r="Y272" t="s">
        <v>316</v>
      </c>
      <c r="Z272" t="s">
        <v>253</v>
      </c>
      <c r="AA272" t="s">
        <v>256</v>
      </c>
      <c r="AB272" t="s">
        <v>386</v>
      </c>
      <c r="AC272" s="88">
        <f>AVERAGEIFS(Applicability!$M:$M,Applicability!$A:$A,W272,Applicability!$B:$B,Y272,Applicability!$C:$C,X272)</f>
        <v>0.5</v>
      </c>
      <c r="AD272">
        <v>15</v>
      </c>
      <c r="AE272" s="87">
        <f t="shared" si="24"/>
        <v>0.5</v>
      </c>
      <c r="AF272" s="88">
        <f t="shared" si="21"/>
        <v>0.5</v>
      </c>
      <c r="AJ272" t="s">
        <v>194</v>
      </c>
      <c r="AK272" t="s">
        <v>259</v>
      </c>
      <c r="AL272" t="s">
        <v>201</v>
      </c>
      <c r="AM272" t="s">
        <v>316</v>
      </c>
      <c r="AN272" t="s">
        <v>253</v>
      </c>
      <c r="AO272" t="s">
        <v>256</v>
      </c>
      <c r="AP272" t="s">
        <v>386</v>
      </c>
      <c r="AQ272" s="88">
        <f>AVERAGEIFS(Applicability!$M:$M,Applicability!$A:$A,AK272,Applicability!$B:$B,AM272,Applicability!$C:$C,AL272)</f>
        <v>0.5</v>
      </c>
      <c r="AR272">
        <v>15</v>
      </c>
      <c r="AS272" s="87">
        <f t="shared" si="25"/>
        <v>0.5</v>
      </c>
      <c r="AT272" s="88">
        <f t="shared" si="22"/>
        <v>0.5</v>
      </c>
    </row>
    <row r="273" spans="1:46">
      <c r="A273" t="s">
        <v>194</v>
      </c>
      <c r="B273" t="s">
        <v>260</v>
      </c>
      <c r="C273" t="s">
        <v>196</v>
      </c>
      <c r="D273" t="s">
        <v>88</v>
      </c>
      <c r="E273" t="s">
        <v>253</v>
      </c>
      <c r="F273" t="s">
        <v>254</v>
      </c>
      <c r="G273" t="s">
        <v>386</v>
      </c>
      <c r="H273" s="88">
        <f>AVERAGEIFS(Applicability!$M:$M,Applicability!$A:$A,B273,Applicability!$B:$B,D273,Applicability!$C:$C,C273)</f>
        <v>0.21999999999999997</v>
      </c>
      <c r="I273">
        <v>14</v>
      </c>
      <c r="J273" s="87">
        <f t="shared" si="23"/>
        <v>0.21999999999999997</v>
      </c>
      <c r="K273" s="88">
        <f t="shared" si="20"/>
        <v>0.21999999999999997</v>
      </c>
      <c r="V273" t="s">
        <v>194</v>
      </c>
      <c r="W273" t="s">
        <v>260</v>
      </c>
      <c r="X273" t="s">
        <v>196</v>
      </c>
      <c r="Y273" t="s">
        <v>88</v>
      </c>
      <c r="Z273" t="s">
        <v>253</v>
      </c>
      <c r="AA273" t="s">
        <v>254</v>
      </c>
      <c r="AB273" t="s">
        <v>386</v>
      </c>
      <c r="AC273" s="88">
        <f>AVERAGEIFS(Applicability!$M:$M,Applicability!$A:$A,W273,Applicability!$B:$B,Y273,Applicability!$C:$C,X273)</f>
        <v>0.21999999999999997</v>
      </c>
      <c r="AD273">
        <v>14</v>
      </c>
      <c r="AE273" s="87">
        <f t="shared" si="24"/>
        <v>0.21999999999999997</v>
      </c>
      <c r="AF273" s="88">
        <f t="shared" si="21"/>
        <v>0.21999999999999997</v>
      </c>
      <c r="AJ273" t="s">
        <v>194</v>
      </c>
      <c r="AK273" t="s">
        <v>260</v>
      </c>
      <c r="AL273" t="s">
        <v>196</v>
      </c>
      <c r="AM273" t="s">
        <v>88</v>
      </c>
      <c r="AN273" t="s">
        <v>253</v>
      </c>
      <c r="AO273" t="s">
        <v>254</v>
      </c>
      <c r="AP273" t="s">
        <v>386</v>
      </c>
      <c r="AQ273" s="88">
        <f>AVERAGEIFS(Applicability!$M:$M,Applicability!$A:$A,AK273,Applicability!$B:$B,AM273,Applicability!$C:$C,AL273)</f>
        <v>0.21999999999999997</v>
      </c>
      <c r="AR273">
        <v>14</v>
      </c>
      <c r="AS273" s="87">
        <f t="shared" si="25"/>
        <v>0.21999999999999997</v>
      </c>
      <c r="AT273" s="88">
        <f t="shared" si="22"/>
        <v>0.21999999999999997</v>
      </c>
    </row>
    <row r="274" spans="1:46">
      <c r="A274" t="s">
        <v>194</v>
      </c>
      <c r="B274" t="s">
        <v>260</v>
      </c>
      <c r="C274" t="s">
        <v>196</v>
      </c>
      <c r="D274" t="s">
        <v>199</v>
      </c>
      <c r="E274" t="s">
        <v>253</v>
      </c>
      <c r="F274" t="s">
        <v>254</v>
      </c>
      <c r="G274" t="s">
        <v>386</v>
      </c>
      <c r="H274" s="88">
        <f>AVERAGEIFS(Applicability!$M:$M,Applicability!$A:$A,B274,Applicability!$B:$B,D274,Applicability!$C:$C,C274)</f>
        <v>0.21999999999999997</v>
      </c>
      <c r="I274">
        <v>14</v>
      </c>
      <c r="J274" s="87">
        <f t="shared" ref="J274:J278" si="26">H274</f>
        <v>0.21999999999999997</v>
      </c>
      <c r="K274" s="88">
        <f t="shared" si="20"/>
        <v>0.21999999999999997</v>
      </c>
      <c r="V274" t="s">
        <v>194</v>
      </c>
      <c r="W274" t="s">
        <v>260</v>
      </c>
      <c r="X274" t="s">
        <v>196</v>
      </c>
      <c r="Y274" t="s">
        <v>199</v>
      </c>
      <c r="Z274" t="s">
        <v>253</v>
      </c>
      <c r="AA274" t="s">
        <v>254</v>
      </c>
      <c r="AB274" t="s">
        <v>386</v>
      </c>
      <c r="AC274" s="88">
        <f>AVERAGEIFS(Applicability!$M:$M,Applicability!$A:$A,W274,Applicability!$B:$B,Y274,Applicability!$C:$C,X274)</f>
        <v>0.21999999999999997</v>
      </c>
      <c r="AD274">
        <v>14</v>
      </c>
      <c r="AE274" s="87">
        <f t="shared" ref="AE274:AE278" si="27">AC274</f>
        <v>0.21999999999999997</v>
      </c>
      <c r="AF274" s="88">
        <f t="shared" si="21"/>
        <v>0.21999999999999997</v>
      </c>
      <c r="AJ274" t="s">
        <v>194</v>
      </c>
      <c r="AK274" t="s">
        <v>260</v>
      </c>
      <c r="AL274" t="s">
        <v>196</v>
      </c>
      <c r="AM274" t="s">
        <v>199</v>
      </c>
      <c r="AN274" t="s">
        <v>253</v>
      </c>
      <c r="AO274" t="s">
        <v>254</v>
      </c>
      <c r="AP274" t="s">
        <v>386</v>
      </c>
      <c r="AQ274" s="88">
        <f>AVERAGEIFS(Applicability!$M:$M,Applicability!$A:$A,AK274,Applicability!$B:$B,AM274,Applicability!$C:$C,AL274)</f>
        <v>0.21999999999999997</v>
      </c>
      <c r="AR274">
        <v>14</v>
      </c>
      <c r="AS274" s="87">
        <f t="shared" ref="AS274:AS278" si="28">AQ274</f>
        <v>0.21999999999999997</v>
      </c>
      <c r="AT274" s="88">
        <f t="shared" si="22"/>
        <v>0.21999999999999997</v>
      </c>
    </row>
    <row r="275" spans="1:46">
      <c r="A275" t="s">
        <v>194</v>
      </c>
      <c r="B275" t="s">
        <v>260</v>
      </c>
      <c r="C275" t="s">
        <v>196</v>
      </c>
      <c r="D275" t="s">
        <v>316</v>
      </c>
      <c r="E275" t="s">
        <v>253</v>
      </c>
      <c r="F275" t="s">
        <v>254</v>
      </c>
      <c r="G275" t="s">
        <v>386</v>
      </c>
      <c r="H275" s="88">
        <f>AVERAGEIFS(Applicability!$M:$M,Applicability!$A:$A,B275,Applicability!$B:$B,D275,Applicability!$C:$C,C275)</f>
        <v>0.21999999999999997</v>
      </c>
      <c r="I275">
        <v>14</v>
      </c>
      <c r="J275" s="87">
        <f t="shared" si="26"/>
        <v>0.21999999999999997</v>
      </c>
      <c r="K275" s="88">
        <f t="shared" si="20"/>
        <v>0.21999999999999997</v>
      </c>
      <c r="V275" t="s">
        <v>194</v>
      </c>
      <c r="W275" t="s">
        <v>260</v>
      </c>
      <c r="X275" t="s">
        <v>196</v>
      </c>
      <c r="Y275" t="s">
        <v>316</v>
      </c>
      <c r="Z275" t="s">
        <v>253</v>
      </c>
      <c r="AA275" t="s">
        <v>254</v>
      </c>
      <c r="AB275" t="s">
        <v>386</v>
      </c>
      <c r="AC275" s="88">
        <f>AVERAGEIFS(Applicability!$M:$M,Applicability!$A:$A,W275,Applicability!$B:$B,Y275,Applicability!$C:$C,X275)</f>
        <v>0.21999999999999997</v>
      </c>
      <c r="AD275">
        <v>14</v>
      </c>
      <c r="AE275" s="87">
        <f t="shared" si="27"/>
        <v>0.21999999999999997</v>
      </c>
      <c r="AF275" s="88">
        <f t="shared" si="21"/>
        <v>0.21999999999999997</v>
      </c>
      <c r="AJ275" t="s">
        <v>194</v>
      </c>
      <c r="AK275" t="s">
        <v>260</v>
      </c>
      <c r="AL275" t="s">
        <v>196</v>
      </c>
      <c r="AM275" t="s">
        <v>316</v>
      </c>
      <c r="AN275" t="s">
        <v>253</v>
      </c>
      <c r="AO275" t="s">
        <v>254</v>
      </c>
      <c r="AP275" t="s">
        <v>386</v>
      </c>
      <c r="AQ275" s="88">
        <f>AVERAGEIFS(Applicability!$M:$M,Applicability!$A:$A,AK275,Applicability!$B:$B,AM275,Applicability!$C:$C,AL275)</f>
        <v>0.21999999999999997</v>
      </c>
      <c r="AR275">
        <v>14</v>
      </c>
      <c r="AS275" s="87">
        <f t="shared" si="28"/>
        <v>0.21999999999999997</v>
      </c>
      <c r="AT275" s="88">
        <f t="shared" si="22"/>
        <v>0.21999999999999997</v>
      </c>
    </row>
    <row r="276" spans="1:46">
      <c r="A276" t="s">
        <v>194</v>
      </c>
      <c r="B276" t="s">
        <v>260</v>
      </c>
      <c r="C276" t="s">
        <v>201</v>
      </c>
      <c r="D276" t="s">
        <v>88</v>
      </c>
      <c r="E276" t="s">
        <v>253</v>
      </c>
      <c r="F276" t="s">
        <v>254</v>
      </c>
      <c r="G276" t="s">
        <v>386</v>
      </c>
      <c r="H276" s="88">
        <f>AVERAGEIFS(Applicability!$M:$M,Applicability!$A:$A,B276,Applicability!$B:$B,D276,Applicability!$C:$C,C276)</f>
        <v>0.21999999999999997</v>
      </c>
      <c r="I276">
        <v>14</v>
      </c>
      <c r="J276" s="87">
        <f t="shared" si="26"/>
        <v>0.21999999999999997</v>
      </c>
      <c r="K276" s="88">
        <f t="shared" si="20"/>
        <v>0.21999999999999997</v>
      </c>
      <c r="V276" t="s">
        <v>194</v>
      </c>
      <c r="W276" t="s">
        <v>260</v>
      </c>
      <c r="X276" t="s">
        <v>201</v>
      </c>
      <c r="Y276" t="s">
        <v>88</v>
      </c>
      <c r="Z276" t="s">
        <v>253</v>
      </c>
      <c r="AA276" t="s">
        <v>254</v>
      </c>
      <c r="AB276" t="s">
        <v>386</v>
      </c>
      <c r="AC276" s="88">
        <f>AVERAGEIFS(Applicability!$M:$M,Applicability!$A:$A,W276,Applicability!$B:$B,Y276,Applicability!$C:$C,X276)</f>
        <v>0.21999999999999997</v>
      </c>
      <c r="AD276">
        <v>14</v>
      </c>
      <c r="AE276" s="87">
        <f t="shared" si="27"/>
        <v>0.21999999999999997</v>
      </c>
      <c r="AF276" s="88">
        <f t="shared" si="21"/>
        <v>0.21999999999999997</v>
      </c>
      <c r="AJ276" t="s">
        <v>194</v>
      </c>
      <c r="AK276" t="s">
        <v>260</v>
      </c>
      <c r="AL276" t="s">
        <v>201</v>
      </c>
      <c r="AM276" t="s">
        <v>88</v>
      </c>
      <c r="AN276" t="s">
        <v>253</v>
      </c>
      <c r="AO276" t="s">
        <v>254</v>
      </c>
      <c r="AP276" t="s">
        <v>386</v>
      </c>
      <c r="AQ276" s="88">
        <f>AVERAGEIFS(Applicability!$M:$M,Applicability!$A:$A,AK276,Applicability!$B:$B,AM276,Applicability!$C:$C,AL276)</f>
        <v>0.21999999999999997</v>
      </c>
      <c r="AR276">
        <v>14</v>
      </c>
      <c r="AS276" s="87">
        <f t="shared" si="28"/>
        <v>0.21999999999999997</v>
      </c>
      <c r="AT276" s="88">
        <f t="shared" si="22"/>
        <v>0.21999999999999997</v>
      </c>
    </row>
    <row r="277" spans="1:46">
      <c r="A277" t="s">
        <v>194</v>
      </c>
      <c r="B277" t="s">
        <v>260</v>
      </c>
      <c r="C277" t="s">
        <v>201</v>
      </c>
      <c r="D277" t="s">
        <v>199</v>
      </c>
      <c r="E277" t="s">
        <v>253</v>
      </c>
      <c r="F277" t="s">
        <v>254</v>
      </c>
      <c r="G277" t="s">
        <v>386</v>
      </c>
      <c r="H277" s="88">
        <f>AVERAGEIFS(Applicability!$M:$M,Applicability!$A:$A,B277,Applicability!$B:$B,D277,Applicability!$C:$C,C277)</f>
        <v>0.21999999999999997</v>
      </c>
      <c r="I277">
        <v>14</v>
      </c>
      <c r="J277" s="87">
        <f t="shared" si="26"/>
        <v>0.21999999999999997</v>
      </c>
      <c r="K277" s="88">
        <f t="shared" si="20"/>
        <v>0.21999999999999997</v>
      </c>
      <c r="V277" t="s">
        <v>194</v>
      </c>
      <c r="W277" t="s">
        <v>260</v>
      </c>
      <c r="X277" t="s">
        <v>201</v>
      </c>
      <c r="Y277" t="s">
        <v>199</v>
      </c>
      <c r="Z277" t="s">
        <v>253</v>
      </c>
      <c r="AA277" t="s">
        <v>254</v>
      </c>
      <c r="AB277" t="s">
        <v>386</v>
      </c>
      <c r="AC277" s="88">
        <f>AVERAGEIFS(Applicability!$M:$M,Applicability!$A:$A,W277,Applicability!$B:$B,Y277,Applicability!$C:$C,X277)</f>
        <v>0.21999999999999997</v>
      </c>
      <c r="AD277">
        <v>14</v>
      </c>
      <c r="AE277" s="87">
        <f t="shared" si="27"/>
        <v>0.21999999999999997</v>
      </c>
      <c r="AF277" s="88">
        <f t="shared" si="21"/>
        <v>0.21999999999999997</v>
      </c>
      <c r="AJ277" t="s">
        <v>194</v>
      </c>
      <c r="AK277" t="s">
        <v>260</v>
      </c>
      <c r="AL277" t="s">
        <v>201</v>
      </c>
      <c r="AM277" t="s">
        <v>199</v>
      </c>
      <c r="AN277" t="s">
        <v>253</v>
      </c>
      <c r="AO277" t="s">
        <v>254</v>
      </c>
      <c r="AP277" t="s">
        <v>386</v>
      </c>
      <c r="AQ277" s="88">
        <f>AVERAGEIFS(Applicability!$M:$M,Applicability!$A:$A,AK277,Applicability!$B:$B,AM277,Applicability!$C:$C,AL277)</f>
        <v>0.21999999999999997</v>
      </c>
      <c r="AR277">
        <v>14</v>
      </c>
      <c r="AS277" s="87">
        <f t="shared" si="28"/>
        <v>0.21999999999999997</v>
      </c>
      <c r="AT277" s="88">
        <f t="shared" si="22"/>
        <v>0.21999999999999997</v>
      </c>
    </row>
    <row r="278" spans="1:46">
      <c r="A278" t="s">
        <v>194</v>
      </c>
      <c r="B278" t="s">
        <v>260</v>
      </c>
      <c r="C278" t="s">
        <v>201</v>
      </c>
      <c r="D278" t="s">
        <v>316</v>
      </c>
      <c r="E278" t="s">
        <v>253</v>
      </c>
      <c r="F278" t="s">
        <v>254</v>
      </c>
      <c r="G278" t="s">
        <v>386</v>
      </c>
      <c r="H278" s="88">
        <f>AVERAGEIFS(Applicability!$M:$M,Applicability!$A:$A,B278,Applicability!$B:$B,D278,Applicability!$C:$C,C278)</f>
        <v>0.21999999999999997</v>
      </c>
      <c r="I278">
        <v>14</v>
      </c>
      <c r="J278" s="87">
        <f t="shared" si="26"/>
        <v>0.21999999999999997</v>
      </c>
      <c r="K278" s="88">
        <f t="shared" si="20"/>
        <v>0.21999999999999997</v>
      </c>
      <c r="V278" t="s">
        <v>194</v>
      </c>
      <c r="W278" t="s">
        <v>260</v>
      </c>
      <c r="X278" t="s">
        <v>201</v>
      </c>
      <c r="Y278" t="s">
        <v>316</v>
      </c>
      <c r="Z278" t="s">
        <v>253</v>
      </c>
      <c r="AA278" t="s">
        <v>254</v>
      </c>
      <c r="AB278" t="s">
        <v>386</v>
      </c>
      <c r="AC278" s="88">
        <f>AVERAGEIFS(Applicability!$M:$M,Applicability!$A:$A,W278,Applicability!$B:$B,Y278,Applicability!$C:$C,X278)</f>
        <v>0.21999999999999997</v>
      </c>
      <c r="AD278">
        <v>14</v>
      </c>
      <c r="AE278" s="87">
        <f t="shared" si="27"/>
        <v>0.21999999999999997</v>
      </c>
      <c r="AF278" s="88">
        <f t="shared" si="21"/>
        <v>0.21999999999999997</v>
      </c>
      <c r="AJ278" t="s">
        <v>194</v>
      </c>
      <c r="AK278" t="s">
        <v>260</v>
      </c>
      <c r="AL278" t="s">
        <v>201</v>
      </c>
      <c r="AM278" t="s">
        <v>316</v>
      </c>
      <c r="AN278" t="s">
        <v>253</v>
      </c>
      <c r="AO278" t="s">
        <v>254</v>
      </c>
      <c r="AP278" t="s">
        <v>386</v>
      </c>
      <c r="AQ278" s="88">
        <f>AVERAGEIFS(Applicability!$M:$M,Applicability!$A:$A,AK278,Applicability!$B:$B,AM278,Applicability!$C:$C,AL278)</f>
        <v>0.21999999999999997</v>
      </c>
      <c r="AR278">
        <v>14</v>
      </c>
      <c r="AS278" s="87">
        <f t="shared" si="28"/>
        <v>0.21999999999999997</v>
      </c>
      <c r="AT278" s="88">
        <f t="shared" si="22"/>
        <v>0.21999999999999997</v>
      </c>
    </row>
    <row r="279" spans="1:46">
      <c r="A279" t="s">
        <v>194</v>
      </c>
      <c r="B279" t="s">
        <v>261</v>
      </c>
      <c r="C279" t="s">
        <v>196</v>
      </c>
      <c r="D279" t="s">
        <v>88</v>
      </c>
      <c r="E279" t="s">
        <v>253</v>
      </c>
      <c r="F279" t="s">
        <v>256</v>
      </c>
      <c r="G279" t="s">
        <v>386</v>
      </c>
      <c r="H279" s="88">
        <f>AVERAGEIFS(Applicability!$M:$M,Applicability!$A:$A,B279,Applicability!$B:$B,D279,Applicability!$C:$C,C279)</f>
        <v>0.5</v>
      </c>
      <c r="I279">
        <v>15</v>
      </c>
      <c r="J279" s="87">
        <f t="shared" ref="J279:J290" si="29">H279</f>
        <v>0.5</v>
      </c>
      <c r="K279" s="88">
        <f t="shared" si="20"/>
        <v>0.5</v>
      </c>
      <c r="V279" t="s">
        <v>194</v>
      </c>
      <c r="W279" t="s">
        <v>261</v>
      </c>
      <c r="X279" t="s">
        <v>196</v>
      </c>
      <c r="Y279" t="s">
        <v>88</v>
      </c>
      <c r="Z279" t="s">
        <v>253</v>
      </c>
      <c r="AA279" t="s">
        <v>256</v>
      </c>
      <c r="AB279" t="s">
        <v>386</v>
      </c>
      <c r="AC279" s="88">
        <f>AVERAGEIFS(Applicability!$M:$M,Applicability!$A:$A,W279,Applicability!$B:$B,Y279,Applicability!$C:$C,X279)</f>
        <v>0.5</v>
      </c>
      <c r="AD279">
        <v>15</v>
      </c>
      <c r="AE279" s="87">
        <f t="shared" ref="AE279:AE290" si="30">AC279</f>
        <v>0.5</v>
      </c>
      <c r="AF279" s="88">
        <f t="shared" si="21"/>
        <v>0.5</v>
      </c>
      <c r="AJ279" t="s">
        <v>194</v>
      </c>
      <c r="AK279" t="s">
        <v>261</v>
      </c>
      <c r="AL279" t="s">
        <v>196</v>
      </c>
      <c r="AM279" t="s">
        <v>88</v>
      </c>
      <c r="AN279" t="s">
        <v>253</v>
      </c>
      <c r="AO279" t="s">
        <v>256</v>
      </c>
      <c r="AP279" t="s">
        <v>386</v>
      </c>
      <c r="AQ279" s="88">
        <f>AVERAGEIFS(Applicability!$M:$M,Applicability!$A:$A,AK279,Applicability!$B:$B,AM279,Applicability!$C:$C,AL279)</f>
        <v>0.5</v>
      </c>
      <c r="AR279">
        <v>15</v>
      </c>
      <c r="AS279" s="87">
        <f t="shared" ref="AS279:AS290" si="31">AQ279</f>
        <v>0.5</v>
      </c>
      <c r="AT279" s="88">
        <f t="shared" si="22"/>
        <v>0.5</v>
      </c>
    </row>
    <row r="280" spans="1:46">
      <c r="A280" t="s">
        <v>194</v>
      </c>
      <c r="B280" t="s">
        <v>261</v>
      </c>
      <c r="C280" t="s">
        <v>196</v>
      </c>
      <c r="D280" t="s">
        <v>199</v>
      </c>
      <c r="E280" t="s">
        <v>253</v>
      </c>
      <c r="F280" t="s">
        <v>256</v>
      </c>
      <c r="G280" t="s">
        <v>386</v>
      </c>
      <c r="H280" s="88">
        <f>AVERAGEIFS(Applicability!$M:$M,Applicability!$A:$A,B280,Applicability!$B:$B,D280,Applicability!$C:$C,C280)</f>
        <v>0.5</v>
      </c>
      <c r="I280">
        <v>15</v>
      </c>
      <c r="J280" s="87">
        <f t="shared" si="29"/>
        <v>0.5</v>
      </c>
      <c r="K280" s="88">
        <f t="shared" si="20"/>
        <v>0.5</v>
      </c>
      <c r="V280" t="s">
        <v>194</v>
      </c>
      <c r="W280" t="s">
        <v>261</v>
      </c>
      <c r="X280" t="s">
        <v>196</v>
      </c>
      <c r="Y280" t="s">
        <v>199</v>
      </c>
      <c r="Z280" t="s">
        <v>253</v>
      </c>
      <c r="AA280" t="s">
        <v>256</v>
      </c>
      <c r="AB280" t="s">
        <v>386</v>
      </c>
      <c r="AC280" s="88">
        <f>AVERAGEIFS(Applicability!$M:$M,Applicability!$A:$A,W280,Applicability!$B:$B,Y280,Applicability!$C:$C,X280)</f>
        <v>0.5</v>
      </c>
      <c r="AD280">
        <v>15</v>
      </c>
      <c r="AE280" s="87">
        <f t="shared" si="30"/>
        <v>0.5</v>
      </c>
      <c r="AF280" s="88">
        <f t="shared" si="21"/>
        <v>0.5</v>
      </c>
      <c r="AJ280" t="s">
        <v>194</v>
      </c>
      <c r="AK280" t="s">
        <v>261</v>
      </c>
      <c r="AL280" t="s">
        <v>196</v>
      </c>
      <c r="AM280" t="s">
        <v>199</v>
      </c>
      <c r="AN280" t="s">
        <v>253</v>
      </c>
      <c r="AO280" t="s">
        <v>256</v>
      </c>
      <c r="AP280" t="s">
        <v>386</v>
      </c>
      <c r="AQ280" s="88">
        <f>AVERAGEIFS(Applicability!$M:$M,Applicability!$A:$A,AK280,Applicability!$B:$B,AM280,Applicability!$C:$C,AL280)</f>
        <v>0.5</v>
      </c>
      <c r="AR280">
        <v>15</v>
      </c>
      <c r="AS280" s="87">
        <f t="shared" si="31"/>
        <v>0.5</v>
      </c>
      <c r="AT280" s="88">
        <f t="shared" si="22"/>
        <v>0.5</v>
      </c>
    </row>
    <row r="281" spans="1:46">
      <c r="A281" t="s">
        <v>194</v>
      </c>
      <c r="B281" t="s">
        <v>261</v>
      </c>
      <c r="C281" t="s">
        <v>196</v>
      </c>
      <c r="D281" t="s">
        <v>316</v>
      </c>
      <c r="E281" t="s">
        <v>253</v>
      </c>
      <c r="F281" t="s">
        <v>256</v>
      </c>
      <c r="G281" t="s">
        <v>386</v>
      </c>
      <c r="H281" s="88">
        <f>AVERAGEIFS(Applicability!$M:$M,Applicability!$A:$A,B281,Applicability!$B:$B,D281,Applicability!$C:$C,C281)</f>
        <v>0.5</v>
      </c>
      <c r="I281">
        <v>15</v>
      </c>
      <c r="J281" s="87">
        <f t="shared" si="29"/>
        <v>0.5</v>
      </c>
      <c r="K281" s="88">
        <f t="shared" si="20"/>
        <v>0.5</v>
      </c>
      <c r="V281" t="s">
        <v>194</v>
      </c>
      <c r="W281" t="s">
        <v>261</v>
      </c>
      <c r="X281" t="s">
        <v>196</v>
      </c>
      <c r="Y281" t="s">
        <v>316</v>
      </c>
      <c r="Z281" t="s">
        <v>253</v>
      </c>
      <c r="AA281" t="s">
        <v>256</v>
      </c>
      <c r="AB281" t="s">
        <v>386</v>
      </c>
      <c r="AC281" s="88">
        <f>AVERAGEIFS(Applicability!$M:$M,Applicability!$A:$A,W281,Applicability!$B:$B,Y281,Applicability!$C:$C,X281)</f>
        <v>0.5</v>
      </c>
      <c r="AD281">
        <v>15</v>
      </c>
      <c r="AE281" s="87">
        <f t="shared" si="30"/>
        <v>0.5</v>
      </c>
      <c r="AF281" s="88">
        <f t="shared" si="21"/>
        <v>0.5</v>
      </c>
      <c r="AJ281" t="s">
        <v>194</v>
      </c>
      <c r="AK281" t="s">
        <v>261</v>
      </c>
      <c r="AL281" t="s">
        <v>196</v>
      </c>
      <c r="AM281" t="s">
        <v>316</v>
      </c>
      <c r="AN281" t="s">
        <v>253</v>
      </c>
      <c r="AO281" t="s">
        <v>256</v>
      </c>
      <c r="AP281" t="s">
        <v>386</v>
      </c>
      <c r="AQ281" s="88">
        <f>AVERAGEIFS(Applicability!$M:$M,Applicability!$A:$A,AK281,Applicability!$B:$B,AM281,Applicability!$C:$C,AL281)</f>
        <v>0.5</v>
      </c>
      <c r="AR281">
        <v>15</v>
      </c>
      <c r="AS281" s="87">
        <f t="shared" si="31"/>
        <v>0.5</v>
      </c>
      <c r="AT281" s="88">
        <f t="shared" si="22"/>
        <v>0.5</v>
      </c>
    </row>
    <row r="282" spans="1:46">
      <c r="A282" t="s">
        <v>194</v>
      </c>
      <c r="B282" t="s">
        <v>261</v>
      </c>
      <c r="C282" t="s">
        <v>201</v>
      </c>
      <c r="D282" t="s">
        <v>88</v>
      </c>
      <c r="E282" t="s">
        <v>253</v>
      </c>
      <c r="F282" t="s">
        <v>256</v>
      </c>
      <c r="G282" t="s">
        <v>386</v>
      </c>
      <c r="H282" s="88">
        <f>AVERAGEIFS(Applicability!$M:$M,Applicability!$A:$A,B282,Applicability!$B:$B,D282,Applicability!$C:$C,C282)</f>
        <v>0.5</v>
      </c>
      <c r="I282">
        <v>15</v>
      </c>
      <c r="J282" s="87">
        <f t="shared" si="29"/>
        <v>0.5</v>
      </c>
      <c r="K282" s="88">
        <f t="shared" si="20"/>
        <v>0.5</v>
      </c>
      <c r="V282" t="s">
        <v>194</v>
      </c>
      <c r="W282" t="s">
        <v>261</v>
      </c>
      <c r="X282" t="s">
        <v>201</v>
      </c>
      <c r="Y282" t="s">
        <v>88</v>
      </c>
      <c r="Z282" t="s">
        <v>253</v>
      </c>
      <c r="AA282" t="s">
        <v>256</v>
      </c>
      <c r="AB282" t="s">
        <v>386</v>
      </c>
      <c r="AC282" s="88">
        <f>AVERAGEIFS(Applicability!$M:$M,Applicability!$A:$A,W282,Applicability!$B:$B,Y282,Applicability!$C:$C,X282)</f>
        <v>0.5</v>
      </c>
      <c r="AD282">
        <v>15</v>
      </c>
      <c r="AE282" s="87">
        <f t="shared" si="30"/>
        <v>0.5</v>
      </c>
      <c r="AF282" s="88">
        <f t="shared" si="21"/>
        <v>0.5</v>
      </c>
      <c r="AJ282" t="s">
        <v>194</v>
      </c>
      <c r="AK282" t="s">
        <v>261</v>
      </c>
      <c r="AL282" t="s">
        <v>201</v>
      </c>
      <c r="AM282" t="s">
        <v>88</v>
      </c>
      <c r="AN282" t="s">
        <v>253</v>
      </c>
      <c r="AO282" t="s">
        <v>256</v>
      </c>
      <c r="AP282" t="s">
        <v>386</v>
      </c>
      <c r="AQ282" s="88">
        <f>AVERAGEIFS(Applicability!$M:$M,Applicability!$A:$A,AK282,Applicability!$B:$B,AM282,Applicability!$C:$C,AL282)</f>
        <v>0.5</v>
      </c>
      <c r="AR282">
        <v>15</v>
      </c>
      <c r="AS282" s="87">
        <f t="shared" si="31"/>
        <v>0.5</v>
      </c>
      <c r="AT282" s="88">
        <f t="shared" si="22"/>
        <v>0.5</v>
      </c>
    </row>
    <row r="283" spans="1:46">
      <c r="A283" t="s">
        <v>194</v>
      </c>
      <c r="B283" t="s">
        <v>261</v>
      </c>
      <c r="C283" t="s">
        <v>201</v>
      </c>
      <c r="D283" t="s">
        <v>199</v>
      </c>
      <c r="E283" t="s">
        <v>253</v>
      </c>
      <c r="F283" t="s">
        <v>256</v>
      </c>
      <c r="G283" t="s">
        <v>386</v>
      </c>
      <c r="H283" s="88">
        <f>AVERAGEIFS(Applicability!$M:$M,Applicability!$A:$A,B283,Applicability!$B:$B,D283,Applicability!$C:$C,C283)</f>
        <v>0.5</v>
      </c>
      <c r="I283">
        <v>15</v>
      </c>
      <c r="J283" s="87">
        <f t="shared" si="29"/>
        <v>0.5</v>
      </c>
      <c r="K283" s="88">
        <f t="shared" si="20"/>
        <v>0.5</v>
      </c>
      <c r="V283" t="s">
        <v>194</v>
      </c>
      <c r="W283" t="s">
        <v>261</v>
      </c>
      <c r="X283" t="s">
        <v>201</v>
      </c>
      <c r="Y283" t="s">
        <v>199</v>
      </c>
      <c r="Z283" t="s">
        <v>253</v>
      </c>
      <c r="AA283" t="s">
        <v>256</v>
      </c>
      <c r="AB283" t="s">
        <v>386</v>
      </c>
      <c r="AC283" s="88">
        <f>AVERAGEIFS(Applicability!$M:$M,Applicability!$A:$A,W283,Applicability!$B:$B,Y283,Applicability!$C:$C,X283)</f>
        <v>0.5</v>
      </c>
      <c r="AD283">
        <v>15</v>
      </c>
      <c r="AE283" s="87">
        <f t="shared" si="30"/>
        <v>0.5</v>
      </c>
      <c r="AF283" s="88">
        <f t="shared" si="21"/>
        <v>0.5</v>
      </c>
      <c r="AJ283" t="s">
        <v>194</v>
      </c>
      <c r="AK283" t="s">
        <v>261</v>
      </c>
      <c r="AL283" t="s">
        <v>201</v>
      </c>
      <c r="AM283" t="s">
        <v>199</v>
      </c>
      <c r="AN283" t="s">
        <v>253</v>
      </c>
      <c r="AO283" t="s">
        <v>256</v>
      </c>
      <c r="AP283" t="s">
        <v>386</v>
      </c>
      <c r="AQ283" s="88">
        <f>AVERAGEIFS(Applicability!$M:$M,Applicability!$A:$A,AK283,Applicability!$B:$B,AM283,Applicability!$C:$C,AL283)</f>
        <v>0.5</v>
      </c>
      <c r="AR283">
        <v>15</v>
      </c>
      <c r="AS283" s="87">
        <f t="shared" si="31"/>
        <v>0.5</v>
      </c>
      <c r="AT283" s="88">
        <f t="shared" si="22"/>
        <v>0.5</v>
      </c>
    </row>
    <row r="284" spans="1:46">
      <c r="A284" t="s">
        <v>194</v>
      </c>
      <c r="B284" t="s">
        <v>261</v>
      </c>
      <c r="C284" t="s">
        <v>201</v>
      </c>
      <c r="D284" t="s">
        <v>316</v>
      </c>
      <c r="E284" t="s">
        <v>253</v>
      </c>
      <c r="F284" t="s">
        <v>256</v>
      </c>
      <c r="G284" t="s">
        <v>386</v>
      </c>
      <c r="H284" s="88">
        <f>AVERAGEIFS(Applicability!$M:$M,Applicability!$A:$A,B284,Applicability!$B:$B,D284,Applicability!$C:$C,C284)</f>
        <v>0.5</v>
      </c>
      <c r="I284">
        <v>15</v>
      </c>
      <c r="J284" s="87">
        <f t="shared" si="29"/>
        <v>0.5</v>
      </c>
      <c r="K284" s="88">
        <f t="shared" ref="K284:K291" si="32">IF(J284&lt;&gt;"",J284,H284)</f>
        <v>0.5</v>
      </c>
      <c r="V284" t="s">
        <v>194</v>
      </c>
      <c r="W284" t="s">
        <v>261</v>
      </c>
      <c r="X284" t="s">
        <v>201</v>
      </c>
      <c r="Y284" t="s">
        <v>316</v>
      </c>
      <c r="Z284" t="s">
        <v>253</v>
      </c>
      <c r="AA284" t="s">
        <v>256</v>
      </c>
      <c r="AB284" t="s">
        <v>386</v>
      </c>
      <c r="AC284" s="88">
        <f>AVERAGEIFS(Applicability!$M:$M,Applicability!$A:$A,W284,Applicability!$B:$B,Y284,Applicability!$C:$C,X284)</f>
        <v>0.5</v>
      </c>
      <c r="AD284">
        <v>15</v>
      </c>
      <c r="AE284" s="87">
        <f t="shared" si="30"/>
        <v>0.5</v>
      </c>
      <c r="AF284" s="88">
        <f t="shared" ref="AF284:AF347" si="33">IF(AE284&lt;&gt;"",AE284,AC284)</f>
        <v>0.5</v>
      </c>
      <c r="AJ284" t="s">
        <v>194</v>
      </c>
      <c r="AK284" t="s">
        <v>261</v>
      </c>
      <c r="AL284" t="s">
        <v>201</v>
      </c>
      <c r="AM284" t="s">
        <v>316</v>
      </c>
      <c r="AN284" t="s">
        <v>253</v>
      </c>
      <c r="AO284" t="s">
        <v>256</v>
      </c>
      <c r="AP284" t="s">
        <v>386</v>
      </c>
      <c r="AQ284" s="88">
        <f>AVERAGEIFS(Applicability!$M:$M,Applicability!$A:$A,AK284,Applicability!$B:$B,AM284,Applicability!$C:$C,AL284)</f>
        <v>0.5</v>
      </c>
      <c r="AR284">
        <v>15</v>
      </c>
      <c r="AS284" s="87">
        <f t="shared" si="31"/>
        <v>0.5</v>
      </c>
      <c r="AT284" s="88">
        <f t="shared" ref="AT284:AT347" si="34">IF(AS284&lt;&gt;"",AS284,AQ284)</f>
        <v>0.5</v>
      </c>
    </row>
    <row r="285" spans="1:46">
      <c r="A285" t="s">
        <v>194</v>
      </c>
      <c r="B285" t="s">
        <v>262</v>
      </c>
      <c r="C285" t="s">
        <v>196</v>
      </c>
      <c r="D285" t="s">
        <v>88</v>
      </c>
      <c r="E285" t="s">
        <v>253</v>
      </c>
      <c r="F285" t="s">
        <v>256</v>
      </c>
      <c r="G285" t="s">
        <v>386</v>
      </c>
      <c r="H285" s="88">
        <f>AVERAGEIFS(Applicability!$M:$M,Applicability!$A:$A,B285,Applicability!$B:$B,D285,Applicability!$C:$C,C285)</f>
        <v>0.5</v>
      </c>
      <c r="I285">
        <v>15</v>
      </c>
      <c r="J285" s="87">
        <f t="shared" si="29"/>
        <v>0.5</v>
      </c>
      <c r="K285" s="88">
        <f t="shared" si="32"/>
        <v>0.5</v>
      </c>
      <c r="V285" t="s">
        <v>194</v>
      </c>
      <c r="W285" t="s">
        <v>262</v>
      </c>
      <c r="X285" t="s">
        <v>196</v>
      </c>
      <c r="Y285" t="s">
        <v>88</v>
      </c>
      <c r="Z285" t="s">
        <v>253</v>
      </c>
      <c r="AA285" t="s">
        <v>256</v>
      </c>
      <c r="AB285" t="s">
        <v>386</v>
      </c>
      <c r="AC285" s="88">
        <f>AVERAGEIFS(Applicability!$M:$M,Applicability!$A:$A,W285,Applicability!$B:$B,Y285,Applicability!$C:$C,X285)</f>
        <v>0.5</v>
      </c>
      <c r="AD285">
        <v>15</v>
      </c>
      <c r="AE285" s="87">
        <f t="shared" si="30"/>
        <v>0.5</v>
      </c>
      <c r="AF285" s="88">
        <f t="shared" si="33"/>
        <v>0.5</v>
      </c>
      <c r="AJ285" t="s">
        <v>194</v>
      </c>
      <c r="AK285" t="s">
        <v>262</v>
      </c>
      <c r="AL285" t="s">
        <v>196</v>
      </c>
      <c r="AM285" t="s">
        <v>88</v>
      </c>
      <c r="AN285" t="s">
        <v>253</v>
      </c>
      <c r="AO285" t="s">
        <v>256</v>
      </c>
      <c r="AP285" t="s">
        <v>386</v>
      </c>
      <c r="AQ285" s="88">
        <f>AVERAGEIFS(Applicability!$M:$M,Applicability!$A:$A,AK285,Applicability!$B:$B,AM285,Applicability!$C:$C,AL285)</f>
        <v>0.5</v>
      </c>
      <c r="AR285">
        <v>15</v>
      </c>
      <c r="AS285" s="87">
        <f t="shared" si="31"/>
        <v>0.5</v>
      </c>
      <c r="AT285" s="88">
        <f t="shared" si="34"/>
        <v>0.5</v>
      </c>
    </row>
    <row r="286" spans="1:46">
      <c r="A286" t="s">
        <v>194</v>
      </c>
      <c r="B286" t="s">
        <v>262</v>
      </c>
      <c r="C286" t="s">
        <v>196</v>
      </c>
      <c r="D286" t="s">
        <v>199</v>
      </c>
      <c r="E286" t="s">
        <v>253</v>
      </c>
      <c r="F286" t="s">
        <v>256</v>
      </c>
      <c r="G286" t="s">
        <v>386</v>
      </c>
      <c r="H286" s="88">
        <f>AVERAGEIFS(Applicability!$M:$M,Applicability!$A:$A,B286,Applicability!$B:$B,D286,Applicability!$C:$C,C286)</f>
        <v>0.5</v>
      </c>
      <c r="I286">
        <v>15</v>
      </c>
      <c r="J286" s="87">
        <f t="shared" si="29"/>
        <v>0.5</v>
      </c>
      <c r="K286" s="88">
        <f t="shared" si="32"/>
        <v>0.5</v>
      </c>
      <c r="V286" t="s">
        <v>194</v>
      </c>
      <c r="W286" t="s">
        <v>262</v>
      </c>
      <c r="X286" t="s">
        <v>196</v>
      </c>
      <c r="Y286" t="s">
        <v>199</v>
      </c>
      <c r="Z286" t="s">
        <v>253</v>
      </c>
      <c r="AA286" t="s">
        <v>256</v>
      </c>
      <c r="AB286" t="s">
        <v>386</v>
      </c>
      <c r="AC286" s="88">
        <f>AVERAGEIFS(Applicability!$M:$M,Applicability!$A:$A,W286,Applicability!$B:$B,Y286,Applicability!$C:$C,X286)</f>
        <v>0.5</v>
      </c>
      <c r="AD286">
        <v>15</v>
      </c>
      <c r="AE286" s="87">
        <f t="shared" si="30"/>
        <v>0.5</v>
      </c>
      <c r="AF286" s="88">
        <f t="shared" si="33"/>
        <v>0.5</v>
      </c>
      <c r="AJ286" t="s">
        <v>194</v>
      </c>
      <c r="AK286" t="s">
        <v>262</v>
      </c>
      <c r="AL286" t="s">
        <v>196</v>
      </c>
      <c r="AM286" t="s">
        <v>199</v>
      </c>
      <c r="AN286" t="s">
        <v>253</v>
      </c>
      <c r="AO286" t="s">
        <v>256</v>
      </c>
      <c r="AP286" t="s">
        <v>386</v>
      </c>
      <c r="AQ286" s="88">
        <f>AVERAGEIFS(Applicability!$M:$M,Applicability!$A:$A,AK286,Applicability!$B:$B,AM286,Applicability!$C:$C,AL286)</f>
        <v>0.5</v>
      </c>
      <c r="AR286">
        <v>15</v>
      </c>
      <c r="AS286" s="87">
        <f t="shared" si="31"/>
        <v>0.5</v>
      </c>
      <c r="AT286" s="88">
        <f t="shared" si="34"/>
        <v>0.5</v>
      </c>
    </row>
    <row r="287" spans="1:46">
      <c r="A287" t="s">
        <v>194</v>
      </c>
      <c r="B287" t="s">
        <v>262</v>
      </c>
      <c r="C287" t="s">
        <v>196</v>
      </c>
      <c r="D287" t="s">
        <v>316</v>
      </c>
      <c r="E287" t="s">
        <v>253</v>
      </c>
      <c r="F287" t="s">
        <v>256</v>
      </c>
      <c r="G287" t="s">
        <v>386</v>
      </c>
      <c r="H287" s="88">
        <f>AVERAGEIFS(Applicability!$M:$M,Applicability!$A:$A,B287,Applicability!$B:$B,D287,Applicability!$C:$C,C287)</f>
        <v>0.5</v>
      </c>
      <c r="I287">
        <v>15</v>
      </c>
      <c r="J287" s="87">
        <f t="shared" si="29"/>
        <v>0.5</v>
      </c>
      <c r="K287" s="88">
        <f t="shared" si="32"/>
        <v>0.5</v>
      </c>
      <c r="V287" t="s">
        <v>194</v>
      </c>
      <c r="W287" t="s">
        <v>262</v>
      </c>
      <c r="X287" t="s">
        <v>196</v>
      </c>
      <c r="Y287" t="s">
        <v>316</v>
      </c>
      <c r="Z287" t="s">
        <v>253</v>
      </c>
      <c r="AA287" t="s">
        <v>256</v>
      </c>
      <c r="AB287" t="s">
        <v>386</v>
      </c>
      <c r="AC287" s="88">
        <f>AVERAGEIFS(Applicability!$M:$M,Applicability!$A:$A,W287,Applicability!$B:$B,Y287,Applicability!$C:$C,X287)</f>
        <v>0.5</v>
      </c>
      <c r="AD287">
        <v>15</v>
      </c>
      <c r="AE287" s="87">
        <f t="shared" si="30"/>
        <v>0.5</v>
      </c>
      <c r="AF287" s="88">
        <f t="shared" si="33"/>
        <v>0.5</v>
      </c>
      <c r="AJ287" t="s">
        <v>194</v>
      </c>
      <c r="AK287" t="s">
        <v>262</v>
      </c>
      <c r="AL287" t="s">
        <v>196</v>
      </c>
      <c r="AM287" t="s">
        <v>316</v>
      </c>
      <c r="AN287" t="s">
        <v>253</v>
      </c>
      <c r="AO287" t="s">
        <v>256</v>
      </c>
      <c r="AP287" t="s">
        <v>386</v>
      </c>
      <c r="AQ287" s="88">
        <f>AVERAGEIFS(Applicability!$M:$M,Applicability!$A:$A,AK287,Applicability!$B:$B,AM287,Applicability!$C:$C,AL287)</f>
        <v>0.5</v>
      </c>
      <c r="AR287">
        <v>15</v>
      </c>
      <c r="AS287" s="87">
        <f t="shared" si="31"/>
        <v>0.5</v>
      </c>
      <c r="AT287" s="88">
        <f t="shared" si="34"/>
        <v>0.5</v>
      </c>
    </row>
    <row r="288" spans="1:46">
      <c r="A288" t="s">
        <v>194</v>
      </c>
      <c r="B288" t="s">
        <v>262</v>
      </c>
      <c r="C288" t="s">
        <v>201</v>
      </c>
      <c r="D288" t="s">
        <v>88</v>
      </c>
      <c r="E288" t="s">
        <v>253</v>
      </c>
      <c r="F288" t="s">
        <v>256</v>
      </c>
      <c r="G288" t="s">
        <v>386</v>
      </c>
      <c r="H288" s="88">
        <f>AVERAGEIFS(Applicability!$M:$M,Applicability!$A:$A,B288,Applicability!$B:$B,D288,Applicability!$C:$C,C288)</f>
        <v>0.5</v>
      </c>
      <c r="I288">
        <v>15</v>
      </c>
      <c r="J288" s="87">
        <f t="shared" si="29"/>
        <v>0.5</v>
      </c>
      <c r="K288" s="88">
        <f t="shared" si="32"/>
        <v>0.5</v>
      </c>
      <c r="V288" t="s">
        <v>194</v>
      </c>
      <c r="W288" t="s">
        <v>262</v>
      </c>
      <c r="X288" t="s">
        <v>201</v>
      </c>
      <c r="Y288" t="s">
        <v>88</v>
      </c>
      <c r="Z288" t="s">
        <v>253</v>
      </c>
      <c r="AA288" t="s">
        <v>256</v>
      </c>
      <c r="AB288" t="s">
        <v>386</v>
      </c>
      <c r="AC288" s="88">
        <f>AVERAGEIFS(Applicability!$M:$M,Applicability!$A:$A,W288,Applicability!$B:$B,Y288,Applicability!$C:$C,X288)</f>
        <v>0.5</v>
      </c>
      <c r="AD288">
        <v>15</v>
      </c>
      <c r="AE288" s="87">
        <f t="shared" si="30"/>
        <v>0.5</v>
      </c>
      <c r="AF288" s="88">
        <f t="shared" si="33"/>
        <v>0.5</v>
      </c>
      <c r="AJ288" t="s">
        <v>194</v>
      </c>
      <c r="AK288" t="s">
        <v>262</v>
      </c>
      <c r="AL288" t="s">
        <v>201</v>
      </c>
      <c r="AM288" t="s">
        <v>88</v>
      </c>
      <c r="AN288" t="s">
        <v>253</v>
      </c>
      <c r="AO288" t="s">
        <v>256</v>
      </c>
      <c r="AP288" t="s">
        <v>386</v>
      </c>
      <c r="AQ288" s="88">
        <f>AVERAGEIFS(Applicability!$M:$M,Applicability!$A:$A,AK288,Applicability!$B:$B,AM288,Applicability!$C:$C,AL288)</f>
        <v>0.5</v>
      </c>
      <c r="AR288">
        <v>15</v>
      </c>
      <c r="AS288" s="87">
        <f t="shared" si="31"/>
        <v>0.5</v>
      </c>
      <c r="AT288" s="88">
        <f t="shared" si="34"/>
        <v>0.5</v>
      </c>
    </row>
    <row r="289" spans="1:46">
      <c r="A289" t="s">
        <v>194</v>
      </c>
      <c r="B289" t="s">
        <v>262</v>
      </c>
      <c r="C289" t="s">
        <v>201</v>
      </c>
      <c r="D289" t="s">
        <v>199</v>
      </c>
      <c r="E289" t="s">
        <v>253</v>
      </c>
      <c r="F289" t="s">
        <v>256</v>
      </c>
      <c r="G289" t="s">
        <v>386</v>
      </c>
      <c r="H289" s="88">
        <f>AVERAGEIFS(Applicability!$M:$M,Applicability!$A:$A,B289,Applicability!$B:$B,D289,Applicability!$C:$C,C289)</f>
        <v>0.5</v>
      </c>
      <c r="I289">
        <v>15</v>
      </c>
      <c r="J289" s="87">
        <f t="shared" si="29"/>
        <v>0.5</v>
      </c>
      <c r="K289" s="88">
        <f t="shared" si="32"/>
        <v>0.5</v>
      </c>
      <c r="V289" t="s">
        <v>194</v>
      </c>
      <c r="W289" t="s">
        <v>262</v>
      </c>
      <c r="X289" t="s">
        <v>201</v>
      </c>
      <c r="Y289" t="s">
        <v>199</v>
      </c>
      <c r="Z289" t="s">
        <v>253</v>
      </c>
      <c r="AA289" t="s">
        <v>256</v>
      </c>
      <c r="AB289" t="s">
        <v>386</v>
      </c>
      <c r="AC289" s="88">
        <f>AVERAGEIFS(Applicability!$M:$M,Applicability!$A:$A,W289,Applicability!$B:$B,Y289,Applicability!$C:$C,X289)</f>
        <v>0.5</v>
      </c>
      <c r="AD289">
        <v>15</v>
      </c>
      <c r="AE289" s="87">
        <f t="shared" si="30"/>
        <v>0.5</v>
      </c>
      <c r="AF289" s="88">
        <f t="shared" si="33"/>
        <v>0.5</v>
      </c>
      <c r="AJ289" t="s">
        <v>194</v>
      </c>
      <c r="AK289" t="s">
        <v>262</v>
      </c>
      <c r="AL289" t="s">
        <v>201</v>
      </c>
      <c r="AM289" t="s">
        <v>199</v>
      </c>
      <c r="AN289" t="s">
        <v>253</v>
      </c>
      <c r="AO289" t="s">
        <v>256</v>
      </c>
      <c r="AP289" t="s">
        <v>386</v>
      </c>
      <c r="AQ289" s="88">
        <f>AVERAGEIFS(Applicability!$M:$M,Applicability!$A:$A,AK289,Applicability!$B:$B,AM289,Applicability!$C:$C,AL289)</f>
        <v>0.5</v>
      </c>
      <c r="AR289">
        <v>15</v>
      </c>
      <c r="AS289" s="87">
        <f t="shared" si="31"/>
        <v>0.5</v>
      </c>
      <c r="AT289" s="88">
        <f t="shared" si="34"/>
        <v>0.5</v>
      </c>
    </row>
    <row r="290" spans="1:46">
      <c r="A290" t="s">
        <v>194</v>
      </c>
      <c r="B290" t="s">
        <v>262</v>
      </c>
      <c r="C290" t="s">
        <v>201</v>
      </c>
      <c r="D290" t="s">
        <v>316</v>
      </c>
      <c r="E290" t="s">
        <v>253</v>
      </c>
      <c r="F290" t="s">
        <v>256</v>
      </c>
      <c r="G290" t="s">
        <v>386</v>
      </c>
      <c r="H290" s="88">
        <f>AVERAGEIFS(Applicability!$M:$M,Applicability!$A:$A,B290,Applicability!$B:$B,D290,Applicability!$C:$C,C290)</f>
        <v>0.5</v>
      </c>
      <c r="I290">
        <v>15</v>
      </c>
      <c r="J290" s="87">
        <f t="shared" si="29"/>
        <v>0.5</v>
      </c>
      <c r="K290" s="88">
        <f t="shared" si="32"/>
        <v>0.5</v>
      </c>
      <c r="V290" t="s">
        <v>194</v>
      </c>
      <c r="W290" t="s">
        <v>262</v>
      </c>
      <c r="X290" t="s">
        <v>201</v>
      </c>
      <c r="Y290" t="s">
        <v>316</v>
      </c>
      <c r="Z290" t="s">
        <v>253</v>
      </c>
      <c r="AA290" t="s">
        <v>256</v>
      </c>
      <c r="AB290" t="s">
        <v>386</v>
      </c>
      <c r="AC290" s="88">
        <f>AVERAGEIFS(Applicability!$M:$M,Applicability!$A:$A,W290,Applicability!$B:$B,Y290,Applicability!$C:$C,X290)</f>
        <v>0.5</v>
      </c>
      <c r="AD290">
        <v>15</v>
      </c>
      <c r="AE290" s="87">
        <f t="shared" si="30"/>
        <v>0.5</v>
      </c>
      <c r="AF290" s="88">
        <f t="shared" si="33"/>
        <v>0.5</v>
      </c>
      <c r="AJ290" t="s">
        <v>194</v>
      </c>
      <c r="AK290" t="s">
        <v>262</v>
      </c>
      <c r="AL290" t="s">
        <v>201</v>
      </c>
      <c r="AM290" t="s">
        <v>316</v>
      </c>
      <c r="AN290" t="s">
        <v>253</v>
      </c>
      <c r="AO290" t="s">
        <v>256</v>
      </c>
      <c r="AP290" t="s">
        <v>386</v>
      </c>
      <c r="AQ290" s="88">
        <f>AVERAGEIFS(Applicability!$M:$M,Applicability!$A:$A,AK290,Applicability!$B:$B,AM290,Applicability!$C:$C,AL290)</f>
        <v>0.5</v>
      </c>
      <c r="AR290">
        <v>15</v>
      </c>
      <c r="AS290" s="87">
        <f t="shared" si="31"/>
        <v>0.5</v>
      </c>
      <c r="AT290" s="88">
        <f t="shared" si="34"/>
        <v>0.5</v>
      </c>
    </row>
    <row r="291" spans="1:46">
      <c r="A291" t="s">
        <v>194</v>
      </c>
      <c r="B291" t="s">
        <v>478</v>
      </c>
      <c r="C291" t="s">
        <v>196</v>
      </c>
      <c r="D291" t="s">
        <v>88</v>
      </c>
      <c r="E291" t="s">
        <v>253</v>
      </c>
      <c r="F291" t="s">
        <v>479</v>
      </c>
      <c r="G291" t="s">
        <v>386</v>
      </c>
      <c r="H291" s="88">
        <f>AVERAGEIFS(Applicability!$M:$M,Applicability!$A:$A,B291,Applicability!$B:$B,D291,Applicability!$C:$C,C291)</f>
        <v>0.5</v>
      </c>
      <c r="J291" s="87"/>
      <c r="K291" s="88">
        <f t="shared" si="32"/>
        <v>0.5</v>
      </c>
      <c r="V291" t="s">
        <v>194</v>
      </c>
      <c r="W291" t="s">
        <v>478</v>
      </c>
      <c r="X291" t="s">
        <v>196</v>
      </c>
      <c r="Y291" t="s">
        <v>88</v>
      </c>
      <c r="Z291" t="s">
        <v>253</v>
      </c>
      <c r="AA291" t="s">
        <v>479</v>
      </c>
      <c r="AB291" t="s">
        <v>386</v>
      </c>
      <c r="AC291" s="88">
        <f>AVERAGEIFS(Applicability!$M:$M,Applicability!$A:$A,W291,Applicability!$B:$B,Y291,Applicability!$C:$C,X291)</f>
        <v>0.5</v>
      </c>
      <c r="AE291" s="87"/>
      <c r="AF291" s="88">
        <f t="shared" si="33"/>
        <v>0.5</v>
      </c>
      <c r="AJ291" t="s">
        <v>194</v>
      </c>
      <c r="AK291" t="s">
        <v>478</v>
      </c>
      <c r="AL291" t="s">
        <v>196</v>
      </c>
      <c r="AM291" t="s">
        <v>88</v>
      </c>
      <c r="AN291" t="s">
        <v>253</v>
      </c>
      <c r="AO291" t="s">
        <v>479</v>
      </c>
      <c r="AP291" t="s">
        <v>386</v>
      </c>
      <c r="AQ291" s="88">
        <f>AVERAGEIFS(Applicability!$M:$M,Applicability!$A:$A,AK291,Applicability!$B:$B,AM291,Applicability!$C:$C,AL291)</f>
        <v>0.5</v>
      </c>
      <c r="AS291" s="87"/>
      <c r="AT291" s="88">
        <f t="shared" si="34"/>
        <v>0.5</v>
      </c>
    </row>
    <row r="292" spans="1:46">
      <c r="A292" t="s">
        <v>194</v>
      </c>
      <c r="B292" t="s">
        <v>478</v>
      </c>
      <c r="C292" t="s">
        <v>196</v>
      </c>
      <c r="D292" t="s">
        <v>199</v>
      </c>
      <c r="E292" t="s">
        <v>253</v>
      </c>
      <c r="F292" t="s">
        <v>479</v>
      </c>
      <c r="G292" t="s">
        <v>386</v>
      </c>
      <c r="H292" s="88">
        <f>AVERAGEIFS(Applicability!$M:$M,Applicability!$A:$A,B292,Applicability!$B:$B,D292,Applicability!$C:$C,C292)</f>
        <v>0.5</v>
      </c>
      <c r="J292" s="87"/>
      <c r="K292" s="88">
        <f t="shared" ref="K292:K347" si="35">IF(J292&lt;&gt;"",J292,H292)</f>
        <v>0.5</v>
      </c>
      <c r="V292" t="s">
        <v>194</v>
      </c>
      <c r="W292" t="s">
        <v>478</v>
      </c>
      <c r="X292" t="s">
        <v>196</v>
      </c>
      <c r="Y292" t="s">
        <v>199</v>
      </c>
      <c r="Z292" t="s">
        <v>253</v>
      </c>
      <c r="AA292" t="s">
        <v>479</v>
      </c>
      <c r="AB292" t="s">
        <v>386</v>
      </c>
      <c r="AC292" s="88">
        <f>AVERAGEIFS(Applicability!$M:$M,Applicability!$A:$A,W292,Applicability!$B:$B,Y292,Applicability!$C:$C,X292)</f>
        <v>0.5</v>
      </c>
      <c r="AE292" s="87"/>
      <c r="AF292" s="88">
        <f t="shared" si="33"/>
        <v>0.5</v>
      </c>
      <c r="AJ292" t="s">
        <v>194</v>
      </c>
      <c r="AK292" t="s">
        <v>478</v>
      </c>
      <c r="AL292" t="s">
        <v>196</v>
      </c>
      <c r="AM292" t="s">
        <v>199</v>
      </c>
      <c r="AN292" t="s">
        <v>253</v>
      </c>
      <c r="AO292" t="s">
        <v>479</v>
      </c>
      <c r="AP292" t="s">
        <v>386</v>
      </c>
      <c r="AQ292" s="88">
        <f>AVERAGEIFS(Applicability!$M:$M,Applicability!$A:$A,AK292,Applicability!$B:$B,AM292,Applicability!$C:$C,AL292)</f>
        <v>0.5</v>
      </c>
      <c r="AS292" s="87"/>
      <c r="AT292" s="88">
        <f t="shared" si="34"/>
        <v>0.5</v>
      </c>
    </row>
    <row r="293" spans="1:46">
      <c r="A293" t="s">
        <v>194</v>
      </c>
      <c r="B293" t="s">
        <v>478</v>
      </c>
      <c r="C293" t="s">
        <v>196</v>
      </c>
      <c r="D293" t="s">
        <v>316</v>
      </c>
      <c r="E293" t="s">
        <v>253</v>
      </c>
      <c r="F293" t="s">
        <v>479</v>
      </c>
      <c r="G293" t="s">
        <v>386</v>
      </c>
      <c r="H293" s="88">
        <f>AVERAGEIFS(Applicability!$M:$M,Applicability!$A:$A,B293,Applicability!$B:$B,D293,Applicability!$C:$C,C293)</f>
        <v>0.5</v>
      </c>
      <c r="J293" s="87"/>
      <c r="K293" s="88">
        <f t="shared" si="35"/>
        <v>0.5</v>
      </c>
      <c r="V293" t="s">
        <v>194</v>
      </c>
      <c r="W293" t="s">
        <v>478</v>
      </c>
      <c r="X293" t="s">
        <v>196</v>
      </c>
      <c r="Y293" t="s">
        <v>316</v>
      </c>
      <c r="Z293" t="s">
        <v>253</v>
      </c>
      <c r="AA293" t="s">
        <v>479</v>
      </c>
      <c r="AB293" t="s">
        <v>386</v>
      </c>
      <c r="AC293" s="88">
        <f>AVERAGEIFS(Applicability!$M:$M,Applicability!$A:$A,W293,Applicability!$B:$B,Y293,Applicability!$C:$C,X293)</f>
        <v>0.5</v>
      </c>
      <c r="AE293" s="87"/>
      <c r="AF293" s="88">
        <f t="shared" si="33"/>
        <v>0.5</v>
      </c>
      <c r="AJ293" t="s">
        <v>194</v>
      </c>
      <c r="AK293" t="s">
        <v>478</v>
      </c>
      <c r="AL293" t="s">
        <v>196</v>
      </c>
      <c r="AM293" t="s">
        <v>316</v>
      </c>
      <c r="AN293" t="s">
        <v>253</v>
      </c>
      <c r="AO293" t="s">
        <v>479</v>
      </c>
      <c r="AP293" t="s">
        <v>386</v>
      </c>
      <c r="AQ293" s="88">
        <f>AVERAGEIFS(Applicability!$M:$M,Applicability!$A:$A,AK293,Applicability!$B:$B,AM293,Applicability!$C:$C,AL293)</f>
        <v>0.5</v>
      </c>
      <c r="AS293" s="87"/>
      <c r="AT293" s="88">
        <f t="shared" si="34"/>
        <v>0.5</v>
      </c>
    </row>
    <row r="294" spans="1:46">
      <c r="A294" t="s">
        <v>194</v>
      </c>
      <c r="B294" t="s">
        <v>478</v>
      </c>
      <c r="C294" t="s">
        <v>201</v>
      </c>
      <c r="D294" t="s">
        <v>88</v>
      </c>
      <c r="E294" t="s">
        <v>253</v>
      </c>
      <c r="F294" t="s">
        <v>479</v>
      </c>
      <c r="G294" t="s">
        <v>386</v>
      </c>
      <c r="H294" s="88">
        <f>AVERAGEIFS(Applicability!$M:$M,Applicability!$A:$A,B294,Applicability!$B:$B,D294,Applicability!$C:$C,C294)</f>
        <v>0.5</v>
      </c>
      <c r="J294" s="87"/>
      <c r="K294" s="88">
        <f t="shared" si="35"/>
        <v>0.5</v>
      </c>
      <c r="V294" t="s">
        <v>194</v>
      </c>
      <c r="W294" t="s">
        <v>478</v>
      </c>
      <c r="X294" t="s">
        <v>201</v>
      </c>
      <c r="Y294" t="s">
        <v>88</v>
      </c>
      <c r="Z294" t="s">
        <v>253</v>
      </c>
      <c r="AA294" t="s">
        <v>479</v>
      </c>
      <c r="AB294" t="s">
        <v>386</v>
      </c>
      <c r="AC294" s="88">
        <f>AVERAGEIFS(Applicability!$M:$M,Applicability!$A:$A,W294,Applicability!$B:$B,Y294,Applicability!$C:$C,X294)</f>
        <v>0.5</v>
      </c>
      <c r="AE294" s="87"/>
      <c r="AF294" s="88">
        <f t="shared" si="33"/>
        <v>0.5</v>
      </c>
      <c r="AJ294" t="s">
        <v>194</v>
      </c>
      <c r="AK294" t="s">
        <v>478</v>
      </c>
      <c r="AL294" t="s">
        <v>201</v>
      </c>
      <c r="AM294" t="s">
        <v>88</v>
      </c>
      <c r="AN294" t="s">
        <v>253</v>
      </c>
      <c r="AO294" t="s">
        <v>479</v>
      </c>
      <c r="AP294" t="s">
        <v>386</v>
      </c>
      <c r="AQ294" s="88">
        <f>AVERAGEIFS(Applicability!$M:$M,Applicability!$A:$A,AK294,Applicability!$B:$B,AM294,Applicability!$C:$C,AL294)</f>
        <v>0.5</v>
      </c>
      <c r="AS294" s="87"/>
      <c r="AT294" s="88">
        <f t="shared" si="34"/>
        <v>0.5</v>
      </c>
    </row>
    <row r="295" spans="1:46">
      <c r="A295" t="s">
        <v>194</v>
      </c>
      <c r="B295" t="s">
        <v>478</v>
      </c>
      <c r="C295" t="s">
        <v>201</v>
      </c>
      <c r="D295" t="s">
        <v>199</v>
      </c>
      <c r="E295" t="s">
        <v>253</v>
      </c>
      <c r="F295" t="s">
        <v>479</v>
      </c>
      <c r="G295" t="s">
        <v>386</v>
      </c>
      <c r="H295" s="88">
        <f>AVERAGEIFS(Applicability!$M:$M,Applicability!$A:$A,B295,Applicability!$B:$B,D295,Applicability!$C:$C,C295)</f>
        <v>0.5</v>
      </c>
      <c r="J295" s="87"/>
      <c r="K295" s="88">
        <f t="shared" si="35"/>
        <v>0.5</v>
      </c>
      <c r="V295" t="s">
        <v>194</v>
      </c>
      <c r="W295" t="s">
        <v>478</v>
      </c>
      <c r="X295" t="s">
        <v>201</v>
      </c>
      <c r="Y295" t="s">
        <v>199</v>
      </c>
      <c r="Z295" t="s">
        <v>253</v>
      </c>
      <c r="AA295" t="s">
        <v>479</v>
      </c>
      <c r="AB295" t="s">
        <v>386</v>
      </c>
      <c r="AC295" s="88">
        <f>AVERAGEIFS(Applicability!$M:$M,Applicability!$A:$A,W295,Applicability!$B:$B,Y295,Applicability!$C:$C,X295)</f>
        <v>0.5</v>
      </c>
      <c r="AE295" s="87"/>
      <c r="AF295" s="88">
        <f t="shared" si="33"/>
        <v>0.5</v>
      </c>
      <c r="AJ295" t="s">
        <v>194</v>
      </c>
      <c r="AK295" t="s">
        <v>478</v>
      </c>
      <c r="AL295" t="s">
        <v>201</v>
      </c>
      <c r="AM295" t="s">
        <v>199</v>
      </c>
      <c r="AN295" t="s">
        <v>253</v>
      </c>
      <c r="AO295" t="s">
        <v>479</v>
      </c>
      <c r="AP295" t="s">
        <v>386</v>
      </c>
      <c r="AQ295" s="88">
        <f>AVERAGEIFS(Applicability!$M:$M,Applicability!$A:$A,AK295,Applicability!$B:$B,AM295,Applicability!$C:$C,AL295)</f>
        <v>0.5</v>
      </c>
      <c r="AS295" s="87"/>
      <c r="AT295" s="88">
        <f t="shared" si="34"/>
        <v>0.5</v>
      </c>
    </row>
    <row r="296" spans="1:46">
      <c r="A296" t="s">
        <v>194</v>
      </c>
      <c r="B296" t="s">
        <v>478</v>
      </c>
      <c r="C296" t="s">
        <v>201</v>
      </c>
      <c r="D296" t="s">
        <v>316</v>
      </c>
      <c r="E296" t="s">
        <v>253</v>
      </c>
      <c r="F296" t="s">
        <v>479</v>
      </c>
      <c r="G296" t="s">
        <v>386</v>
      </c>
      <c r="H296" s="88">
        <f>AVERAGEIFS(Applicability!$M:$M,Applicability!$A:$A,B296,Applicability!$B:$B,D296,Applicability!$C:$C,C296)</f>
        <v>0.5</v>
      </c>
      <c r="J296" s="87"/>
      <c r="K296" s="88">
        <f t="shared" si="35"/>
        <v>0.5</v>
      </c>
      <c r="V296" t="s">
        <v>194</v>
      </c>
      <c r="W296" t="s">
        <v>478</v>
      </c>
      <c r="X296" t="s">
        <v>201</v>
      </c>
      <c r="Y296" t="s">
        <v>316</v>
      </c>
      <c r="Z296" t="s">
        <v>253</v>
      </c>
      <c r="AA296" t="s">
        <v>479</v>
      </c>
      <c r="AB296" t="s">
        <v>386</v>
      </c>
      <c r="AC296" s="88">
        <f>AVERAGEIFS(Applicability!$M:$M,Applicability!$A:$A,W296,Applicability!$B:$B,Y296,Applicability!$C:$C,X296)</f>
        <v>0.5</v>
      </c>
      <c r="AE296" s="87"/>
      <c r="AF296" s="88">
        <f t="shared" si="33"/>
        <v>0.5</v>
      </c>
      <c r="AJ296" t="s">
        <v>194</v>
      </c>
      <c r="AK296" t="s">
        <v>478</v>
      </c>
      <c r="AL296" t="s">
        <v>201</v>
      </c>
      <c r="AM296" t="s">
        <v>316</v>
      </c>
      <c r="AN296" t="s">
        <v>253</v>
      </c>
      <c r="AO296" t="s">
        <v>479</v>
      </c>
      <c r="AP296" t="s">
        <v>386</v>
      </c>
      <c r="AQ296" s="88">
        <f>AVERAGEIFS(Applicability!$M:$M,Applicability!$A:$A,AK296,Applicability!$B:$B,AM296,Applicability!$C:$C,AL296)</f>
        <v>0.5</v>
      </c>
      <c r="AS296" s="87"/>
      <c r="AT296" s="88">
        <f t="shared" si="34"/>
        <v>0.5</v>
      </c>
    </row>
    <row r="297" spans="1:46">
      <c r="A297" t="s">
        <v>194</v>
      </c>
      <c r="B297" t="s">
        <v>263</v>
      </c>
      <c r="C297" t="s">
        <v>196</v>
      </c>
      <c r="D297" t="s">
        <v>88</v>
      </c>
      <c r="E297" t="s">
        <v>253</v>
      </c>
      <c r="F297" t="s">
        <v>264</v>
      </c>
      <c r="G297" t="s">
        <v>386</v>
      </c>
      <c r="H297" s="88">
        <f>AVERAGEIFS(Applicability!$M:$M,Applicability!$A:$A,B297,Applicability!$B:$B,D297,Applicability!$C:$C,C297)</f>
        <v>0.79</v>
      </c>
      <c r="I297">
        <v>5</v>
      </c>
      <c r="J297" s="87">
        <f t="shared" ref="J297:J302" si="36">H297</f>
        <v>0.79</v>
      </c>
      <c r="K297" s="88">
        <f t="shared" si="35"/>
        <v>0.79</v>
      </c>
      <c r="V297" t="s">
        <v>194</v>
      </c>
      <c r="W297" t="s">
        <v>263</v>
      </c>
      <c r="X297" t="s">
        <v>196</v>
      </c>
      <c r="Y297" t="s">
        <v>88</v>
      </c>
      <c r="Z297" t="s">
        <v>253</v>
      </c>
      <c r="AA297" t="s">
        <v>264</v>
      </c>
      <c r="AB297" t="s">
        <v>386</v>
      </c>
      <c r="AC297" s="88">
        <f>AVERAGEIFS(Applicability!$M:$M,Applicability!$A:$A,W297,Applicability!$B:$B,Y297,Applicability!$C:$C,X297)</f>
        <v>0.79</v>
      </c>
      <c r="AD297">
        <v>5</v>
      </c>
      <c r="AE297" s="87">
        <f t="shared" ref="AE297:AE302" si="37">AC297</f>
        <v>0.79</v>
      </c>
      <c r="AF297" s="88">
        <f t="shared" si="33"/>
        <v>0.79</v>
      </c>
      <c r="AJ297" t="s">
        <v>194</v>
      </c>
      <c r="AK297" t="s">
        <v>263</v>
      </c>
      <c r="AL297" t="s">
        <v>196</v>
      </c>
      <c r="AM297" t="s">
        <v>88</v>
      </c>
      <c r="AN297" t="s">
        <v>253</v>
      </c>
      <c r="AO297" t="s">
        <v>264</v>
      </c>
      <c r="AP297" t="s">
        <v>386</v>
      </c>
      <c r="AQ297" s="88">
        <f>AVERAGEIFS(Applicability!$M:$M,Applicability!$A:$A,AK297,Applicability!$B:$B,AM297,Applicability!$C:$C,AL297)</f>
        <v>0.79</v>
      </c>
      <c r="AR297">
        <v>5</v>
      </c>
      <c r="AS297" s="87">
        <f t="shared" ref="AS297:AS302" si="38">AQ297</f>
        <v>0.79</v>
      </c>
      <c r="AT297" s="88">
        <f t="shared" si="34"/>
        <v>0.79</v>
      </c>
    </row>
    <row r="298" spans="1:46">
      <c r="A298" t="s">
        <v>194</v>
      </c>
      <c r="B298" t="s">
        <v>263</v>
      </c>
      <c r="C298" t="s">
        <v>196</v>
      </c>
      <c r="D298" t="s">
        <v>199</v>
      </c>
      <c r="E298" t="s">
        <v>253</v>
      </c>
      <c r="F298" t="s">
        <v>264</v>
      </c>
      <c r="G298" t="s">
        <v>386</v>
      </c>
      <c r="H298" s="88">
        <f>AVERAGEIFS(Applicability!$M:$M,Applicability!$A:$A,B298,Applicability!$B:$B,D298,Applicability!$C:$C,C298)</f>
        <v>0.79</v>
      </c>
      <c r="I298">
        <v>5</v>
      </c>
      <c r="J298" s="87">
        <f t="shared" si="36"/>
        <v>0.79</v>
      </c>
      <c r="K298" s="88">
        <f t="shared" si="35"/>
        <v>0.79</v>
      </c>
      <c r="V298" t="s">
        <v>194</v>
      </c>
      <c r="W298" t="s">
        <v>263</v>
      </c>
      <c r="X298" t="s">
        <v>196</v>
      </c>
      <c r="Y298" t="s">
        <v>199</v>
      </c>
      <c r="Z298" t="s">
        <v>253</v>
      </c>
      <c r="AA298" t="s">
        <v>264</v>
      </c>
      <c r="AB298" t="s">
        <v>386</v>
      </c>
      <c r="AC298" s="88">
        <f>AVERAGEIFS(Applicability!$M:$M,Applicability!$A:$A,W298,Applicability!$B:$B,Y298,Applicability!$C:$C,X298)</f>
        <v>0.79</v>
      </c>
      <c r="AD298">
        <v>5</v>
      </c>
      <c r="AE298" s="87">
        <f t="shared" si="37"/>
        <v>0.79</v>
      </c>
      <c r="AF298" s="88">
        <f t="shared" si="33"/>
        <v>0.79</v>
      </c>
      <c r="AJ298" t="s">
        <v>194</v>
      </c>
      <c r="AK298" t="s">
        <v>263</v>
      </c>
      <c r="AL298" t="s">
        <v>196</v>
      </c>
      <c r="AM298" t="s">
        <v>199</v>
      </c>
      <c r="AN298" t="s">
        <v>253</v>
      </c>
      <c r="AO298" t="s">
        <v>264</v>
      </c>
      <c r="AP298" t="s">
        <v>386</v>
      </c>
      <c r="AQ298" s="88">
        <f>AVERAGEIFS(Applicability!$M:$M,Applicability!$A:$A,AK298,Applicability!$B:$B,AM298,Applicability!$C:$C,AL298)</f>
        <v>0.79</v>
      </c>
      <c r="AR298">
        <v>5</v>
      </c>
      <c r="AS298" s="87">
        <f t="shared" si="38"/>
        <v>0.79</v>
      </c>
      <c r="AT298" s="88">
        <f t="shared" si="34"/>
        <v>0.79</v>
      </c>
    </row>
    <row r="299" spans="1:46">
      <c r="A299" t="s">
        <v>194</v>
      </c>
      <c r="B299" t="s">
        <v>263</v>
      </c>
      <c r="C299" t="s">
        <v>196</v>
      </c>
      <c r="D299" t="s">
        <v>316</v>
      </c>
      <c r="E299" t="s">
        <v>253</v>
      </c>
      <c r="F299" t="s">
        <v>264</v>
      </c>
      <c r="G299" t="s">
        <v>386</v>
      </c>
      <c r="H299" s="88">
        <f>AVERAGEIFS(Applicability!$M:$M,Applicability!$A:$A,B299,Applicability!$B:$B,D299,Applicability!$C:$C,C299)</f>
        <v>0.79</v>
      </c>
      <c r="I299">
        <v>5</v>
      </c>
      <c r="J299" s="87">
        <f t="shared" si="36"/>
        <v>0.79</v>
      </c>
      <c r="K299" s="88">
        <f t="shared" si="35"/>
        <v>0.79</v>
      </c>
      <c r="V299" t="s">
        <v>194</v>
      </c>
      <c r="W299" t="s">
        <v>263</v>
      </c>
      <c r="X299" t="s">
        <v>196</v>
      </c>
      <c r="Y299" t="s">
        <v>316</v>
      </c>
      <c r="Z299" t="s">
        <v>253</v>
      </c>
      <c r="AA299" t="s">
        <v>264</v>
      </c>
      <c r="AB299" t="s">
        <v>386</v>
      </c>
      <c r="AC299" s="88">
        <f>AVERAGEIFS(Applicability!$M:$M,Applicability!$A:$A,W299,Applicability!$B:$B,Y299,Applicability!$C:$C,X299)</f>
        <v>0.79</v>
      </c>
      <c r="AD299">
        <v>5</v>
      </c>
      <c r="AE299" s="87">
        <f t="shared" si="37"/>
        <v>0.79</v>
      </c>
      <c r="AF299" s="88">
        <f t="shared" si="33"/>
        <v>0.79</v>
      </c>
      <c r="AJ299" t="s">
        <v>194</v>
      </c>
      <c r="AK299" t="s">
        <v>263</v>
      </c>
      <c r="AL299" t="s">
        <v>196</v>
      </c>
      <c r="AM299" t="s">
        <v>316</v>
      </c>
      <c r="AN299" t="s">
        <v>253</v>
      </c>
      <c r="AO299" t="s">
        <v>264</v>
      </c>
      <c r="AP299" t="s">
        <v>386</v>
      </c>
      <c r="AQ299" s="88">
        <f>AVERAGEIFS(Applicability!$M:$M,Applicability!$A:$A,AK299,Applicability!$B:$B,AM299,Applicability!$C:$C,AL299)</f>
        <v>0.79</v>
      </c>
      <c r="AR299">
        <v>5</v>
      </c>
      <c r="AS299" s="87">
        <f t="shared" si="38"/>
        <v>0.79</v>
      </c>
      <c r="AT299" s="88">
        <f t="shared" si="34"/>
        <v>0.79</v>
      </c>
    </row>
    <row r="300" spans="1:46">
      <c r="A300" t="s">
        <v>194</v>
      </c>
      <c r="B300" t="s">
        <v>263</v>
      </c>
      <c r="C300" t="s">
        <v>201</v>
      </c>
      <c r="D300" t="s">
        <v>88</v>
      </c>
      <c r="E300" t="s">
        <v>253</v>
      </c>
      <c r="F300" t="s">
        <v>264</v>
      </c>
      <c r="G300" t="s">
        <v>386</v>
      </c>
      <c r="H300" s="88">
        <f>AVERAGEIFS(Applicability!$M:$M,Applicability!$A:$A,B300,Applicability!$B:$B,D300,Applicability!$C:$C,C300)</f>
        <v>0.79</v>
      </c>
      <c r="I300">
        <v>5</v>
      </c>
      <c r="J300" s="87">
        <f t="shared" si="36"/>
        <v>0.79</v>
      </c>
      <c r="K300" s="88">
        <f t="shared" si="35"/>
        <v>0.79</v>
      </c>
      <c r="V300" t="s">
        <v>194</v>
      </c>
      <c r="W300" t="s">
        <v>263</v>
      </c>
      <c r="X300" t="s">
        <v>201</v>
      </c>
      <c r="Y300" t="s">
        <v>88</v>
      </c>
      <c r="Z300" t="s">
        <v>253</v>
      </c>
      <c r="AA300" t="s">
        <v>264</v>
      </c>
      <c r="AB300" t="s">
        <v>386</v>
      </c>
      <c r="AC300" s="88">
        <f>AVERAGEIFS(Applicability!$M:$M,Applicability!$A:$A,W300,Applicability!$B:$B,Y300,Applicability!$C:$C,X300)</f>
        <v>0.79</v>
      </c>
      <c r="AD300">
        <v>5</v>
      </c>
      <c r="AE300" s="87">
        <f t="shared" si="37"/>
        <v>0.79</v>
      </c>
      <c r="AF300" s="88">
        <f t="shared" si="33"/>
        <v>0.79</v>
      </c>
      <c r="AJ300" t="s">
        <v>194</v>
      </c>
      <c r="AK300" t="s">
        <v>263</v>
      </c>
      <c r="AL300" t="s">
        <v>201</v>
      </c>
      <c r="AM300" t="s">
        <v>88</v>
      </c>
      <c r="AN300" t="s">
        <v>253</v>
      </c>
      <c r="AO300" t="s">
        <v>264</v>
      </c>
      <c r="AP300" t="s">
        <v>386</v>
      </c>
      <c r="AQ300" s="88">
        <f>AVERAGEIFS(Applicability!$M:$M,Applicability!$A:$A,AK300,Applicability!$B:$B,AM300,Applicability!$C:$C,AL300)</f>
        <v>0.79</v>
      </c>
      <c r="AR300">
        <v>5</v>
      </c>
      <c r="AS300" s="87">
        <f t="shared" si="38"/>
        <v>0.79</v>
      </c>
      <c r="AT300" s="88">
        <f t="shared" si="34"/>
        <v>0.79</v>
      </c>
    </row>
    <row r="301" spans="1:46">
      <c r="A301" t="s">
        <v>194</v>
      </c>
      <c r="B301" t="s">
        <v>263</v>
      </c>
      <c r="C301" t="s">
        <v>201</v>
      </c>
      <c r="D301" t="s">
        <v>199</v>
      </c>
      <c r="E301" t="s">
        <v>253</v>
      </c>
      <c r="F301" t="s">
        <v>264</v>
      </c>
      <c r="G301" t="s">
        <v>386</v>
      </c>
      <c r="H301" s="88">
        <f>AVERAGEIFS(Applicability!$M:$M,Applicability!$A:$A,B301,Applicability!$B:$B,D301,Applicability!$C:$C,C301)</f>
        <v>0.79</v>
      </c>
      <c r="I301">
        <v>5</v>
      </c>
      <c r="J301" s="87">
        <f t="shared" si="36"/>
        <v>0.79</v>
      </c>
      <c r="K301" s="88">
        <f t="shared" si="35"/>
        <v>0.79</v>
      </c>
      <c r="V301" t="s">
        <v>194</v>
      </c>
      <c r="W301" t="s">
        <v>263</v>
      </c>
      <c r="X301" t="s">
        <v>201</v>
      </c>
      <c r="Y301" t="s">
        <v>199</v>
      </c>
      <c r="Z301" t="s">
        <v>253</v>
      </c>
      <c r="AA301" t="s">
        <v>264</v>
      </c>
      <c r="AB301" t="s">
        <v>386</v>
      </c>
      <c r="AC301" s="88">
        <f>AVERAGEIFS(Applicability!$M:$M,Applicability!$A:$A,W301,Applicability!$B:$B,Y301,Applicability!$C:$C,X301)</f>
        <v>0.79</v>
      </c>
      <c r="AD301">
        <v>5</v>
      </c>
      <c r="AE301" s="87">
        <f t="shared" si="37"/>
        <v>0.79</v>
      </c>
      <c r="AF301" s="88">
        <f t="shared" si="33"/>
        <v>0.79</v>
      </c>
      <c r="AJ301" t="s">
        <v>194</v>
      </c>
      <c r="AK301" t="s">
        <v>263</v>
      </c>
      <c r="AL301" t="s">
        <v>201</v>
      </c>
      <c r="AM301" t="s">
        <v>199</v>
      </c>
      <c r="AN301" t="s">
        <v>253</v>
      </c>
      <c r="AO301" t="s">
        <v>264</v>
      </c>
      <c r="AP301" t="s">
        <v>386</v>
      </c>
      <c r="AQ301" s="88">
        <f>AVERAGEIFS(Applicability!$M:$M,Applicability!$A:$A,AK301,Applicability!$B:$B,AM301,Applicability!$C:$C,AL301)</f>
        <v>0.79</v>
      </c>
      <c r="AR301">
        <v>5</v>
      </c>
      <c r="AS301" s="87">
        <f t="shared" si="38"/>
        <v>0.79</v>
      </c>
      <c r="AT301" s="88">
        <f t="shared" si="34"/>
        <v>0.79</v>
      </c>
    </row>
    <row r="302" spans="1:46">
      <c r="A302" t="s">
        <v>194</v>
      </c>
      <c r="B302" t="s">
        <v>263</v>
      </c>
      <c r="C302" t="s">
        <v>201</v>
      </c>
      <c r="D302" t="s">
        <v>316</v>
      </c>
      <c r="E302" t="s">
        <v>253</v>
      </c>
      <c r="F302" t="s">
        <v>264</v>
      </c>
      <c r="G302" t="s">
        <v>386</v>
      </c>
      <c r="H302" s="88">
        <f>AVERAGEIFS(Applicability!$M:$M,Applicability!$A:$A,B302,Applicability!$B:$B,D302,Applicability!$C:$C,C302)</f>
        <v>0.79</v>
      </c>
      <c r="I302">
        <v>5</v>
      </c>
      <c r="J302" s="87">
        <f t="shared" si="36"/>
        <v>0.79</v>
      </c>
      <c r="K302" s="88">
        <f t="shared" si="35"/>
        <v>0.79</v>
      </c>
      <c r="V302" t="s">
        <v>194</v>
      </c>
      <c r="W302" t="s">
        <v>263</v>
      </c>
      <c r="X302" t="s">
        <v>201</v>
      </c>
      <c r="Y302" t="s">
        <v>316</v>
      </c>
      <c r="Z302" t="s">
        <v>253</v>
      </c>
      <c r="AA302" t="s">
        <v>264</v>
      </c>
      <c r="AB302" t="s">
        <v>386</v>
      </c>
      <c r="AC302" s="88">
        <f>AVERAGEIFS(Applicability!$M:$M,Applicability!$A:$A,W302,Applicability!$B:$B,Y302,Applicability!$C:$C,X302)</f>
        <v>0.79</v>
      </c>
      <c r="AD302">
        <v>5</v>
      </c>
      <c r="AE302" s="87">
        <f t="shared" si="37"/>
        <v>0.79</v>
      </c>
      <c r="AF302" s="88">
        <f t="shared" si="33"/>
        <v>0.79</v>
      </c>
      <c r="AJ302" t="s">
        <v>194</v>
      </c>
      <c r="AK302" t="s">
        <v>263</v>
      </c>
      <c r="AL302" t="s">
        <v>201</v>
      </c>
      <c r="AM302" t="s">
        <v>316</v>
      </c>
      <c r="AN302" t="s">
        <v>253</v>
      </c>
      <c r="AO302" t="s">
        <v>264</v>
      </c>
      <c r="AP302" t="s">
        <v>386</v>
      </c>
      <c r="AQ302" s="88">
        <f>AVERAGEIFS(Applicability!$M:$M,Applicability!$A:$A,AK302,Applicability!$B:$B,AM302,Applicability!$C:$C,AL302)</f>
        <v>0.79</v>
      </c>
      <c r="AR302">
        <v>5</v>
      </c>
      <c r="AS302" s="87">
        <f t="shared" si="38"/>
        <v>0.79</v>
      </c>
      <c r="AT302" s="88">
        <f t="shared" si="34"/>
        <v>0.79</v>
      </c>
    </row>
    <row r="303" spans="1:46">
      <c r="A303" t="s">
        <v>194</v>
      </c>
      <c r="B303" t="s">
        <v>265</v>
      </c>
      <c r="C303" t="s">
        <v>196</v>
      </c>
      <c r="D303" t="s">
        <v>88</v>
      </c>
      <c r="E303" t="s">
        <v>253</v>
      </c>
      <c r="F303" t="s">
        <v>264</v>
      </c>
      <c r="G303" t="s">
        <v>386</v>
      </c>
      <c r="H303" s="88">
        <f>AVERAGEIFS(Applicability!$M:$M,Applicability!$A:$A,B303,Applicability!$B:$B,D303,Applicability!$C:$C,C303)</f>
        <v>0.79</v>
      </c>
      <c r="I303">
        <v>5</v>
      </c>
      <c r="J303" s="88">
        <v>0</v>
      </c>
      <c r="K303" s="88">
        <f t="shared" si="35"/>
        <v>0</v>
      </c>
      <c r="V303" t="s">
        <v>194</v>
      </c>
      <c r="W303" t="s">
        <v>265</v>
      </c>
      <c r="X303" t="s">
        <v>196</v>
      </c>
      <c r="Y303" t="s">
        <v>88</v>
      </c>
      <c r="Z303" t="s">
        <v>253</v>
      </c>
      <c r="AA303" t="s">
        <v>264</v>
      </c>
      <c r="AB303" t="s">
        <v>386</v>
      </c>
      <c r="AC303" s="88">
        <f>AVERAGEIFS(Applicability!$M:$M,Applicability!$A:$A,W303,Applicability!$B:$B,Y303,Applicability!$C:$C,X303)</f>
        <v>0.79</v>
      </c>
      <c r="AD303">
        <v>5</v>
      </c>
      <c r="AE303" s="88">
        <v>0</v>
      </c>
      <c r="AF303" s="88">
        <f t="shared" si="33"/>
        <v>0</v>
      </c>
      <c r="AJ303" t="s">
        <v>194</v>
      </c>
      <c r="AK303" t="s">
        <v>265</v>
      </c>
      <c r="AL303" t="s">
        <v>196</v>
      </c>
      <c r="AM303" t="s">
        <v>88</v>
      </c>
      <c r="AN303" t="s">
        <v>253</v>
      </c>
      <c r="AO303" t="s">
        <v>264</v>
      </c>
      <c r="AP303" t="s">
        <v>386</v>
      </c>
      <c r="AQ303" s="88">
        <f>AVERAGEIFS(Applicability!$M:$M,Applicability!$A:$A,AK303,Applicability!$B:$B,AM303,Applicability!$C:$C,AL303)</f>
        <v>0.79</v>
      </c>
      <c r="AR303">
        <v>5</v>
      </c>
      <c r="AS303" s="88">
        <v>0</v>
      </c>
      <c r="AT303" s="88">
        <f t="shared" si="34"/>
        <v>0</v>
      </c>
    </row>
    <row r="304" spans="1:46">
      <c r="A304" t="s">
        <v>194</v>
      </c>
      <c r="B304" t="s">
        <v>265</v>
      </c>
      <c r="C304" t="s">
        <v>196</v>
      </c>
      <c r="D304" t="s">
        <v>199</v>
      </c>
      <c r="E304" t="s">
        <v>253</v>
      </c>
      <c r="F304" t="s">
        <v>264</v>
      </c>
      <c r="G304" t="s">
        <v>386</v>
      </c>
      <c r="H304" s="88">
        <f>AVERAGEIFS(Applicability!$M:$M,Applicability!$A:$A,B304,Applicability!$B:$B,D304,Applicability!$C:$C,C304)</f>
        <v>0.79</v>
      </c>
      <c r="I304">
        <v>5</v>
      </c>
      <c r="J304" s="88">
        <v>0</v>
      </c>
      <c r="K304" s="88">
        <f t="shared" si="35"/>
        <v>0</v>
      </c>
      <c r="V304" t="s">
        <v>194</v>
      </c>
      <c r="W304" t="s">
        <v>265</v>
      </c>
      <c r="X304" t="s">
        <v>196</v>
      </c>
      <c r="Y304" t="s">
        <v>199</v>
      </c>
      <c r="Z304" t="s">
        <v>253</v>
      </c>
      <c r="AA304" t="s">
        <v>264</v>
      </c>
      <c r="AB304" t="s">
        <v>386</v>
      </c>
      <c r="AC304" s="88">
        <f>AVERAGEIFS(Applicability!$M:$M,Applicability!$A:$A,W304,Applicability!$B:$B,Y304,Applicability!$C:$C,X304)</f>
        <v>0.79</v>
      </c>
      <c r="AD304">
        <v>5</v>
      </c>
      <c r="AE304" s="88">
        <v>0</v>
      </c>
      <c r="AF304" s="88">
        <f t="shared" si="33"/>
        <v>0</v>
      </c>
      <c r="AJ304" t="s">
        <v>194</v>
      </c>
      <c r="AK304" t="s">
        <v>265</v>
      </c>
      <c r="AL304" t="s">
        <v>196</v>
      </c>
      <c r="AM304" t="s">
        <v>199</v>
      </c>
      <c r="AN304" t="s">
        <v>253</v>
      </c>
      <c r="AO304" t="s">
        <v>264</v>
      </c>
      <c r="AP304" t="s">
        <v>386</v>
      </c>
      <c r="AQ304" s="88">
        <f>AVERAGEIFS(Applicability!$M:$M,Applicability!$A:$A,AK304,Applicability!$B:$B,AM304,Applicability!$C:$C,AL304)</f>
        <v>0.79</v>
      </c>
      <c r="AR304">
        <v>5</v>
      </c>
      <c r="AS304" s="88">
        <v>0</v>
      </c>
      <c r="AT304" s="88">
        <f t="shared" si="34"/>
        <v>0</v>
      </c>
    </row>
    <row r="305" spans="1:46">
      <c r="A305" t="s">
        <v>194</v>
      </c>
      <c r="B305" t="s">
        <v>265</v>
      </c>
      <c r="C305" t="s">
        <v>196</v>
      </c>
      <c r="D305" t="s">
        <v>316</v>
      </c>
      <c r="E305" t="s">
        <v>253</v>
      </c>
      <c r="F305" t="s">
        <v>264</v>
      </c>
      <c r="G305" t="s">
        <v>386</v>
      </c>
      <c r="H305" s="88">
        <f>AVERAGEIFS(Applicability!$M:$M,Applicability!$A:$A,B305,Applicability!$B:$B,D305,Applicability!$C:$C,C305)</f>
        <v>0.79</v>
      </c>
      <c r="I305">
        <v>5</v>
      </c>
      <c r="J305" s="88">
        <v>0</v>
      </c>
      <c r="K305" s="88">
        <f t="shared" si="35"/>
        <v>0</v>
      </c>
      <c r="V305" t="s">
        <v>194</v>
      </c>
      <c r="W305" t="s">
        <v>265</v>
      </c>
      <c r="X305" t="s">
        <v>196</v>
      </c>
      <c r="Y305" t="s">
        <v>316</v>
      </c>
      <c r="Z305" t="s">
        <v>253</v>
      </c>
      <c r="AA305" t="s">
        <v>264</v>
      </c>
      <c r="AB305" t="s">
        <v>386</v>
      </c>
      <c r="AC305" s="88">
        <f>AVERAGEIFS(Applicability!$M:$M,Applicability!$A:$A,W305,Applicability!$B:$B,Y305,Applicability!$C:$C,X305)</f>
        <v>0.79</v>
      </c>
      <c r="AD305">
        <v>5</v>
      </c>
      <c r="AE305" s="88">
        <v>0</v>
      </c>
      <c r="AF305" s="88">
        <f t="shared" si="33"/>
        <v>0</v>
      </c>
      <c r="AJ305" t="s">
        <v>194</v>
      </c>
      <c r="AK305" t="s">
        <v>265</v>
      </c>
      <c r="AL305" t="s">
        <v>196</v>
      </c>
      <c r="AM305" t="s">
        <v>316</v>
      </c>
      <c r="AN305" t="s">
        <v>253</v>
      </c>
      <c r="AO305" t="s">
        <v>264</v>
      </c>
      <c r="AP305" t="s">
        <v>386</v>
      </c>
      <c r="AQ305" s="88">
        <f>AVERAGEIFS(Applicability!$M:$M,Applicability!$A:$A,AK305,Applicability!$B:$B,AM305,Applicability!$C:$C,AL305)</f>
        <v>0.79</v>
      </c>
      <c r="AR305">
        <v>5</v>
      </c>
      <c r="AS305" s="88">
        <v>0</v>
      </c>
      <c r="AT305" s="88">
        <f t="shared" si="34"/>
        <v>0</v>
      </c>
    </row>
    <row r="306" spans="1:46">
      <c r="A306" t="s">
        <v>194</v>
      </c>
      <c r="B306" t="s">
        <v>265</v>
      </c>
      <c r="C306" t="s">
        <v>201</v>
      </c>
      <c r="D306" t="s">
        <v>88</v>
      </c>
      <c r="E306" t="s">
        <v>253</v>
      </c>
      <c r="F306" t="s">
        <v>264</v>
      </c>
      <c r="G306" t="s">
        <v>386</v>
      </c>
      <c r="H306" s="88">
        <f>AVERAGEIFS(Applicability!$M:$M,Applicability!$A:$A,B306,Applicability!$B:$B,D306,Applicability!$C:$C,C306)</f>
        <v>0.79</v>
      </c>
      <c r="I306">
        <v>5</v>
      </c>
      <c r="J306" s="88">
        <v>0</v>
      </c>
      <c r="K306" s="88">
        <f t="shared" si="35"/>
        <v>0</v>
      </c>
      <c r="V306" t="s">
        <v>194</v>
      </c>
      <c r="W306" t="s">
        <v>265</v>
      </c>
      <c r="X306" t="s">
        <v>201</v>
      </c>
      <c r="Y306" t="s">
        <v>88</v>
      </c>
      <c r="Z306" t="s">
        <v>253</v>
      </c>
      <c r="AA306" t="s">
        <v>264</v>
      </c>
      <c r="AB306" t="s">
        <v>386</v>
      </c>
      <c r="AC306" s="88">
        <f>AVERAGEIFS(Applicability!$M:$M,Applicability!$A:$A,W306,Applicability!$B:$B,Y306,Applicability!$C:$C,X306)</f>
        <v>0.79</v>
      </c>
      <c r="AD306">
        <v>5</v>
      </c>
      <c r="AE306" s="88">
        <v>0</v>
      </c>
      <c r="AF306" s="88">
        <f t="shared" si="33"/>
        <v>0</v>
      </c>
      <c r="AJ306" t="s">
        <v>194</v>
      </c>
      <c r="AK306" t="s">
        <v>265</v>
      </c>
      <c r="AL306" t="s">
        <v>201</v>
      </c>
      <c r="AM306" t="s">
        <v>88</v>
      </c>
      <c r="AN306" t="s">
        <v>253</v>
      </c>
      <c r="AO306" t="s">
        <v>264</v>
      </c>
      <c r="AP306" t="s">
        <v>386</v>
      </c>
      <c r="AQ306" s="88">
        <f>AVERAGEIFS(Applicability!$M:$M,Applicability!$A:$A,AK306,Applicability!$B:$B,AM306,Applicability!$C:$C,AL306)</f>
        <v>0.79</v>
      </c>
      <c r="AR306">
        <v>5</v>
      </c>
      <c r="AS306" s="88">
        <v>0</v>
      </c>
      <c r="AT306" s="88">
        <f t="shared" si="34"/>
        <v>0</v>
      </c>
    </row>
    <row r="307" spans="1:46">
      <c r="A307" t="s">
        <v>194</v>
      </c>
      <c r="B307" t="s">
        <v>265</v>
      </c>
      <c r="C307" t="s">
        <v>201</v>
      </c>
      <c r="D307" t="s">
        <v>199</v>
      </c>
      <c r="E307" t="s">
        <v>253</v>
      </c>
      <c r="F307" t="s">
        <v>264</v>
      </c>
      <c r="G307" t="s">
        <v>386</v>
      </c>
      <c r="H307" s="88">
        <f>AVERAGEIFS(Applicability!$M:$M,Applicability!$A:$A,B307,Applicability!$B:$B,D307,Applicability!$C:$C,C307)</f>
        <v>0.79</v>
      </c>
      <c r="I307">
        <v>5</v>
      </c>
      <c r="J307" s="88">
        <v>0</v>
      </c>
      <c r="K307" s="88">
        <f t="shared" si="35"/>
        <v>0</v>
      </c>
      <c r="V307" t="s">
        <v>194</v>
      </c>
      <c r="W307" t="s">
        <v>265</v>
      </c>
      <c r="X307" t="s">
        <v>201</v>
      </c>
      <c r="Y307" t="s">
        <v>199</v>
      </c>
      <c r="Z307" t="s">
        <v>253</v>
      </c>
      <c r="AA307" t="s">
        <v>264</v>
      </c>
      <c r="AB307" t="s">
        <v>386</v>
      </c>
      <c r="AC307" s="88">
        <f>AVERAGEIFS(Applicability!$M:$M,Applicability!$A:$A,W307,Applicability!$B:$B,Y307,Applicability!$C:$C,X307)</f>
        <v>0.79</v>
      </c>
      <c r="AD307">
        <v>5</v>
      </c>
      <c r="AE307" s="88">
        <v>0</v>
      </c>
      <c r="AF307" s="88">
        <f t="shared" si="33"/>
        <v>0</v>
      </c>
      <c r="AJ307" t="s">
        <v>194</v>
      </c>
      <c r="AK307" t="s">
        <v>265</v>
      </c>
      <c r="AL307" t="s">
        <v>201</v>
      </c>
      <c r="AM307" t="s">
        <v>199</v>
      </c>
      <c r="AN307" t="s">
        <v>253</v>
      </c>
      <c r="AO307" t="s">
        <v>264</v>
      </c>
      <c r="AP307" t="s">
        <v>386</v>
      </c>
      <c r="AQ307" s="88">
        <f>AVERAGEIFS(Applicability!$M:$M,Applicability!$A:$A,AK307,Applicability!$B:$B,AM307,Applicability!$C:$C,AL307)</f>
        <v>0.79</v>
      </c>
      <c r="AR307">
        <v>5</v>
      </c>
      <c r="AS307" s="88">
        <v>0</v>
      </c>
      <c r="AT307" s="88">
        <f t="shared" si="34"/>
        <v>0</v>
      </c>
    </row>
    <row r="308" spans="1:46">
      <c r="A308" t="s">
        <v>194</v>
      </c>
      <c r="B308" t="s">
        <v>265</v>
      </c>
      <c r="C308" t="s">
        <v>201</v>
      </c>
      <c r="D308" t="s">
        <v>316</v>
      </c>
      <c r="E308" t="s">
        <v>253</v>
      </c>
      <c r="F308" t="s">
        <v>264</v>
      </c>
      <c r="G308" t="s">
        <v>386</v>
      </c>
      <c r="H308" s="88">
        <f>AVERAGEIFS(Applicability!$M:$M,Applicability!$A:$A,B308,Applicability!$B:$B,D308,Applicability!$C:$C,C308)</f>
        <v>0.79</v>
      </c>
      <c r="I308">
        <v>5</v>
      </c>
      <c r="J308" s="88">
        <v>0</v>
      </c>
      <c r="K308" s="88">
        <f t="shared" si="35"/>
        <v>0</v>
      </c>
      <c r="V308" t="s">
        <v>194</v>
      </c>
      <c r="W308" t="s">
        <v>265</v>
      </c>
      <c r="X308" t="s">
        <v>201</v>
      </c>
      <c r="Y308" t="s">
        <v>316</v>
      </c>
      <c r="Z308" t="s">
        <v>253</v>
      </c>
      <c r="AA308" t="s">
        <v>264</v>
      </c>
      <c r="AB308" t="s">
        <v>386</v>
      </c>
      <c r="AC308" s="88">
        <f>AVERAGEIFS(Applicability!$M:$M,Applicability!$A:$A,W308,Applicability!$B:$B,Y308,Applicability!$C:$C,X308)</f>
        <v>0.79</v>
      </c>
      <c r="AD308">
        <v>5</v>
      </c>
      <c r="AE308" s="88">
        <v>0</v>
      </c>
      <c r="AF308" s="88">
        <f t="shared" si="33"/>
        <v>0</v>
      </c>
      <c r="AJ308" t="s">
        <v>194</v>
      </c>
      <c r="AK308" t="s">
        <v>265</v>
      </c>
      <c r="AL308" t="s">
        <v>201</v>
      </c>
      <c r="AM308" t="s">
        <v>316</v>
      </c>
      <c r="AN308" t="s">
        <v>253</v>
      </c>
      <c r="AO308" t="s">
        <v>264</v>
      </c>
      <c r="AP308" t="s">
        <v>386</v>
      </c>
      <c r="AQ308" s="88">
        <f>AVERAGEIFS(Applicability!$M:$M,Applicability!$A:$A,AK308,Applicability!$B:$B,AM308,Applicability!$C:$C,AL308)</f>
        <v>0.79</v>
      </c>
      <c r="AR308">
        <v>5</v>
      </c>
      <c r="AS308" s="88">
        <v>0</v>
      </c>
      <c r="AT308" s="88">
        <f t="shared" si="34"/>
        <v>0</v>
      </c>
    </row>
    <row r="309" spans="1:46">
      <c r="A309" t="s">
        <v>194</v>
      </c>
      <c r="B309" t="s">
        <v>266</v>
      </c>
      <c r="C309" t="s">
        <v>196</v>
      </c>
      <c r="D309" t="s">
        <v>88</v>
      </c>
      <c r="E309" t="s">
        <v>267</v>
      </c>
      <c r="F309" t="s">
        <v>268</v>
      </c>
      <c r="G309" t="s">
        <v>386</v>
      </c>
      <c r="H309" s="88">
        <f>AVERAGEIFS(Applicability!$M:$M,Applicability!$A:$A,B309,Applicability!$B:$B,D309,Applicability!$C:$C,C309)</f>
        <v>0.43200000000000005</v>
      </c>
      <c r="K309" s="88">
        <f t="shared" si="35"/>
        <v>0.43200000000000005</v>
      </c>
      <c r="V309" t="s">
        <v>194</v>
      </c>
      <c r="W309" t="s">
        <v>266</v>
      </c>
      <c r="X309" t="s">
        <v>196</v>
      </c>
      <c r="Y309" t="s">
        <v>88</v>
      </c>
      <c r="Z309" t="s">
        <v>267</v>
      </c>
      <c r="AA309" t="s">
        <v>268</v>
      </c>
      <c r="AB309" t="s">
        <v>386</v>
      </c>
      <c r="AC309" s="88">
        <f>AVERAGEIFS(Applicability!$M:$M,Applicability!$A:$A,W309,Applicability!$B:$B,Y309,Applicability!$C:$C,X309)</f>
        <v>0.43200000000000005</v>
      </c>
      <c r="AF309" s="88">
        <f t="shared" si="33"/>
        <v>0.43200000000000005</v>
      </c>
      <c r="AJ309" t="s">
        <v>194</v>
      </c>
      <c r="AK309" t="s">
        <v>266</v>
      </c>
      <c r="AL309" t="s">
        <v>196</v>
      </c>
      <c r="AM309" t="s">
        <v>88</v>
      </c>
      <c r="AN309" t="s">
        <v>267</v>
      </c>
      <c r="AO309" t="s">
        <v>268</v>
      </c>
      <c r="AP309" t="s">
        <v>386</v>
      </c>
      <c r="AQ309" s="88">
        <f>AVERAGEIFS(Applicability!$M:$M,Applicability!$A:$A,AK309,Applicability!$B:$B,AM309,Applicability!$C:$C,AL309)</f>
        <v>0.43200000000000005</v>
      </c>
      <c r="AT309" s="88">
        <f t="shared" si="34"/>
        <v>0.43200000000000005</v>
      </c>
    </row>
    <row r="310" spans="1:46">
      <c r="A310" t="s">
        <v>194</v>
      </c>
      <c r="B310" t="s">
        <v>266</v>
      </c>
      <c r="C310" t="s">
        <v>196</v>
      </c>
      <c r="D310" t="s">
        <v>199</v>
      </c>
      <c r="E310" t="s">
        <v>267</v>
      </c>
      <c r="F310" t="s">
        <v>268</v>
      </c>
      <c r="G310" t="s">
        <v>386</v>
      </c>
      <c r="H310" s="88">
        <f>AVERAGEIFS(Applicability!$M:$M,Applicability!$A:$A,B310,Applicability!$B:$B,D310,Applicability!$C:$C,C310)</f>
        <v>0.22500000000000001</v>
      </c>
      <c r="K310" s="88">
        <f t="shared" si="35"/>
        <v>0.22500000000000001</v>
      </c>
      <c r="V310" t="s">
        <v>194</v>
      </c>
      <c r="W310" t="s">
        <v>266</v>
      </c>
      <c r="X310" t="s">
        <v>196</v>
      </c>
      <c r="Y310" t="s">
        <v>199</v>
      </c>
      <c r="Z310" t="s">
        <v>267</v>
      </c>
      <c r="AA310" t="s">
        <v>268</v>
      </c>
      <c r="AB310" t="s">
        <v>386</v>
      </c>
      <c r="AC310" s="88">
        <f>AVERAGEIFS(Applicability!$M:$M,Applicability!$A:$A,W310,Applicability!$B:$B,Y310,Applicability!$C:$C,X310)</f>
        <v>0.22500000000000001</v>
      </c>
      <c r="AF310" s="88">
        <f t="shared" si="33"/>
        <v>0.22500000000000001</v>
      </c>
      <c r="AJ310" t="s">
        <v>194</v>
      </c>
      <c r="AK310" t="s">
        <v>266</v>
      </c>
      <c r="AL310" t="s">
        <v>196</v>
      </c>
      <c r="AM310" t="s">
        <v>199</v>
      </c>
      <c r="AN310" t="s">
        <v>267</v>
      </c>
      <c r="AO310" t="s">
        <v>268</v>
      </c>
      <c r="AP310" t="s">
        <v>386</v>
      </c>
      <c r="AQ310" s="88">
        <f>AVERAGEIFS(Applicability!$M:$M,Applicability!$A:$A,AK310,Applicability!$B:$B,AM310,Applicability!$C:$C,AL310)</f>
        <v>0.22500000000000001</v>
      </c>
      <c r="AT310" s="88">
        <f t="shared" si="34"/>
        <v>0.22500000000000001</v>
      </c>
    </row>
    <row r="311" spans="1:46">
      <c r="A311" t="s">
        <v>194</v>
      </c>
      <c r="B311" t="s">
        <v>266</v>
      </c>
      <c r="C311" t="s">
        <v>196</v>
      </c>
      <c r="D311" t="s">
        <v>316</v>
      </c>
      <c r="E311" t="s">
        <v>267</v>
      </c>
      <c r="F311" t="s">
        <v>268</v>
      </c>
      <c r="G311" t="s">
        <v>386</v>
      </c>
      <c r="H311" s="88">
        <f>AVERAGEIFS(Applicability!$M:$M,Applicability!$A:$A,B311,Applicability!$B:$B,D311,Applicability!$C:$C,C311)</f>
        <v>0.72000000000000008</v>
      </c>
      <c r="K311" s="88">
        <f t="shared" si="35"/>
        <v>0.72000000000000008</v>
      </c>
      <c r="V311" t="s">
        <v>194</v>
      </c>
      <c r="W311" t="s">
        <v>266</v>
      </c>
      <c r="X311" t="s">
        <v>196</v>
      </c>
      <c r="Y311" t="s">
        <v>316</v>
      </c>
      <c r="Z311" t="s">
        <v>267</v>
      </c>
      <c r="AA311" t="s">
        <v>268</v>
      </c>
      <c r="AB311" t="s">
        <v>386</v>
      </c>
      <c r="AC311" s="88">
        <f>AVERAGEIFS(Applicability!$M:$M,Applicability!$A:$A,W311,Applicability!$B:$B,Y311,Applicability!$C:$C,X311)</f>
        <v>0.72000000000000008</v>
      </c>
      <c r="AF311" s="88">
        <f t="shared" si="33"/>
        <v>0.72000000000000008</v>
      </c>
      <c r="AJ311" t="s">
        <v>194</v>
      </c>
      <c r="AK311" t="s">
        <v>266</v>
      </c>
      <c r="AL311" t="s">
        <v>196</v>
      </c>
      <c r="AM311" t="s">
        <v>316</v>
      </c>
      <c r="AN311" t="s">
        <v>267</v>
      </c>
      <c r="AO311" t="s">
        <v>268</v>
      </c>
      <c r="AP311" t="s">
        <v>386</v>
      </c>
      <c r="AQ311" s="88">
        <f>AVERAGEIFS(Applicability!$M:$M,Applicability!$A:$A,AK311,Applicability!$B:$B,AM311,Applicability!$C:$C,AL311)</f>
        <v>0.72000000000000008</v>
      </c>
      <c r="AT311" s="88">
        <f t="shared" si="34"/>
        <v>0.72000000000000008</v>
      </c>
    </row>
    <row r="312" spans="1:46">
      <c r="A312" t="s">
        <v>194</v>
      </c>
      <c r="B312" t="s">
        <v>266</v>
      </c>
      <c r="C312" t="s">
        <v>201</v>
      </c>
      <c r="D312" t="s">
        <v>88</v>
      </c>
      <c r="E312" t="s">
        <v>267</v>
      </c>
      <c r="F312" t="s">
        <v>268</v>
      </c>
      <c r="G312" t="s">
        <v>386</v>
      </c>
      <c r="H312" s="88">
        <f>AVERAGEIFS(Applicability!$M:$M,Applicability!$A:$A,B312,Applicability!$B:$B,D312,Applicability!$C:$C,C312)</f>
        <v>0.6120000000000001</v>
      </c>
      <c r="K312" s="88">
        <f t="shared" si="35"/>
        <v>0.6120000000000001</v>
      </c>
      <c r="V312" t="s">
        <v>194</v>
      </c>
      <c r="W312" t="s">
        <v>266</v>
      </c>
      <c r="X312" t="s">
        <v>201</v>
      </c>
      <c r="Y312" t="s">
        <v>88</v>
      </c>
      <c r="Z312" t="s">
        <v>267</v>
      </c>
      <c r="AA312" t="s">
        <v>268</v>
      </c>
      <c r="AB312" t="s">
        <v>386</v>
      </c>
      <c r="AC312" s="88">
        <f>AVERAGEIFS(Applicability!$M:$M,Applicability!$A:$A,W312,Applicability!$B:$B,Y312,Applicability!$C:$C,X312)</f>
        <v>0.6120000000000001</v>
      </c>
      <c r="AF312" s="88">
        <f t="shared" si="33"/>
        <v>0.6120000000000001</v>
      </c>
      <c r="AJ312" t="s">
        <v>194</v>
      </c>
      <c r="AK312" t="s">
        <v>266</v>
      </c>
      <c r="AL312" t="s">
        <v>201</v>
      </c>
      <c r="AM312" t="s">
        <v>88</v>
      </c>
      <c r="AN312" t="s">
        <v>267</v>
      </c>
      <c r="AO312" t="s">
        <v>268</v>
      </c>
      <c r="AP312" t="s">
        <v>386</v>
      </c>
      <c r="AQ312" s="88">
        <f>AVERAGEIFS(Applicability!$M:$M,Applicability!$A:$A,AK312,Applicability!$B:$B,AM312,Applicability!$C:$C,AL312)</f>
        <v>0.6120000000000001</v>
      </c>
      <c r="AT312" s="88">
        <f t="shared" si="34"/>
        <v>0.6120000000000001</v>
      </c>
    </row>
    <row r="313" spans="1:46">
      <c r="A313" t="s">
        <v>194</v>
      </c>
      <c r="B313" t="s">
        <v>266</v>
      </c>
      <c r="C313" t="s">
        <v>201</v>
      </c>
      <c r="D313" t="s">
        <v>199</v>
      </c>
      <c r="E313" t="s">
        <v>267</v>
      </c>
      <c r="F313" t="s">
        <v>268</v>
      </c>
      <c r="G313" t="s">
        <v>386</v>
      </c>
      <c r="H313" s="88">
        <f>AVERAGEIFS(Applicability!$M:$M,Applicability!$A:$A,B313,Applicability!$B:$B,D313,Applicability!$C:$C,C313)</f>
        <v>0.22500000000000001</v>
      </c>
      <c r="K313" s="88">
        <f t="shared" si="35"/>
        <v>0.22500000000000001</v>
      </c>
      <c r="V313" t="s">
        <v>194</v>
      </c>
      <c r="W313" t="s">
        <v>266</v>
      </c>
      <c r="X313" t="s">
        <v>201</v>
      </c>
      <c r="Y313" t="s">
        <v>199</v>
      </c>
      <c r="Z313" t="s">
        <v>267</v>
      </c>
      <c r="AA313" t="s">
        <v>268</v>
      </c>
      <c r="AB313" t="s">
        <v>386</v>
      </c>
      <c r="AC313" s="88">
        <f>AVERAGEIFS(Applicability!$M:$M,Applicability!$A:$A,W313,Applicability!$B:$B,Y313,Applicability!$C:$C,X313)</f>
        <v>0.22500000000000001</v>
      </c>
      <c r="AF313" s="88">
        <f t="shared" si="33"/>
        <v>0.22500000000000001</v>
      </c>
      <c r="AJ313" t="s">
        <v>194</v>
      </c>
      <c r="AK313" t="s">
        <v>266</v>
      </c>
      <c r="AL313" t="s">
        <v>201</v>
      </c>
      <c r="AM313" t="s">
        <v>199</v>
      </c>
      <c r="AN313" t="s">
        <v>267</v>
      </c>
      <c r="AO313" t="s">
        <v>268</v>
      </c>
      <c r="AP313" t="s">
        <v>386</v>
      </c>
      <c r="AQ313" s="88">
        <f>AVERAGEIFS(Applicability!$M:$M,Applicability!$A:$A,AK313,Applicability!$B:$B,AM313,Applicability!$C:$C,AL313)</f>
        <v>0.22500000000000001</v>
      </c>
      <c r="AT313" s="88">
        <f t="shared" si="34"/>
        <v>0.22500000000000001</v>
      </c>
    </row>
    <row r="314" spans="1:46">
      <c r="A314" t="s">
        <v>194</v>
      </c>
      <c r="B314" t="s">
        <v>266</v>
      </c>
      <c r="C314" t="s">
        <v>201</v>
      </c>
      <c r="D314" t="s">
        <v>316</v>
      </c>
      <c r="E314" t="s">
        <v>267</v>
      </c>
      <c r="F314" t="s">
        <v>268</v>
      </c>
      <c r="G314" t="s">
        <v>386</v>
      </c>
      <c r="H314" s="88">
        <f>AVERAGEIFS(Applicability!$M:$M,Applicability!$A:$A,B314,Applicability!$B:$B,D314,Applicability!$C:$C,C314)</f>
        <v>0.72000000000000008</v>
      </c>
      <c r="K314" s="88">
        <f t="shared" si="35"/>
        <v>0.72000000000000008</v>
      </c>
      <c r="V314" t="s">
        <v>194</v>
      </c>
      <c r="W314" t="s">
        <v>266</v>
      </c>
      <c r="X314" t="s">
        <v>201</v>
      </c>
      <c r="Y314" t="s">
        <v>316</v>
      </c>
      <c r="Z314" t="s">
        <v>267</v>
      </c>
      <c r="AA314" t="s">
        <v>268</v>
      </c>
      <c r="AB314" t="s">
        <v>386</v>
      </c>
      <c r="AC314" s="88">
        <f>AVERAGEIFS(Applicability!$M:$M,Applicability!$A:$A,W314,Applicability!$B:$B,Y314,Applicability!$C:$C,X314)</f>
        <v>0.72000000000000008</v>
      </c>
      <c r="AF314" s="88">
        <f t="shared" si="33"/>
        <v>0.72000000000000008</v>
      </c>
      <c r="AJ314" t="s">
        <v>194</v>
      </c>
      <c r="AK314" t="s">
        <v>266</v>
      </c>
      <c r="AL314" t="s">
        <v>201</v>
      </c>
      <c r="AM314" t="s">
        <v>316</v>
      </c>
      <c r="AN314" t="s">
        <v>267</v>
      </c>
      <c r="AO314" t="s">
        <v>268</v>
      </c>
      <c r="AP314" t="s">
        <v>386</v>
      </c>
      <c r="AQ314" s="88">
        <f>AVERAGEIFS(Applicability!$M:$M,Applicability!$A:$A,AK314,Applicability!$B:$B,AM314,Applicability!$C:$C,AL314)</f>
        <v>0.72000000000000008</v>
      </c>
      <c r="AT314" s="88">
        <f t="shared" si="34"/>
        <v>0.72000000000000008</v>
      </c>
    </row>
    <row r="315" spans="1:46">
      <c r="A315" t="s">
        <v>194</v>
      </c>
      <c r="B315" t="s">
        <v>269</v>
      </c>
      <c r="C315" t="s">
        <v>196</v>
      </c>
      <c r="D315" t="s">
        <v>88</v>
      </c>
      <c r="E315" t="s">
        <v>267</v>
      </c>
      <c r="F315" t="s">
        <v>268</v>
      </c>
      <c r="G315" t="s">
        <v>386</v>
      </c>
      <c r="H315" s="88">
        <f>AVERAGEIFS(Applicability!$M:$M,Applicability!$A:$A,B315,Applicability!$B:$B,D315,Applicability!$C:$C,C315)</f>
        <v>0.33999999999999997</v>
      </c>
      <c r="K315" s="88">
        <f t="shared" si="35"/>
        <v>0.33999999999999997</v>
      </c>
      <c r="V315" t="s">
        <v>194</v>
      </c>
      <c r="W315" t="s">
        <v>269</v>
      </c>
      <c r="X315" t="s">
        <v>196</v>
      </c>
      <c r="Y315" t="s">
        <v>88</v>
      </c>
      <c r="Z315" t="s">
        <v>267</v>
      </c>
      <c r="AA315" t="s">
        <v>268</v>
      </c>
      <c r="AB315" t="s">
        <v>386</v>
      </c>
      <c r="AC315" s="88">
        <f>AVERAGEIFS(Applicability!$M:$M,Applicability!$A:$A,W315,Applicability!$B:$B,Y315,Applicability!$C:$C,X315)</f>
        <v>0.33999999999999997</v>
      </c>
      <c r="AF315" s="88">
        <f t="shared" si="33"/>
        <v>0.33999999999999997</v>
      </c>
      <c r="AJ315" t="s">
        <v>194</v>
      </c>
      <c r="AK315" t="s">
        <v>269</v>
      </c>
      <c r="AL315" t="s">
        <v>196</v>
      </c>
      <c r="AM315" t="s">
        <v>88</v>
      </c>
      <c r="AN315" t="s">
        <v>267</v>
      </c>
      <c r="AO315" t="s">
        <v>268</v>
      </c>
      <c r="AP315" t="s">
        <v>386</v>
      </c>
      <c r="AQ315" s="88">
        <f>AVERAGEIFS(Applicability!$M:$M,Applicability!$A:$A,AK315,Applicability!$B:$B,AM315,Applicability!$C:$C,AL315)</f>
        <v>0.33999999999999997</v>
      </c>
      <c r="AT315" s="88">
        <f t="shared" si="34"/>
        <v>0.33999999999999997</v>
      </c>
    </row>
    <row r="316" spans="1:46">
      <c r="A316" t="s">
        <v>194</v>
      </c>
      <c r="B316" t="s">
        <v>269</v>
      </c>
      <c r="C316" t="s">
        <v>196</v>
      </c>
      <c r="D316" t="s">
        <v>199</v>
      </c>
      <c r="E316" t="s">
        <v>267</v>
      </c>
      <c r="F316" t="s">
        <v>268</v>
      </c>
      <c r="G316" t="s">
        <v>386</v>
      </c>
      <c r="H316" s="88">
        <f>AVERAGEIFS(Applicability!$M:$M,Applicability!$A:$A,B316,Applicability!$B:$B,D316,Applicability!$C:$C,C316)</f>
        <v>0.33999999999999997</v>
      </c>
      <c r="K316" s="88">
        <f t="shared" si="35"/>
        <v>0.33999999999999997</v>
      </c>
      <c r="V316" t="s">
        <v>194</v>
      </c>
      <c r="W316" t="s">
        <v>269</v>
      </c>
      <c r="X316" t="s">
        <v>196</v>
      </c>
      <c r="Y316" t="s">
        <v>199</v>
      </c>
      <c r="Z316" t="s">
        <v>267</v>
      </c>
      <c r="AA316" t="s">
        <v>268</v>
      </c>
      <c r="AB316" t="s">
        <v>386</v>
      </c>
      <c r="AC316" s="88">
        <f>AVERAGEIFS(Applicability!$M:$M,Applicability!$A:$A,W316,Applicability!$B:$B,Y316,Applicability!$C:$C,X316)</f>
        <v>0.33999999999999997</v>
      </c>
      <c r="AF316" s="88">
        <f t="shared" si="33"/>
        <v>0.33999999999999997</v>
      </c>
      <c r="AJ316" t="s">
        <v>194</v>
      </c>
      <c r="AK316" t="s">
        <v>269</v>
      </c>
      <c r="AL316" t="s">
        <v>196</v>
      </c>
      <c r="AM316" t="s">
        <v>199</v>
      </c>
      <c r="AN316" t="s">
        <v>267</v>
      </c>
      <c r="AO316" t="s">
        <v>268</v>
      </c>
      <c r="AP316" t="s">
        <v>386</v>
      </c>
      <c r="AQ316" s="88">
        <f>AVERAGEIFS(Applicability!$M:$M,Applicability!$A:$A,AK316,Applicability!$B:$B,AM316,Applicability!$C:$C,AL316)</f>
        <v>0.33999999999999997</v>
      </c>
      <c r="AT316" s="88">
        <f t="shared" si="34"/>
        <v>0.33999999999999997</v>
      </c>
    </row>
    <row r="317" spans="1:46">
      <c r="A317" t="s">
        <v>194</v>
      </c>
      <c r="B317" t="s">
        <v>269</v>
      </c>
      <c r="C317" t="s">
        <v>196</v>
      </c>
      <c r="D317" t="s">
        <v>316</v>
      </c>
      <c r="E317" t="s">
        <v>267</v>
      </c>
      <c r="F317" t="s">
        <v>268</v>
      </c>
      <c r="G317" t="s">
        <v>386</v>
      </c>
      <c r="H317" s="88">
        <f>AVERAGEIFS(Applicability!$M:$M,Applicability!$A:$A,B317,Applicability!$B:$B,D317,Applicability!$C:$C,C317)</f>
        <v>0.33999999999999997</v>
      </c>
      <c r="K317" s="88">
        <f t="shared" si="35"/>
        <v>0.33999999999999997</v>
      </c>
      <c r="V317" t="s">
        <v>194</v>
      </c>
      <c r="W317" t="s">
        <v>269</v>
      </c>
      <c r="X317" t="s">
        <v>196</v>
      </c>
      <c r="Y317" t="s">
        <v>316</v>
      </c>
      <c r="Z317" t="s">
        <v>267</v>
      </c>
      <c r="AA317" t="s">
        <v>268</v>
      </c>
      <c r="AB317" t="s">
        <v>386</v>
      </c>
      <c r="AC317" s="88">
        <f>AVERAGEIFS(Applicability!$M:$M,Applicability!$A:$A,W317,Applicability!$B:$B,Y317,Applicability!$C:$C,X317)</f>
        <v>0.33999999999999997</v>
      </c>
      <c r="AF317" s="88">
        <f t="shared" si="33"/>
        <v>0.33999999999999997</v>
      </c>
      <c r="AJ317" t="s">
        <v>194</v>
      </c>
      <c r="AK317" t="s">
        <v>269</v>
      </c>
      <c r="AL317" t="s">
        <v>196</v>
      </c>
      <c r="AM317" t="s">
        <v>316</v>
      </c>
      <c r="AN317" t="s">
        <v>267</v>
      </c>
      <c r="AO317" t="s">
        <v>268</v>
      </c>
      <c r="AP317" t="s">
        <v>386</v>
      </c>
      <c r="AQ317" s="88">
        <f>AVERAGEIFS(Applicability!$M:$M,Applicability!$A:$A,AK317,Applicability!$B:$B,AM317,Applicability!$C:$C,AL317)</f>
        <v>0.33999999999999997</v>
      </c>
      <c r="AT317" s="88">
        <f t="shared" si="34"/>
        <v>0.33999999999999997</v>
      </c>
    </row>
    <row r="318" spans="1:46">
      <c r="A318" t="s">
        <v>194</v>
      </c>
      <c r="B318" t="s">
        <v>269</v>
      </c>
      <c r="C318" t="s">
        <v>201</v>
      </c>
      <c r="D318" t="s">
        <v>88</v>
      </c>
      <c r="E318" t="s">
        <v>267</v>
      </c>
      <c r="F318" t="s">
        <v>268</v>
      </c>
      <c r="G318" t="s">
        <v>386</v>
      </c>
      <c r="H318" s="88">
        <f>AVERAGEIFS(Applicability!$M:$M,Applicability!$A:$A,B318,Applicability!$B:$B,D318,Applicability!$C:$C,C318)</f>
        <v>0.33999999999999997</v>
      </c>
      <c r="K318" s="88">
        <f t="shared" si="35"/>
        <v>0.33999999999999997</v>
      </c>
      <c r="V318" t="s">
        <v>194</v>
      </c>
      <c r="W318" t="s">
        <v>269</v>
      </c>
      <c r="X318" t="s">
        <v>201</v>
      </c>
      <c r="Y318" t="s">
        <v>88</v>
      </c>
      <c r="Z318" t="s">
        <v>267</v>
      </c>
      <c r="AA318" t="s">
        <v>268</v>
      </c>
      <c r="AB318" t="s">
        <v>386</v>
      </c>
      <c r="AC318" s="88">
        <f>AVERAGEIFS(Applicability!$M:$M,Applicability!$A:$A,W318,Applicability!$B:$B,Y318,Applicability!$C:$C,X318)</f>
        <v>0.33999999999999997</v>
      </c>
      <c r="AF318" s="88">
        <f t="shared" si="33"/>
        <v>0.33999999999999997</v>
      </c>
      <c r="AJ318" t="s">
        <v>194</v>
      </c>
      <c r="AK318" t="s">
        <v>269</v>
      </c>
      <c r="AL318" t="s">
        <v>201</v>
      </c>
      <c r="AM318" t="s">
        <v>88</v>
      </c>
      <c r="AN318" t="s">
        <v>267</v>
      </c>
      <c r="AO318" t="s">
        <v>268</v>
      </c>
      <c r="AP318" t="s">
        <v>386</v>
      </c>
      <c r="AQ318" s="88">
        <f>AVERAGEIFS(Applicability!$M:$M,Applicability!$A:$A,AK318,Applicability!$B:$B,AM318,Applicability!$C:$C,AL318)</f>
        <v>0.33999999999999997</v>
      </c>
      <c r="AT318" s="88">
        <f t="shared" si="34"/>
        <v>0.33999999999999997</v>
      </c>
    </row>
    <row r="319" spans="1:46">
      <c r="A319" t="s">
        <v>194</v>
      </c>
      <c r="B319" t="s">
        <v>269</v>
      </c>
      <c r="C319" t="s">
        <v>201</v>
      </c>
      <c r="D319" t="s">
        <v>199</v>
      </c>
      <c r="E319" t="s">
        <v>267</v>
      </c>
      <c r="F319" t="s">
        <v>268</v>
      </c>
      <c r="G319" t="s">
        <v>386</v>
      </c>
      <c r="H319" s="88">
        <f>AVERAGEIFS(Applicability!$M:$M,Applicability!$A:$A,B319,Applicability!$B:$B,D319,Applicability!$C:$C,C319)</f>
        <v>0.33999999999999997</v>
      </c>
      <c r="K319" s="88">
        <f t="shared" si="35"/>
        <v>0.33999999999999997</v>
      </c>
      <c r="V319" t="s">
        <v>194</v>
      </c>
      <c r="W319" t="s">
        <v>269</v>
      </c>
      <c r="X319" t="s">
        <v>201</v>
      </c>
      <c r="Y319" t="s">
        <v>199</v>
      </c>
      <c r="Z319" t="s">
        <v>267</v>
      </c>
      <c r="AA319" t="s">
        <v>268</v>
      </c>
      <c r="AB319" t="s">
        <v>386</v>
      </c>
      <c r="AC319" s="88">
        <f>AVERAGEIFS(Applicability!$M:$M,Applicability!$A:$A,W319,Applicability!$B:$B,Y319,Applicability!$C:$C,X319)</f>
        <v>0.33999999999999997</v>
      </c>
      <c r="AF319" s="88">
        <f t="shared" si="33"/>
        <v>0.33999999999999997</v>
      </c>
      <c r="AJ319" t="s">
        <v>194</v>
      </c>
      <c r="AK319" t="s">
        <v>269</v>
      </c>
      <c r="AL319" t="s">
        <v>201</v>
      </c>
      <c r="AM319" t="s">
        <v>199</v>
      </c>
      <c r="AN319" t="s">
        <v>267</v>
      </c>
      <c r="AO319" t="s">
        <v>268</v>
      </c>
      <c r="AP319" t="s">
        <v>386</v>
      </c>
      <c r="AQ319" s="88">
        <f>AVERAGEIFS(Applicability!$M:$M,Applicability!$A:$A,AK319,Applicability!$B:$B,AM319,Applicability!$C:$C,AL319)</f>
        <v>0.33999999999999997</v>
      </c>
      <c r="AT319" s="88">
        <f t="shared" si="34"/>
        <v>0.33999999999999997</v>
      </c>
    </row>
    <row r="320" spans="1:46">
      <c r="A320" t="s">
        <v>194</v>
      </c>
      <c r="B320" t="s">
        <v>269</v>
      </c>
      <c r="C320" t="s">
        <v>201</v>
      </c>
      <c r="D320" t="s">
        <v>316</v>
      </c>
      <c r="E320" t="s">
        <v>267</v>
      </c>
      <c r="F320" t="s">
        <v>268</v>
      </c>
      <c r="G320" t="s">
        <v>386</v>
      </c>
      <c r="H320" s="88">
        <f>AVERAGEIFS(Applicability!$M:$M,Applicability!$A:$A,B320,Applicability!$B:$B,D320,Applicability!$C:$C,C320)</f>
        <v>0.33999999999999997</v>
      </c>
      <c r="K320" s="88">
        <f t="shared" si="35"/>
        <v>0.33999999999999997</v>
      </c>
      <c r="V320" t="s">
        <v>194</v>
      </c>
      <c r="W320" t="s">
        <v>269</v>
      </c>
      <c r="X320" t="s">
        <v>201</v>
      </c>
      <c r="Y320" t="s">
        <v>316</v>
      </c>
      <c r="Z320" t="s">
        <v>267</v>
      </c>
      <c r="AA320" t="s">
        <v>268</v>
      </c>
      <c r="AB320" t="s">
        <v>386</v>
      </c>
      <c r="AC320" s="88">
        <f>AVERAGEIFS(Applicability!$M:$M,Applicability!$A:$A,W320,Applicability!$B:$B,Y320,Applicability!$C:$C,X320)</f>
        <v>0.33999999999999997</v>
      </c>
      <c r="AF320" s="88">
        <f t="shared" si="33"/>
        <v>0.33999999999999997</v>
      </c>
      <c r="AJ320" t="s">
        <v>194</v>
      </c>
      <c r="AK320" t="s">
        <v>269</v>
      </c>
      <c r="AL320" t="s">
        <v>201</v>
      </c>
      <c r="AM320" t="s">
        <v>316</v>
      </c>
      <c r="AN320" t="s">
        <v>267</v>
      </c>
      <c r="AO320" t="s">
        <v>268</v>
      </c>
      <c r="AP320" t="s">
        <v>386</v>
      </c>
      <c r="AQ320" s="88">
        <f>AVERAGEIFS(Applicability!$M:$M,Applicability!$A:$A,AK320,Applicability!$B:$B,AM320,Applicability!$C:$C,AL320)</f>
        <v>0.33999999999999997</v>
      </c>
      <c r="AT320" s="88">
        <f t="shared" si="34"/>
        <v>0.33999999999999997</v>
      </c>
    </row>
    <row r="321" spans="1:46">
      <c r="A321" t="s">
        <v>194</v>
      </c>
      <c r="B321" t="s">
        <v>270</v>
      </c>
      <c r="C321" t="s">
        <v>196</v>
      </c>
      <c r="D321" t="s">
        <v>88</v>
      </c>
      <c r="E321" t="s">
        <v>267</v>
      </c>
      <c r="F321" t="s">
        <v>271</v>
      </c>
      <c r="G321" t="s">
        <v>386</v>
      </c>
      <c r="H321" s="88">
        <f>AVERAGEIFS(Applicability!$M:$M,Applicability!$A:$A,B321,Applicability!$B:$B,D321,Applicability!$C:$C,C321)</f>
        <v>3.0020703933747411E-3</v>
      </c>
      <c r="K321" s="88">
        <f t="shared" si="35"/>
        <v>3.0020703933747411E-3</v>
      </c>
      <c r="V321" t="s">
        <v>194</v>
      </c>
      <c r="W321" t="s">
        <v>270</v>
      </c>
      <c r="X321" t="s">
        <v>196</v>
      </c>
      <c r="Y321" t="s">
        <v>88</v>
      </c>
      <c r="Z321" t="s">
        <v>267</v>
      </c>
      <c r="AA321" t="s">
        <v>271</v>
      </c>
      <c r="AB321" t="s">
        <v>386</v>
      </c>
      <c r="AC321" s="88">
        <f>AVERAGEIFS(Applicability!$M:$M,Applicability!$A:$A,W321,Applicability!$B:$B,Y321,Applicability!$C:$C,X321)</f>
        <v>3.0020703933747411E-3</v>
      </c>
      <c r="AF321" s="88">
        <f t="shared" si="33"/>
        <v>3.0020703933747411E-3</v>
      </c>
      <c r="AJ321" t="s">
        <v>194</v>
      </c>
      <c r="AK321" t="s">
        <v>270</v>
      </c>
      <c r="AL321" t="s">
        <v>196</v>
      </c>
      <c r="AM321" t="s">
        <v>88</v>
      </c>
      <c r="AN321" t="s">
        <v>267</v>
      </c>
      <c r="AO321" t="s">
        <v>271</v>
      </c>
      <c r="AP321" t="s">
        <v>386</v>
      </c>
      <c r="AQ321" s="88">
        <f>AVERAGEIFS(Applicability!$M:$M,Applicability!$A:$A,AK321,Applicability!$B:$B,AM321,Applicability!$C:$C,AL321)</f>
        <v>3.0020703933747411E-3</v>
      </c>
      <c r="AT321" s="88">
        <f t="shared" si="34"/>
        <v>3.0020703933747411E-3</v>
      </c>
    </row>
    <row r="322" spans="1:46">
      <c r="A322" t="s">
        <v>194</v>
      </c>
      <c r="B322" t="s">
        <v>270</v>
      </c>
      <c r="C322" t="s">
        <v>196</v>
      </c>
      <c r="D322" t="s">
        <v>199</v>
      </c>
      <c r="E322" t="s">
        <v>267</v>
      </c>
      <c r="F322" t="s">
        <v>271</v>
      </c>
      <c r="G322" t="s">
        <v>386</v>
      </c>
      <c r="H322" s="88">
        <f>AVERAGEIFS(Applicability!$M:$M,Applicability!$A:$A,B322,Applicability!$B:$B,D322,Applicability!$C:$C,C322)</f>
        <v>7.0839694656488544E-3</v>
      </c>
      <c r="K322" s="88">
        <f t="shared" si="35"/>
        <v>7.0839694656488544E-3</v>
      </c>
      <c r="V322" t="s">
        <v>194</v>
      </c>
      <c r="W322" t="s">
        <v>270</v>
      </c>
      <c r="X322" t="s">
        <v>196</v>
      </c>
      <c r="Y322" t="s">
        <v>199</v>
      </c>
      <c r="Z322" t="s">
        <v>267</v>
      </c>
      <c r="AA322" t="s">
        <v>271</v>
      </c>
      <c r="AB322" t="s">
        <v>386</v>
      </c>
      <c r="AC322" s="88">
        <f>AVERAGEIFS(Applicability!$M:$M,Applicability!$A:$A,W322,Applicability!$B:$B,Y322,Applicability!$C:$C,X322)</f>
        <v>7.0839694656488544E-3</v>
      </c>
      <c r="AF322" s="88">
        <f t="shared" si="33"/>
        <v>7.0839694656488544E-3</v>
      </c>
      <c r="AJ322" t="s">
        <v>194</v>
      </c>
      <c r="AK322" t="s">
        <v>270</v>
      </c>
      <c r="AL322" t="s">
        <v>196</v>
      </c>
      <c r="AM322" t="s">
        <v>199</v>
      </c>
      <c r="AN322" t="s">
        <v>267</v>
      </c>
      <c r="AO322" t="s">
        <v>271</v>
      </c>
      <c r="AP322" t="s">
        <v>386</v>
      </c>
      <c r="AQ322" s="88">
        <f>AVERAGEIFS(Applicability!$M:$M,Applicability!$A:$A,AK322,Applicability!$B:$B,AM322,Applicability!$C:$C,AL322)</f>
        <v>7.0839694656488544E-3</v>
      </c>
      <c r="AT322" s="88">
        <f t="shared" si="34"/>
        <v>7.0839694656488544E-3</v>
      </c>
    </row>
    <row r="323" spans="1:46">
      <c r="A323" t="s">
        <v>194</v>
      </c>
      <c r="B323" t="s">
        <v>270</v>
      </c>
      <c r="C323" t="s">
        <v>196</v>
      </c>
      <c r="D323" t="s">
        <v>316</v>
      </c>
      <c r="E323" t="s">
        <v>267</v>
      </c>
      <c r="F323" t="s">
        <v>271</v>
      </c>
      <c r="G323" t="s">
        <v>386</v>
      </c>
      <c r="H323" s="88">
        <f>AVERAGEIFS(Applicability!$M:$M,Applicability!$A:$A,B323,Applicability!$B:$B,D323,Applicability!$C:$C,C323)</f>
        <v>3.8739841923633531E-3</v>
      </c>
      <c r="K323" s="88">
        <f t="shared" si="35"/>
        <v>3.8739841923633531E-3</v>
      </c>
      <c r="V323" t="s">
        <v>194</v>
      </c>
      <c r="W323" t="s">
        <v>270</v>
      </c>
      <c r="X323" t="s">
        <v>196</v>
      </c>
      <c r="Y323" t="s">
        <v>316</v>
      </c>
      <c r="Z323" t="s">
        <v>267</v>
      </c>
      <c r="AA323" t="s">
        <v>271</v>
      </c>
      <c r="AB323" t="s">
        <v>386</v>
      </c>
      <c r="AC323" s="88">
        <f>AVERAGEIFS(Applicability!$M:$M,Applicability!$A:$A,W323,Applicability!$B:$B,Y323,Applicability!$C:$C,X323)</f>
        <v>3.8739841923633531E-3</v>
      </c>
      <c r="AF323" s="88">
        <f t="shared" si="33"/>
        <v>3.8739841923633531E-3</v>
      </c>
      <c r="AJ323" t="s">
        <v>194</v>
      </c>
      <c r="AK323" t="s">
        <v>270</v>
      </c>
      <c r="AL323" t="s">
        <v>196</v>
      </c>
      <c r="AM323" t="s">
        <v>316</v>
      </c>
      <c r="AN323" t="s">
        <v>267</v>
      </c>
      <c r="AO323" t="s">
        <v>271</v>
      </c>
      <c r="AP323" t="s">
        <v>386</v>
      </c>
      <c r="AQ323" s="88">
        <f>AVERAGEIFS(Applicability!$M:$M,Applicability!$A:$A,AK323,Applicability!$B:$B,AM323,Applicability!$C:$C,AL323)</f>
        <v>3.8739841923633531E-3</v>
      </c>
      <c r="AT323" s="88">
        <f t="shared" si="34"/>
        <v>3.8739841923633531E-3</v>
      </c>
    </row>
    <row r="324" spans="1:46">
      <c r="A324" t="s">
        <v>194</v>
      </c>
      <c r="B324" t="s">
        <v>270</v>
      </c>
      <c r="C324" t="s">
        <v>201</v>
      </c>
      <c r="D324" t="s">
        <v>88</v>
      </c>
      <c r="E324" t="s">
        <v>267</v>
      </c>
      <c r="F324" t="s">
        <v>271</v>
      </c>
      <c r="G324" t="s">
        <v>386</v>
      </c>
      <c r="H324" s="88">
        <f>AVERAGEIFS(Applicability!$M:$M,Applicability!$A:$A,B324,Applicability!$B:$B,D324,Applicability!$C:$C,C324)</f>
        <v>3.0020703933747411E-3</v>
      </c>
      <c r="K324" s="88">
        <f t="shared" si="35"/>
        <v>3.0020703933747411E-3</v>
      </c>
      <c r="V324" t="s">
        <v>194</v>
      </c>
      <c r="W324" t="s">
        <v>270</v>
      </c>
      <c r="X324" t="s">
        <v>201</v>
      </c>
      <c r="Y324" t="s">
        <v>88</v>
      </c>
      <c r="Z324" t="s">
        <v>267</v>
      </c>
      <c r="AA324" t="s">
        <v>271</v>
      </c>
      <c r="AB324" t="s">
        <v>386</v>
      </c>
      <c r="AC324" s="88">
        <f>AVERAGEIFS(Applicability!$M:$M,Applicability!$A:$A,W324,Applicability!$B:$B,Y324,Applicability!$C:$C,X324)</f>
        <v>3.0020703933747411E-3</v>
      </c>
      <c r="AF324" s="88">
        <f t="shared" si="33"/>
        <v>3.0020703933747411E-3</v>
      </c>
      <c r="AJ324" t="s">
        <v>194</v>
      </c>
      <c r="AK324" t="s">
        <v>270</v>
      </c>
      <c r="AL324" t="s">
        <v>201</v>
      </c>
      <c r="AM324" t="s">
        <v>88</v>
      </c>
      <c r="AN324" t="s">
        <v>267</v>
      </c>
      <c r="AO324" t="s">
        <v>271</v>
      </c>
      <c r="AP324" t="s">
        <v>386</v>
      </c>
      <c r="AQ324" s="88">
        <f>AVERAGEIFS(Applicability!$M:$M,Applicability!$A:$A,AK324,Applicability!$B:$B,AM324,Applicability!$C:$C,AL324)</f>
        <v>3.0020703933747411E-3</v>
      </c>
      <c r="AT324" s="88">
        <f t="shared" si="34"/>
        <v>3.0020703933747411E-3</v>
      </c>
    </row>
    <row r="325" spans="1:46">
      <c r="A325" t="s">
        <v>194</v>
      </c>
      <c r="B325" t="s">
        <v>270</v>
      </c>
      <c r="C325" t="s">
        <v>201</v>
      </c>
      <c r="D325" t="s">
        <v>199</v>
      </c>
      <c r="E325" t="s">
        <v>267</v>
      </c>
      <c r="F325" t="s">
        <v>271</v>
      </c>
      <c r="G325" t="s">
        <v>386</v>
      </c>
      <c r="H325" s="88">
        <f>AVERAGEIFS(Applicability!$M:$M,Applicability!$A:$A,B325,Applicability!$B:$B,D325,Applicability!$C:$C,C325)</f>
        <v>7.0839694656488544E-3</v>
      </c>
      <c r="K325" s="88">
        <f t="shared" si="35"/>
        <v>7.0839694656488544E-3</v>
      </c>
      <c r="V325" t="s">
        <v>194</v>
      </c>
      <c r="W325" t="s">
        <v>270</v>
      </c>
      <c r="X325" t="s">
        <v>201</v>
      </c>
      <c r="Y325" t="s">
        <v>199</v>
      </c>
      <c r="Z325" t="s">
        <v>267</v>
      </c>
      <c r="AA325" t="s">
        <v>271</v>
      </c>
      <c r="AB325" t="s">
        <v>386</v>
      </c>
      <c r="AC325" s="88">
        <f>AVERAGEIFS(Applicability!$M:$M,Applicability!$A:$A,W325,Applicability!$B:$B,Y325,Applicability!$C:$C,X325)</f>
        <v>7.0839694656488544E-3</v>
      </c>
      <c r="AF325" s="88">
        <f t="shared" si="33"/>
        <v>7.0839694656488544E-3</v>
      </c>
      <c r="AJ325" t="s">
        <v>194</v>
      </c>
      <c r="AK325" t="s">
        <v>270</v>
      </c>
      <c r="AL325" t="s">
        <v>201</v>
      </c>
      <c r="AM325" t="s">
        <v>199</v>
      </c>
      <c r="AN325" t="s">
        <v>267</v>
      </c>
      <c r="AO325" t="s">
        <v>271</v>
      </c>
      <c r="AP325" t="s">
        <v>386</v>
      </c>
      <c r="AQ325" s="88">
        <f>AVERAGEIFS(Applicability!$M:$M,Applicability!$A:$A,AK325,Applicability!$B:$B,AM325,Applicability!$C:$C,AL325)</f>
        <v>7.0839694656488544E-3</v>
      </c>
      <c r="AT325" s="88">
        <f t="shared" si="34"/>
        <v>7.0839694656488544E-3</v>
      </c>
    </row>
    <row r="326" spans="1:46">
      <c r="A326" t="s">
        <v>194</v>
      </c>
      <c r="B326" t="s">
        <v>270</v>
      </c>
      <c r="C326" t="s">
        <v>201</v>
      </c>
      <c r="D326" t="s">
        <v>316</v>
      </c>
      <c r="E326" t="s">
        <v>267</v>
      </c>
      <c r="F326" t="s">
        <v>271</v>
      </c>
      <c r="G326" t="s">
        <v>386</v>
      </c>
      <c r="H326" s="88">
        <f>AVERAGEIFS(Applicability!$M:$M,Applicability!$A:$A,B326,Applicability!$B:$B,D326,Applicability!$C:$C,C326)</f>
        <v>3.8739841923633531E-3</v>
      </c>
      <c r="K326" s="88">
        <f t="shared" si="35"/>
        <v>3.8739841923633531E-3</v>
      </c>
      <c r="V326" t="s">
        <v>194</v>
      </c>
      <c r="W326" t="s">
        <v>270</v>
      </c>
      <c r="X326" t="s">
        <v>201</v>
      </c>
      <c r="Y326" t="s">
        <v>316</v>
      </c>
      <c r="Z326" t="s">
        <v>267</v>
      </c>
      <c r="AA326" t="s">
        <v>271</v>
      </c>
      <c r="AB326" t="s">
        <v>386</v>
      </c>
      <c r="AC326" s="88">
        <f>AVERAGEIFS(Applicability!$M:$M,Applicability!$A:$A,W326,Applicability!$B:$B,Y326,Applicability!$C:$C,X326)</f>
        <v>3.8739841923633531E-3</v>
      </c>
      <c r="AF326" s="88">
        <f t="shared" si="33"/>
        <v>3.8739841923633531E-3</v>
      </c>
      <c r="AJ326" t="s">
        <v>194</v>
      </c>
      <c r="AK326" t="s">
        <v>270</v>
      </c>
      <c r="AL326" t="s">
        <v>201</v>
      </c>
      <c r="AM326" t="s">
        <v>316</v>
      </c>
      <c r="AN326" t="s">
        <v>267</v>
      </c>
      <c r="AO326" t="s">
        <v>271</v>
      </c>
      <c r="AP326" t="s">
        <v>386</v>
      </c>
      <c r="AQ326" s="88">
        <f>AVERAGEIFS(Applicability!$M:$M,Applicability!$A:$A,AK326,Applicability!$B:$B,AM326,Applicability!$C:$C,AL326)</f>
        <v>3.8739841923633531E-3</v>
      </c>
      <c r="AT326" s="88">
        <f t="shared" si="34"/>
        <v>3.8739841923633531E-3</v>
      </c>
    </row>
    <row r="327" spans="1:46">
      <c r="A327" t="s">
        <v>194</v>
      </c>
      <c r="B327" t="s">
        <v>272</v>
      </c>
      <c r="C327" t="s">
        <v>196</v>
      </c>
      <c r="D327" t="s">
        <v>88</v>
      </c>
      <c r="E327" t="s">
        <v>267</v>
      </c>
      <c r="F327" t="s">
        <v>273</v>
      </c>
      <c r="G327" t="s">
        <v>386</v>
      </c>
      <c r="H327" s="88">
        <f>AVERAGEIFS(Applicability!$M:$M,Applicability!$A:$A,B327,Applicability!$B:$B,D327,Applicability!$C:$C,C327)</f>
        <v>0.57000000000000006</v>
      </c>
      <c r="I327">
        <v>7</v>
      </c>
      <c r="J327" s="87">
        <f>H327-H333</f>
        <v>0.44460000000000005</v>
      </c>
      <c r="K327" s="88">
        <f t="shared" si="35"/>
        <v>0.44460000000000005</v>
      </c>
      <c r="V327" t="s">
        <v>194</v>
      </c>
      <c r="W327" t="s">
        <v>272</v>
      </c>
      <c r="X327" t="s">
        <v>196</v>
      </c>
      <c r="Y327" t="s">
        <v>88</v>
      </c>
      <c r="Z327" t="s">
        <v>267</v>
      </c>
      <c r="AA327" t="s">
        <v>273</v>
      </c>
      <c r="AB327" t="s">
        <v>386</v>
      </c>
      <c r="AC327" s="88">
        <f>AVERAGEIFS(Applicability!$M:$M,Applicability!$A:$A,W327,Applicability!$B:$B,Y327,Applicability!$C:$C,X327)</f>
        <v>0.57000000000000006</v>
      </c>
      <c r="AD327">
        <v>7</v>
      </c>
      <c r="AE327" s="87">
        <f>AC327-AC333</f>
        <v>0.44460000000000005</v>
      </c>
      <c r="AF327" s="88">
        <f t="shared" si="33"/>
        <v>0.44460000000000005</v>
      </c>
      <c r="AJ327" t="s">
        <v>194</v>
      </c>
      <c r="AK327" t="s">
        <v>272</v>
      </c>
      <c r="AL327" t="s">
        <v>196</v>
      </c>
      <c r="AM327" t="s">
        <v>88</v>
      </c>
      <c r="AN327" t="s">
        <v>267</v>
      </c>
      <c r="AO327" t="s">
        <v>273</v>
      </c>
      <c r="AP327" t="s">
        <v>386</v>
      </c>
      <c r="AQ327" s="88">
        <f>AVERAGEIFS(Applicability!$M:$M,Applicability!$A:$A,AK327,Applicability!$B:$B,AM327,Applicability!$C:$C,AL327)</f>
        <v>0.57000000000000006</v>
      </c>
      <c r="AR327">
        <v>7</v>
      </c>
      <c r="AS327" s="87">
        <f>AQ327-AQ333</f>
        <v>0.44460000000000005</v>
      </c>
      <c r="AT327" s="88">
        <f t="shared" si="34"/>
        <v>0.44460000000000005</v>
      </c>
    </row>
    <row r="328" spans="1:46">
      <c r="A328" t="s">
        <v>194</v>
      </c>
      <c r="B328" t="s">
        <v>272</v>
      </c>
      <c r="C328" t="s">
        <v>196</v>
      </c>
      <c r="D328" t="s">
        <v>199</v>
      </c>
      <c r="E328" t="s">
        <v>267</v>
      </c>
      <c r="F328" t="s">
        <v>273</v>
      </c>
      <c r="G328" t="s">
        <v>386</v>
      </c>
      <c r="H328" s="88">
        <f>AVERAGEIFS(Applicability!$M:$M,Applicability!$A:$A,B328,Applicability!$B:$B,D328,Applicability!$C:$C,C328)</f>
        <v>0.57000000000000006</v>
      </c>
      <c r="I328">
        <v>7</v>
      </c>
      <c r="J328" s="87">
        <f t="shared" ref="J328:J332" si="39">H328-H334</f>
        <v>0.50730000000000008</v>
      </c>
      <c r="K328" s="88">
        <f t="shared" si="35"/>
        <v>0.50730000000000008</v>
      </c>
      <c r="V328" t="s">
        <v>194</v>
      </c>
      <c r="W328" t="s">
        <v>272</v>
      </c>
      <c r="X328" t="s">
        <v>196</v>
      </c>
      <c r="Y328" t="s">
        <v>199</v>
      </c>
      <c r="Z328" t="s">
        <v>267</v>
      </c>
      <c r="AA328" t="s">
        <v>273</v>
      </c>
      <c r="AB328" t="s">
        <v>386</v>
      </c>
      <c r="AC328" s="88">
        <f>AVERAGEIFS(Applicability!$M:$M,Applicability!$A:$A,W328,Applicability!$B:$B,Y328,Applicability!$C:$C,X328)</f>
        <v>0.57000000000000006</v>
      </c>
      <c r="AD328">
        <v>7</v>
      </c>
      <c r="AE328" s="87">
        <f t="shared" ref="AE328:AE332" si="40">AC328-AC334</f>
        <v>0.50730000000000008</v>
      </c>
      <c r="AF328" s="88">
        <f t="shared" si="33"/>
        <v>0.50730000000000008</v>
      </c>
      <c r="AJ328" t="s">
        <v>194</v>
      </c>
      <c r="AK328" t="s">
        <v>272</v>
      </c>
      <c r="AL328" t="s">
        <v>196</v>
      </c>
      <c r="AM328" t="s">
        <v>199</v>
      </c>
      <c r="AN328" t="s">
        <v>267</v>
      </c>
      <c r="AO328" t="s">
        <v>273</v>
      </c>
      <c r="AP328" t="s">
        <v>386</v>
      </c>
      <c r="AQ328" s="88">
        <f>AVERAGEIFS(Applicability!$M:$M,Applicability!$A:$A,AK328,Applicability!$B:$B,AM328,Applicability!$C:$C,AL328)</f>
        <v>0.57000000000000006</v>
      </c>
      <c r="AR328">
        <v>7</v>
      </c>
      <c r="AS328" s="87">
        <f t="shared" ref="AS328:AS332" si="41">AQ328-AQ334</f>
        <v>0.50730000000000008</v>
      </c>
      <c r="AT328" s="88">
        <f t="shared" si="34"/>
        <v>0.50730000000000008</v>
      </c>
    </row>
    <row r="329" spans="1:46">
      <c r="A329" t="s">
        <v>194</v>
      </c>
      <c r="B329" t="s">
        <v>272</v>
      </c>
      <c r="C329" t="s">
        <v>196</v>
      </c>
      <c r="D329" t="s">
        <v>316</v>
      </c>
      <c r="E329" t="s">
        <v>267</v>
      </c>
      <c r="F329" t="s">
        <v>273</v>
      </c>
      <c r="G329" t="s">
        <v>386</v>
      </c>
      <c r="H329" s="88">
        <f>AVERAGEIFS(Applicability!$M:$M,Applicability!$A:$A,B329,Applicability!$B:$B,D329,Applicability!$C:$C,C329)</f>
        <v>0.57000000000000006</v>
      </c>
      <c r="I329">
        <v>7</v>
      </c>
      <c r="J329" s="87">
        <f t="shared" si="39"/>
        <v>0.44460000000000005</v>
      </c>
      <c r="K329" s="88">
        <f t="shared" si="35"/>
        <v>0.44460000000000005</v>
      </c>
      <c r="V329" t="s">
        <v>194</v>
      </c>
      <c r="W329" t="s">
        <v>272</v>
      </c>
      <c r="X329" t="s">
        <v>196</v>
      </c>
      <c r="Y329" t="s">
        <v>316</v>
      </c>
      <c r="Z329" t="s">
        <v>267</v>
      </c>
      <c r="AA329" t="s">
        <v>273</v>
      </c>
      <c r="AB329" t="s">
        <v>386</v>
      </c>
      <c r="AC329" s="88">
        <f>AVERAGEIFS(Applicability!$M:$M,Applicability!$A:$A,W329,Applicability!$B:$B,Y329,Applicability!$C:$C,X329)</f>
        <v>0.57000000000000006</v>
      </c>
      <c r="AD329">
        <v>7</v>
      </c>
      <c r="AE329" s="87">
        <f t="shared" si="40"/>
        <v>0.44460000000000005</v>
      </c>
      <c r="AF329" s="88">
        <f t="shared" si="33"/>
        <v>0.44460000000000005</v>
      </c>
      <c r="AJ329" t="s">
        <v>194</v>
      </c>
      <c r="AK329" t="s">
        <v>272</v>
      </c>
      <c r="AL329" t="s">
        <v>196</v>
      </c>
      <c r="AM329" t="s">
        <v>316</v>
      </c>
      <c r="AN329" t="s">
        <v>267</v>
      </c>
      <c r="AO329" t="s">
        <v>273</v>
      </c>
      <c r="AP329" t="s">
        <v>386</v>
      </c>
      <c r="AQ329" s="88">
        <f>AVERAGEIFS(Applicability!$M:$M,Applicability!$A:$A,AK329,Applicability!$B:$B,AM329,Applicability!$C:$C,AL329)</f>
        <v>0.57000000000000006</v>
      </c>
      <c r="AR329">
        <v>7</v>
      </c>
      <c r="AS329" s="87">
        <f t="shared" si="41"/>
        <v>0.44460000000000005</v>
      </c>
      <c r="AT329" s="88">
        <f t="shared" si="34"/>
        <v>0.44460000000000005</v>
      </c>
    </row>
    <row r="330" spans="1:46">
      <c r="A330" t="s">
        <v>194</v>
      </c>
      <c r="B330" t="s">
        <v>272</v>
      </c>
      <c r="C330" t="s">
        <v>201</v>
      </c>
      <c r="D330" t="s">
        <v>88</v>
      </c>
      <c r="E330" t="s">
        <v>267</v>
      </c>
      <c r="F330" t="s">
        <v>273</v>
      </c>
      <c r="G330" t="s">
        <v>386</v>
      </c>
      <c r="H330" s="88">
        <f>AVERAGEIFS(Applicability!$M:$M,Applicability!$A:$A,B330,Applicability!$B:$B,D330,Applicability!$C:$C,C330)</f>
        <v>0.57000000000000006</v>
      </c>
      <c r="I330">
        <v>7</v>
      </c>
      <c r="J330" s="87">
        <f t="shared" si="39"/>
        <v>0.44460000000000005</v>
      </c>
      <c r="K330" s="88">
        <f t="shared" si="35"/>
        <v>0.44460000000000005</v>
      </c>
      <c r="V330" t="s">
        <v>194</v>
      </c>
      <c r="W330" t="s">
        <v>272</v>
      </c>
      <c r="X330" t="s">
        <v>201</v>
      </c>
      <c r="Y330" t="s">
        <v>88</v>
      </c>
      <c r="Z330" t="s">
        <v>267</v>
      </c>
      <c r="AA330" t="s">
        <v>273</v>
      </c>
      <c r="AB330" t="s">
        <v>386</v>
      </c>
      <c r="AC330" s="88">
        <f>AVERAGEIFS(Applicability!$M:$M,Applicability!$A:$A,W330,Applicability!$B:$B,Y330,Applicability!$C:$C,X330)</f>
        <v>0.57000000000000006</v>
      </c>
      <c r="AD330">
        <v>7</v>
      </c>
      <c r="AE330" s="87">
        <f t="shared" si="40"/>
        <v>0.44460000000000005</v>
      </c>
      <c r="AF330" s="88">
        <f t="shared" si="33"/>
        <v>0.44460000000000005</v>
      </c>
      <c r="AJ330" t="s">
        <v>194</v>
      </c>
      <c r="AK330" t="s">
        <v>272</v>
      </c>
      <c r="AL330" t="s">
        <v>201</v>
      </c>
      <c r="AM330" t="s">
        <v>88</v>
      </c>
      <c r="AN330" t="s">
        <v>267</v>
      </c>
      <c r="AO330" t="s">
        <v>273</v>
      </c>
      <c r="AP330" t="s">
        <v>386</v>
      </c>
      <c r="AQ330" s="88">
        <f>AVERAGEIFS(Applicability!$M:$M,Applicability!$A:$A,AK330,Applicability!$B:$B,AM330,Applicability!$C:$C,AL330)</f>
        <v>0.57000000000000006</v>
      </c>
      <c r="AR330">
        <v>7</v>
      </c>
      <c r="AS330" s="87">
        <f t="shared" si="41"/>
        <v>0.44460000000000005</v>
      </c>
      <c r="AT330" s="88">
        <f t="shared" si="34"/>
        <v>0.44460000000000005</v>
      </c>
    </row>
    <row r="331" spans="1:46">
      <c r="A331" t="s">
        <v>194</v>
      </c>
      <c r="B331" t="s">
        <v>272</v>
      </c>
      <c r="C331" t="s">
        <v>201</v>
      </c>
      <c r="D331" t="s">
        <v>199</v>
      </c>
      <c r="E331" t="s">
        <v>267</v>
      </c>
      <c r="F331" t="s">
        <v>273</v>
      </c>
      <c r="G331" t="s">
        <v>386</v>
      </c>
      <c r="H331" s="88">
        <f>AVERAGEIFS(Applicability!$M:$M,Applicability!$A:$A,B331,Applicability!$B:$B,D331,Applicability!$C:$C,C331)</f>
        <v>0.57000000000000006</v>
      </c>
      <c r="I331">
        <v>7</v>
      </c>
      <c r="J331" s="87">
        <f t="shared" si="39"/>
        <v>0.50730000000000008</v>
      </c>
      <c r="K331" s="88">
        <f t="shared" si="35"/>
        <v>0.50730000000000008</v>
      </c>
      <c r="V331" t="s">
        <v>194</v>
      </c>
      <c r="W331" t="s">
        <v>272</v>
      </c>
      <c r="X331" t="s">
        <v>201</v>
      </c>
      <c r="Y331" t="s">
        <v>199</v>
      </c>
      <c r="Z331" t="s">
        <v>267</v>
      </c>
      <c r="AA331" t="s">
        <v>273</v>
      </c>
      <c r="AB331" t="s">
        <v>386</v>
      </c>
      <c r="AC331" s="88">
        <f>AVERAGEIFS(Applicability!$M:$M,Applicability!$A:$A,W331,Applicability!$B:$B,Y331,Applicability!$C:$C,X331)</f>
        <v>0.57000000000000006</v>
      </c>
      <c r="AD331">
        <v>7</v>
      </c>
      <c r="AE331" s="87">
        <f t="shared" si="40"/>
        <v>0.50730000000000008</v>
      </c>
      <c r="AF331" s="88">
        <f t="shared" si="33"/>
        <v>0.50730000000000008</v>
      </c>
      <c r="AJ331" t="s">
        <v>194</v>
      </c>
      <c r="AK331" t="s">
        <v>272</v>
      </c>
      <c r="AL331" t="s">
        <v>201</v>
      </c>
      <c r="AM331" t="s">
        <v>199</v>
      </c>
      <c r="AN331" t="s">
        <v>267</v>
      </c>
      <c r="AO331" t="s">
        <v>273</v>
      </c>
      <c r="AP331" t="s">
        <v>386</v>
      </c>
      <c r="AQ331" s="88">
        <f>AVERAGEIFS(Applicability!$M:$M,Applicability!$A:$A,AK331,Applicability!$B:$B,AM331,Applicability!$C:$C,AL331)</f>
        <v>0.57000000000000006</v>
      </c>
      <c r="AR331">
        <v>7</v>
      </c>
      <c r="AS331" s="87">
        <f t="shared" si="41"/>
        <v>0.50730000000000008</v>
      </c>
      <c r="AT331" s="88">
        <f t="shared" si="34"/>
        <v>0.50730000000000008</v>
      </c>
    </row>
    <row r="332" spans="1:46">
      <c r="A332" t="s">
        <v>194</v>
      </c>
      <c r="B332" t="s">
        <v>272</v>
      </c>
      <c r="C332" t="s">
        <v>201</v>
      </c>
      <c r="D332" t="s">
        <v>316</v>
      </c>
      <c r="E332" t="s">
        <v>267</v>
      </c>
      <c r="F332" t="s">
        <v>273</v>
      </c>
      <c r="G332" t="s">
        <v>386</v>
      </c>
      <c r="H332" s="88">
        <f>AVERAGEIFS(Applicability!$M:$M,Applicability!$A:$A,B332,Applicability!$B:$B,D332,Applicability!$C:$C,C332)</f>
        <v>0.57000000000000006</v>
      </c>
      <c r="I332">
        <v>7</v>
      </c>
      <c r="J332" s="87">
        <f t="shared" si="39"/>
        <v>0.44460000000000005</v>
      </c>
      <c r="K332" s="88">
        <f t="shared" si="35"/>
        <v>0.44460000000000005</v>
      </c>
      <c r="V332" t="s">
        <v>194</v>
      </c>
      <c r="W332" t="s">
        <v>272</v>
      </c>
      <c r="X332" t="s">
        <v>201</v>
      </c>
      <c r="Y332" t="s">
        <v>316</v>
      </c>
      <c r="Z332" t="s">
        <v>267</v>
      </c>
      <c r="AA332" t="s">
        <v>273</v>
      </c>
      <c r="AB332" t="s">
        <v>386</v>
      </c>
      <c r="AC332" s="88">
        <f>AVERAGEIFS(Applicability!$M:$M,Applicability!$A:$A,W332,Applicability!$B:$B,Y332,Applicability!$C:$C,X332)</f>
        <v>0.57000000000000006</v>
      </c>
      <c r="AD332">
        <v>7</v>
      </c>
      <c r="AE332" s="87">
        <f t="shared" si="40"/>
        <v>0.44460000000000005</v>
      </c>
      <c r="AF332" s="88">
        <f t="shared" si="33"/>
        <v>0.44460000000000005</v>
      </c>
      <c r="AJ332" t="s">
        <v>194</v>
      </c>
      <c r="AK332" t="s">
        <v>272</v>
      </c>
      <c r="AL332" t="s">
        <v>201</v>
      </c>
      <c r="AM332" t="s">
        <v>316</v>
      </c>
      <c r="AN332" t="s">
        <v>267</v>
      </c>
      <c r="AO332" t="s">
        <v>273</v>
      </c>
      <c r="AP332" t="s">
        <v>386</v>
      </c>
      <c r="AQ332" s="88">
        <f>AVERAGEIFS(Applicability!$M:$M,Applicability!$A:$A,AK332,Applicability!$B:$B,AM332,Applicability!$C:$C,AL332)</f>
        <v>0.57000000000000006</v>
      </c>
      <c r="AR332">
        <v>7</v>
      </c>
      <c r="AS332" s="87">
        <f t="shared" si="41"/>
        <v>0.44460000000000005</v>
      </c>
      <c r="AT332" s="88">
        <f t="shared" si="34"/>
        <v>0.44460000000000005</v>
      </c>
    </row>
    <row r="333" spans="1:46">
      <c r="A333" t="s">
        <v>194</v>
      </c>
      <c r="B333" t="s">
        <v>383</v>
      </c>
      <c r="C333" t="s">
        <v>196</v>
      </c>
      <c r="D333" t="s">
        <v>88</v>
      </c>
      <c r="E333" t="s">
        <v>267</v>
      </c>
      <c r="F333" t="s">
        <v>273</v>
      </c>
      <c r="G333" t="s">
        <v>386</v>
      </c>
      <c r="H333" s="88">
        <f>AVERAGEIFS(Applicability!$M:$M,Applicability!$A:$A,B333,Applicability!$B:$B,D333,Applicability!$C:$C,C333)</f>
        <v>0.12540000000000001</v>
      </c>
      <c r="I333">
        <v>7</v>
      </c>
      <c r="J333" s="88">
        <f>H333</f>
        <v>0.12540000000000001</v>
      </c>
      <c r="K333" s="88">
        <f t="shared" si="35"/>
        <v>0.12540000000000001</v>
      </c>
      <c r="V333" t="s">
        <v>194</v>
      </c>
      <c r="W333" t="s">
        <v>383</v>
      </c>
      <c r="X333" t="s">
        <v>196</v>
      </c>
      <c r="Y333" t="s">
        <v>88</v>
      </c>
      <c r="Z333" t="s">
        <v>267</v>
      </c>
      <c r="AA333" t="s">
        <v>273</v>
      </c>
      <c r="AB333" t="s">
        <v>386</v>
      </c>
      <c r="AC333" s="88">
        <f>AVERAGEIFS(Applicability!$M:$M,Applicability!$A:$A,W333,Applicability!$B:$B,Y333,Applicability!$C:$C,X333)</f>
        <v>0.12540000000000001</v>
      </c>
      <c r="AD333">
        <v>7</v>
      </c>
      <c r="AE333" s="88">
        <f>AC333</f>
        <v>0.12540000000000001</v>
      </c>
      <c r="AF333" s="88">
        <f t="shared" si="33"/>
        <v>0.12540000000000001</v>
      </c>
      <c r="AJ333" t="s">
        <v>194</v>
      </c>
      <c r="AK333" t="s">
        <v>383</v>
      </c>
      <c r="AL333" t="s">
        <v>196</v>
      </c>
      <c r="AM333" t="s">
        <v>88</v>
      </c>
      <c r="AN333" t="s">
        <v>267</v>
      </c>
      <c r="AO333" t="s">
        <v>273</v>
      </c>
      <c r="AP333" t="s">
        <v>386</v>
      </c>
      <c r="AQ333" s="88">
        <f>AVERAGEIFS(Applicability!$M:$M,Applicability!$A:$A,AK333,Applicability!$B:$B,AM333,Applicability!$C:$C,AL333)</f>
        <v>0.12540000000000001</v>
      </c>
      <c r="AR333">
        <v>7</v>
      </c>
      <c r="AS333" s="88">
        <f>AQ333</f>
        <v>0.12540000000000001</v>
      </c>
      <c r="AT333" s="88">
        <f t="shared" si="34"/>
        <v>0.12540000000000001</v>
      </c>
    </row>
    <row r="334" spans="1:46">
      <c r="A334" t="s">
        <v>194</v>
      </c>
      <c r="B334" t="s">
        <v>383</v>
      </c>
      <c r="C334" t="s">
        <v>196</v>
      </c>
      <c r="D334" t="s">
        <v>199</v>
      </c>
      <c r="E334" t="s">
        <v>267</v>
      </c>
      <c r="F334" t="s">
        <v>273</v>
      </c>
      <c r="G334" t="s">
        <v>386</v>
      </c>
      <c r="H334" s="88">
        <f>AVERAGEIFS(Applicability!$M:$M,Applicability!$A:$A,B334,Applicability!$B:$B,D334,Applicability!$C:$C,C334)</f>
        <v>6.2700000000000006E-2</v>
      </c>
      <c r="I334">
        <v>7</v>
      </c>
      <c r="J334" s="88">
        <f t="shared" ref="J334:J338" si="42">H334</f>
        <v>6.2700000000000006E-2</v>
      </c>
      <c r="K334" s="88">
        <f t="shared" si="35"/>
        <v>6.2700000000000006E-2</v>
      </c>
      <c r="V334" t="s">
        <v>194</v>
      </c>
      <c r="W334" t="s">
        <v>383</v>
      </c>
      <c r="X334" t="s">
        <v>196</v>
      </c>
      <c r="Y334" t="s">
        <v>199</v>
      </c>
      <c r="Z334" t="s">
        <v>267</v>
      </c>
      <c r="AA334" t="s">
        <v>273</v>
      </c>
      <c r="AB334" t="s">
        <v>386</v>
      </c>
      <c r="AC334" s="88">
        <f>AVERAGEIFS(Applicability!$M:$M,Applicability!$A:$A,W334,Applicability!$B:$B,Y334,Applicability!$C:$C,X334)</f>
        <v>6.2700000000000006E-2</v>
      </c>
      <c r="AD334">
        <v>7</v>
      </c>
      <c r="AE334" s="88">
        <f t="shared" ref="AE334:AE338" si="43">AC334</f>
        <v>6.2700000000000006E-2</v>
      </c>
      <c r="AF334" s="88">
        <f t="shared" si="33"/>
        <v>6.2700000000000006E-2</v>
      </c>
      <c r="AJ334" t="s">
        <v>194</v>
      </c>
      <c r="AK334" t="s">
        <v>383</v>
      </c>
      <c r="AL334" t="s">
        <v>196</v>
      </c>
      <c r="AM334" t="s">
        <v>199</v>
      </c>
      <c r="AN334" t="s">
        <v>267</v>
      </c>
      <c r="AO334" t="s">
        <v>273</v>
      </c>
      <c r="AP334" t="s">
        <v>386</v>
      </c>
      <c r="AQ334" s="88">
        <f>AVERAGEIFS(Applicability!$M:$M,Applicability!$A:$A,AK334,Applicability!$B:$B,AM334,Applicability!$C:$C,AL334)</f>
        <v>6.2700000000000006E-2</v>
      </c>
      <c r="AR334">
        <v>7</v>
      </c>
      <c r="AS334" s="88">
        <f t="shared" ref="AS334:AS338" si="44">AQ334</f>
        <v>6.2700000000000006E-2</v>
      </c>
      <c r="AT334" s="88">
        <f t="shared" si="34"/>
        <v>6.2700000000000006E-2</v>
      </c>
    </row>
    <row r="335" spans="1:46">
      <c r="A335" t="s">
        <v>194</v>
      </c>
      <c r="B335" t="s">
        <v>383</v>
      </c>
      <c r="C335" t="s">
        <v>196</v>
      </c>
      <c r="D335" t="s">
        <v>316</v>
      </c>
      <c r="E335" t="s">
        <v>267</v>
      </c>
      <c r="F335" t="s">
        <v>273</v>
      </c>
      <c r="G335" t="s">
        <v>386</v>
      </c>
      <c r="H335" s="88">
        <f>AVERAGEIFS(Applicability!$M:$M,Applicability!$A:$A,B335,Applicability!$B:$B,D335,Applicability!$C:$C,C335)</f>
        <v>0.12540000000000001</v>
      </c>
      <c r="I335">
        <v>7</v>
      </c>
      <c r="J335" s="88">
        <f t="shared" si="42"/>
        <v>0.12540000000000001</v>
      </c>
      <c r="K335" s="88">
        <f t="shared" si="35"/>
        <v>0.12540000000000001</v>
      </c>
      <c r="V335" t="s">
        <v>194</v>
      </c>
      <c r="W335" t="s">
        <v>383</v>
      </c>
      <c r="X335" t="s">
        <v>196</v>
      </c>
      <c r="Y335" t="s">
        <v>316</v>
      </c>
      <c r="Z335" t="s">
        <v>267</v>
      </c>
      <c r="AA335" t="s">
        <v>273</v>
      </c>
      <c r="AB335" t="s">
        <v>386</v>
      </c>
      <c r="AC335" s="88">
        <f>AVERAGEIFS(Applicability!$M:$M,Applicability!$A:$A,W335,Applicability!$B:$B,Y335,Applicability!$C:$C,X335)</f>
        <v>0.12540000000000001</v>
      </c>
      <c r="AD335">
        <v>7</v>
      </c>
      <c r="AE335" s="88">
        <f t="shared" si="43"/>
        <v>0.12540000000000001</v>
      </c>
      <c r="AF335" s="88">
        <f t="shared" si="33"/>
        <v>0.12540000000000001</v>
      </c>
      <c r="AJ335" t="s">
        <v>194</v>
      </c>
      <c r="AK335" t="s">
        <v>383</v>
      </c>
      <c r="AL335" t="s">
        <v>196</v>
      </c>
      <c r="AM335" t="s">
        <v>316</v>
      </c>
      <c r="AN335" t="s">
        <v>267</v>
      </c>
      <c r="AO335" t="s">
        <v>273</v>
      </c>
      <c r="AP335" t="s">
        <v>386</v>
      </c>
      <c r="AQ335" s="88">
        <f>AVERAGEIFS(Applicability!$M:$M,Applicability!$A:$A,AK335,Applicability!$B:$B,AM335,Applicability!$C:$C,AL335)</f>
        <v>0.12540000000000001</v>
      </c>
      <c r="AR335">
        <v>7</v>
      </c>
      <c r="AS335" s="88">
        <f t="shared" si="44"/>
        <v>0.12540000000000001</v>
      </c>
      <c r="AT335" s="88">
        <f t="shared" si="34"/>
        <v>0.12540000000000001</v>
      </c>
    </row>
    <row r="336" spans="1:46">
      <c r="A336" t="s">
        <v>194</v>
      </c>
      <c r="B336" t="s">
        <v>383</v>
      </c>
      <c r="C336" t="s">
        <v>201</v>
      </c>
      <c r="D336" t="s">
        <v>88</v>
      </c>
      <c r="E336" t="s">
        <v>267</v>
      </c>
      <c r="F336" t="s">
        <v>273</v>
      </c>
      <c r="G336" t="s">
        <v>386</v>
      </c>
      <c r="H336" s="88">
        <f>AVERAGEIFS(Applicability!$M:$M,Applicability!$A:$A,B336,Applicability!$B:$B,D336,Applicability!$C:$C,C336)</f>
        <v>0.12540000000000001</v>
      </c>
      <c r="I336">
        <v>7</v>
      </c>
      <c r="J336" s="88">
        <f t="shared" si="42"/>
        <v>0.12540000000000001</v>
      </c>
      <c r="K336" s="88">
        <f t="shared" si="35"/>
        <v>0.12540000000000001</v>
      </c>
      <c r="V336" t="s">
        <v>194</v>
      </c>
      <c r="W336" t="s">
        <v>383</v>
      </c>
      <c r="X336" t="s">
        <v>201</v>
      </c>
      <c r="Y336" t="s">
        <v>88</v>
      </c>
      <c r="Z336" t="s">
        <v>267</v>
      </c>
      <c r="AA336" t="s">
        <v>273</v>
      </c>
      <c r="AB336" t="s">
        <v>386</v>
      </c>
      <c r="AC336" s="88">
        <f>AVERAGEIFS(Applicability!$M:$M,Applicability!$A:$A,W336,Applicability!$B:$B,Y336,Applicability!$C:$C,X336)</f>
        <v>0.12540000000000001</v>
      </c>
      <c r="AD336">
        <v>7</v>
      </c>
      <c r="AE336" s="88">
        <f t="shared" si="43"/>
        <v>0.12540000000000001</v>
      </c>
      <c r="AF336" s="88">
        <f t="shared" si="33"/>
        <v>0.12540000000000001</v>
      </c>
      <c r="AJ336" t="s">
        <v>194</v>
      </c>
      <c r="AK336" t="s">
        <v>383</v>
      </c>
      <c r="AL336" t="s">
        <v>201</v>
      </c>
      <c r="AM336" t="s">
        <v>88</v>
      </c>
      <c r="AN336" t="s">
        <v>267</v>
      </c>
      <c r="AO336" t="s">
        <v>273</v>
      </c>
      <c r="AP336" t="s">
        <v>386</v>
      </c>
      <c r="AQ336" s="88">
        <f>AVERAGEIFS(Applicability!$M:$M,Applicability!$A:$A,AK336,Applicability!$B:$B,AM336,Applicability!$C:$C,AL336)</f>
        <v>0.12540000000000001</v>
      </c>
      <c r="AR336">
        <v>7</v>
      </c>
      <c r="AS336" s="88">
        <f t="shared" si="44"/>
        <v>0.12540000000000001</v>
      </c>
      <c r="AT336" s="88">
        <f t="shared" si="34"/>
        <v>0.12540000000000001</v>
      </c>
    </row>
    <row r="337" spans="1:46">
      <c r="A337" t="s">
        <v>194</v>
      </c>
      <c r="B337" t="s">
        <v>383</v>
      </c>
      <c r="C337" t="s">
        <v>201</v>
      </c>
      <c r="D337" t="s">
        <v>199</v>
      </c>
      <c r="E337" t="s">
        <v>267</v>
      </c>
      <c r="F337" t="s">
        <v>273</v>
      </c>
      <c r="G337" t="s">
        <v>386</v>
      </c>
      <c r="H337" s="88">
        <f>AVERAGEIFS(Applicability!$M:$M,Applicability!$A:$A,B337,Applicability!$B:$B,D337,Applicability!$C:$C,C337)</f>
        <v>6.2700000000000006E-2</v>
      </c>
      <c r="I337">
        <v>7</v>
      </c>
      <c r="J337" s="88">
        <f t="shared" si="42"/>
        <v>6.2700000000000006E-2</v>
      </c>
      <c r="K337" s="88">
        <f t="shared" si="35"/>
        <v>6.2700000000000006E-2</v>
      </c>
      <c r="V337" t="s">
        <v>194</v>
      </c>
      <c r="W337" t="s">
        <v>383</v>
      </c>
      <c r="X337" t="s">
        <v>201</v>
      </c>
      <c r="Y337" t="s">
        <v>199</v>
      </c>
      <c r="Z337" t="s">
        <v>267</v>
      </c>
      <c r="AA337" t="s">
        <v>273</v>
      </c>
      <c r="AB337" t="s">
        <v>386</v>
      </c>
      <c r="AC337" s="88">
        <f>AVERAGEIFS(Applicability!$M:$M,Applicability!$A:$A,W337,Applicability!$B:$B,Y337,Applicability!$C:$C,X337)</f>
        <v>6.2700000000000006E-2</v>
      </c>
      <c r="AD337">
        <v>7</v>
      </c>
      <c r="AE337" s="88">
        <f t="shared" si="43"/>
        <v>6.2700000000000006E-2</v>
      </c>
      <c r="AF337" s="88">
        <f t="shared" si="33"/>
        <v>6.2700000000000006E-2</v>
      </c>
      <c r="AJ337" t="s">
        <v>194</v>
      </c>
      <c r="AK337" t="s">
        <v>383</v>
      </c>
      <c r="AL337" t="s">
        <v>201</v>
      </c>
      <c r="AM337" t="s">
        <v>199</v>
      </c>
      <c r="AN337" t="s">
        <v>267</v>
      </c>
      <c r="AO337" t="s">
        <v>273</v>
      </c>
      <c r="AP337" t="s">
        <v>386</v>
      </c>
      <c r="AQ337" s="88">
        <f>AVERAGEIFS(Applicability!$M:$M,Applicability!$A:$A,AK337,Applicability!$B:$B,AM337,Applicability!$C:$C,AL337)</f>
        <v>6.2700000000000006E-2</v>
      </c>
      <c r="AR337">
        <v>7</v>
      </c>
      <c r="AS337" s="88">
        <f t="shared" si="44"/>
        <v>6.2700000000000006E-2</v>
      </c>
      <c r="AT337" s="88">
        <f t="shared" si="34"/>
        <v>6.2700000000000006E-2</v>
      </c>
    </row>
    <row r="338" spans="1:46">
      <c r="A338" t="s">
        <v>194</v>
      </c>
      <c r="B338" t="s">
        <v>383</v>
      </c>
      <c r="C338" t="s">
        <v>201</v>
      </c>
      <c r="D338" t="s">
        <v>316</v>
      </c>
      <c r="E338" t="s">
        <v>267</v>
      </c>
      <c r="F338" t="s">
        <v>273</v>
      </c>
      <c r="G338" t="s">
        <v>386</v>
      </c>
      <c r="H338" s="88">
        <f>AVERAGEIFS(Applicability!$M:$M,Applicability!$A:$A,B338,Applicability!$B:$B,D338,Applicability!$C:$C,C338)</f>
        <v>0.12540000000000001</v>
      </c>
      <c r="I338">
        <v>7</v>
      </c>
      <c r="J338" s="88">
        <f t="shared" si="42"/>
        <v>0.12540000000000001</v>
      </c>
      <c r="K338" s="88">
        <f t="shared" si="35"/>
        <v>0.12540000000000001</v>
      </c>
      <c r="V338" t="s">
        <v>194</v>
      </c>
      <c r="W338" t="s">
        <v>383</v>
      </c>
      <c r="X338" t="s">
        <v>201</v>
      </c>
      <c r="Y338" t="s">
        <v>316</v>
      </c>
      <c r="Z338" t="s">
        <v>267</v>
      </c>
      <c r="AA338" t="s">
        <v>273</v>
      </c>
      <c r="AB338" t="s">
        <v>386</v>
      </c>
      <c r="AC338" s="88">
        <f>AVERAGEIFS(Applicability!$M:$M,Applicability!$A:$A,W338,Applicability!$B:$B,Y338,Applicability!$C:$C,X338)</f>
        <v>0.12540000000000001</v>
      </c>
      <c r="AD338">
        <v>7</v>
      </c>
      <c r="AE338" s="88">
        <f t="shared" si="43"/>
        <v>0.12540000000000001</v>
      </c>
      <c r="AF338" s="88">
        <f t="shared" si="33"/>
        <v>0.12540000000000001</v>
      </c>
      <c r="AJ338" t="s">
        <v>194</v>
      </c>
      <c r="AK338" t="s">
        <v>383</v>
      </c>
      <c r="AL338" t="s">
        <v>201</v>
      </c>
      <c r="AM338" t="s">
        <v>316</v>
      </c>
      <c r="AN338" t="s">
        <v>267</v>
      </c>
      <c r="AO338" t="s">
        <v>273</v>
      </c>
      <c r="AP338" t="s">
        <v>386</v>
      </c>
      <c r="AQ338" s="88">
        <f>AVERAGEIFS(Applicability!$M:$M,Applicability!$A:$A,AK338,Applicability!$B:$B,AM338,Applicability!$C:$C,AL338)</f>
        <v>0.12540000000000001</v>
      </c>
      <c r="AR338">
        <v>7</v>
      </c>
      <c r="AS338" s="88">
        <f t="shared" si="44"/>
        <v>0.12540000000000001</v>
      </c>
      <c r="AT338" s="88">
        <f t="shared" si="34"/>
        <v>0.12540000000000001</v>
      </c>
    </row>
    <row r="339" spans="1:46">
      <c r="A339" t="s">
        <v>194</v>
      </c>
      <c r="B339" t="s">
        <v>384</v>
      </c>
      <c r="C339" t="s">
        <v>196</v>
      </c>
      <c r="D339" t="s">
        <v>88</v>
      </c>
      <c r="E339" t="s">
        <v>267</v>
      </c>
      <c r="F339" t="s">
        <v>275</v>
      </c>
      <c r="G339" t="s">
        <v>386</v>
      </c>
      <c r="H339" s="88">
        <f>AVERAGEIFS(Applicability!$M:$M,Applicability!$A:$A,B339,Applicability!$B:$B,D339,Applicability!$C:$C,C339)</f>
        <v>0.12540000000000001</v>
      </c>
      <c r="I339">
        <v>8</v>
      </c>
      <c r="J339" s="87">
        <v>0</v>
      </c>
      <c r="K339" s="88">
        <f t="shared" si="35"/>
        <v>0</v>
      </c>
      <c r="V339" t="s">
        <v>194</v>
      </c>
      <c r="W339" t="s">
        <v>384</v>
      </c>
      <c r="X339" t="s">
        <v>196</v>
      </c>
      <c r="Y339" t="s">
        <v>88</v>
      </c>
      <c r="Z339" t="s">
        <v>267</v>
      </c>
      <c r="AA339" t="s">
        <v>275</v>
      </c>
      <c r="AB339" t="s">
        <v>386</v>
      </c>
      <c r="AC339" s="88">
        <f>AVERAGEIFS(Applicability!$M:$M,Applicability!$A:$A,W339,Applicability!$B:$B,Y339,Applicability!$C:$C,X339)</f>
        <v>0.12540000000000001</v>
      </c>
      <c r="AD339">
        <v>8</v>
      </c>
      <c r="AE339" s="87">
        <v>0</v>
      </c>
      <c r="AF339" s="88">
        <f t="shared" si="33"/>
        <v>0</v>
      </c>
      <c r="AJ339" t="s">
        <v>194</v>
      </c>
      <c r="AK339" t="s">
        <v>384</v>
      </c>
      <c r="AL339" t="s">
        <v>196</v>
      </c>
      <c r="AM339" t="s">
        <v>88</v>
      </c>
      <c r="AN339" t="s">
        <v>267</v>
      </c>
      <c r="AO339" t="s">
        <v>275</v>
      </c>
      <c r="AP339" t="s">
        <v>386</v>
      </c>
      <c r="AQ339" s="88">
        <f>AVERAGEIFS(Applicability!$M:$M,Applicability!$A:$A,AK339,Applicability!$B:$B,AM339,Applicability!$C:$C,AL339)</f>
        <v>0.12540000000000001</v>
      </c>
      <c r="AR339">
        <v>8</v>
      </c>
      <c r="AS339" s="87">
        <v>0</v>
      </c>
      <c r="AT339" s="88">
        <f t="shared" si="34"/>
        <v>0</v>
      </c>
    </row>
    <row r="340" spans="1:46">
      <c r="A340" t="s">
        <v>194</v>
      </c>
      <c r="B340" t="s">
        <v>384</v>
      </c>
      <c r="C340" t="s">
        <v>196</v>
      </c>
      <c r="D340" t="s">
        <v>199</v>
      </c>
      <c r="E340" t="s">
        <v>267</v>
      </c>
      <c r="F340" t="s">
        <v>275</v>
      </c>
      <c r="G340" t="s">
        <v>386</v>
      </c>
      <c r="H340" s="88">
        <f>AVERAGEIFS(Applicability!$M:$M,Applicability!$A:$A,B340,Applicability!$B:$B,D340,Applicability!$C:$C,C340)</f>
        <v>6.2700000000000006E-2</v>
      </c>
      <c r="I340">
        <v>8</v>
      </c>
      <c r="J340" s="87">
        <v>0</v>
      </c>
      <c r="K340" s="88">
        <f t="shared" si="35"/>
        <v>0</v>
      </c>
      <c r="V340" t="s">
        <v>194</v>
      </c>
      <c r="W340" t="s">
        <v>384</v>
      </c>
      <c r="X340" t="s">
        <v>196</v>
      </c>
      <c r="Y340" t="s">
        <v>199</v>
      </c>
      <c r="Z340" t="s">
        <v>267</v>
      </c>
      <c r="AA340" t="s">
        <v>275</v>
      </c>
      <c r="AB340" t="s">
        <v>386</v>
      </c>
      <c r="AC340" s="88">
        <f>AVERAGEIFS(Applicability!$M:$M,Applicability!$A:$A,W340,Applicability!$B:$B,Y340,Applicability!$C:$C,X340)</f>
        <v>6.2700000000000006E-2</v>
      </c>
      <c r="AD340">
        <v>8</v>
      </c>
      <c r="AE340" s="87">
        <v>0</v>
      </c>
      <c r="AF340" s="88">
        <f t="shared" si="33"/>
        <v>0</v>
      </c>
      <c r="AJ340" t="s">
        <v>194</v>
      </c>
      <c r="AK340" t="s">
        <v>384</v>
      </c>
      <c r="AL340" t="s">
        <v>196</v>
      </c>
      <c r="AM340" t="s">
        <v>199</v>
      </c>
      <c r="AN340" t="s">
        <v>267</v>
      </c>
      <c r="AO340" t="s">
        <v>275</v>
      </c>
      <c r="AP340" t="s">
        <v>386</v>
      </c>
      <c r="AQ340" s="88">
        <f>AVERAGEIFS(Applicability!$M:$M,Applicability!$A:$A,AK340,Applicability!$B:$B,AM340,Applicability!$C:$C,AL340)</f>
        <v>6.2700000000000006E-2</v>
      </c>
      <c r="AR340">
        <v>8</v>
      </c>
      <c r="AS340" s="87">
        <v>0</v>
      </c>
      <c r="AT340" s="88">
        <f t="shared" si="34"/>
        <v>0</v>
      </c>
    </row>
    <row r="341" spans="1:46">
      <c r="A341" t="s">
        <v>194</v>
      </c>
      <c r="B341" t="s">
        <v>384</v>
      </c>
      <c r="C341" t="s">
        <v>196</v>
      </c>
      <c r="D341" t="s">
        <v>316</v>
      </c>
      <c r="E341" t="s">
        <v>267</v>
      </c>
      <c r="F341" t="s">
        <v>275</v>
      </c>
      <c r="G341" t="s">
        <v>386</v>
      </c>
      <c r="H341" s="88">
        <f>AVERAGEIFS(Applicability!$M:$M,Applicability!$A:$A,B341,Applicability!$B:$B,D341,Applicability!$C:$C,C341)</f>
        <v>0.12540000000000001</v>
      </c>
      <c r="I341">
        <v>8</v>
      </c>
      <c r="J341" s="87">
        <v>0</v>
      </c>
      <c r="K341" s="88">
        <f t="shared" si="35"/>
        <v>0</v>
      </c>
      <c r="V341" t="s">
        <v>194</v>
      </c>
      <c r="W341" t="s">
        <v>384</v>
      </c>
      <c r="X341" t="s">
        <v>196</v>
      </c>
      <c r="Y341" t="s">
        <v>316</v>
      </c>
      <c r="Z341" t="s">
        <v>267</v>
      </c>
      <c r="AA341" t="s">
        <v>275</v>
      </c>
      <c r="AB341" t="s">
        <v>386</v>
      </c>
      <c r="AC341" s="88">
        <f>AVERAGEIFS(Applicability!$M:$M,Applicability!$A:$A,W341,Applicability!$B:$B,Y341,Applicability!$C:$C,X341)</f>
        <v>0.12540000000000001</v>
      </c>
      <c r="AD341">
        <v>8</v>
      </c>
      <c r="AE341" s="87">
        <v>0</v>
      </c>
      <c r="AF341" s="88">
        <f t="shared" si="33"/>
        <v>0</v>
      </c>
      <c r="AJ341" t="s">
        <v>194</v>
      </c>
      <c r="AK341" t="s">
        <v>384</v>
      </c>
      <c r="AL341" t="s">
        <v>196</v>
      </c>
      <c r="AM341" t="s">
        <v>316</v>
      </c>
      <c r="AN341" t="s">
        <v>267</v>
      </c>
      <c r="AO341" t="s">
        <v>275</v>
      </c>
      <c r="AP341" t="s">
        <v>386</v>
      </c>
      <c r="AQ341" s="88">
        <f>AVERAGEIFS(Applicability!$M:$M,Applicability!$A:$A,AK341,Applicability!$B:$B,AM341,Applicability!$C:$C,AL341)</f>
        <v>0.12540000000000001</v>
      </c>
      <c r="AR341">
        <v>8</v>
      </c>
      <c r="AS341" s="87">
        <v>0</v>
      </c>
      <c r="AT341" s="88">
        <f t="shared" si="34"/>
        <v>0</v>
      </c>
    </row>
    <row r="342" spans="1:46">
      <c r="A342" t="s">
        <v>194</v>
      </c>
      <c r="B342" t="s">
        <v>384</v>
      </c>
      <c r="C342" t="s">
        <v>201</v>
      </c>
      <c r="D342" t="s">
        <v>88</v>
      </c>
      <c r="E342" t="s">
        <v>267</v>
      </c>
      <c r="F342" t="s">
        <v>275</v>
      </c>
      <c r="G342" t="s">
        <v>386</v>
      </c>
      <c r="H342" s="88">
        <f>AVERAGEIFS(Applicability!$M:$M,Applicability!$A:$A,B342,Applicability!$B:$B,D342,Applicability!$C:$C,C342)</f>
        <v>0.12540000000000001</v>
      </c>
      <c r="I342">
        <v>8</v>
      </c>
      <c r="J342" s="87">
        <v>0</v>
      </c>
      <c r="K342" s="88">
        <f t="shared" si="35"/>
        <v>0</v>
      </c>
      <c r="V342" t="s">
        <v>194</v>
      </c>
      <c r="W342" t="s">
        <v>384</v>
      </c>
      <c r="X342" t="s">
        <v>201</v>
      </c>
      <c r="Y342" t="s">
        <v>88</v>
      </c>
      <c r="Z342" t="s">
        <v>267</v>
      </c>
      <c r="AA342" t="s">
        <v>275</v>
      </c>
      <c r="AB342" t="s">
        <v>386</v>
      </c>
      <c r="AC342" s="88">
        <f>AVERAGEIFS(Applicability!$M:$M,Applicability!$A:$A,W342,Applicability!$B:$B,Y342,Applicability!$C:$C,X342)</f>
        <v>0.12540000000000001</v>
      </c>
      <c r="AD342">
        <v>8</v>
      </c>
      <c r="AE342" s="87">
        <v>0</v>
      </c>
      <c r="AF342" s="88">
        <f t="shared" si="33"/>
        <v>0</v>
      </c>
      <c r="AJ342" t="s">
        <v>194</v>
      </c>
      <c r="AK342" t="s">
        <v>384</v>
      </c>
      <c r="AL342" t="s">
        <v>201</v>
      </c>
      <c r="AM342" t="s">
        <v>88</v>
      </c>
      <c r="AN342" t="s">
        <v>267</v>
      </c>
      <c r="AO342" t="s">
        <v>275</v>
      </c>
      <c r="AP342" t="s">
        <v>386</v>
      </c>
      <c r="AQ342" s="88">
        <f>AVERAGEIFS(Applicability!$M:$M,Applicability!$A:$A,AK342,Applicability!$B:$B,AM342,Applicability!$C:$C,AL342)</f>
        <v>0.12540000000000001</v>
      </c>
      <c r="AR342">
        <v>8</v>
      </c>
      <c r="AS342" s="87">
        <v>0</v>
      </c>
      <c r="AT342" s="88">
        <f t="shared" si="34"/>
        <v>0</v>
      </c>
    </row>
    <row r="343" spans="1:46">
      <c r="A343" t="s">
        <v>194</v>
      </c>
      <c r="B343" t="s">
        <v>384</v>
      </c>
      <c r="C343" t="s">
        <v>201</v>
      </c>
      <c r="D343" t="s">
        <v>199</v>
      </c>
      <c r="E343" t="s">
        <v>267</v>
      </c>
      <c r="F343" t="s">
        <v>275</v>
      </c>
      <c r="G343" t="s">
        <v>386</v>
      </c>
      <c r="H343" s="88">
        <f>AVERAGEIFS(Applicability!$M:$M,Applicability!$A:$A,B343,Applicability!$B:$B,D343,Applicability!$C:$C,C343)</f>
        <v>6.2700000000000006E-2</v>
      </c>
      <c r="I343">
        <v>8</v>
      </c>
      <c r="J343" s="87">
        <v>0</v>
      </c>
      <c r="K343" s="88">
        <f t="shared" si="35"/>
        <v>0</v>
      </c>
      <c r="V343" t="s">
        <v>194</v>
      </c>
      <c r="W343" t="s">
        <v>384</v>
      </c>
      <c r="X343" t="s">
        <v>201</v>
      </c>
      <c r="Y343" t="s">
        <v>199</v>
      </c>
      <c r="Z343" t="s">
        <v>267</v>
      </c>
      <c r="AA343" t="s">
        <v>275</v>
      </c>
      <c r="AB343" t="s">
        <v>386</v>
      </c>
      <c r="AC343" s="88">
        <f>AVERAGEIFS(Applicability!$M:$M,Applicability!$A:$A,W343,Applicability!$B:$B,Y343,Applicability!$C:$C,X343)</f>
        <v>6.2700000000000006E-2</v>
      </c>
      <c r="AD343">
        <v>8</v>
      </c>
      <c r="AE343" s="87">
        <v>0</v>
      </c>
      <c r="AF343" s="88">
        <f t="shared" si="33"/>
        <v>0</v>
      </c>
      <c r="AJ343" t="s">
        <v>194</v>
      </c>
      <c r="AK343" t="s">
        <v>384</v>
      </c>
      <c r="AL343" t="s">
        <v>201</v>
      </c>
      <c r="AM343" t="s">
        <v>199</v>
      </c>
      <c r="AN343" t="s">
        <v>267</v>
      </c>
      <c r="AO343" t="s">
        <v>275</v>
      </c>
      <c r="AP343" t="s">
        <v>386</v>
      </c>
      <c r="AQ343" s="88">
        <f>AVERAGEIFS(Applicability!$M:$M,Applicability!$A:$A,AK343,Applicability!$B:$B,AM343,Applicability!$C:$C,AL343)</f>
        <v>6.2700000000000006E-2</v>
      </c>
      <c r="AR343">
        <v>8</v>
      </c>
      <c r="AS343" s="87">
        <v>0</v>
      </c>
      <c r="AT343" s="88">
        <f t="shared" si="34"/>
        <v>0</v>
      </c>
    </row>
    <row r="344" spans="1:46">
      <c r="A344" t="s">
        <v>194</v>
      </c>
      <c r="B344" t="s">
        <v>384</v>
      </c>
      <c r="C344" t="s">
        <v>201</v>
      </c>
      <c r="D344" t="s">
        <v>316</v>
      </c>
      <c r="E344" t="s">
        <v>267</v>
      </c>
      <c r="F344" t="s">
        <v>275</v>
      </c>
      <c r="G344" t="s">
        <v>386</v>
      </c>
      <c r="H344" s="88">
        <f>AVERAGEIFS(Applicability!$M:$M,Applicability!$A:$A,B344,Applicability!$B:$B,D344,Applicability!$C:$C,C344)</f>
        <v>0.12540000000000001</v>
      </c>
      <c r="I344">
        <v>8</v>
      </c>
      <c r="J344" s="87">
        <v>0</v>
      </c>
      <c r="K344" s="88">
        <f t="shared" si="35"/>
        <v>0</v>
      </c>
      <c r="V344" t="s">
        <v>194</v>
      </c>
      <c r="W344" t="s">
        <v>384</v>
      </c>
      <c r="X344" t="s">
        <v>201</v>
      </c>
      <c r="Y344" t="s">
        <v>316</v>
      </c>
      <c r="Z344" t="s">
        <v>267</v>
      </c>
      <c r="AA344" t="s">
        <v>275</v>
      </c>
      <c r="AB344" t="s">
        <v>386</v>
      </c>
      <c r="AC344" s="88">
        <f>AVERAGEIFS(Applicability!$M:$M,Applicability!$A:$A,W344,Applicability!$B:$B,Y344,Applicability!$C:$C,X344)</f>
        <v>0.12540000000000001</v>
      </c>
      <c r="AD344">
        <v>8</v>
      </c>
      <c r="AE344" s="87">
        <v>0</v>
      </c>
      <c r="AF344" s="88">
        <f t="shared" si="33"/>
        <v>0</v>
      </c>
      <c r="AJ344" t="s">
        <v>194</v>
      </c>
      <c r="AK344" t="s">
        <v>384</v>
      </c>
      <c r="AL344" t="s">
        <v>201</v>
      </c>
      <c r="AM344" t="s">
        <v>316</v>
      </c>
      <c r="AN344" t="s">
        <v>267</v>
      </c>
      <c r="AO344" t="s">
        <v>275</v>
      </c>
      <c r="AP344" t="s">
        <v>386</v>
      </c>
      <c r="AQ344" s="88">
        <f>AVERAGEIFS(Applicability!$M:$M,Applicability!$A:$A,AK344,Applicability!$B:$B,AM344,Applicability!$C:$C,AL344)</f>
        <v>0.12540000000000001</v>
      </c>
      <c r="AR344">
        <v>8</v>
      </c>
      <c r="AS344" s="87">
        <v>0</v>
      </c>
      <c r="AT344" s="88">
        <f t="shared" si="34"/>
        <v>0</v>
      </c>
    </row>
    <row r="345" spans="1:46">
      <c r="A345" t="s">
        <v>194</v>
      </c>
      <c r="B345" t="s">
        <v>274</v>
      </c>
      <c r="C345" t="s">
        <v>196</v>
      </c>
      <c r="D345" t="s">
        <v>88</v>
      </c>
      <c r="E345" t="s">
        <v>267</v>
      </c>
      <c r="F345" t="s">
        <v>275</v>
      </c>
      <c r="G345" t="s">
        <v>386</v>
      </c>
      <c r="H345" s="88">
        <f>AVERAGEIFS(Applicability!$M:$M,Applicability!$A:$A,B345,Applicability!$B:$B,D345,Applicability!$C:$C,C345)</f>
        <v>0.57000000000000006</v>
      </c>
      <c r="I345">
        <v>8</v>
      </c>
      <c r="J345" s="88">
        <v>0</v>
      </c>
      <c r="K345" s="88">
        <f t="shared" si="35"/>
        <v>0</v>
      </c>
      <c r="V345" t="s">
        <v>194</v>
      </c>
      <c r="W345" t="s">
        <v>274</v>
      </c>
      <c r="X345" t="s">
        <v>196</v>
      </c>
      <c r="Y345" t="s">
        <v>88</v>
      </c>
      <c r="Z345" t="s">
        <v>267</v>
      </c>
      <c r="AA345" t="s">
        <v>275</v>
      </c>
      <c r="AB345" t="s">
        <v>386</v>
      </c>
      <c r="AC345" s="88">
        <f>AVERAGEIFS(Applicability!$M:$M,Applicability!$A:$A,W345,Applicability!$B:$B,Y345,Applicability!$C:$C,X345)</f>
        <v>0.57000000000000006</v>
      </c>
      <c r="AD345">
        <v>8</v>
      </c>
      <c r="AE345" s="88">
        <v>0</v>
      </c>
      <c r="AF345" s="88">
        <f t="shared" si="33"/>
        <v>0</v>
      </c>
      <c r="AJ345" t="s">
        <v>194</v>
      </c>
      <c r="AK345" t="s">
        <v>274</v>
      </c>
      <c r="AL345" t="s">
        <v>196</v>
      </c>
      <c r="AM345" t="s">
        <v>88</v>
      </c>
      <c r="AN345" t="s">
        <v>267</v>
      </c>
      <c r="AO345" t="s">
        <v>275</v>
      </c>
      <c r="AP345" t="s">
        <v>386</v>
      </c>
      <c r="AQ345" s="88">
        <f>AVERAGEIFS(Applicability!$M:$M,Applicability!$A:$A,AK345,Applicability!$B:$B,AM345,Applicability!$C:$C,AL345)</f>
        <v>0.57000000000000006</v>
      </c>
      <c r="AR345">
        <v>8</v>
      </c>
      <c r="AS345" s="88">
        <v>0</v>
      </c>
      <c r="AT345" s="88">
        <f t="shared" si="34"/>
        <v>0</v>
      </c>
    </row>
    <row r="346" spans="1:46">
      <c r="A346" t="s">
        <v>194</v>
      </c>
      <c r="B346" t="s">
        <v>274</v>
      </c>
      <c r="C346" t="s">
        <v>196</v>
      </c>
      <c r="D346" t="s">
        <v>199</v>
      </c>
      <c r="E346" t="s">
        <v>267</v>
      </c>
      <c r="F346" t="s">
        <v>275</v>
      </c>
      <c r="G346" t="s">
        <v>386</v>
      </c>
      <c r="H346" s="88">
        <f>AVERAGEIFS(Applicability!$M:$M,Applicability!$A:$A,B346,Applicability!$B:$B,D346,Applicability!$C:$C,C346)</f>
        <v>0.57000000000000006</v>
      </c>
      <c r="I346">
        <v>8</v>
      </c>
      <c r="J346" s="88">
        <v>0</v>
      </c>
      <c r="K346" s="88">
        <f t="shared" si="35"/>
        <v>0</v>
      </c>
      <c r="V346" t="s">
        <v>194</v>
      </c>
      <c r="W346" t="s">
        <v>274</v>
      </c>
      <c r="X346" t="s">
        <v>196</v>
      </c>
      <c r="Y346" t="s">
        <v>199</v>
      </c>
      <c r="Z346" t="s">
        <v>267</v>
      </c>
      <c r="AA346" t="s">
        <v>275</v>
      </c>
      <c r="AB346" t="s">
        <v>386</v>
      </c>
      <c r="AC346" s="88">
        <f>AVERAGEIFS(Applicability!$M:$M,Applicability!$A:$A,W346,Applicability!$B:$B,Y346,Applicability!$C:$C,X346)</f>
        <v>0.57000000000000006</v>
      </c>
      <c r="AD346">
        <v>8</v>
      </c>
      <c r="AE346" s="88">
        <v>0</v>
      </c>
      <c r="AF346" s="88">
        <f t="shared" si="33"/>
        <v>0</v>
      </c>
      <c r="AJ346" t="s">
        <v>194</v>
      </c>
      <c r="AK346" t="s">
        <v>274</v>
      </c>
      <c r="AL346" t="s">
        <v>196</v>
      </c>
      <c r="AM346" t="s">
        <v>199</v>
      </c>
      <c r="AN346" t="s">
        <v>267</v>
      </c>
      <c r="AO346" t="s">
        <v>275</v>
      </c>
      <c r="AP346" t="s">
        <v>386</v>
      </c>
      <c r="AQ346" s="88">
        <f>AVERAGEIFS(Applicability!$M:$M,Applicability!$A:$A,AK346,Applicability!$B:$B,AM346,Applicability!$C:$C,AL346)</f>
        <v>0.57000000000000006</v>
      </c>
      <c r="AR346">
        <v>8</v>
      </c>
      <c r="AS346" s="88">
        <v>0</v>
      </c>
      <c r="AT346" s="88">
        <f t="shared" si="34"/>
        <v>0</v>
      </c>
    </row>
    <row r="347" spans="1:46">
      <c r="A347" t="s">
        <v>194</v>
      </c>
      <c r="B347" t="s">
        <v>274</v>
      </c>
      <c r="C347" t="s">
        <v>196</v>
      </c>
      <c r="D347" t="s">
        <v>316</v>
      </c>
      <c r="E347" t="s">
        <v>267</v>
      </c>
      <c r="F347" t="s">
        <v>275</v>
      </c>
      <c r="G347" t="s">
        <v>386</v>
      </c>
      <c r="H347" s="88">
        <f>AVERAGEIFS(Applicability!$M:$M,Applicability!$A:$A,B347,Applicability!$B:$B,D347,Applicability!$C:$C,C347)</f>
        <v>0.57000000000000006</v>
      </c>
      <c r="I347">
        <v>8</v>
      </c>
      <c r="J347" s="88">
        <v>0</v>
      </c>
      <c r="K347" s="88">
        <f t="shared" si="35"/>
        <v>0</v>
      </c>
      <c r="V347" t="s">
        <v>194</v>
      </c>
      <c r="W347" t="s">
        <v>274</v>
      </c>
      <c r="X347" t="s">
        <v>196</v>
      </c>
      <c r="Y347" t="s">
        <v>316</v>
      </c>
      <c r="Z347" t="s">
        <v>267</v>
      </c>
      <c r="AA347" t="s">
        <v>275</v>
      </c>
      <c r="AB347" t="s">
        <v>386</v>
      </c>
      <c r="AC347" s="88">
        <f>AVERAGEIFS(Applicability!$M:$M,Applicability!$A:$A,W347,Applicability!$B:$B,Y347,Applicability!$C:$C,X347)</f>
        <v>0.57000000000000006</v>
      </c>
      <c r="AD347">
        <v>8</v>
      </c>
      <c r="AE347" s="88">
        <v>0</v>
      </c>
      <c r="AF347" s="88">
        <f t="shared" si="33"/>
        <v>0</v>
      </c>
      <c r="AJ347" t="s">
        <v>194</v>
      </c>
      <c r="AK347" t="s">
        <v>274</v>
      </c>
      <c r="AL347" t="s">
        <v>196</v>
      </c>
      <c r="AM347" t="s">
        <v>316</v>
      </c>
      <c r="AN347" t="s">
        <v>267</v>
      </c>
      <c r="AO347" t="s">
        <v>275</v>
      </c>
      <c r="AP347" t="s">
        <v>386</v>
      </c>
      <c r="AQ347" s="88">
        <f>AVERAGEIFS(Applicability!$M:$M,Applicability!$A:$A,AK347,Applicability!$B:$B,AM347,Applicability!$C:$C,AL347)</f>
        <v>0.57000000000000006</v>
      </c>
      <c r="AR347">
        <v>8</v>
      </c>
      <c r="AS347" s="88">
        <v>0</v>
      </c>
      <c r="AT347" s="88">
        <f t="shared" si="34"/>
        <v>0</v>
      </c>
    </row>
    <row r="348" spans="1:46">
      <c r="A348" t="s">
        <v>194</v>
      </c>
      <c r="B348" t="s">
        <v>274</v>
      </c>
      <c r="C348" t="s">
        <v>201</v>
      </c>
      <c r="D348" t="s">
        <v>88</v>
      </c>
      <c r="E348" t="s">
        <v>267</v>
      </c>
      <c r="F348" t="s">
        <v>275</v>
      </c>
      <c r="G348" t="s">
        <v>386</v>
      </c>
      <c r="H348" s="88">
        <f>AVERAGEIFS(Applicability!$M:$M,Applicability!$A:$A,B348,Applicability!$B:$B,D348,Applicability!$C:$C,C348)</f>
        <v>0.57000000000000006</v>
      </c>
      <c r="I348">
        <v>8</v>
      </c>
      <c r="J348" s="88">
        <v>0</v>
      </c>
      <c r="K348" s="88">
        <f t="shared" ref="K348:K411" si="45">IF(J348&lt;&gt;"",J348,H348)</f>
        <v>0</v>
      </c>
      <c r="V348" t="s">
        <v>194</v>
      </c>
      <c r="W348" t="s">
        <v>274</v>
      </c>
      <c r="X348" t="s">
        <v>201</v>
      </c>
      <c r="Y348" t="s">
        <v>88</v>
      </c>
      <c r="Z348" t="s">
        <v>267</v>
      </c>
      <c r="AA348" t="s">
        <v>275</v>
      </c>
      <c r="AB348" t="s">
        <v>386</v>
      </c>
      <c r="AC348" s="88">
        <f>AVERAGEIFS(Applicability!$M:$M,Applicability!$A:$A,W348,Applicability!$B:$B,Y348,Applicability!$C:$C,X348)</f>
        <v>0.57000000000000006</v>
      </c>
      <c r="AD348">
        <v>8</v>
      </c>
      <c r="AE348" s="88">
        <v>0</v>
      </c>
      <c r="AF348" s="88">
        <f t="shared" ref="AF348:AF411" si="46">IF(AE348&lt;&gt;"",AE348,AC348)</f>
        <v>0</v>
      </c>
      <c r="AJ348" t="s">
        <v>194</v>
      </c>
      <c r="AK348" t="s">
        <v>274</v>
      </c>
      <c r="AL348" t="s">
        <v>201</v>
      </c>
      <c r="AM348" t="s">
        <v>88</v>
      </c>
      <c r="AN348" t="s">
        <v>267</v>
      </c>
      <c r="AO348" t="s">
        <v>275</v>
      </c>
      <c r="AP348" t="s">
        <v>386</v>
      </c>
      <c r="AQ348" s="88">
        <f>AVERAGEIFS(Applicability!$M:$M,Applicability!$A:$A,AK348,Applicability!$B:$B,AM348,Applicability!$C:$C,AL348)</f>
        <v>0.57000000000000006</v>
      </c>
      <c r="AR348">
        <v>8</v>
      </c>
      <c r="AS348" s="88">
        <v>0</v>
      </c>
      <c r="AT348" s="88">
        <f t="shared" ref="AT348:AT411" si="47">IF(AS348&lt;&gt;"",AS348,AQ348)</f>
        <v>0</v>
      </c>
    </row>
    <row r="349" spans="1:46">
      <c r="A349" t="s">
        <v>194</v>
      </c>
      <c r="B349" t="s">
        <v>274</v>
      </c>
      <c r="C349" t="s">
        <v>201</v>
      </c>
      <c r="D349" t="s">
        <v>199</v>
      </c>
      <c r="E349" t="s">
        <v>267</v>
      </c>
      <c r="F349" t="s">
        <v>275</v>
      </c>
      <c r="G349" t="s">
        <v>386</v>
      </c>
      <c r="H349" s="88">
        <f>AVERAGEIFS(Applicability!$M:$M,Applicability!$A:$A,B349,Applicability!$B:$B,D349,Applicability!$C:$C,C349)</f>
        <v>0.57000000000000006</v>
      </c>
      <c r="I349">
        <v>8</v>
      </c>
      <c r="J349" s="88">
        <v>0</v>
      </c>
      <c r="K349" s="88">
        <f t="shared" si="45"/>
        <v>0</v>
      </c>
      <c r="V349" t="s">
        <v>194</v>
      </c>
      <c r="W349" t="s">
        <v>274</v>
      </c>
      <c r="X349" t="s">
        <v>201</v>
      </c>
      <c r="Y349" t="s">
        <v>199</v>
      </c>
      <c r="Z349" t="s">
        <v>267</v>
      </c>
      <c r="AA349" t="s">
        <v>275</v>
      </c>
      <c r="AB349" t="s">
        <v>386</v>
      </c>
      <c r="AC349" s="88">
        <f>AVERAGEIFS(Applicability!$M:$M,Applicability!$A:$A,W349,Applicability!$B:$B,Y349,Applicability!$C:$C,X349)</f>
        <v>0.57000000000000006</v>
      </c>
      <c r="AD349">
        <v>8</v>
      </c>
      <c r="AE349" s="88">
        <v>0</v>
      </c>
      <c r="AF349" s="88">
        <f t="shared" si="46"/>
        <v>0</v>
      </c>
      <c r="AJ349" t="s">
        <v>194</v>
      </c>
      <c r="AK349" t="s">
        <v>274</v>
      </c>
      <c r="AL349" t="s">
        <v>201</v>
      </c>
      <c r="AM349" t="s">
        <v>199</v>
      </c>
      <c r="AN349" t="s">
        <v>267</v>
      </c>
      <c r="AO349" t="s">
        <v>275</v>
      </c>
      <c r="AP349" t="s">
        <v>386</v>
      </c>
      <c r="AQ349" s="88">
        <f>AVERAGEIFS(Applicability!$M:$M,Applicability!$A:$A,AK349,Applicability!$B:$B,AM349,Applicability!$C:$C,AL349)</f>
        <v>0.57000000000000006</v>
      </c>
      <c r="AR349">
        <v>8</v>
      </c>
      <c r="AS349" s="88">
        <v>0</v>
      </c>
      <c r="AT349" s="88">
        <f t="shared" si="47"/>
        <v>0</v>
      </c>
    </row>
    <row r="350" spans="1:46">
      <c r="A350" t="s">
        <v>194</v>
      </c>
      <c r="B350" t="s">
        <v>274</v>
      </c>
      <c r="C350" t="s">
        <v>201</v>
      </c>
      <c r="D350" t="s">
        <v>316</v>
      </c>
      <c r="E350" t="s">
        <v>267</v>
      </c>
      <c r="F350" t="s">
        <v>275</v>
      </c>
      <c r="G350" t="s">
        <v>386</v>
      </c>
      <c r="H350" s="88">
        <f>AVERAGEIFS(Applicability!$M:$M,Applicability!$A:$A,B350,Applicability!$B:$B,D350,Applicability!$C:$C,C350)</f>
        <v>0.57000000000000006</v>
      </c>
      <c r="I350">
        <v>8</v>
      </c>
      <c r="J350" s="88">
        <v>0</v>
      </c>
      <c r="K350" s="88">
        <f t="shared" si="45"/>
        <v>0</v>
      </c>
      <c r="V350" t="s">
        <v>194</v>
      </c>
      <c r="W350" t="s">
        <v>274</v>
      </c>
      <c r="X350" t="s">
        <v>201</v>
      </c>
      <c r="Y350" t="s">
        <v>316</v>
      </c>
      <c r="Z350" t="s">
        <v>267</v>
      </c>
      <c r="AA350" t="s">
        <v>275</v>
      </c>
      <c r="AB350" t="s">
        <v>386</v>
      </c>
      <c r="AC350" s="88">
        <f>AVERAGEIFS(Applicability!$M:$M,Applicability!$A:$A,W350,Applicability!$B:$B,Y350,Applicability!$C:$C,X350)</f>
        <v>0.57000000000000006</v>
      </c>
      <c r="AD350">
        <v>8</v>
      </c>
      <c r="AE350" s="88">
        <v>0</v>
      </c>
      <c r="AF350" s="88">
        <f t="shared" si="46"/>
        <v>0</v>
      </c>
      <c r="AJ350" t="s">
        <v>194</v>
      </c>
      <c r="AK350" t="s">
        <v>274</v>
      </c>
      <c r="AL350" t="s">
        <v>201</v>
      </c>
      <c r="AM350" t="s">
        <v>316</v>
      </c>
      <c r="AN350" t="s">
        <v>267</v>
      </c>
      <c r="AO350" t="s">
        <v>275</v>
      </c>
      <c r="AP350" t="s">
        <v>386</v>
      </c>
      <c r="AQ350" s="88">
        <f>AVERAGEIFS(Applicability!$M:$M,Applicability!$A:$A,AK350,Applicability!$B:$B,AM350,Applicability!$C:$C,AL350)</f>
        <v>0.57000000000000006</v>
      </c>
      <c r="AR350">
        <v>8</v>
      </c>
      <c r="AS350" s="88">
        <v>0</v>
      </c>
      <c r="AT350" s="88">
        <f t="shared" si="47"/>
        <v>0</v>
      </c>
    </row>
    <row r="351" spans="1:46">
      <c r="A351" t="s">
        <v>194</v>
      </c>
      <c r="B351" t="s">
        <v>276</v>
      </c>
      <c r="C351" t="s">
        <v>196</v>
      </c>
      <c r="D351" t="s">
        <v>88</v>
      </c>
      <c r="E351" t="s">
        <v>267</v>
      </c>
      <c r="F351" t="s">
        <v>275</v>
      </c>
      <c r="G351" t="s">
        <v>386</v>
      </c>
      <c r="H351" s="88">
        <f>AVERAGEIFS(Applicability!$M:$M,Applicability!$A:$A,B351,Applicability!$B:$B,D351,Applicability!$C:$C,C351)</f>
        <v>0.57000000000000006</v>
      </c>
      <c r="I351">
        <v>8</v>
      </c>
      <c r="J351" s="87">
        <f>H351</f>
        <v>0.57000000000000006</v>
      </c>
      <c r="K351" s="88">
        <f t="shared" si="45"/>
        <v>0.57000000000000006</v>
      </c>
      <c r="V351" t="s">
        <v>194</v>
      </c>
      <c r="W351" t="s">
        <v>276</v>
      </c>
      <c r="X351" t="s">
        <v>196</v>
      </c>
      <c r="Y351" t="s">
        <v>88</v>
      </c>
      <c r="Z351" t="s">
        <v>267</v>
      </c>
      <c r="AA351" t="s">
        <v>275</v>
      </c>
      <c r="AB351" t="s">
        <v>386</v>
      </c>
      <c r="AC351" s="88">
        <f>AVERAGEIFS(Applicability!$M:$M,Applicability!$A:$A,W351,Applicability!$B:$B,Y351,Applicability!$C:$C,X351)</f>
        <v>0.57000000000000006</v>
      </c>
      <c r="AD351">
        <v>8</v>
      </c>
      <c r="AE351" s="87">
        <f>AC351</f>
        <v>0.57000000000000006</v>
      </c>
      <c r="AF351" s="88">
        <f t="shared" si="46"/>
        <v>0.57000000000000006</v>
      </c>
      <c r="AJ351" t="s">
        <v>194</v>
      </c>
      <c r="AK351" t="s">
        <v>276</v>
      </c>
      <c r="AL351" t="s">
        <v>196</v>
      </c>
      <c r="AM351" t="s">
        <v>88</v>
      </c>
      <c r="AN351" t="s">
        <v>267</v>
      </c>
      <c r="AO351" t="s">
        <v>275</v>
      </c>
      <c r="AP351" t="s">
        <v>386</v>
      </c>
      <c r="AQ351" s="88">
        <f>AVERAGEIFS(Applicability!$M:$M,Applicability!$A:$A,AK351,Applicability!$B:$B,AM351,Applicability!$C:$C,AL351)</f>
        <v>0.57000000000000006</v>
      </c>
      <c r="AR351">
        <v>8</v>
      </c>
      <c r="AS351" s="87">
        <f>AQ351</f>
        <v>0.57000000000000006</v>
      </c>
      <c r="AT351" s="88">
        <f t="shared" si="47"/>
        <v>0.57000000000000006</v>
      </c>
    </row>
    <row r="352" spans="1:46">
      <c r="A352" t="s">
        <v>194</v>
      </c>
      <c r="B352" t="s">
        <v>276</v>
      </c>
      <c r="C352" t="s">
        <v>196</v>
      </c>
      <c r="D352" t="s">
        <v>199</v>
      </c>
      <c r="E352" t="s">
        <v>267</v>
      </c>
      <c r="F352" t="s">
        <v>275</v>
      </c>
      <c r="G352" t="s">
        <v>386</v>
      </c>
      <c r="H352" s="88">
        <f>AVERAGEIFS(Applicability!$M:$M,Applicability!$A:$A,B352,Applicability!$B:$B,D352,Applicability!$C:$C,C352)</f>
        <v>0.57000000000000006</v>
      </c>
      <c r="I352">
        <v>8</v>
      </c>
      <c r="J352" s="87">
        <f t="shared" ref="J352:J356" si="48">H352</f>
        <v>0.57000000000000006</v>
      </c>
      <c r="K352" s="88">
        <f t="shared" si="45"/>
        <v>0.57000000000000006</v>
      </c>
      <c r="V352" t="s">
        <v>194</v>
      </c>
      <c r="W352" t="s">
        <v>276</v>
      </c>
      <c r="X352" t="s">
        <v>196</v>
      </c>
      <c r="Y352" t="s">
        <v>199</v>
      </c>
      <c r="Z352" t="s">
        <v>267</v>
      </c>
      <c r="AA352" t="s">
        <v>275</v>
      </c>
      <c r="AB352" t="s">
        <v>386</v>
      </c>
      <c r="AC352" s="88">
        <f>AVERAGEIFS(Applicability!$M:$M,Applicability!$A:$A,W352,Applicability!$B:$B,Y352,Applicability!$C:$C,X352)</f>
        <v>0.57000000000000006</v>
      </c>
      <c r="AD352">
        <v>8</v>
      </c>
      <c r="AE352" s="87">
        <f t="shared" ref="AE352:AE356" si="49">AC352</f>
        <v>0.57000000000000006</v>
      </c>
      <c r="AF352" s="88">
        <f t="shared" si="46"/>
        <v>0.57000000000000006</v>
      </c>
      <c r="AJ352" t="s">
        <v>194</v>
      </c>
      <c r="AK352" t="s">
        <v>276</v>
      </c>
      <c r="AL352" t="s">
        <v>196</v>
      </c>
      <c r="AM352" t="s">
        <v>199</v>
      </c>
      <c r="AN352" t="s">
        <v>267</v>
      </c>
      <c r="AO352" t="s">
        <v>275</v>
      </c>
      <c r="AP352" t="s">
        <v>386</v>
      </c>
      <c r="AQ352" s="88">
        <f>AVERAGEIFS(Applicability!$M:$M,Applicability!$A:$A,AK352,Applicability!$B:$B,AM352,Applicability!$C:$C,AL352)</f>
        <v>0.57000000000000006</v>
      </c>
      <c r="AR352">
        <v>8</v>
      </c>
      <c r="AS352" s="87">
        <f t="shared" ref="AS352:AS356" si="50">AQ352</f>
        <v>0.57000000000000006</v>
      </c>
      <c r="AT352" s="88">
        <f t="shared" si="47"/>
        <v>0.57000000000000006</v>
      </c>
    </row>
    <row r="353" spans="1:46">
      <c r="A353" t="s">
        <v>194</v>
      </c>
      <c r="B353" t="s">
        <v>276</v>
      </c>
      <c r="C353" t="s">
        <v>196</v>
      </c>
      <c r="D353" t="s">
        <v>316</v>
      </c>
      <c r="E353" t="s">
        <v>267</v>
      </c>
      <c r="F353" t="s">
        <v>275</v>
      </c>
      <c r="G353" t="s">
        <v>386</v>
      </c>
      <c r="H353" s="88">
        <f>AVERAGEIFS(Applicability!$M:$M,Applicability!$A:$A,B353,Applicability!$B:$B,D353,Applicability!$C:$C,C353)</f>
        <v>0.57000000000000006</v>
      </c>
      <c r="I353">
        <v>8</v>
      </c>
      <c r="J353" s="87">
        <f t="shared" si="48"/>
        <v>0.57000000000000006</v>
      </c>
      <c r="K353" s="88">
        <f t="shared" si="45"/>
        <v>0.57000000000000006</v>
      </c>
      <c r="V353" t="s">
        <v>194</v>
      </c>
      <c r="W353" t="s">
        <v>276</v>
      </c>
      <c r="X353" t="s">
        <v>196</v>
      </c>
      <c r="Y353" t="s">
        <v>316</v>
      </c>
      <c r="Z353" t="s">
        <v>267</v>
      </c>
      <c r="AA353" t="s">
        <v>275</v>
      </c>
      <c r="AB353" t="s">
        <v>386</v>
      </c>
      <c r="AC353" s="88">
        <f>AVERAGEIFS(Applicability!$M:$M,Applicability!$A:$A,W353,Applicability!$B:$B,Y353,Applicability!$C:$C,X353)</f>
        <v>0.57000000000000006</v>
      </c>
      <c r="AD353">
        <v>8</v>
      </c>
      <c r="AE353" s="87">
        <f t="shared" si="49"/>
        <v>0.57000000000000006</v>
      </c>
      <c r="AF353" s="88">
        <f t="shared" si="46"/>
        <v>0.57000000000000006</v>
      </c>
      <c r="AJ353" t="s">
        <v>194</v>
      </c>
      <c r="AK353" t="s">
        <v>276</v>
      </c>
      <c r="AL353" t="s">
        <v>196</v>
      </c>
      <c r="AM353" t="s">
        <v>316</v>
      </c>
      <c r="AN353" t="s">
        <v>267</v>
      </c>
      <c r="AO353" t="s">
        <v>275</v>
      </c>
      <c r="AP353" t="s">
        <v>386</v>
      </c>
      <c r="AQ353" s="88">
        <f>AVERAGEIFS(Applicability!$M:$M,Applicability!$A:$A,AK353,Applicability!$B:$B,AM353,Applicability!$C:$C,AL353)</f>
        <v>0.57000000000000006</v>
      </c>
      <c r="AR353">
        <v>8</v>
      </c>
      <c r="AS353" s="87">
        <f t="shared" si="50"/>
        <v>0.57000000000000006</v>
      </c>
      <c r="AT353" s="88">
        <f t="shared" si="47"/>
        <v>0.57000000000000006</v>
      </c>
    </row>
    <row r="354" spans="1:46">
      <c r="A354" t="s">
        <v>194</v>
      </c>
      <c r="B354" t="s">
        <v>276</v>
      </c>
      <c r="C354" t="s">
        <v>201</v>
      </c>
      <c r="D354" t="s">
        <v>88</v>
      </c>
      <c r="E354" t="s">
        <v>267</v>
      </c>
      <c r="F354" t="s">
        <v>275</v>
      </c>
      <c r="G354" t="s">
        <v>386</v>
      </c>
      <c r="H354" s="88">
        <f>AVERAGEIFS(Applicability!$M:$M,Applicability!$A:$A,B354,Applicability!$B:$B,D354,Applicability!$C:$C,C354)</f>
        <v>0.57000000000000006</v>
      </c>
      <c r="I354">
        <v>8</v>
      </c>
      <c r="J354" s="87">
        <f t="shared" si="48"/>
        <v>0.57000000000000006</v>
      </c>
      <c r="K354" s="88">
        <f t="shared" si="45"/>
        <v>0.57000000000000006</v>
      </c>
      <c r="V354" t="s">
        <v>194</v>
      </c>
      <c r="W354" t="s">
        <v>276</v>
      </c>
      <c r="X354" t="s">
        <v>201</v>
      </c>
      <c r="Y354" t="s">
        <v>88</v>
      </c>
      <c r="Z354" t="s">
        <v>267</v>
      </c>
      <c r="AA354" t="s">
        <v>275</v>
      </c>
      <c r="AB354" t="s">
        <v>386</v>
      </c>
      <c r="AC354" s="88">
        <f>AVERAGEIFS(Applicability!$M:$M,Applicability!$A:$A,W354,Applicability!$B:$B,Y354,Applicability!$C:$C,X354)</f>
        <v>0.57000000000000006</v>
      </c>
      <c r="AD354">
        <v>8</v>
      </c>
      <c r="AE354" s="87">
        <f t="shared" si="49"/>
        <v>0.57000000000000006</v>
      </c>
      <c r="AF354" s="88">
        <f t="shared" si="46"/>
        <v>0.57000000000000006</v>
      </c>
      <c r="AJ354" t="s">
        <v>194</v>
      </c>
      <c r="AK354" t="s">
        <v>276</v>
      </c>
      <c r="AL354" t="s">
        <v>201</v>
      </c>
      <c r="AM354" t="s">
        <v>88</v>
      </c>
      <c r="AN354" t="s">
        <v>267</v>
      </c>
      <c r="AO354" t="s">
        <v>275</v>
      </c>
      <c r="AP354" t="s">
        <v>386</v>
      </c>
      <c r="AQ354" s="88">
        <f>AVERAGEIFS(Applicability!$M:$M,Applicability!$A:$A,AK354,Applicability!$B:$B,AM354,Applicability!$C:$C,AL354)</f>
        <v>0.57000000000000006</v>
      </c>
      <c r="AR354">
        <v>8</v>
      </c>
      <c r="AS354" s="87">
        <f t="shared" si="50"/>
        <v>0.57000000000000006</v>
      </c>
      <c r="AT354" s="88">
        <f t="shared" si="47"/>
        <v>0.57000000000000006</v>
      </c>
    </row>
    <row r="355" spans="1:46">
      <c r="A355" t="s">
        <v>194</v>
      </c>
      <c r="B355" t="s">
        <v>276</v>
      </c>
      <c r="C355" t="s">
        <v>201</v>
      </c>
      <c r="D355" t="s">
        <v>199</v>
      </c>
      <c r="E355" t="s">
        <v>267</v>
      </c>
      <c r="F355" t="s">
        <v>275</v>
      </c>
      <c r="G355" t="s">
        <v>386</v>
      </c>
      <c r="H355" s="88">
        <f>AVERAGEIFS(Applicability!$M:$M,Applicability!$A:$A,B355,Applicability!$B:$B,D355,Applicability!$C:$C,C355)</f>
        <v>0.57000000000000006</v>
      </c>
      <c r="I355">
        <v>8</v>
      </c>
      <c r="J355" s="87">
        <f t="shared" si="48"/>
        <v>0.57000000000000006</v>
      </c>
      <c r="K355" s="88">
        <f t="shared" si="45"/>
        <v>0.57000000000000006</v>
      </c>
      <c r="V355" t="s">
        <v>194</v>
      </c>
      <c r="W355" t="s">
        <v>276</v>
      </c>
      <c r="X355" t="s">
        <v>201</v>
      </c>
      <c r="Y355" t="s">
        <v>199</v>
      </c>
      <c r="Z355" t="s">
        <v>267</v>
      </c>
      <c r="AA355" t="s">
        <v>275</v>
      </c>
      <c r="AB355" t="s">
        <v>386</v>
      </c>
      <c r="AC355" s="88">
        <f>AVERAGEIFS(Applicability!$M:$M,Applicability!$A:$A,W355,Applicability!$B:$B,Y355,Applicability!$C:$C,X355)</f>
        <v>0.57000000000000006</v>
      </c>
      <c r="AD355">
        <v>8</v>
      </c>
      <c r="AE355" s="87">
        <f t="shared" si="49"/>
        <v>0.57000000000000006</v>
      </c>
      <c r="AF355" s="88">
        <f t="shared" si="46"/>
        <v>0.57000000000000006</v>
      </c>
      <c r="AJ355" t="s">
        <v>194</v>
      </c>
      <c r="AK355" t="s">
        <v>276</v>
      </c>
      <c r="AL355" t="s">
        <v>201</v>
      </c>
      <c r="AM355" t="s">
        <v>199</v>
      </c>
      <c r="AN355" t="s">
        <v>267</v>
      </c>
      <c r="AO355" t="s">
        <v>275</v>
      </c>
      <c r="AP355" t="s">
        <v>386</v>
      </c>
      <c r="AQ355" s="88">
        <f>AVERAGEIFS(Applicability!$M:$M,Applicability!$A:$A,AK355,Applicability!$B:$B,AM355,Applicability!$C:$C,AL355)</f>
        <v>0.57000000000000006</v>
      </c>
      <c r="AR355">
        <v>8</v>
      </c>
      <c r="AS355" s="87">
        <f t="shared" si="50"/>
        <v>0.57000000000000006</v>
      </c>
      <c r="AT355" s="88">
        <f t="shared" si="47"/>
        <v>0.57000000000000006</v>
      </c>
    </row>
    <row r="356" spans="1:46">
      <c r="A356" t="s">
        <v>194</v>
      </c>
      <c r="B356" t="s">
        <v>276</v>
      </c>
      <c r="C356" t="s">
        <v>201</v>
      </c>
      <c r="D356" t="s">
        <v>316</v>
      </c>
      <c r="E356" t="s">
        <v>267</v>
      </c>
      <c r="F356" t="s">
        <v>275</v>
      </c>
      <c r="G356" t="s">
        <v>386</v>
      </c>
      <c r="H356" s="88">
        <f>AVERAGEIFS(Applicability!$M:$M,Applicability!$A:$A,B356,Applicability!$B:$B,D356,Applicability!$C:$C,C356)</f>
        <v>0.57000000000000006</v>
      </c>
      <c r="I356">
        <v>8</v>
      </c>
      <c r="J356" s="87">
        <f t="shared" si="48"/>
        <v>0.57000000000000006</v>
      </c>
      <c r="K356" s="88">
        <f t="shared" si="45"/>
        <v>0.57000000000000006</v>
      </c>
      <c r="V356" t="s">
        <v>194</v>
      </c>
      <c r="W356" t="s">
        <v>276</v>
      </c>
      <c r="X356" t="s">
        <v>201</v>
      </c>
      <c r="Y356" t="s">
        <v>316</v>
      </c>
      <c r="Z356" t="s">
        <v>267</v>
      </c>
      <c r="AA356" t="s">
        <v>275</v>
      </c>
      <c r="AB356" t="s">
        <v>386</v>
      </c>
      <c r="AC356" s="88">
        <f>AVERAGEIFS(Applicability!$M:$M,Applicability!$A:$A,W356,Applicability!$B:$B,Y356,Applicability!$C:$C,X356)</f>
        <v>0.57000000000000006</v>
      </c>
      <c r="AD356">
        <v>8</v>
      </c>
      <c r="AE356" s="87">
        <f t="shared" si="49"/>
        <v>0.57000000000000006</v>
      </c>
      <c r="AF356" s="88">
        <f t="shared" si="46"/>
        <v>0.57000000000000006</v>
      </c>
      <c r="AJ356" t="s">
        <v>194</v>
      </c>
      <c r="AK356" t="s">
        <v>276</v>
      </c>
      <c r="AL356" t="s">
        <v>201</v>
      </c>
      <c r="AM356" t="s">
        <v>316</v>
      </c>
      <c r="AN356" t="s">
        <v>267</v>
      </c>
      <c r="AO356" t="s">
        <v>275</v>
      </c>
      <c r="AP356" t="s">
        <v>386</v>
      </c>
      <c r="AQ356" s="88">
        <f>AVERAGEIFS(Applicability!$M:$M,Applicability!$A:$A,AK356,Applicability!$B:$B,AM356,Applicability!$C:$C,AL356)</f>
        <v>0.57000000000000006</v>
      </c>
      <c r="AR356">
        <v>8</v>
      </c>
      <c r="AS356" s="87">
        <f t="shared" si="50"/>
        <v>0.57000000000000006</v>
      </c>
      <c r="AT356" s="88">
        <f t="shared" si="47"/>
        <v>0.57000000000000006</v>
      </c>
    </row>
    <row r="357" spans="1:46">
      <c r="A357" t="s">
        <v>277</v>
      </c>
      <c r="B357" t="s">
        <v>278</v>
      </c>
      <c r="C357" t="s">
        <v>279</v>
      </c>
      <c r="D357" t="s">
        <v>88</v>
      </c>
      <c r="E357" t="s">
        <v>197</v>
      </c>
      <c r="G357" t="s">
        <v>209</v>
      </c>
      <c r="H357" s="88">
        <f>AVERAGEIFS(Applicability!$M:$M,Applicability!$A:$A,B357,Applicability!$B:$B,D357,Applicability!$C:$C,C357)</f>
        <v>3.3250000000000002E-2</v>
      </c>
      <c r="K357" s="88">
        <f t="shared" si="45"/>
        <v>3.3250000000000002E-2</v>
      </c>
      <c r="V357" t="s">
        <v>277</v>
      </c>
      <c r="W357" t="s">
        <v>278</v>
      </c>
      <c r="X357" t="s">
        <v>279</v>
      </c>
      <c r="Y357" t="s">
        <v>88</v>
      </c>
      <c r="Z357" t="s">
        <v>197</v>
      </c>
      <c r="AB357" t="s">
        <v>209</v>
      </c>
      <c r="AC357" s="88">
        <f>AVERAGEIFS(Applicability!$M:$M,Applicability!$A:$A,W357,Applicability!$B:$B,Y357,Applicability!$C:$C,X357)</f>
        <v>3.3250000000000002E-2</v>
      </c>
      <c r="AF357" s="88">
        <f t="shared" si="46"/>
        <v>3.3250000000000002E-2</v>
      </c>
      <c r="AJ357" t="s">
        <v>277</v>
      </c>
      <c r="AK357" t="s">
        <v>278</v>
      </c>
      <c r="AL357" t="s">
        <v>279</v>
      </c>
      <c r="AM357" t="s">
        <v>88</v>
      </c>
      <c r="AN357" t="s">
        <v>197</v>
      </c>
      <c r="AP357" t="s">
        <v>209</v>
      </c>
      <c r="AQ357" s="88">
        <f>AVERAGEIFS(Applicability!$M:$M,Applicability!$A:$A,AK357,Applicability!$B:$B,AM357,Applicability!$C:$C,AL357)</f>
        <v>3.3250000000000002E-2</v>
      </c>
      <c r="AT357" s="88">
        <f t="shared" si="47"/>
        <v>3.3250000000000002E-2</v>
      </c>
    </row>
    <row r="358" spans="1:46">
      <c r="A358" t="s">
        <v>277</v>
      </c>
      <c r="B358" t="s">
        <v>278</v>
      </c>
      <c r="C358" t="s">
        <v>279</v>
      </c>
      <c r="D358" t="s">
        <v>199</v>
      </c>
      <c r="E358" t="s">
        <v>197</v>
      </c>
      <c r="G358" t="s">
        <v>209</v>
      </c>
      <c r="H358" s="88">
        <f>AVERAGEIFS(Applicability!$M:$M,Applicability!$A:$A,B358,Applicability!$B:$B,D358,Applicability!$C:$C,C358)</f>
        <v>1.1083333333333334E-2</v>
      </c>
      <c r="K358" s="88">
        <f t="shared" si="45"/>
        <v>1.1083333333333334E-2</v>
      </c>
      <c r="V358" t="s">
        <v>277</v>
      </c>
      <c r="W358" t="s">
        <v>278</v>
      </c>
      <c r="X358" t="s">
        <v>279</v>
      </c>
      <c r="Y358" t="s">
        <v>199</v>
      </c>
      <c r="Z358" t="s">
        <v>197</v>
      </c>
      <c r="AB358" t="s">
        <v>209</v>
      </c>
      <c r="AC358" s="88">
        <f>AVERAGEIFS(Applicability!$M:$M,Applicability!$A:$A,W358,Applicability!$B:$B,Y358,Applicability!$C:$C,X358)</f>
        <v>1.1083333333333334E-2</v>
      </c>
      <c r="AF358" s="88">
        <f t="shared" si="46"/>
        <v>1.1083333333333334E-2</v>
      </c>
      <c r="AJ358" t="s">
        <v>277</v>
      </c>
      <c r="AK358" t="s">
        <v>278</v>
      </c>
      <c r="AL358" t="s">
        <v>279</v>
      </c>
      <c r="AM358" t="s">
        <v>199</v>
      </c>
      <c r="AN358" t="s">
        <v>197</v>
      </c>
      <c r="AP358" t="s">
        <v>209</v>
      </c>
      <c r="AQ358" s="88">
        <f>AVERAGEIFS(Applicability!$M:$M,Applicability!$A:$A,AK358,Applicability!$B:$B,AM358,Applicability!$C:$C,AL358)</f>
        <v>1.1083333333333334E-2</v>
      </c>
      <c r="AT358" s="88">
        <f t="shared" si="47"/>
        <v>1.1083333333333334E-2</v>
      </c>
    </row>
    <row r="359" spans="1:46">
      <c r="A359" t="s">
        <v>277</v>
      </c>
      <c r="B359" t="s">
        <v>278</v>
      </c>
      <c r="C359" t="s">
        <v>279</v>
      </c>
      <c r="D359" t="s">
        <v>316</v>
      </c>
      <c r="E359" t="s">
        <v>197</v>
      </c>
      <c r="G359" t="s">
        <v>209</v>
      </c>
      <c r="H359" s="88">
        <f>AVERAGEIFS(Applicability!$M:$M,Applicability!$A:$A,B359,Applicability!$B:$B,D359,Applicability!$C:$C,C359)</f>
        <v>1.1083333333333334E-2</v>
      </c>
      <c r="K359" s="88">
        <f t="shared" si="45"/>
        <v>1.1083333333333334E-2</v>
      </c>
      <c r="V359" t="s">
        <v>277</v>
      </c>
      <c r="W359" t="s">
        <v>278</v>
      </c>
      <c r="X359" t="s">
        <v>279</v>
      </c>
      <c r="Y359" t="s">
        <v>316</v>
      </c>
      <c r="Z359" t="s">
        <v>197</v>
      </c>
      <c r="AB359" t="s">
        <v>209</v>
      </c>
      <c r="AC359" s="88">
        <f>AVERAGEIFS(Applicability!$M:$M,Applicability!$A:$A,W359,Applicability!$B:$B,Y359,Applicability!$C:$C,X359)</f>
        <v>1.1083333333333334E-2</v>
      </c>
      <c r="AF359" s="88">
        <f t="shared" si="46"/>
        <v>1.1083333333333334E-2</v>
      </c>
      <c r="AJ359" t="s">
        <v>277</v>
      </c>
      <c r="AK359" t="s">
        <v>278</v>
      </c>
      <c r="AL359" t="s">
        <v>279</v>
      </c>
      <c r="AM359" t="s">
        <v>316</v>
      </c>
      <c r="AN359" t="s">
        <v>197</v>
      </c>
      <c r="AP359" t="s">
        <v>209</v>
      </c>
      <c r="AQ359" s="88">
        <f>AVERAGEIFS(Applicability!$M:$M,Applicability!$A:$A,AK359,Applicability!$B:$B,AM359,Applicability!$C:$C,AL359)</f>
        <v>1.1083333333333334E-2</v>
      </c>
      <c r="AT359" s="88">
        <f t="shared" si="47"/>
        <v>1.1083333333333334E-2</v>
      </c>
    </row>
    <row r="360" spans="1:46">
      <c r="A360" t="s">
        <v>277</v>
      </c>
      <c r="B360" t="s">
        <v>278</v>
      </c>
      <c r="C360" t="s">
        <v>201</v>
      </c>
      <c r="D360" t="s">
        <v>88</v>
      </c>
      <c r="E360" t="s">
        <v>197</v>
      </c>
      <c r="G360" t="s">
        <v>209</v>
      </c>
      <c r="H360" s="88">
        <f>AVERAGEIFS(Applicability!$M:$M,Applicability!$A:$A,B360,Applicability!$B:$B,D360,Applicability!$C:$C,C360)</f>
        <v>0</v>
      </c>
      <c r="K360" s="88">
        <f t="shared" si="45"/>
        <v>0</v>
      </c>
      <c r="V360" t="s">
        <v>277</v>
      </c>
      <c r="W360" t="s">
        <v>278</v>
      </c>
      <c r="X360" t="s">
        <v>201</v>
      </c>
      <c r="Y360" t="s">
        <v>88</v>
      </c>
      <c r="Z360" t="s">
        <v>197</v>
      </c>
      <c r="AB360" t="s">
        <v>209</v>
      </c>
      <c r="AC360" s="88">
        <f>AVERAGEIFS(Applicability!$M:$M,Applicability!$A:$A,W360,Applicability!$B:$B,Y360,Applicability!$C:$C,X360)</f>
        <v>0</v>
      </c>
      <c r="AF360" s="88">
        <f t="shared" si="46"/>
        <v>0</v>
      </c>
      <c r="AJ360" t="s">
        <v>277</v>
      </c>
      <c r="AK360" t="s">
        <v>278</v>
      </c>
      <c r="AL360" t="s">
        <v>201</v>
      </c>
      <c r="AM360" t="s">
        <v>88</v>
      </c>
      <c r="AN360" t="s">
        <v>197</v>
      </c>
      <c r="AP360" t="s">
        <v>209</v>
      </c>
      <c r="AQ360" s="88">
        <f>AVERAGEIFS(Applicability!$M:$M,Applicability!$A:$A,AK360,Applicability!$B:$B,AM360,Applicability!$C:$C,AL360)</f>
        <v>0</v>
      </c>
      <c r="AT360" s="88">
        <f t="shared" si="47"/>
        <v>0</v>
      </c>
    </row>
    <row r="361" spans="1:46">
      <c r="A361" t="s">
        <v>277</v>
      </c>
      <c r="B361" t="s">
        <v>278</v>
      </c>
      <c r="C361" t="s">
        <v>201</v>
      </c>
      <c r="D361" t="s">
        <v>199</v>
      </c>
      <c r="E361" t="s">
        <v>197</v>
      </c>
      <c r="G361" t="s">
        <v>209</v>
      </c>
      <c r="H361" s="88">
        <f>AVERAGEIFS(Applicability!$M:$M,Applicability!$A:$A,B361,Applicability!$B:$B,D361,Applicability!$C:$C,C361)</f>
        <v>0</v>
      </c>
      <c r="K361" s="88">
        <f t="shared" si="45"/>
        <v>0</v>
      </c>
      <c r="V361" t="s">
        <v>277</v>
      </c>
      <c r="W361" t="s">
        <v>278</v>
      </c>
      <c r="X361" t="s">
        <v>201</v>
      </c>
      <c r="Y361" t="s">
        <v>199</v>
      </c>
      <c r="Z361" t="s">
        <v>197</v>
      </c>
      <c r="AB361" t="s">
        <v>209</v>
      </c>
      <c r="AC361" s="88">
        <f>AVERAGEIFS(Applicability!$M:$M,Applicability!$A:$A,W361,Applicability!$B:$B,Y361,Applicability!$C:$C,X361)</f>
        <v>0</v>
      </c>
      <c r="AF361" s="88">
        <f t="shared" si="46"/>
        <v>0</v>
      </c>
      <c r="AJ361" t="s">
        <v>277</v>
      </c>
      <c r="AK361" t="s">
        <v>278</v>
      </c>
      <c r="AL361" t="s">
        <v>201</v>
      </c>
      <c r="AM361" t="s">
        <v>199</v>
      </c>
      <c r="AN361" t="s">
        <v>197</v>
      </c>
      <c r="AP361" t="s">
        <v>209</v>
      </c>
      <c r="AQ361" s="88">
        <f>AVERAGEIFS(Applicability!$M:$M,Applicability!$A:$A,AK361,Applicability!$B:$B,AM361,Applicability!$C:$C,AL361)</f>
        <v>0</v>
      </c>
      <c r="AT361" s="88">
        <f t="shared" si="47"/>
        <v>0</v>
      </c>
    </row>
    <row r="362" spans="1:46">
      <c r="A362" t="s">
        <v>277</v>
      </c>
      <c r="B362" t="s">
        <v>278</v>
      </c>
      <c r="C362" t="s">
        <v>201</v>
      </c>
      <c r="D362" t="s">
        <v>316</v>
      </c>
      <c r="E362" t="s">
        <v>197</v>
      </c>
      <c r="G362" t="s">
        <v>209</v>
      </c>
      <c r="H362" s="88">
        <f>AVERAGEIFS(Applicability!$M:$M,Applicability!$A:$A,B362,Applicability!$B:$B,D362,Applicability!$C:$C,C362)</f>
        <v>0</v>
      </c>
      <c r="K362" s="88">
        <f t="shared" si="45"/>
        <v>0</v>
      </c>
      <c r="V362" t="s">
        <v>277</v>
      </c>
      <c r="W362" t="s">
        <v>278</v>
      </c>
      <c r="X362" t="s">
        <v>201</v>
      </c>
      <c r="Y362" t="s">
        <v>316</v>
      </c>
      <c r="Z362" t="s">
        <v>197</v>
      </c>
      <c r="AB362" t="s">
        <v>209</v>
      </c>
      <c r="AC362" s="88">
        <f>AVERAGEIFS(Applicability!$M:$M,Applicability!$A:$A,W362,Applicability!$B:$B,Y362,Applicability!$C:$C,X362)</f>
        <v>0</v>
      </c>
      <c r="AF362" s="88">
        <f t="shared" si="46"/>
        <v>0</v>
      </c>
      <c r="AJ362" t="s">
        <v>277</v>
      </c>
      <c r="AK362" t="s">
        <v>278</v>
      </c>
      <c r="AL362" t="s">
        <v>201</v>
      </c>
      <c r="AM362" t="s">
        <v>316</v>
      </c>
      <c r="AN362" t="s">
        <v>197</v>
      </c>
      <c r="AP362" t="s">
        <v>209</v>
      </c>
      <c r="AQ362" s="88">
        <f>AVERAGEIFS(Applicability!$M:$M,Applicability!$A:$A,AK362,Applicability!$B:$B,AM362,Applicability!$C:$C,AL362)</f>
        <v>0</v>
      </c>
      <c r="AT362" s="88">
        <f t="shared" si="47"/>
        <v>0</v>
      </c>
    </row>
    <row r="363" spans="1:46">
      <c r="A363" t="s">
        <v>277</v>
      </c>
      <c r="B363" t="s">
        <v>280</v>
      </c>
      <c r="C363" t="s">
        <v>279</v>
      </c>
      <c r="D363" t="s">
        <v>88</v>
      </c>
      <c r="E363" t="s">
        <v>217</v>
      </c>
      <c r="G363" t="s">
        <v>386</v>
      </c>
      <c r="H363" s="88">
        <f>AVERAGEIFS(Applicability!$M:$M,Applicability!$A:$A,B363,Applicability!$B:$B,D363,Applicability!$C:$C,C363)</f>
        <v>9.5000000000000001E-2</v>
      </c>
      <c r="I363">
        <v>3</v>
      </c>
      <c r="J363" s="87">
        <f t="shared" ref="J363:J368" si="51">H363</f>
        <v>9.5000000000000001E-2</v>
      </c>
      <c r="K363" s="88">
        <f t="shared" si="45"/>
        <v>9.5000000000000001E-2</v>
      </c>
      <c r="V363" t="s">
        <v>277</v>
      </c>
      <c r="W363" t="s">
        <v>280</v>
      </c>
      <c r="X363" t="s">
        <v>279</v>
      </c>
      <c r="Y363" t="s">
        <v>88</v>
      </c>
      <c r="Z363" t="s">
        <v>217</v>
      </c>
      <c r="AB363" t="s">
        <v>386</v>
      </c>
      <c r="AC363" s="88">
        <f>AVERAGEIFS(Applicability!$M:$M,Applicability!$A:$A,W363,Applicability!$B:$B,Y363,Applicability!$C:$C,X363)</f>
        <v>9.5000000000000001E-2</v>
      </c>
      <c r="AD363">
        <v>3</v>
      </c>
      <c r="AE363" s="87">
        <f t="shared" ref="AE363:AE368" si="52">AC363</f>
        <v>9.5000000000000001E-2</v>
      </c>
      <c r="AF363" s="88">
        <f t="shared" si="46"/>
        <v>9.5000000000000001E-2</v>
      </c>
      <c r="AJ363" t="s">
        <v>277</v>
      </c>
      <c r="AK363" t="s">
        <v>280</v>
      </c>
      <c r="AL363" t="s">
        <v>279</v>
      </c>
      <c r="AM363" t="s">
        <v>88</v>
      </c>
      <c r="AN363" t="s">
        <v>217</v>
      </c>
      <c r="AP363" t="s">
        <v>386</v>
      </c>
      <c r="AQ363" s="88">
        <f>AVERAGEIFS(Applicability!$M:$M,Applicability!$A:$A,AK363,Applicability!$B:$B,AM363,Applicability!$C:$C,AL363)</f>
        <v>9.5000000000000001E-2</v>
      </c>
      <c r="AR363">
        <v>3</v>
      </c>
      <c r="AS363" s="87">
        <f t="shared" ref="AS363:AS368" si="53">AQ363</f>
        <v>9.5000000000000001E-2</v>
      </c>
      <c r="AT363" s="88">
        <f t="shared" si="47"/>
        <v>9.5000000000000001E-2</v>
      </c>
    </row>
    <row r="364" spans="1:46">
      <c r="A364" t="s">
        <v>277</v>
      </c>
      <c r="B364" t="s">
        <v>280</v>
      </c>
      <c r="C364" t="s">
        <v>279</v>
      </c>
      <c r="D364" t="s">
        <v>199</v>
      </c>
      <c r="E364" t="s">
        <v>217</v>
      </c>
      <c r="G364" t="s">
        <v>386</v>
      </c>
      <c r="H364" s="88">
        <f>AVERAGEIFS(Applicability!$M:$M,Applicability!$A:$A,B364,Applicability!$B:$B,D364,Applicability!$C:$C,C364)</f>
        <v>9.5000000000000001E-2</v>
      </c>
      <c r="I364">
        <v>3</v>
      </c>
      <c r="J364" s="87">
        <f t="shared" si="51"/>
        <v>9.5000000000000001E-2</v>
      </c>
      <c r="K364" s="88">
        <f t="shared" si="45"/>
        <v>9.5000000000000001E-2</v>
      </c>
      <c r="V364" t="s">
        <v>277</v>
      </c>
      <c r="W364" t="s">
        <v>280</v>
      </c>
      <c r="X364" t="s">
        <v>279</v>
      </c>
      <c r="Y364" t="s">
        <v>199</v>
      </c>
      <c r="Z364" t="s">
        <v>217</v>
      </c>
      <c r="AB364" t="s">
        <v>386</v>
      </c>
      <c r="AC364" s="88">
        <f>AVERAGEIFS(Applicability!$M:$M,Applicability!$A:$A,W364,Applicability!$B:$B,Y364,Applicability!$C:$C,X364)</f>
        <v>9.5000000000000001E-2</v>
      </c>
      <c r="AD364">
        <v>3</v>
      </c>
      <c r="AE364" s="87">
        <f t="shared" si="52"/>
        <v>9.5000000000000001E-2</v>
      </c>
      <c r="AF364" s="88">
        <f t="shared" si="46"/>
        <v>9.5000000000000001E-2</v>
      </c>
      <c r="AJ364" t="s">
        <v>277</v>
      </c>
      <c r="AK364" t="s">
        <v>280</v>
      </c>
      <c r="AL364" t="s">
        <v>279</v>
      </c>
      <c r="AM364" t="s">
        <v>199</v>
      </c>
      <c r="AN364" t="s">
        <v>217</v>
      </c>
      <c r="AP364" t="s">
        <v>386</v>
      </c>
      <c r="AQ364" s="88">
        <f>AVERAGEIFS(Applicability!$M:$M,Applicability!$A:$A,AK364,Applicability!$B:$B,AM364,Applicability!$C:$C,AL364)</f>
        <v>9.5000000000000001E-2</v>
      </c>
      <c r="AR364">
        <v>3</v>
      </c>
      <c r="AS364" s="87">
        <f t="shared" si="53"/>
        <v>9.5000000000000001E-2</v>
      </c>
      <c r="AT364" s="88">
        <f t="shared" si="47"/>
        <v>9.5000000000000001E-2</v>
      </c>
    </row>
    <row r="365" spans="1:46">
      <c r="A365" t="s">
        <v>277</v>
      </c>
      <c r="B365" t="s">
        <v>280</v>
      </c>
      <c r="C365" t="s">
        <v>279</v>
      </c>
      <c r="D365" t="s">
        <v>316</v>
      </c>
      <c r="E365" t="s">
        <v>217</v>
      </c>
      <c r="G365" t="s">
        <v>386</v>
      </c>
      <c r="H365" s="88">
        <f>AVERAGEIFS(Applicability!$M:$M,Applicability!$A:$A,B365,Applicability!$B:$B,D365,Applicability!$C:$C,C365)</f>
        <v>9.5000000000000001E-2</v>
      </c>
      <c r="I365">
        <v>3</v>
      </c>
      <c r="J365" s="87">
        <f t="shared" si="51"/>
        <v>9.5000000000000001E-2</v>
      </c>
      <c r="K365" s="88">
        <f t="shared" si="45"/>
        <v>9.5000000000000001E-2</v>
      </c>
      <c r="V365" t="s">
        <v>277</v>
      </c>
      <c r="W365" t="s">
        <v>280</v>
      </c>
      <c r="X365" t="s">
        <v>279</v>
      </c>
      <c r="Y365" t="s">
        <v>316</v>
      </c>
      <c r="Z365" t="s">
        <v>217</v>
      </c>
      <c r="AB365" t="s">
        <v>386</v>
      </c>
      <c r="AC365" s="88">
        <f>AVERAGEIFS(Applicability!$M:$M,Applicability!$A:$A,W365,Applicability!$B:$B,Y365,Applicability!$C:$C,X365)</f>
        <v>9.5000000000000001E-2</v>
      </c>
      <c r="AD365">
        <v>3</v>
      </c>
      <c r="AE365" s="87">
        <f t="shared" si="52"/>
        <v>9.5000000000000001E-2</v>
      </c>
      <c r="AF365" s="88">
        <f t="shared" si="46"/>
        <v>9.5000000000000001E-2</v>
      </c>
      <c r="AJ365" t="s">
        <v>277</v>
      </c>
      <c r="AK365" t="s">
        <v>280</v>
      </c>
      <c r="AL365" t="s">
        <v>279</v>
      </c>
      <c r="AM365" t="s">
        <v>316</v>
      </c>
      <c r="AN365" t="s">
        <v>217</v>
      </c>
      <c r="AP365" t="s">
        <v>386</v>
      </c>
      <c r="AQ365" s="88">
        <f>AVERAGEIFS(Applicability!$M:$M,Applicability!$A:$A,AK365,Applicability!$B:$B,AM365,Applicability!$C:$C,AL365)</f>
        <v>9.5000000000000001E-2</v>
      </c>
      <c r="AR365">
        <v>3</v>
      </c>
      <c r="AS365" s="87">
        <f t="shared" si="53"/>
        <v>9.5000000000000001E-2</v>
      </c>
      <c r="AT365" s="88">
        <f t="shared" si="47"/>
        <v>9.5000000000000001E-2</v>
      </c>
    </row>
    <row r="366" spans="1:46">
      <c r="A366" t="s">
        <v>277</v>
      </c>
      <c r="B366" t="s">
        <v>280</v>
      </c>
      <c r="C366" t="s">
        <v>201</v>
      </c>
      <c r="D366" t="s">
        <v>88</v>
      </c>
      <c r="E366" t="s">
        <v>217</v>
      </c>
      <c r="G366" t="s">
        <v>386</v>
      </c>
      <c r="H366" s="88">
        <f>AVERAGEIFS(Applicability!$M:$M,Applicability!$A:$A,B366,Applicability!$B:$B,D366,Applicability!$C:$C,C366)</f>
        <v>9.5000000000000001E-2</v>
      </c>
      <c r="I366">
        <v>3</v>
      </c>
      <c r="J366" s="87">
        <f t="shared" si="51"/>
        <v>9.5000000000000001E-2</v>
      </c>
      <c r="K366" s="88">
        <f t="shared" si="45"/>
        <v>9.5000000000000001E-2</v>
      </c>
      <c r="V366" t="s">
        <v>277</v>
      </c>
      <c r="W366" t="s">
        <v>280</v>
      </c>
      <c r="X366" t="s">
        <v>201</v>
      </c>
      <c r="Y366" t="s">
        <v>88</v>
      </c>
      <c r="Z366" t="s">
        <v>217</v>
      </c>
      <c r="AB366" t="s">
        <v>386</v>
      </c>
      <c r="AC366" s="88">
        <f>AVERAGEIFS(Applicability!$M:$M,Applicability!$A:$A,W366,Applicability!$B:$B,Y366,Applicability!$C:$C,X366)</f>
        <v>9.5000000000000001E-2</v>
      </c>
      <c r="AD366">
        <v>3</v>
      </c>
      <c r="AE366" s="87">
        <f t="shared" si="52"/>
        <v>9.5000000000000001E-2</v>
      </c>
      <c r="AF366" s="88">
        <f t="shared" si="46"/>
        <v>9.5000000000000001E-2</v>
      </c>
      <c r="AJ366" t="s">
        <v>277</v>
      </c>
      <c r="AK366" t="s">
        <v>280</v>
      </c>
      <c r="AL366" t="s">
        <v>201</v>
      </c>
      <c r="AM366" t="s">
        <v>88</v>
      </c>
      <c r="AN366" t="s">
        <v>217</v>
      </c>
      <c r="AP366" t="s">
        <v>386</v>
      </c>
      <c r="AQ366" s="88">
        <f>AVERAGEIFS(Applicability!$M:$M,Applicability!$A:$A,AK366,Applicability!$B:$B,AM366,Applicability!$C:$C,AL366)</f>
        <v>9.5000000000000001E-2</v>
      </c>
      <c r="AR366">
        <v>3</v>
      </c>
      <c r="AS366" s="87">
        <f t="shared" si="53"/>
        <v>9.5000000000000001E-2</v>
      </c>
      <c r="AT366" s="88">
        <f t="shared" si="47"/>
        <v>9.5000000000000001E-2</v>
      </c>
    </row>
    <row r="367" spans="1:46">
      <c r="A367" t="s">
        <v>277</v>
      </c>
      <c r="B367" t="s">
        <v>280</v>
      </c>
      <c r="C367" t="s">
        <v>201</v>
      </c>
      <c r="D367" t="s">
        <v>199</v>
      </c>
      <c r="E367" t="s">
        <v>217</v>
      </c>
      <c r="G367" t="s">
        <v>386</v>
      </c>
      <c r="H367" s="88">
        <f>AVERAGEIFS(Applicability!$M:$M,Applicability!$A:$A,B367,Applicability!$B:$B,D367,Applicability!$C:$C,C367)</f>
        <v>9.5000000000000001E-2</v>
      </c>
      <c r="I367">
        <v>3</v>
      </c>
      <c r="J367" s="87">
        <f t="shared" si="51"/>
        <v>9.5000000000000001E-2</v>
      </c>
      <c r="K367" s="88">
        <f t="shared" si="45"/>
        <v>9.5000000000000001E-2</v>
      </c>
      <c r="V367" t="s">
        <v>277</v>
      </c>
      <c r="W367" t="s">
        <v>280</v>
      </c>
      <c r="X367" t="s">
        <v>201</v>
      </c>
      <c r="Y367" t="s">
        <v>199</v>
      </c>
      <c r="Z367" t="s">
        <v>217</v>
      </c>
      <c r="AB367" t="s">
        <v>386</v>
      </c>
      <c r="AC367" s="88">
        <f>AVERAGEIFS(Applicability!$M:$M,Applicability!$A:$A,W367,Applicability!$B:$B,Y367,Applicability!$C:$C,X367)</f>
        <v>9.5000000000000001E-2</v>
      </c>
      <c r="AD367">
        <v>3</v>
      </c>
      <c r="AE367" s="87">
        <f t="shared" si="52"/>
        <v>9.5000000000000001E-2</v>
      </c>
      <c r="AF367" s="88">
        <f t="shared" si="46"/>
        <v>9.5000000000000001E-2</v>
      </c>
      <c r="AJ367" t="s">
        <v>277</v>
      </c>
      <c r="AK367" t="s">
        <v>280</v>
      </c>
      <c r="AL367" t="s">
        <v>201</v>
      </c>
      <c r="AM367" t="s">
        <v>199</v>
      </c>
      <c r="AN367" t="s">
        <v>217</v>
      </c>
      <c r="AP367" t="s">
        <v>386</v>
      </c>
      <c r="AQ367" s="88">
        <f>AVERAGEIFS(Applicability!$M:$M,Applicability!$A:$A,AK367,Applicability!$B:$B,AM367,Applicability!$C:$C,AL367)</f>
        <v>9.5000000000000001E-2</v>
      </c>
      <c r="AR367">
        <v>3</v>
      </c>
      <c r="AS367" s="87">
        <f t="shared" si="53"/>
        <v>9.5000000000000001E-2</v>
      </c>
      <c r="AT367" s="88">
        <f t="shared" si="47"/>
        <v>9.5000000000000001E-2</v>
      </c>
    </row>
    <row r="368" spans="1:46">
      <c r="A368" t="s">
        <v>277</v>
      </c>
      <c r="B368" t="s">
        <v>280</v>
      </c>
      <c r="C368" t="s">
        <v>201</v>
      </c>
      <c r="D368" t="s">
        <v>316</v>
      </c>
      <c r="E368" t="s">
        <v>217</v>
      </c>
      <c r="G368" t="s">
        <v>386</v>
      </c>
      <c r="H368" s="88">
        <f>AVERAGEIFS(Applicability!$M:$M,Applicability!$A:$A,B368,Applicability!$B:$B,D368,Applicability!$C:$C,C368)</f>
        <v>9.5000000000000001E-2</v>
      </c>
      <c r="I368">
        <v>3</v>
      </c>
      <c r="J368" s="87">
        <f t="shared" si="51"/>
        <v>9.5000000000000001E-2</v>
      </c>
      <c r="K368" s="88">
        <f t="shared" si="45"/>
        <v>9.5000000000000001E-2</v>
      </c>
      <c r="V368" t="s">
        <v>277</v>
      </c>
      <c r="W368" t="s">
        <v>280</v>
      </c>
      <c r="X368" t="s">
        <v>201</v>
      </c>
      <c r="Y368" t="s">
        <v>316</v>
      </c>
      <c r="Z368" t="s">
        <v>217</v>
      </c>
      <c r="AB368" t="s">
        <v>386</v>
      </c>
      <c r="AC368" s="88">
        <f>AVERAGEIFS(Applicability!$M:$M,Applicability!$A:$A,W368,Applicability!$B:$B,Y368,Applicability!$C:$C,X368)</f>
        <v>9.5000000000000001E-2</v>
      </c>
      <c r="AD368">
        <v>3</v>
      </c>
      <c r="AE368" s="87">
        <f t="shared" si="52"/>
        <v>9.5000000000000001E-2</v>
      </c>
      <c r="AF368" s="88">
        <f t="shared" si="46"/>
        <v>9.5000000000000001E-2</v>
      </c>
      <c r="AJ368" t="s">
        <v>277</v>
      </c>
      <c r="AK368" t="s">
        <v>280</v>
      </c>
      <c r="AL368" t="s">
        <v>201</v>
      </c>
      <c r="AM368" t="s">
        <v>316</v>
      </c>
      <c r="AN368" t="s">
        <v>217</v>
      </c>
      <c r="AP368" t="s">
        <v>386</v>
      </c>
      <c r="AQ368" s="88">
        <f>AVERAGEIFS(Applicability!$M:$M,Applicability!$A:$A,AK368,Applicability!$B:$B,AM368,Applicability!$C:$C,AL368)</f>
        <v>9.5000000000000001E-2</v>
      </c>
      <c r="AR368">
        <v>3</v>
      </c>
      <c r="AS368" s="87">
        <f t="shared" si="53"/>
        <v>9.5000000000000001E-2</v>
      </c>
      <c r="AT368" s="88">
        <f t="shared" si="47"/>
        <v>9.5000000000000001E-2</v>
      </c>
    </row>
    <row r="369" spans="1:46">
      <c r="A369" t="s">
        <v>277</v>
      </c>
      <c r="B369" t="s">
        <v>281</v>
      </c>
      <c r="C369" t="s">
        <v>279</v>
      </c>
      <c r="D369" t="s">
        <v>88</v>
      </c>
      <c r="E369" t="s">
        <v>217</v>
      </c>
      <c r="G369" t="s">
        <v>386</v>
      </c>
      <c r="H369" s="88">
        <f>AVERAGEIFS(Applicability!$M:$M,Applicability!$A:$A,B369,Applicability!$B:$B,D369,Applicability!$C:$C,C369)</f>
        <v>2.3733927900000042E-2</v>
      </c>
      <c r="K369" s="88">
        <f t="shared" si="45"/>
        <v>2.3733927900000042E-2</v>
      </c>
      <c r="V369" t="s">
        <v>277</v>
      </c>
      <c r="W369" t="s">
        <v>281</v>
      </c>
      <c r="X369" t="s">
        <v>279</v>
      </c>
      <c r="Y369" t="s">
        <v>88</v>
      </c>
      <c r="Z369" t="s">
        <v>217</v>
      </c>
      <c r="AB369" t="s">
        <v>386</v>
      </c>
      <c r="AC369" s="88">
        <f>AVERAGEIFS(Applicability!$M:$M,Applicability!$A:$A,W369,Applicability!$B:$B,Y369,Applicability!$C:$C,X369)</f>
        <v>2.3733927900000042E-2</v>
      </c>
      <c r="AF369" s="88">
        <f t="shared" si="46"/>
        <v>2.3733927900000042E-2</v>
      </c>
      <c r="AJ369" t="s">
        <v>277</v>
      </c>
      <c r="AK369" t="s">
        <v>281</v>
      </c>
      <c r="AL369" t="s">
        <v>279</v>
      </c>
      <c r="AM369" t="s">
        <v>88</v>
      </c>
      <c r="AN369" t="s">
        <v>217</v>
      </c>
      <c r="AP369" t="s">
        <v>386</v>
      </c>
      <c r="AQ369" s="88">
        <f>AVERAGEIFS(Applicability!$M:$M,Applicability!$A:$A,AK369,Applicability!$B:$B,AM369,Applicability!$C:$C,AL369)</f>
        <v>2.3733927900000042E-2</v>
      </c>
      <c r="AT369" s="88">
        <f t="shared" si="47"/>
        <v>2.3733927900000042E-2</v>
      </c>
    </row>
    <row r="370" spans="1:46">
      <c r="A370" t="s">
        <v>277</v>
      </c>
      <c r="B370" t="s">
        <v>281</v>
      </c>
      <c r="C370" t="s">
        <v>279</v>
      </c>
      <c r="D370" t="s">
        <v>199</v>
      </c>
      <c r="E370" t="s">
        <v>217</v>
      </c>
      <c r="G370" t="s">
        <v>386</v>
      </c>
      <c r="H370" s="88">
        <f>AVERAGEIFS(Applicability!$M:$M,Applicability!$A:$A,B370,Applicability!$B:$B,D370,Applicability!$C:$C,C370)</f>
        <v>0.40499999999999997</v>
      </c>
      <c r="K370" s="88">
        <f t="shared" si="45"/>
        <v>0.40499999999999997</v>
      </c>
      <c r="V370" t="s">
        <v>277</v>
      </c>
      <c r="W370" t="s">
        <v>281</v>
      </c>
      <c r="X370" t="s">
        <v>279</v>
      </c>
      <c r="Y370" t="s">
        <v>199</v>
      </c>
      <c r="Z370" t="s">
        <v>217</v>
      </c>
      <c r="AB370" t="s">
        <v>386</v>
      </c>
      <c r="AC370" s="88">
        <f>AVERAGEIFS(Applicability!$M:$M,Applicability!$A:$A,W370,Applicability!$B:$B,Y370,Applicability!$C:$C,X370)</f>
        <v>0.40499999999999997</v>
      </c>
      <c r="AF370" s="88">
        <f t="shared" si="46"/>
        <v>0.40499999999999997</v>
      </c>
      <c r="AJ370" t="s">
        <v>277</v>
      </c>
      <c r="AK370" t="s">
        <v>281</v>
      </c>
      <c r="AL370" t="s">
        <v>279</v>
      </c>
      <c r="AM370" t="s">
        <v>199</v>
      </c>
      <c r="AN370" t="s">
        <v>217</v>
      </c>
      <c r="AP370" t="s">
        <v>386</v>
      </c>
      <c r="AQ370" s="88">
        <f>AVERAGEIFS(Applicability!$M:$M,Applicability!$A:$A,AK370,Applicability!$B:$B,AM370,Applicability!$C:$C,AL370)</f>
        <v>0.40499999999999997</v>
      </c>
      <c r="AT370" s="88">
        <f t="shared" si="47"/>
        <v>0.40499999999999997</v>
      </c>
    </row>
    <row r="371" spans="1:46">
      <c r="A371" t="s">
        <v>277</v>
      </c>
      <c r="B371" t="s">
        <v>281</v>
      </c>
      <c r="C371" t="s">
        <v>279</v>
      </c>
      <c r="D371" t="s">
        <v>316</v>
      </c>
      <c r="E371" t="s">
        <v>217</v>
      </c>
      <c r="G371" t="s">
        <v>386</v>
      </c>
      <c r="H371" s="88">
        <f>AVERAGEIFS(Applicability!$M:$M,Applicability!$A:$A,B371,Applicability!$B:$B,D371,Applicability!$C:$C,C371)</f>
        <v>0.40499999999999997</v>
      </c>
      <c r="K371" s="88">
        <f t="shared" si="45"/>
        <v>0.40499999999999997</v>
      </c>
      <c r="V371" t="s">
        <v>277</v>
      </c>
      <c r="W371" t="s">
        <v>281</v>
      </c>
      <c r="X371" t="s">
        <v>279</v>
      </c>
      <c r="Y371" t="s">
        <v>316</v>
      </c>
      <c r="Z371" t="s">
        <v>217</v>
      </c>
      <c r="AB371" t="s">
        <v>386</v>
      </c>
      <c r="AC371" s="88">
        <f>AVERAGEIFS(Applicability!$M:$M,Applicability!$A:$A,W371,Applicability!$B:$B,Y371,Applicability!$C:$C,X371)</f>
        <v>0.40499999999999997</v>
      </c>
      <c r="AF371" s="88">
        <f t="shared" si="46"/>
        <v>0.40499999999999997</v>
      </c>
      <c r="AJ371" t="s">
        <v>277</v>
      </c>
      <c r="AK371" t="s">
        <v>281</v>
      </c>
      <c r="AL371" t="s">
        <v>279</v>
      </c>
      <c r="AM371" t="s">
        <v>316</v>
      </c>
      <c r="AN371" t="s">
        <v>217</v>
      </c>
      <c r="AP371" t="s">
        <v>386</v>
      </c>
      <c r="AQ371" s="88">
        <f>AVERAGEIFS(Applicability!$M:$M,Applicability!$A:$A,AK371,Applicability!$B:$B,AM371,Applicability!$C:$C,AL371)</f>
        <v>0.40499999999999997</v>
      </c>
      <c r="AT371" s="88">
        <f t="shared" si="47"/>
        <v>0.40499999999999997</v>
      </c>
    </row>
    <row r="372" spans="1:46">
      <c r="A372" t="s">
        <v>277</v>
      </c>
      <c r="B372" t="s">
        <v>281</v>
      </c>
      <c r="C372" t="s">
        <v>201</v>
      </c>
      <c r="D372" t="s">
        <v>88</v>
      </c>
      <c r="E372" t="s">
        <v>217</v>
      </c>
      <c r="G372" t="s">
        <v>386</v>
      </c>
      <c r="H372" s="88">
        <f>AVERAGEIFS(Applicability!$M:$M,Applicability!$A:$A,B372,Applicability!$B:$B,D372,Applicability!$C:$C,C372)</f>
        <v>0.1371293613</v>
      </c>
      <c r="K372" s="88">
        <f t="shared" si="45"/>
        <v>0.1371293613</v>
      </c>
      <c r="V372" t="s">
        <v>277</v>
      </c>
      <c r="W372" t="s">
        <v>281</v>
      </c>
      <c r="X372" t="s">
        <v>201</v>
      </c>
      <c r="Y372" t="s">
        <v>88</v>
      </c>
      <c r="Z372" t="s">
        <v>217</v>
      </c>
      <c r="AB372" t="s">
        <v>386</v>
      </c>
      <c r="AC372" s="88">
        <f>AVERAGEIFS(Applicability!$M:$M,Applicability!$A:$A,W372,Applicability!$B:$B,Y372,Applicability!$C:$C,X372)</f>
        <v>0.1371293613</v>
      </c>
      <c r="AF372" s="88">
        <f t="shared" si="46"/>
        <v>0.1371293613</v>
      </c>
      <c r="AJ372" t="s">
        <v>277</v>
      </c>
      <c r="AK372" t="s">
        <v>281</v>
      </c>
      <c r="AL372" t="s">
        <v>201</v>
      </c>
      <c r="AM372" t="s">
        <v>88</v>
      </c>
      <c r="AN372" t="s">
        <v>217</v>
      </c>
      <c r="AP372" t="s">
        <v>386</v>
      </c>
      <c r="AQ372" s="88">
        <f>AVERAGEIFS(Applicability!$M:$M,Applicability!$A:$A,AK372,Applicability!$B:$B,AM372,Applicability!$C:$C,AL372)</f>
        <v>0.1371293613</v>
      </c>
      <c r="AT372" s="88">
        <f t="shared" si="47"/>
        <v>0.1371293613</v>
      </c>
    </row>
    <row r="373" spans="1:46">
      <c r="A373" t="s">
        <v>277</v>
      </c>
      <c r="B373" t="s">
        <v>281</v>
      </c>
      <c r="C373" t="s">
        <v>201</v>
      </c>
      <c r="D373" t="s">
        <v>199</v>
      </c>
      <c r="E373" t="s">
        <v>217</v>
      </c>
      <c r="G373" t="s">
        <v>386</v>
      </c>
      <c r="H373" s="88">
        <f>AVERAGEIFS(Applicability!$M:$M,Applicability!$A:$A,B373,Applicability!$B:$B,D373,Applicability!$C:$C,C373)</f>
        <v>0.17999999999999997</v>
      </c>
      <c r="K373" s="88">
        <f t="shared" si="45"/>
        <v>0.17999999999999997</v>
      </c>
      <c r="V373" t="s">
        <v>277</v>
      </c>
      <c r="W373" t="s">
        <v>281</v>
      </c>
      <c r="X373" t="s">
        <v>201</v>
      </c>
      <c r="Y373" t="s">
        <v>199</v>
      </c>
      <c r="Z373" t="s">
        <v>217</v>
      </c>
      <c r="AB373" t="s">
        <v>386</v>
      </c>
      <c r="AC373" s="88">
        <f>AVERAGEIFS(Applicability!$M:$M,Applicability!$A:$A,W373,Applicability!$B:$B,Y373,Applicability!$C:$C,X373)</f>
        <v>0.17999999999999997</v>
      </c>
      <c r="AF373" s="88">
        <f t="shared" si="46"/>
        <v>0.17999999999999997</v>
      </c>
      <c r="AJ373" t="s">
        <v>277</v>
      </c>
      <c r="AK373" t="s">
        <v>281</v>
      </c>
      <c r="AL373" t="s">
        <v>201</v>
      </c>
      <c r="AM373" t="s">
        <v>199</v>
      </c>
      <c r="AN373" t="s">
        <v>217</v>
      </c>
      <c r="AP373" t="s">
        <v>386</v>
      </c>
      <c r="AQ373" s="88">
        <f>AVERAGEIFS(Applicability!$M:$M,Applicability!$A:$A,AK373,Applicability!$B:$B,AM373,Applicability!$C:$C,AL373)</f>
        <v>0.17999999999999997</v>
      </c>
      <c r="AT373" s="88">
        <f t="shared" si="47"/>
        <v>0.17999999999999997</v>
      </c>
    </row>
    <row r="374" spans="1:46">
      <c r="A374" t="s">
        <v>277</v>
      </c>
      <c r="B374" t="s">
        <v>281</v>
      </c>
      <c r="C374" t="s">
        <v>201</v>
      </c>
      <c r="D374" t="s">
        <v>316</v>
      </c>
      <c r="E374" t="s">
        <v>217</v>
      </c>
      <c r="G374" t="s">
        <v>386</v>
      </c>
      <c r="H374" s="88">
        <f>AVERAGEIFS(Applicability!$M:$M,Applicability!$A:$A,B374,Applicability!$B:$B,D374,Applicability!$C:$C,C374)</f>
        <v>0.17999999999999997</v>
      </c>
      <c r="K374" s="88">
        <f t="shared" si="45"/>
        <v>0.17999999999999997</v>
      </c>
      <c r="V374" t="s">
        <v>277</v>
      </c>
      <c r="W374" t="s">
        <v>281</v>
      </c>
      <c r="X374" t="s">
        <v>201</v>
      </c>
      <c r="Y374" t="s">
        <v>316</v>
      </c>
      <c r="Z374" t="s">
        <v>217</v>
      </c>
      <c r="AB374" t="s">
        <v>386</v>
      </c>
      <c r="AC374" s="88">
        <f>AVERAGEIFS(Applicability!$M:$M,Applicability!$A:$A,W374,Applicability!$B:$B,Y374,Applicability!$C:$C,X374)</f>
        <v>0.17999999999999997</v>
      </c>
      <c r="AF374" s="88">
        <f t="shared" si="46"/>
        <v>0.17999999999999997</v>
      </c>
      <c r="AJ374" t="s">
        <v>277</v>
      </c>
      <c r="AK374" t="s">
        <v>281</v>
      </c>
      <c r="AL374" t="s">
        <v>201</v>
      </c>
      <c r="AM374" t="s">
        <v>316</v>
      </c>
      <c r="AN374" t="s">
        <v>217</v>
      </c>
      <c r="AP374" t="s">
        <v>386</v>
      </c>
      <c r="AQ374" s="88">
        <f>AVERAGEIFS(Applicability!$M:$M,Applicability!$A:$A,AK374,Applicability!$B:$B,AM374,Applicability!$C:$C,AL374)</f>
        <v>0.17999999999999997</v>
      </c>
      <c r="AT374" s="88">
        <f t="shared" si="47"/>
        <v>0.17999999999999997</v>
      </c>
    </row>
    <row r="375" spans="1:46">
      <c r="A375" t="s">
        <v>277</v>
      </c>
      <c r="B375" t="s">
        <v>155</v>
      </c>
      <c r="C375" t="s">
        <v>279</v>
      </c>
      <c r="D375" t="s">
        <v>88</v>
      </c>
      <c r="E375" t="s">
        <v>217</v>
      </c>
      <c r="G375" t="s">
        <v>386</v>
      </c>
      <c r="H375" s="88">
        <f>AVERAGEIFS(Applicability!$M:$M,Applicability!$A:$A,B375,Applicability!$B:$B,D375,Applicability!$C:$C,C375)</f>
        <v>1.5822618600000025E-2</v>
      </c>
      <c r="I375">
        <v>3</v>
      </c>
      <c r="J375" s="87">
        <f>H375</f>
        <v>1.5822618600000025E-2</v>
      </c>
      <c r="K375" s="88">
        <f t="shared" si="45"/>
        <v>1.5822618600000025E-2</v>
      </c>
      <c r="V375" t="s">
        <v>277</v>
      </c>
      <c r="W375" t="s">
        <v>155</v>
      </c>
      <c r="X375" t="s">
        <v>279</v>
      </c>
      <c r="Y375" t="s">
        <v>88</v>
      </c>
      <c r="Z375" t="s">
        <v>217</v>
      </c>
      <c r="AB375" t="s">
        <v>386</v>
      </c>
      <c r="AC375" s="88">
        <f>AVERAGEIFS(Applicability!$M:$M,Applicability!$A:$A,W375,Applicability!$B:$B,Y375,Applicability!$C:$C,X375)</f>
        <v>1.5822618600000025E-2</v>
      </c>
      <c r="AD375">
        <v>3</v>
      </c>
      <c r="AE375" s="87">
        <f>AC375</f>
        <v>1.5822618600000025E-2</v>
      </c>
      <c r="AF375" s="88">
        <f t="shared" si="46"/>
        <v>1.5822618600000025E-2</v>
      </c>
      <c r="AJ375" t="s">
        <v>277</v>
      </c>
      <c r="AK375" t="s">
        <v>155</v>
      </c>
      <c r="AL375" t="s">
        <v>279</v>
      </c>
      <c r="AM375" t="s">
        <v>88</v>
      </c>
      <c r="AN375" t="s">
        <v>217</v>
      </c>
      <c r="AP375" t="s">
        <v>386</v>
      </c>
      <c r="AQ375" s="88">
        <f>AVERAGEIFS(Applicability!$M:$M,Applicability!$A:$A,AK375,Applicability!$B:$B,AM375,Applicability!$C:$C,AL375)</f>
        <v>1.5822618600000025E-2</v>
      </c>
      <c r="AR375">
        <v>3</v>
      </c>
      <c r="AS375" s="87">
        <f>AQ375</f>
        <v>1.5822618600000025E-2</v>
      </c>
      <c r="AT375" s="88">
        <f t="shared" si="47"/>
        <v>1.5822618600000025E-2</v>
      </c>
    </row>
    <row r="376" spans="1:46">
      <c r="A376" t="s">
        <v>277</v>
      </c>
      <c r="B376" t="s">
        <v>155</v>
      </c>
      <c r="C376" t="s">
        <v>279</v>
      </c>
      <c r="D376" t="s">
        <v>199</v>
      </c>
      <c r="E376" t="s">
        <v>217</v>
      </c>
      <c r="G376" t="s">
        <v>386</v>
      </c>
      <c r="H376" s="88">
        <f>AVERAGEIFS(Applicability!$M:$M,Applicability!$A:$A,B376,Applicability!$B:$B,D376,Applicability!$C:$C,C376)</f>
        <v>0.26999999999999996</v>
      </c>
      <c r="I376">
        <v>3</v>
      </c>
      <c r="J376" s="88">
        <f>H376</f>
        <v>0.26999999999999996</v>
      </c>
      <c r="K376" s="88">
        <f t="shared" si="45"/>
        <v>0.26999999999999996</v>
      </c>
      <c r="V376" t="s">
        <v>277</v>
      </c>
      <c r="W376" t="s">
        <v>155</v>
      </c>
      <c r="X376" t="s">
        <v>279</v>
      </c>
      <c r="Y376" t="s">
        <v>199</v>
      </c>
      <c r="Z376" t="s">
        <v>217</v>
      </c>
      <c r="AB376" t="s">
        <v>386</v>
      </c>
      <c r="AC376" s="88">
        <f>AVERAGEIFS(Applicability!$M:$M,Applicability!$A:$A,W376,Applicability!$B:$B,Y376,Applicability!$C:$C,X376)</f>
        <v>0.26999999999999996</v>
      </c>
      <c r="AD376">
        <v>3</v>
      </c>
      <c r="AE376" s="88">
        <f>AC376</f>
        <v>0.26999999999999996</v>
      </c>
      <c r="AF376" s="88">
        <f t="shared" si="46"/>
        <v>0.26999999999999996</v>
      </c>
      <c r="AJ376" t="s">
        <v>277</v>
      </c>
      <c r="AK376" t="s">
        <v>155</v>
      </c>
      <c r="AL376" t="s">
        <v>279</v>
      </c>
      <c r="AM376" t="s">
        <v>199</v>
      </c>
      <c r="AN376" t="s">
        <v>217</v>
      </c>
      <c r="AP376" t="s">
        <v>386</v>
      </c>
      <c r="AQ376" s="88">
        <f>AVERAGEIFS(Applicability!$M:$M,Applicability!$A:$A,AK376,Applicability!$B:$B,AM376,Applicability!$C:$C,AL376)</f>
        <v>0.26999999999999996</v>
      </c>
      <c r="AR376">
        <v>3</v>
      </c>
      <c r="AS376" s="88">
        <f>AQ376</f>
        <v>0.26999999999999996</v>
      </c>
      <c r="AT376" s="88">
        <f t="shared" si="47"/>
        <v>0.26999999999999996</v>
      </c>
    </row>
    <row r="377" spans="1:46">
      <c r="A377" t="s">
        <v>277</v>
      </c>
      <c r="B377" t="s">
        <v>155</v>
      </c>
      <c r="C377" t="s">
        <v>279</v>
      </c>
      <c r="D377" t="s">
        <v>316</v>
      </c>
      <c r="E377" t="s">
        <v>217</v>
      </c>
      <c r="G377" t="s">
        <v>386</v>
      </c>
      <c r="H377" s="88">
        <f>AVERAGEIFS(Applicability!$M:$M,Applicability!$A:$A,B377,Applicability!$B:$B,D377,Applicability!$C:$C,C377)</f>
        <v>0.26999999999999996</v>
      </c>
      <c r="I377">
        <v>3</v>
      </c>
      <c r="J377" s="88">
        <v>0</v>
      </c>
      <c r="K377" s="88">
        <f t="shared" si="45"/>
        <v>0</v>
      </c>
      <c r="V377" t="s">
        <v>277</v>
      </c>
      <c r="W377" t="s">
        <v>155</v>
      </c>
      <c r="X377" t="s">
        <v>279</v>
      </c>
      <c r="Y377" t="s">
        <v>316</v>
      </c>
      <c r="Z377" t="s">
        <v>217</v>
      </c>
      <c r="AB377" t="s">
        <v>386</v>
      </c>
      <c r="AC377" s="88">
        <f>AVERAGEIFS(Applicability!$M:$M,Applicability!$A:$A,W377,Applicability!$B:$B,Y377,Applicability!$C:$C,X377)</f>
        <v>0.26999999999999996</v>
      </c>
      <c r="AD377">
        <v>3</v>
      </c>
      <c r="AE377" s="88">
        <v>0</v>
      </c>
      <c r="AF377" s="88">
        <f t="shared" si="46"/>
        <v>0</v>
      </c>
      <c r="AJ377" t="s">
        <v>277</v>
      </c>
      <c r="AK377" t="s">
        <v>155</v>
      </c>
      <c r="AL377" t="s">
        <v>279</v>
      </c>
      <c r="AM377" t="s">
        <v>316</v>
      </c>
      <c r="AN377" t="s">
        <v>217</v>
      </c>
      <c r="AP377" t="s">
        <v>386</v>
      </c>
      <c r="AQ377" s="88">
        <f>AVERAGEIFS(Applicability!$M:$M,Applicability!$A:$A,AK377,Applicability!$B:$B,AM377,Applicability!$C:$C,AL377)</f>
        <v>0.26999999999999996</v>
      </c>
      <c r="AR377">
        <v>3</v>
      </c>
      <c r="AS377" s="88">
        <v>0</v>
      </c>
      <c r="AT377" s="88">
        <f t="shared" si="47"/>
        <v>0</v>
      </c>
    </row>
    <row r="378" spans="1:46">
      <c r="A378" t="s">
        <v>277</v>
      </c>
      <c r="B378" t="s">
        <v>155</v>
      </c>
      <c r="C378" t="s">
        <v>201</v>
      </c>
      <c r="D378" t="s">
        <v>88</v>
      </c>
      <c r="E378" t="s">
        <v>217</v>
      </c>
      <c r="G378" t="s">
        <v>386</v>
      </c>
      <c r="H378" s="88">
        <f>AVERAGEIFS(Applicability!$M:$M,Applicability!$A:$A,B378,Applicability!$B:$B,D378,Applicability!$C:$C,C378)</f>
        <v>9.1419574199999992E-2</v>
      </c>
      <c r="I378">
        <v>3</v>
      </c>
      <c r="J378" s="87">
        <f t="shared" ref="J378:J386" si="54">H378</f>
        <v>9.1419574199999992E-2</v>
      </c>
      <c r="K378" s="88">
        <f t="shared" si="45"/>
        <v>9.1419574199999992E-2</v>
      </c>
      <c r="V378" t="s">
        <v>277</v>
      </c>
      <c r="W378" t="s">
        <v>155</v>
      </c>
      <c r="X378" t="s">
        <v>201</v>
      </c>
      <c r="Y378" t="s">
        <v>88</v>
      </c>
      <c r="Z378" t="s">
        <v>217</v>
      </c>
      <c r="AB378" t="s">
        <v>386</v>
      </c>
      <c r="AC378" s="88">
        <f>AVERAGEIFS(Applicability!$M:$M,Applicability!$A:$A,W378,Applicability!$B:$B,Y378,Applicability!$C:$C,X378)</f>
        <v>9.1419574199999992E-2</v>
      </c>
      <c r="AD378">
        <v>3</v>
      </c>
      <c r="AE378" s="87">
        <f t="shared" ref="AE378:AE386" si="55">AC378</f>
        <v>9.1419574199999992E-2</v>
      </c>
      <c r="AF378" s="88">
        <f t="shared" si="46"/>
        <v>9.1419574199999992E-2</v>
      </c>
      <c r="AJ378" t="s">
        <v>277</v>
      </c>
      <c r="AK378" t="s">
        <v>155</v>
      </c>
      <c r="AL378" t="s">
        <v>201</v>
      </c>
      <c r="AM378" t="s">
        <v>88</v>
      </c>
      <c r="AN378" t="s">
        <v>217</v>
      </c>
      <c r="AP378" t="s">
        <v>386</v>
      </c>
      <c r="AQ378" s="88">
        <f>AVERAGEIFS(Applicability!$M:$M,Applicability!$A:$A,AK378,Applicability!$B:$B,AM378,Applicability!$C:$C,AL378)</f>
        <v>9.1419574199999992E-2</v>
      </c>
      <c r="AR378">
        <v>3</v>
      </c>
      <c r="AS378" s="87">
        <f t="shared" ref="AS378:AS386" si="56">AQ378</f>
        <v>9.1419574199999992E-2</v>
      </c>
      <c r="AT378" s="88">
        <f t="shared" si="47"/>
        <v>9.1419574199999992E-2</v>
      </c>
    </row>
    <row r="379" spans="1:46">
      <c r="A379" t="s">
        <v>277</v>
      </c>
      <c r="B379" t="s">
        <v>155</v>
      </c>
      <c r="C379" t="s">
        <v>201</v>
      </c>
      <c r="D379" t="s">
        <v>199</v>
      </c>
      <c r="E379" t="s">
        <v>217</v>
      </c>
      <c r="G379" t="s">
        <v>386</v>
      </c>
      <c r="H379" s="88">
        <f>AVERAGEIFS(Applicability!$M:$M,Applicability!$A:$A,B379,Applicability!$B:$B,D379,Applicability!$C:$C,C379)</f>
        <v>0.11999999999999997</v>
      </c>
      <c r="I379">
        <v>3</v>
      </c>
      <c r="J379" s="87">
        <f t="shared" si="54"/>
        <v>0.11999999999999997</v>
      </c>
      <c r="K379" s="88">
        <f t="shared" si="45"/>
        <v>0.11999999999999997</v>
      </c>
      <c r="V379" t="s">
        <v>277</v>
      </c>
      <c r="W379" t="s">
        <v>155</v>
      </c>
      <c r="X379" t="s">
        <v>201</v>
      </c>
      <c r="Y379" t="s">
        <v>199</v>
      </c>
      <c r="Z379" t="s">
        <v>217</v>
      </c>
      <c r="AB379" t="s">
        <v>386</v>
      </c>
      <c r="AC379" s="88">
        <f>AVERAGEIFS(Applicability!$M:$M,Applicability!$A:$A,W379,Applicability!$B:$B,Y379,Applicability!$C:$C,X379)</f>
        <v>0.11999999999999997</v>
      </c>
      <c r="AD379">
        <v>3</v>
      </c>
      <c r="AE379" s="87">
        <f t="shared" si="55"/>
        <v>0.11999999999999997</v>
      </c>
      <c r="AF379" s="88">
        <f t="shared" si="46"/>
        <v>0.11999999999999997</v>
      </c>
      <c r="AJ379" t="s">
        <v>277</v>
      </c>
      <c r="AK379" t="s">
        <v>155</v>
      </c>
      <c r="AL379" t="s">
        <v>201</v>
      </c>
      <c r="AM379" t="s">
        <v>199</v>
      </c>
      <c r="AN379" t="s">
        <v>217</v>
      </c>
      <c r="AP379" t="s">
        <v>386</v>
      </c>
      <c r="AQ379" s="88">
        <f>AVERAGEIFS(Applicability!$M:$M,Applicability!$A:$A,AK379,Applicability!$B:$B,AM379,Applicability!$C:$C,AL379)</f>
        <v>0.11999999999999997</v>
      </c>
      <c r="AR379">
        <v>3</v>
      </c>
      <c r="AS379" s="87">
        <f t="shared" si="56"/>
        <v>0.11999999999999997</v>
      </c>
      <c r="AT379" s="88">
        <f t="shared" si="47"/>
        <v>0.11999999999999997</v>
      </c>
    </row>
    <row r="380" spans="1:46">
      <c r="A380" t="s">
        <v>277</v>
      </c>
      <c r="B380" t="s">
        <v>155</v>
      </c>
      <c r="C380" t="s">
        <v>201</v>
      </c>
      <c r="D380" t="s">
        <v>316</v>
      </c>
      <c r="E380" t="s">
        <v>217</v>
      </c>
      <c r="G380" t="s">
        <v>386</v>
      </c>
      <c r="H380" s="88">
        <f>AVERAGEIFS(Applicability!$M:$M,Applicability!$A:$A,B380,Applicability!$B:$B,D380,Applicability!$C:$C,C380)</f>
        <v>0.11999999999999997</v>
      </c>
      <c r="I380">
        <v>3</v>
      </c>
      <c r="J380" s="87">
        <f t="shared" si="54"/>
        <v>0.11999999999999997</v>
      </c>
      <c r="K380" s="88">
        <f t="shared" si="45"/>
        <v>0.11999999999999997</v>
      </c>
      <c r="V380" t="s">
        <v>277</v>
      </c>
      <c r="W380" t="s">
        <v>155</v>
      </c>
      <c r="X380" t="s">
        <v>201</v>
      </c>
      <c r="Y380" t="s">
        <v>316</v>
      </c>
      <c r="Z380" t="s">
        <v>217</v>
      </c>
      <c r="AB380" t="s">
        <v>386</v>
      </c>
      <c r="AC380" s="88">
        <f>AVERAGEIFS(Applicability!$M:$M,Applicability!$A:$A,W380,Applicability!$B:$B,Y380,Applicability!$C:$C,X380)</f>
        <v>0.11999999999999997</v>
      </c>
      <c r="AD380">
        <v>3</v>
      </c>
      <c r="AE380" s="87">
        <f t="shared" si="55"/>
        <v>0.11999999999999997</v>
      </c>
      <c r="AF380" s="88">
        <f t="shared" si="46"/>
        <v>0.11999999999999997</v>
      </c>
      <c r="AJ380" t="s">
        <v>277</v>
      </c>
      <c r="AK380" t="s">
        <v>155</v>
      </c>
      <c r="AL380" t="s">
        <v>201</v>
      </c>
      <c r="AM380" t="s">
        <v>316</v>
      </c>
      <c r="AN380" t="s">
        <v>217</v>
      </c>
      <c r="AP380" t="s">
        <v>386</v>
      </c>
      <c r="AQ380" s="88">
        <f>AVERAGEIFS(Applicability!$M:$M,Applicability!$A:$A,AK380,Applicability!$B:$B,AM380,Applicability!$C:$C,AL380)</f>
        <v>0.11999999999999997</v>
      </c>
      <c r="AR380">
        <v>3</v>
      </c>
      <c r="AS380" s="87">
        <f t="shared" si="56"/>
        <v>0.11999999999999997</v>
      </c>
      <c r="AT380" s="88">
        <f t="shared" si="47"/>
        <v>0.11999999999999997</v>
      </c>
    </row>
    <row r="381" spans="1:46">
      <c r="A381" t="s">
        <v>277</v>
      </c>
      <c r="B381" t="s">
        <v>282</v>
      </c>
      <c r="C381" t="s">
        <v>279</v>
      </c>
      <c r="D381" t="s">
        <v>88</v>
      </c>
      <c r="E381" t="s">
        <v>217</v>
      </c>
      <c r="G381" t="s">
        <v>386</v>
      </c>
      <c r="H381" s="88">
        <f>AVERAGEIFS(Applicability!$M:$M,Applicability!$A:$A,B381,Applicability!$B:$B,D381,Applicability!$C:$C,C381)</f>
        <v>1.9778273250000034E-2</v>
      </c>
      <c r="I381">
        <v>3</v>
      </c>
      <c r="J381" s="87">
        <f t="shared" si="54"/>
        <v>1.9778273250000034E-2</v>
      </c>
      <c r="K381" s="88">
        <f t="shared" si="45"/>
        <v>1.9778273250000034E-2</v>
      </c>
      <c r="V381" t="s">
        <v>277</v>
      </c>
      <c r="W381" t="s">
        <v>282</v>
      </c>
      <c r="X381" t="s">
        <v>279</v>
      </c>
      <c r="Y381" t="s">
        <v>88</v>
      </c>
      <c r="Z381" t="s">
        <v>217</v>
      </c>
      <c r="AB381" t="s">
        <v>386</v>
      </c>
      <c r="AC381" s="88">
        <f>AVERAGEIFS(Applicability!$M:$M,Applicability!$A:$A,W381,Applicability!$B:$B,Y381,Applicability!$C:$C,X381)</f>
        <v>1.9778273250000034E-2</v>
      </c>
      <c r="AD381">
        <v>3</v>
      </c>
      <c r="AE381" s="87">
        <f t="shared" si="55"/>
        <v>1.9778273250000034E-2</v>
      </c>
      <c r="AF381" s="88">
        <f t="shared" si="46"/>
        <v>1.9778273250000034E-2</v>
      </c>
      <c r="AJ381" t="s">
        <v>277</v>
      </c>
      <c r="AK381" t="s">
        <v>282</v>
      </c>
      <c r="AL381" t="s">
        <v>279</v>
      </c>
      <c r="AM381" t="s">
        <v>88</v>
      </c>
      <c r="AN381" t="s">
        <v>217</v>
      </c>
      <c r="AP381" t="s">
        <v>386</v>
      </c>
      <c r="AQ381" s="88">
        <f>AVERAGEIFS(Applicability!$M:$M,Applicability!$A:$A,AK381,Applicability!$B:$B,AM381,Applicability!$C:$C,AL381)</f>
        <v>1.9778273250000034E-2</v>
      </c>
      <c r="AR381">
        <v>3</v>
      </c>
      <c r="AS381" s="87">
        <f t="shared" si="56"/>
        <v>1.9778273250000034E-2</v>
      </c>
      <c r="AT381" s="88">
        <f t="shared" si="47"/>
        <v>1.9778273250000034E-2</v>
      </c>
    </row>
    <row r="382" spans="1:46">
      <c r="A382" t="s">
        <v>277</v>
      </c>
      <c r="B382" t="s">
        <v>282</v>
      </c>
      <c r="C382" t="s">
        <v>279</v>
      </c>
      <c r="D382" t="s">
        <v>199</v>
      </c>
      <c r="E382" t="s">
        <v>217</v>
      </c>
      <c r="G382" t="s">
        <v>386</v>
      </c>
      <c r="H382" s="88">
        <f>AVERAGEIFS(Applicability!$M:$M,Applicability!$A:$A,B382,Applicability!$B:$B,D382,Applicability!$C:$C,C382)</f>
        <v>0.33749999999999997</v>
      </c>
      <c r="I382">
        <v>3</v>
      </c>
      <c r="J382" s="87">
        <f t="shared" si="54"/>
        <v>0.33749999999999997</v>
      </c>
      <c r="K382" s="88">
        <f t="shared" si="45"/>
        <v>0.33749999999999997</v>
      </c>
      <c r="V382" t="s">
        <v>277</v>
      </c>
      <c r="W382" t="s">
        <v>282</v>
      </c>
      <c r="X382" t="s">
        <v>279</v>
      </c>
      <c r="Y382" t="s">
        <v>199</v>
      </c>
      <c r="Z382" t="s">
        <v>217</v>
      </c>
      <c r="AB382" t="s">
        <v>386</v>
      </c>
      <c r="AC382" s="88">
        <f>AVERAGEIFS(Applicability!$M:$M,Applicability!$A:$A,W382,Applicability!$B:$B,Y382,Applicability!$C:$C,X382)</f>
        <v>0.33749999999999997</v>
      </c>
      <c r="AD382">
        <v>3</v>
      </c>
      <c r="AE382" s="87">
        <f t="shared" si="55"/>
        <v>0.33749999999999997</v>
      </c>
      <c r="AF382" s="88">
        <f t="shared" si="46"/>
        <v>0.33749999999999997</v>
      </c>
      <c r="AJ382" t="s">
        <v>277</v>
      </c>
      <c r="AK382" t="s">
        <v>282</v>
      </c>
      <c r="AL382" t="s">
        <v>279</v>
      </c>
      <c r="AM382" t="s">
        <v>199</v>
      </c>
      <c r="AN382" t="s">
        <v>217</v>
      </c>
      <c r="AP382" t="s">
        <v>386</v>
      </c>
      <c r="AQ382" s="88">
        <f>AVERAGEIFS(Applicability!$M:$M,Applicability!$A:$A,AK382,Applicability!$B:$B,AM382,Applicability!$C:$C,AL382)</f>
        <v>0.33749999999999997</v>
      </c>
      <c r="AR382">
        <v>3</v>
      </c>
      <c r="AS382" s="87">
        <f t="shared" si="56"/>
        <v>0.33749999999999997</v>
      </c>
      <c r="AT382" s="88">
        <f t="shared" si="47"/>
        <v>0.33749999999999997</v>
      </c>
    </row>
    <row r="383" spans="1:46">
      <c r="A383" t="s">
        <v>277</v>
      </c>
      <c r="B383" t="s">
        <v>282</v>
      </c>
      <c r="C383" t="s">
        <v>279</v>
      </c>
      <c r="D383" t="s">
        <v>316</v>
      </c>
      <c r="E383" t="s">
        <v>217</v>
      </c>
      <c r="G383" t="s">
        <v>386</v>
      </c>
      <c r="H383" s="88">
        <f>AVERAGEIFS(Applicability!$M:$M,Applicability!$A:$A,B383,Applicability!$B:$B,D383,Applicability!$C:$C,C383)</f>
        <v>0.33749999999999997</v>
      </c>
      <c r="I383">
        <v>3</v>
      </c>
      <c r="J383" s="88">
        <f t="shared" si="54"/>
        <v>0.33749999999999997</v>
      </c>
      <c r="K383" s="88">
        <f t="shared" si="45"/>
        <v>0.33749999999999997</v>
      </c>
      <c r="V383" t="s">
        <v>277</v>
      </c>
      <c r="W383" t="s">
        <v>282</v>
      </c>
      <c r="X383" t="s">
        <v>279</v>
      </c>
      <c r="Y383" t="s">
        <v>316</v>
      </c>
      <c r="Z383" t="s">
        <v>217</v>
      </c>
      <c r="AB383" t="s">
        <v>386</v>
      </c>
      <c r="AC383" s="88">
        <f>AVERAGEIFS(Applicability!$M:$M,Applicability!$A:$A,W383,Applicability!$B:$B,Y383,Applicability!$C:$C,X383)</f>
        <v>0.33749999999999997</v>
      </c>
      <c r="AD383">
        <v>3</v>
      </c>
      <c r="AE383" s="88">
        <f t="shared" si="55"/>
        <v>0.33749999999999997</v>
      </c>
      <c r="AF383" s="88">
        <f t="shared" si="46"/>
        <v>0.33749999999999997</v>
      </c>
      <c r="AJ383" t="s">
        <v>277</v>
      </c>
      <c r="AK383" t="s">
        <v>282</v>
      </c>
      <c r="AL383" t="s">
        <v>279</v>
      </c>
      <c r="AM383" t="s">
        <v>316</v>
      </c>
      <c r="AN383" t="s">
        <v>217</v>
      </c>
      <c r="AP383" t="s">
        <v>386</v>
      </c>
      <c r="AQ383" s="88">
        <f>AVERAGEIFS(Applicability!$M:$M,Applicability!$A:$A,AK383,Applicability!$B:$B,AM383,Applicability!$C:$C,AL383)</f>
        <v>0.33749999999999997</v>
      </c>
      <c r="AR383">
        <v>3</v>
      </c>
      <c r="AS383" s="88">
        <f t="shared" si="56"/>
        <v>0.33749999999999997</v>
      </c>
      <c r="AT383" s="88">
        <f t="shared" si="47"/>
        <v>0.33749999999999997</v>
      </c>
    </row>
    <row r="384" spans="1:46">
      <c r="A384" t="s">
        <v>277</v>
      </c>
      <c r="B384" t="s">
        <v>282</v>
      </c>
      <c r="C384" t="s">
        <v>201</v>
      </c>
      <c r="D384" t="s">
        <v>88</v>
      </c>
      <c r="E384" t="s">
        <v>217</v>
      </c>
      <c r="G384" t="s">
        <v>386</v>
      </c>
      <c r="H384" s="88">
        <f>AVERAGEIFS(Applicability!$M:$M,Applicability!$A:$A,B384,Applicability!$B:$B,D384,Applicability!$C:$C,C384)</f>
        <v>0.11427446775</v>
      </c>
      <c r="I384">
        <v>3</v>
      </c>
      <c r="J384" s="87">
        <f t="shared" si="54"/>
        <v>0.11427446775</v>
      </c>
      <c r="K384" s="88">
        <f t="shared" si="45"/>
        <v>0.11427446775</v>
      </c>
      <c r="V384" t="s">
        <v>277</v>
      </c>
      <c r="W384" t="s">
        <v>282</v>
      </c>
      <c r="X384" t="s">
        <v>201</v>
      </c>
      <c r="Y384" t="s">
        <v>88</v>
      </c>
      <c r="Z384" t="s">
        <v>217</v>
      </c>
      <c r="AB384" t="s">
        <v>386</v>
      </c>
      <c r="AC384" s="88">
        <f>AVERAGEIFS(Applicability!$M:$M,Applicability!$A:$A,W384,Applicability!$B:$B,Y384,Applicability!$C:$C,X384)</f>
        <v>0.11427446775</v>
      </c>
      <c r="AD384">
        <v>3</v>
      </c>
      <c r="AE384" s="87">
        <f t="shared" si="55"/>
        <v>0.11427446775</v>
      </c>
      <c r="AF384" s="88">
        <f t="shared" si="46"/>
        <v>0.11427446775</v>
      </c>
      <c r="AJ384" t="s">
        <v>277</v>
      </c>
      <c r="AK384" t="s">
        <v>282</v>
      </c>
      <c r="AL384" t="s">
        <v>201</v>
      </c>
      <c r="AM384" t="s">
        <v>88</v>
      </c>
      <c r="AN384" t="s">
        <v>217</v>
      </c>
      <c r="AP384" t="s">
        <v>386</v>
      </c>
      <c r="AQ384" s="88">
        <f>AVERAGEIFS(Applicability!$M:$M,Applicability!$A:$A,AK384,Applicability!$B:$B,AM384,Applicability!$C:$C,AL384)</f>
        <v>0.11427446775</v>
      </c>
      <c r="AR384">
        <v>3</v>
      </c>
      <c r="AS384" s="87">
        <f t="shared" si="56"/>
        <v>0.11427446775</v>
      </c>
      <c r="AT384" s="88">
        <f t="shared" si="47"/>
        <v>0.11427446775</v>
      </c>
    </row>
    <row r="385" spans="1:46">
      <c r="A385" t="s">
        <v>277</v>
      </c>
      <c r="B385" t="s">
        <v>282</v>
      </c>
      <c r="C385" t="s">
        <v>201</v>
      </c>
      <c r="D385" t="s">
        <v>199</v>
      </c>
      <c r="E385" t="s">
        <v>217</v>
      </c>
      <c r="G385" t="s">
        <v>386</v>
      </c>
      <c r="H385" s="88">
        <f>AVERAGEIFS(Applicability!$M:$M,Applicability!$A:$A,B385,Applicability!$B:$B,D385,Applicability!$C:$C,C385)</f>
        <v>0.14999999999999997</v>
      </c>
      <c r="I385">
        <v>3</v>
      </c>
      <c r="J385" s="87">
        <f t="shared" si="54"/>
        <v>0.14999999999999997</v>
      </c>
      <c r="K385" s="88">
        <f t="shared" si="45"/>
        <v>0.14999999999999997</v>
      </c>
      <c r="V385" t="s">
        <v>277</v>
      </c>
      <c r="W385" t="s">
        <v>282</v>
      </c>
      <c r="X385" t="s">
        <v>201</v>
      </c>
      <c r="Y385" t="s">
        <v>199</v>
      </c>
      <c r="Z385" t="s">
        <v>217</v>
      </c>
      <c r="AB385" t="s">
        <v>386</v>
      </c>
      <c r="AC385" s="88">
        <f>AVERAGEIFS(Applicability!$M:$M,Applicability!$A:$A,W385,Applicability!$B:$B,Y385,Applicability!$C:$C,X385)</f>
        <v>0.14999999999999997</v>
      </c>
      <c r="AD385">
        <v>3</v>
      </c>
      <c r="AE385" s="87">
        <f t="shared" si="55"/>
        <v>0.14999999999999997</v>
      </c>
      <c r="AF385" s="88">
        <f t="shared" si="46"/>
        <v>0.14999999999999997</v>
      </c>
      <c r="AJ385" t="s">
        <v>277</v>
      </c>
      <c r="AK385" t="s">
        <v>282</v>
      </c>
      <c r="AL385" t="s">
        <v>201</v>
      </c>
      <c r="AM385" t="s">
        <v>199</v>
      </c>
      <c r="AN385" t="s">
        <v>217</v>
      </c>
      <c r="AP385" t="s">
        <v>386</v>
      </c>
      <c r="AQ385" s="88">
        <f>AVERAGEIFS(Applicability!$M:$M,Applicability!$A:$A,AK385,Applicability!$B:$B,AM385,Applicability!$C:$C,AL385)</f>
        <v>0.14999999999999997</v>
      </c>
      <c r="AR385">
        <v>3</v>
      </c>
      <c r="AS385" s="87">
        <f t="shared" si="56"/>
        <v>0.14999999999999997</v>
      </c>
      <c r="AT385" s="88">
        <f t="shared" si="47"/>
        <v>0.14999999999999997</v>
      </c>
    </row>
    <row r="386" spans="1:46">
      <c r="A386" t="s">
        <v>277</v>
      </c>
      <c r="B386" t="s">
        <v>282</v>
      </c>
      <c r="C386" t="s">
        <v>201</v>
      </c>
      <c r="D386" t="s">
        <v>316</v>
      </c>
      <c r="E386" t="s">
        <v>217</v>
      </c>
      <c r="G386" t="s">
        <v>386</v>
      </c>
      <c r="H386" s="88">
        <f>AVERAGEIFS(Applicability!$M:$M,Applicability!$A:$A,B386,Applicability!$B:$B,D386,Applicability!$C:$C,C386)</f>
        <v>0.14999999999999997</v>
      </c>
      <c r="I386">
        <v>3</v>
      </c>
      <c r="J386" s="87">
        <f t="shared" si="54"/>
        <v>0.14999999999999997</v>
      </c>
      <c r="K386" s="88">
        <f t="shared" si="45"/>
        <v>0.14999999999999997</v>
      </c>
      <c r="V386" t="s">
        <v>277</v>
      </c>
      <c r="W386" t="s">
        <v>282</v>
      </c>
      <c r="X386" t="s">
        <v>201</v>
      </c>
      <c r="Y386" t="s">
        <v>316</v>
      </c>
      <c r="Z386" t="s">
        <v>217</v>
      </c>
      <c r="AB386" t="s">
        <v>386</v>
      </c>
      <c r="AC386" s="88">
        <f>AVERAGEIFS(Applicability!$M:$M,Applicability!$A:$A,W386,Applicability!$B:$B,Y386,Applicability!$C:$C,X386)</f>
        <v>0.14999999999999997</v>
      </c>
      <c r="AD386">
        <v>3</v>
      </c>
      <c r="AE386" s="87">
        <f t="shared" si="55"/>
        <v>0.14999999999999997</v>
      </c>
      <c r="AF386" s="88">
        <f t="shared" si="46"/>
        <v>0.14999999999999997</v>
      </c>
      <c r="AJ386" t="s">
        <v>277</v>
      </c>
      <c r="AK386" t="s">
        <v>282</v>
      </c>
      <c r="AL386" t="s">
        <v>201</v>
      </c>
      <c r="AM386" t="s">
        <v>316</v>
      </c>
      <c r="AN386" t="s">
        <v>217</v>
      </c>
      <c r="AP386" t="s">
        <v>386</v>
      </c>
      <c r="AQ386" s="88">
        <f>AVERAGEIFS(Applicability!$M:$M,Applicability!$A:$A,AK386,Applicability!$B:$B,AM386,Applicability!$C:$C,AL386)</f>
        <v>0.14999999999999997</v>
      </c>
      <c r="AR386">
        <v>3</v>
      </c>
      <c r="AS386" s="87">
        <f t="shared" si="56"/>
        <v>0.14999999999999997</v>
      </c>
      <c r="AT386" s="88">
        <f t="shared" si="47"/>
        <v>0.14999999999999997</v>
      </c>
    </row>
    <row r="387" spans="1:46">
      <c r="A387" t="s">
        <v>277</v>
      </c>
      <c r="B387" t="s">
        <v>149</v>
      </c>
      <c r="C387" t="s">
        <v>279</v>
      </c>
      <c r="D387" t="s">
        <v>88</v>
      </c>
      <c r="E387" t="s">
        <v>217</v>
      </c>
      <c r="G387" t="s">
        <v>386</v>
      </c>
      <c r="H387" s="88">
        <f>AVERAGEIFS(Applicability!$M:$M,Applicability!$A:$A,B387,Applicability!$B:$B,D387,Applicability!$C:$C,C387)</f>
        <v>2.1096824800000039E-2</v>
      </c>
      <c r="K387" s="88">
        <f t="shared" si="45"/>
        <v>2.1096824800000039E-2</v>
      </c>
      <c r="V387" t="s">
        <v>277</v>
      </c>
      <c r="W387" t="s">
        <v>149</v>
      </c>
      <c r="X387" t="s">
        <v>279</v>
      </c>
      <c r="Y387" t="s">
        <v>88</v>
      </c>
      <c r="Z387" t="s">
        <v>217</v>
      </c>
      <c r="AB387" t="s">
        <v>386</v>
      </c>
      <c r="AC387" s="88">
        <f>AVERAGEIFS(Applicability!$M:$M,Applicability!$A:$A,W387,Applicability!$B:$B,Y387,Applicability!$C:$C,X387)</f>
        <v>2.1096824800000039E-2</v>
      </c>
      <c r="AF387" s="88">
        <f t="shared" si="46"/>
        <v>2.1096824800000039E-2</v>
      </c>
      <c r="AJ387" t="s">
        <v>277</v>
      </c>
      <c r="AK387" t="s">
        <v>149</v>
      </c>
      <c r="AL387" t="s">
        <v>279</v>
      </c>
      <c r="AM387" t="s">
        <v>88</v>
      </c>
      <c r="AN387" t="s">
        <v>217</v>
      </c>
      <c r="AP387" t="s">
        <v>386</v>
      </c>
      <c r="AQ387" s="88">
        <f>AVERAGEIFS(Applicability!$M:$M,Applicability!$A:$A,AK387,Applicability!$B:$B,AM387,Applicability!$C:$C,AL387)</f>
        <v>2.1096824800000039E-2</v>
      </c>
      <c r="AT387" s="88">
        <f t="shared" si="47"/>
        <v>2.1096824800000039E-2</v>
      </c>
    </row>
    <row r="388" spans="1:46">
      <c r="A388" t="s">
        <v>277</v>
      </c>
      <c r="B388" t="s">
        <v>149</v>
      </c>
      <c r="C388" t="s">
        <v>279</v>
      </c>
      <c r="D388" t="s">
        <v>199</v>
      </c>
      <c r="E388" t="s">
        <v>217</v>
      </c>
      <c r="G388" t="s">
        <v>386</v>
      </c>
      <c r="H388" s="88">
        <f>AVERAGEIFS(Applicability!$M:$M,Applicability!$A:$A,B388,Applicability!$B:$B,D388,Applicability!$C:$C,C388)</f>
        <v>0.36</v>
      </c>
      <c r="K388" s="88">
        <f t="shared" si="45"/>
        <v>0.36</v>
      </c>
      <c r="V388" t="s">
        <v>277</v>
      </c>
      <c r="W388" t="s">
        <v>149</v>
      </c>
      <c r="X388" t="s">
        <v>279</v>
      </c>
      <c r="Y388" t="s">
        <v>199</v>
      </c>
      <c r="Z388" t="s">
        <v>217</v>
      </c>
      <c r="AB388" t="s">
        <v>386</v>
      </c>
      <c r="AC388" s="88">
        <f>AVERAGEIFS(Applicability!$M:$M,Applicability!$A:$A,W388,Applicability!$B:$B,Y388,Applicability!$C:$C,X388)</f>
        <v>0.36</v>
      </c>
      <c r="AF388" s="88">
        <f t="shared" si="46"/>
        <v>0.36</v>
      </c>
      <c r="AJ388" t="s">
        <v>277</v>
      </c>
      <c r="AK388" t="s">
        <v>149</v>
      </c>
      <c r="AL388" t="s">
        <v>279</v>
      </c>
      <c r="AM388" t="s">
        <v>199</v>
      </c>
      <c r="AN388" t="s">
        <v>217</v>
      </c>
      <c r="AP388" t="s">
        <v>386</v>
      </c>
      <c r="AQ388" s="88">
        <f>AVERAGEIFS(Applicability!$M:$M,Applicability!$A:$A,AK388,Applicability!$B:$B,AM388,Applicability!$C:$C,AL388)</f>
        <v>0.36</v>
      </c>
      <c r="AT388" s="88">
        <f t="shared" si="47"/>
        <v>0.36</v>
      </c>
    </row>
    <row r="389" spans="1:46">
      <c r="A389" t="s">
        <v>277</v>
      </c>
      <c r="B389" t="s">
        <v>149</v>
      </c>
      <c r="C389" t="s">
        <v>279</v>
      </c>
      <c r="D389" t="s">
        <v>316</v>
      </c>
      <c r="E389" t="s">
        <v>217</v>
      </c>
      <c r="G389" t="s">
        <v>386</v>
      </c>
      <c r="H389" s="88">
        <f>AVERAGEIFS(Applicability!$M:$M,Applicability!$A:$A,B389,Applicability!$B:$B,D389,Applicability!$C:$C,C389)</f>
        <v>0.36</v>
      </c>
      <c r="K389" s="88">
        <f t="shared" si="45"/>
        <v>0.36</v>
      </c>
      <c r="V389" t="s">
        <v>277</v>
      </c>
      <c r="W389" t="s">
        <v>149</v>
      </c>
      <c r="X389" t="s">
        <v>279</v>
      </c>
      <c r="Y389" t="s">
        <v>316</v>
      </c>
      <c r="Z389" t="s">
        <v>217</v>
      </c>
      <c r="AB389" t="s">
        <v>386</v>
      </c>
      <c r="AC389" s="88">
        <f>AVERAGEIFS(Applicability!$M:$M,Applicability!$A:$A,W389,Applicability!$B:$B,Y389,Applicability!$C:$C,X389)</f>
        <v>0.36</v>
      </c>
      <c r="AF389" s="88">
        <f t="shared" si="46"/>
        <v>0.36</v>
      </c>
      <c r="AJ389" t="s">
        <v>277</v>
      </c>
      <c r="AK389" t="s">
        <v>149</v>
      </c>
      <c r="AL389" t="s">
        <v>279</v>
      </c>
      <c r="AM389" t="s">
        <v>316</v>
      </c>
      <c r="AN389" t="s">
        <v>217</v>
      </c>
      <c r="AP389" t="s">
        <v>386</v>
      </c>
      <c r="AQ389" s="88">
        <f>AVERAGEIFS(Applicability!$M:$M,Applicability!$A:$A,AK389,Applicability!$B:$B,AM389,Applicability!$C:$C,AL389)</f>
        <v>0.36</v>
      </c>
      <c r="AT389" s="88">
        <f t="shared" si="47"/>
        <v>0.36</v>
      </c>
    </row>
    <row r="390" spans="1:46">
      <c r="A390" t="s">
        <v>277</v>
      </c>
      <c r="B390" t="s">
        <v>149</v>
      </c>
      <c r="C390" t="s">
        <v>201</v>
      </c>
      <c r="D390" t="s">
        <v>88</v>
      </c>
      <c r="E390" t="s">
        <v>217</v>
      </c>
      <c r="G390" t="s">
        <v>386</v>
      </c>
      <c r="H390" s="88">
        <f>AVERAGEIFS(Applicability!$M:$M,Applicability!$A:$A,B390,Applicability!$B:$B,D390,Applicability!$C:$C,C390)</f>
        <v>0.8</v>
      </c>
      <c r="K390" s="88">
        <f t="shared" si="45"/>
        <v>0.8</v>
      </c>
      <c r="V390" t="s">
        <v>277</v>
      </c>
      <c r="W390" t="s">
        <v>149</v>
      </c>
      <c r="X390" t="s">
        <v>201</v>
      </c>
      <c r="Y390" t="s">
        <v>88</v>
      </c>
      <c r="Z390" t="s">
        <v>217</v>
      </c>
      <c r="AB390" t="s">
        <v>386</v>
      </c>
      <c r="AC390" s="88">
        <f>AVERAGEIFS(Applicability!$M:$M,Applicability!$A:$A,W390,Applicability!$B:$B,Y390,Applicability!$C:$C,X390)</f>
        <v>0.8</v>
      </c>
      <c r="AF390" s="88">
        <f t="shared" si="46"/>
        <v>0.8</v>
      </c>
      <c r="AJ390" t="s">
        <v>277</v>
      </c>
      <c r="AK390" t="s">
        <v>149</v>
      </c>
      <c r="AL390" t="s">
        <v>201</v>
      </c>
      <c r="AM390" t="s">
        <v>88</v>
      </c>
      <c r="AN390" t="s">
        <v>217</v>
      </c>
      <c r="AP390" t="s">
        <v>386</v>
      </c>
      <c r="AQ390" s="88">
        <f>AVERAGEIFS(Applicability!$M:$M,Applicability!$A:$A,AK390,Applicability!$B:$B,AM390,Applicability!$C:$C,AL390)</f>
        <v>0.8</v>
      </c>
      <c r="AT390" s="88">
        <f t="shared" si="47"/>
        <v>0.8</v>
      </c>
    </row>
    <row r="391" spans="1:46">
      <c r="A391" t="s">
        <v>277</v>
      </c>
      <c r="B391" t="s">
        <v>149</v>
      </c>
      <c r="C391" t="s">
        <v>201</v>
      </c>
      <c r="D391" t="s">
        <v>199</v>
      </c>
      <c r="E391" t="s">
        <v>217</v>
      </c>
      <c r="G391" t="s">
        <v>386</v>
      </c>
      <c r="H391" s="88">
        <f>AVERAGEIFS(Applicability!$M:$M,Applicability!$A:$A,B391,Applicability!$B:$B,D391,Applicability!$C:$C,C391)</f>
        <v>0.8</v>
      </c>
      <c r="K391" s="88">
        <f t="shared" si="45"/>
        <v>0.8</v>
      </c>
      <c r="V391" t="s">
        <v>277</v>
      </c>
      <c r="W391" t="s">
        <v>149</v>
      </c>
      <c r="X391" t="s">
        <v>201</v>
      </c>
      <c r="Y391" t="s">
        <v>199</v>
      </c>
      <c r="Z391" t="s">
        <v>217</v>
      </c>
      <c r="AB391" t="s">
        <v>386</v>
      </c>
      <c r="AC391" s="88">
        <f>AVERAGEIFS(Applicability!$M:$M,Applicability!$A:$A,W391,Applicability!$B:$B,Y391,Applicability!$C:$C,X391)</f>
        <v>0.8</v>
      </c>
      <c r="AF391" s="88">
        <f t="shared" si="46"/>
        <v>0.8</v>
      </c>
      <c r="AJ391" t="s">
        <v>277</v>
      </c>
      <c r="AK391" t="s">
        <v>149</v>
      </c>
      <c r="AL391" t="s">
        <v>201</v>
      </c>
      <c r="AM391" t="s">
        <v>199</v>
      </c>
      <c r="AN391" t="s">
        <v>217</v>
      </c>
      <c r="AP391" t="s">
        <v>386</v>
      </c>
      <c r="AQ391" s="88">
        <f>AVERAGEIFS(Applicability!$M:$M,Applicability!$A:$A,AK391,Applicability!$B:$B,AM391,Applicability!$C:$C,AL391)</f>
        <v>0.8</v>
      </c>
      <c r="AT391" s="88">
        <f t="shared" si="47"/>
        <v>0.8</v>
      </c>
    </row>
    <row r="392" spans="1:46">
      <c r="A392" t="s">
        <v>277</v>
      </c>
      <c r="B392" t="s">
        <v>149</v>
      </c>
      <c r="C392" t="s">
        <v>201</v>
      </c>
      <c r="D392" t="s">
        <v>316</v>
      </c>
      <c r="E392" t="s">
        <v>217</v>
      </c>
      <c r="G392" t="s">
        <v>386</v>
      </c>
      <c r="H392" s="88">
        <f>AVERAGEIFS(Applicability!$M:$M,Applicability!$A:$A,B392,Applicability!$B:$B,D392,Applicability!$C:$C,C392)</f>
        <v>0.8</v>
      </c>
      <c r="K392" s="88">
        <f t="shared" si="45"/>
        <v>0.8</v>
      </c>
      <c r="V392" t="s">
        <v>277</v>
      </c>
      <c r="W392" t="s">
        <v>149</v>
      </c>
      <c r="X392" t="s">
        <v>201</v>
      </c>
      <c r="Y392" t="s">
        <v>316</v>
      </c>
      <c r="Z392" t="s">
        <v>217</v>
      </c>
      <c r="AB392" t="s">
        <v>386</v>
      </c>
      <c r="AC392" s="88">
        <f>AVERAGEIFS(Applicability!$M:$M,Applicability!$A:$A,W392,Applicability!$B:$B,Y392,Applicability!$C:$C,X392)</f>
        <v>0.8</v>
      </c>
      <c r="AF392" s="88">
        <f t="shared" si="46"/>
        <v>0.8</v>
      </c>
      <c r="AJ392" t="s">
        <v>277</v>
      </c>
      <c r="AK392" t="s">
        <v>149</v>
      </c>
      <c r="AL392" t="s">
        <v>201</v>
      </c>
      <c r="AM392" t="s">
        <v>316</v>
      </c>
      <c r="AN392" t="s">
        <v>217</v>
      </c>
      <c r="AP392" t="s">
        <v>386</v>
      </c>
      <c r="AQ392" s="88">
        <f>AVERAGEIFS(Applicability!$M:$M,Applicability!$A:$A,AK392,Applicability!$B:$B,AM392,Applicability!$C:$C,AL392)</f>
        <v>0.8</v>
      </c>
      <c r="AT392" s="88">
        <f t="shared" si="47"/>
        <v>0.8</v>
      </c>
    </row>
    <row r="393" spans="1:46">
      <c r="A393" t="s">
        <v>277</v>
      </c>
      <c r="B393" t="s">
        <v>283</v>
      </c>
      <c r="C393" t="s">
        <v>279</v>
      </c>
      <c r="D393" t="s">
        <v>88</v>
      </c>
      <c r="E393" t="s">
        <v>217</v>
      </c>
      <c r="G393" t="s">
        <v>386</v>
      </c>
      <c r="H393" s="88">
        <f>AVERAGEIFS(Applicability!$M:$M,Applicability!$A:$A,B393,Applicability!$B:$B,D393,Applicability!$C:$C,C393)</f>
        <v>2.1096824800000039E-2</v>
      </c>
      <c r="I393">
        <v>3</v>
      </c>
      <c r="J393" s="87">
        <f>H393</f>
        <v>2.1096824800000039E-2</v>
      </c>
      <c r="K393" s="88">
        <f t="shared" si="45"/>
        <v>2.1096824800000039E-2</v>
      </c>
      <c r="V393" t="s">
        <v>277</v>
      </c>
      <c r="W393" t="s">
        <v>283</v>
      </c>
      <c r="X393" t="s">
        <v>279</v>
      </c>
      <c r="Y393" t="s">
        <v>88</v>
      </c>
      <c r="Z393" t="s">
        <v>217</v>
      </c>
      <c r="AB393" t="s">
        <v>386</v>
      </c>
      <c r="AC393" s="88">
        <f>AVERAGEIFS(Applicability!$M:$M,Applicability!$A:$A,W393,Applicability!$B:$B,Y393,Applicability!$C:$C,X393)</f>
        <v>2.1096824800000039E-2</v>
      </c>
      <c r="AD393">
        <v>3</v>
      </c>
      <c r="AE393" s="87">
        <f>AC393</f>
        <v>2.1096824800000039E-2</v>
      </c>
      <c r="AF393" s="88">
        <f t="shared" si="46"/>
        <v>2.1096824800000039E-2</v>
      </c>
      <c r="AJ393" t="s">
        <v>277</v>
      </c>
      <c r="AK393" t="s">
        <v>283</v>
      </c>
      <c r="AL393" t="s">
        <v>279</v>
      </c>
      <c r="AM393" t="s">
        <v>88</v>
      </c>
      <c r="AN393" t="s">
        <v>217</v>
      </c>
      <c r="AP393" t="s">
        <v>386</v>
      </c>
      <c r="AQ393" s="88">
        <f>AVERAGEIFS(Applicability!$M:$M,Applicability!$A:$A,AK393,Applicability!$B:$B,AM393,Applicability!$C:$C,AL393)</f>
        <v>2.1096824800000039E-2</v>
      </c>
      <c r="AR393">
        <v>3</v>
      </c>
      <c r="AS393" s="87">
        <f>AQ393</f>
        <v>2.1096824800000039E-2</v>
      </c>
      <c r="AT393" s="88">
        <f t="shared" si="47"/>
        <v>2.1096824800000039E-2</v>
      </c>
    </row>
    <row r="394" spans="1:46">
      <c r="A394" t="s">
        <v>277</v>
      </c>
      <c r="B394" t="s">
        <v>283</v>
      </c>
      <c r="C394" t="s">
        <v>279</v>
      </c>
      <c r="D394" t="s">
        <v>199</v>
      </c>
      <c r="E394" t="s">
        <v>217</v>
      </c>
      <c r="G394" t="s">
        <v>386</v>
      </c>
      <c r="H394" s="88">
        <f>AVERAGEIFS(Applicability!$M:$M,Applicability!$A:$A,B394,Applicability!$B:$B,D394,Applicability!$C:$C,C394)</f>
        <v>0.36</v>
      </c>
      <c r="I394">
        <v>3</v>
      </c>
      <c r="J394" s="88">
        <v>0</v>
      </c>
      <c r="K394" s="88">
        <f t="shared" si="45"/>
        <v>0</v>
      </c>
      <c r="V394" t="s">
        <v>277</v>
      </c>
      <c r="W394" t="s">
        <v>283</v>
      </c>
      <c r="X394" t="s">
        <v>279</v>
      </c>
      <c r="Y394" t="s">
        <v>199</v>
      </c>
      <c r="Z394" t="s">
        <v>217</v>
      </c>
      <c r="AB394" t="s">
        <v>386</v>
      </c>
      <c r="AC394" s="88">
        <f>AVERAGEIFS(Applicability!$M:$M,Applicability!$A:$A,W394,Applicability!$B:$B,Y394,Applicability!$C:$C,X394)</f>
        <v>0.36</v>
      </c>
      <c r="AD394">
        <v>3</v>
      </c>
      <c r="AE394" s="88">
        <v>0</v>
      </c>
      <c r="AF394" s="88">
        <f t="shared" si="46"/>
        <v>0</v>
      </c>
      <c r="AJ394" t="s">
        <v>277</v>
      </c>
      <c r="AK394" t="s">
        <v>283</v>
      </c>
      <c r="AL394" t="s">
        <v>279</v>
      </c>
      <c r="AM394" t="s">
        <v>199</v>
      </c>
      <c r="AN394" t="s">
        <v>217</v>
      </c>
      <c r="AP394" t="s">
        <v>386</v>
      </c>
      <c r="AQ394" s="88">
        <f>AVERAGEIFS(Applicability!$M:$M,Applicability!$A:$A,AK394,Applicability!$B:$B,AM394,Applicability!$C:$C,AL394)</f>
        <v>0.36</v>
      </c>
      <c r="AR394">
        <v>3</v>
      </c>
      <c r="AS394" s="88">
        <v>0</v>
      </c>
      <c r="AT394" s="88">
        <f t="shared" si="47"/>
        <v>0</v>
      </c>
    </row>
    <row r="395" spans="1:46">
      <c r="A395" t="s">
        <v>277</v>
      </c>
      <c r="B395" t="s">
        <v>283</v>
      </c>
      <c r="C395" t="s">
        <v>279</v>
      </c>
      <c r="D395" t="s">
        <v>316</v>
      </c>
      <c r="E395" t="s">
        <v>217</v>
      </c>
      <c r="G395" t="s">
        <v>386</v>
      </c>
      <c r="H395" s="88">
        <f>AVERAGEIFS(Applicability!$M:$M,Applicability!$A:$A,B395,Applicability!$B:$B,D395,Applicability!$C:$C,C395)</f>
        <v>0.36</v>
      </c>
      <c r="I395">
        <v>3</v>
      </c>
      <c r="J395" s="88">
        <v>0</v>
      </c>
      <c r="K395" s="88">
        <f t="shared" si="45"/>
        <v>0</v>
      </c>
      <c r="V395" t="s">
        <v>277</v>
      </c>
      <c r="W395" t="s">
        <v>283</v>
      </c>
      <c r="X395" t="s">
        <v>279</v>
      </c>
      <c r="Y395" t="s">
        <v>316</v>
      </c>
      <c r="Z395" t="s">
        <v>217</v>
      </c>
      <c r="AB395" t="s">
        <v>386</v>
      </c>
      <c r="AC395" s="88">
        <f>AVERAGEIFS(Applicability!$M:$M,Applicability!$A:$A,W395,Applicability!$B:$B,Y395,Applicability!$C:$C,X395)</f>
        <v>0.36</v>
      </c>
      <c r="AD395">
        <v>3</v>
      </c>
      <c r="AE395" s="88">
        <v>0</v>
      </c>
      <c r="AF395" s="88">
        <f t="shared" si="46"/>
        <v>0</v>
      </c>
      <c r="AJ395" t="s">
        <v>277</v>
      </c>
      <c r="AK395" t="s">
        <v>283</v>
      </c>
      <c r="AL395" t="s">
        <v>279</v>
      </c>
      <c r="AM395" t="s">
        <v>316</v>
      </c>
      <c r="AN395" t="s">
        <v>217</v>
      </c>
      <c r="AP395" t="s">
        <v>386</v>
      </c>
      <c r="AQ395" s="88">
        <f>AVERAGEIFS(Applicability!$M:$M,Applicability!$A:$A,AK395,Applicability!$B:$B,AM395,Applicability!$C:$C,AL395)</f>
        <v>0.36</v>
      </c>
      <c r="AR395">
        <v>3</v>
      </c>
      <c r="AS395" s="88">
        <v>0</v>
      </c>
      <c r="AT395" s="88">
        <f t="shared" si="47"/>
        <v>0</v>
      </c>
    </row>
    <row r="396" spans="1:46">
      <c r="A396" t="s">
        <v>277</v>
      </c>
      <c r="B396" t="s">
        <v>283</v>
      </c>
      <c r="C396" t="s">
        <v>201</v>
      </c>
      <c r="D396" t="s">
        <v>88</v>
      </c>
      <c r="E396" t="s">
        <v>217</v>
      </c>
      <c r="G396" t="s">
        <v>386</v>
      </c>
      <c r="H396" s="88">
        <f>AVERAGEIFS(Applicability!$M:$M,Applicability!$A:$A,B396,Applicability!$B:$B,D396,Applicability!$C:$C,C396)</f>
        <v>0.12189276560000001</v>
      </c>
      <c r="I396">
        <v>3</v>
      </c>
      <c r="J396" s="87">
        <f>H396</f>
        <v>0.12189276560000001</v>
      </c>
      <c r="K396" s="88">
        <f t="shared" si="45"/>
        <v>0.12189276560000001</v>
      </c>
      <c r="V396" t="s">
        <v>277</v>
      </c>
      <c r="W396" t="s">
        <v>283</v>
      </c>
      <c r="X396" t="s">
        <v>201</v>
      </c>
      <c r="Y396" t="s">
        <v>88</v>
      </c>
      <c r="Z396" t="s">
        <v>217</v>
      </c>
      <c r="AB396" t="s">
        <v>386</v>
      </c>
      <c r="AC396" s="88">
        <f>AVERAGEIFS(Applicability!$M:$M,Applicability!$A:$A,W396,Applicability!$B:$B,Y396,Applicability!$C:$C,X396)</f>
        <v>0.12189276560000001</v>
      </c>
      <c r="AD396">
        <v>3</v>
      </c>
      <c r="AE396" s="87">
        <f>AC396</f>
        <v>0.12189276560000001</v>
      </c>
      <c r="AF396" s="88">
        <f t="shared" si="46"/>
        <v>0.12189276560000001</v>
      </c>
      <c r="AJ396" t="s">
        <v>277</v>
      </c>
      <c r="AK396" t="s">
        <v>283</v>
      </c>
      <c r="AL396" t="s">
        <v>201</v>
      </c>
      <c r="AM396" t="s">
        <v>88</v>
      </c>
      <c r="AN396" t="s">
        <v>217</v>
      </c>
      <c r="AP396" t="s">
        <v>386</v>
      </c>
      <c r="AQ396" s="88">
        <f>AVERAGEIFS(Applicability!$M:$M,Applicability!$A:$A,AK396,Applicability!$B:$B,AM396,Applicability!$C:$C,AL396)</f>
        <v>0.12189276560000001</v>
      </c>
      <c r="AR396">
        <v>3</v>
      </c>
      <c r="AS396" s="87">
        <f>AQ396</f>
        <v>0.12189276560000001</v>
      </c>
      <c r="AT396" s="88">
        <f t="shared" si="47"/>
        <v>0.12189276560000001</v>
      </c>
    </row>
    <row r="397" spans="1:46">
      <c r="A397" t="s">
        <v>277</v>
      </c>
      <c r="B397" t="s">
        <v>283</v>
      </c>
      <c r="C397" t="s">
        <v>201</v>
      </c>
      <c r="D397" t="s">
        <v>199</v>
      </c>
      <c r="E397" t="s">
        <v>217</v>
      </c>
      <c r="G397" t="s">
        <v>386</v>
      </c>
      <c r="H397" s="88">
        <f>AVERAGEIFS(Applicability!$M:$M,Applicability!$A:$A,B397,Applicability!$B:$B,D397,Applicability!$C:$C,C397)</f>
        <v>0.15999999999999998</v>
      </c>
      <c r="I397">
        <v>3</v>
      </c>
      <c r="J397" s="87">
        <f>H397</f>
        <v>0.15999999999999998</v>
      </c>
      <c r="K397" s="88">
        <f t="shared" si="45"/>
        <v>0.15999999999999998</v>
      </c>
      <c r="V397" t="s">
        <v>277</v>
      </c>
      <c r="W397" t="s">
        <v>283</v>
      </c>
      <c r="X397" t="s">
        <v>201</v>
      </c>
      <c r="Y397" t="s">
        <v>199</v>
      </c>
      <c r="Z397" t="s">
        <v>217</v>
      </c>
      <c r="AB397" t="s">
        <v>386</v>
      </c>
      <c r="AC397" s="88">
        <f>AVERAGEIFS(Applicability!$M:$M,Applicability!$A:$A,W397,Applicability!$B:$B,Y397,Applicability!$C:$C,X397)</f>
        <v>0.15999999999999998</v>
      </c>
      <c r="AD397">
        <v>3</v>
      </c>
      <c r="AE397" s="87">
        <f>AC397</f>
        <v>0.15999999999999998</v>
      </c>
      <c r="AF397" s="88">
        <f t="shared" si="46"/>
        <v>0.15999999999999998</v>
      </c>
      <c r="AJ397" t="s">
        <v>277</v>
      </c>
      <c r="AK397" t="s">
        <v>283</v>
      </c>
      <c r="AL397" t="s">
        <v>201</v>
      </c>
      <c r="AM397" t="s">
        <v>199</v>
      </c>
      <c r="AN397" t="s">
        <v>217</v>
      </c>
      <c r="AP397" t="s">
        <v>386</v>
      </c>
      <c r="AQ397" s="88">
        <f>AVERAGEIFS(Applicability!$M:$M,Applicability!$A:$A,AK397,Applicability!$B:$B,AM397,Applicability!$C:$C,AL397)</f>
        <v>0.15999999999999998</v>
      </c>
      <c r="AR397">
        <v>3</v>
      </c>
      <c r="AS397" s="87">
        <f>AQ397</f>
        <v>0.15999999999999998</v>
      </c>
      <c r="AT397" s="88">
        <f t="shared" si="47"/>
        <v>0.15999999999999998</v>
      </c>
    </row>
    <row r="398" spans="1:46">
      <c r="A398" t="s">
        <v>277</v>
      </c>
      <c r="B398" t="s">
        <v>283</v>
      </c>
      <c r="C398" t="s">
        <v>201</v>
      </c>
      <c r="D398" t="s">
        <v>316</v>
      </c>
      <c r="E398" t="s">
        <v>217</v>
      </c>
      <c r="G398" t="s">
        <v>386</v>
      </c>
      <c r="H398" s="88">
        <f>AVERAGEIFS(Applicability!$M:$M,Applicability!$A:$A,B398,Applicability!$B:$B,D398,Applicability!$C:$C,C398)</f>
        <v>0.15999999999999998</v>
      </c>
      <c r="I398">
        <v>3</v>
      </c>
      <c r="J398" s="87">
        <f>H398</f>
        <v>0.15999999999999998</v>
      </c>
      <c r="K398" s="88">
        <f t="shared" si="45"/>
        <v>0.15999999999999998</v>
      </c>
      <c r="V398" t="s">
        <v>277</v>
      </c>
      <c r="W398" t="s">
        <v>283</v>
      </c>
      <c r="X398" t="s">
        <v>201</v>
      </c>
      <c r="Y398" t="s">
        <v>316</v>
      </c>
      <c r="Z398" t="s">
        <v>217</v>
      </c>
      <c r="AB398" t="s">
        <v>386</v>
      </c>
      <c r="AC398" s="88">
        <f>AVERAGEIFS(Applicability!$M:$M,Applicability!$A:$A,W398,Applicability!$B:$B,Y398,Applicability!$C:$C,X398)</f>
        <v>0.15999999999999998</v>
      </c>
      <c r="AD398">
        <v>3</v>
      </c>
      <c r="AE398" s="87">
        <f>AC398</f>
        <v>0.15999999999999998</v>
      </c>
      <c r="AF398" s="88">
        <f t="shared" si="46"/>
        <v>0.15999999999999998</v>
      </c>
      <c r="AJ398" t="s">
        <v>277</v>
      </c>
      <c r="AK398" t="s">
        <v>283</v>
      </c>
      <c r="AL398" t="s">
        <v>201</v>
      </c>
      <c r="AM398" t="s">
        <v>316</v>
      </c>
      <c r="AN398" t="s">
        <v>217</v>
      </c>
      <c r="AP398" t="s">
        <v>386</v>
      </c>
      <c r="AQ398" s="88">
        <f>AVERAGEIFS(Applicability!$M:$M,Applicability!$A:$A,AK398,Applicability!$B:$B,AM398,Applicability!$C:$C,AL398)</f>
        <v>0.15999999999999998</v>
      </c>
      <c r="AR398">
        <v>3</v>
      </c>
      <c r="AS398" s="87">
        <f>AQ398</f>
        <v>0.15999999999999998</v>
      </c>
      <c r="AT398" s="88">
        <f t="shared" si="47"/>
        <v>0.15999999999999998</v>
      </c>
    </row>
    <row r="399" spans="1:46">
      <c r="A399" t="s">
        <v>277</v>
      </c>
      <c r="B399" t="s">
        <v>152</v>
      </c>
      <c r="C399" t="s">
        <v>279</v>
      </c>
      <c r="D399" t="s">
        <v>88</v>
      </c>
      <c r="E399" t="s">
        <v>217</v>
      </c>
      <c r="G399" t="s">
        <v>386</v>
      </c>
      <c r="H399" s="88">
        <f>AVERAGEIFS(Applicability!$M:$M,Applicability!$A:$A,B399,Applicability!$B:$B,D399,Applicability!$C:$C,C399)</f>
        <v>9.1419574199999992E-2</v>
      </c>
      <c r="I399">
        <v>3</v>
      </c>
      <c r="J399" s="87">
        <f t="shared" ref="J399:J405" si="57">H399</f>
        <v>9.1419574199999992E-2</v>
      </c>
      <c r="K399" s="88">
        <f t="shared" si="45"/>
        <v>9.1419574199999992E-2</v>
      </c>
      <c r="V399" t="s">
        <v>277</v>
      </c>
      <c r="W399" t="s">
        <v>152</v>
      </c>
      <c r="X399" t="s">
        <v>279</v>
      </c>
      <c r="Y399" t="s">
        <v>88</v>
      </c>
      <c r="Z399" t="s">
        <v>217</v>
      </c>
      <c r="AB399" t="s">
        <v>386</v>
      </c>
      <c r="AC399" s="88">
        <f>AVERAGEIFS(Applicability!$M:$M,Applicability!$A:$A,W399,Applicability!$B:$B,Y399,Applicability!$C:$C,X399)</f>
        <v>9.1419574199999992E-2</v>
      </c>
      <c r="AD399">
        <v>3</v>
      </c>
      <c r="AE399" s="87">
        <f t="shared" ref="AE399:AE405" si="58">AC399</f>
        <v>9.1419574199999992E-2</v>
      </c>
      <c r="AF399" s="88">
        <f t="shared" si="46"/>
        <v>9.1419574199999992E-2</v>
      </c>
      <c r="AJ399" t="s">
        <v>277</v>
      </c>
      <c r="AK399" t="s">
        <v>152</v>
      </c>
      <c r="AL399" t="s">
        <v>279</v>
      </c>
      <c r="AM399" t="s">
        <v>88</v>
      </c>
      <c r="AN399" t="s">
        <v>217</v>
      </c>
      <c r="AP399" t="s">
        <v>386</v>
      </c>
      <c r="AQ399" s="88">
        <f>AVERAGEIFS(Applicability!$M:$M,Applicability!$A:$A,AK399,Applicability!$B:$B,AM399,Applicability!$C:$C,AL399)</f>
        <v>9.1419574199999992E-2</v>
      </c>
      <c r="AR399">
        <v>3</v>
      </c>
      <c r="AS399" s="87">
        <f t="shared" ref="AS399:AS405" si="59">AQ399</f>
        <v>9.1419574199999992E-2</v>
      </c>
      <c r="AT399" s="88">
        <f t="shared" si="47"/>
        <v>9.1419574199999992E-2</v>
      </c>
    </row>
    <row r="400" spans="1:46">
      <c r="A400" t="s">
        <v>277</v>
      </c>
      <c r="B400" t="s">
        <v>152</v>
      </c>
      <c r="C400" t="s">
        <v>279</v>
      </c>
      <c r="D400" t="s">
        <v>199</v>
      </c>
      <c r="E400" t="s">
        <v>217</v>
      </c>
      <c r="G400" t="s">
        <v>386</v>
      </c>
      <c r="H400" s="88">
        <f>AVERAGEIFS(Applicability!$M:$M,Applicability!$A:$A,B400,Applicability!$B:$B,D400,Applicability!$C:$C,C400)</f>
        <v>9.1419574199999992E-2</v>
      </c>
      <c r="I400">
        <v>3</v>
      </c>
      <c r="J400" s="87">
        <f t="shared" si="57"/>
        <v>9.1419574199999992E-2</v>
      </c>
      <c r="K400" s="88">
        <f t="shared" si="45"/>
        <v>9.1419574199999992E-2</v>
      </c>
      <c r="V400" t="s">
        <v>277</v>
      </c>
      <c r="W400" t="s">
        <v>152</v>
      </c>
      <c r="X400" t="s">
        <v>279</v>
      </c>
      <c r="Y400" t="s">
        <v>199</v>
      </c>
      <c r="Z400" t="s">
        <v>217</v>
      </c>
      <c r="AB400" t="s">
        <v>386</v>
      </c>
      <c r="AC400" s="88">
        <f>AVERAGEIFS(Applicability!$M:$M,Applicability!$A:$A,W400,Applicability!$B:$B,Y400,Applicability!$C:$C,X400)</f>
        <v>9.1419574199999992E-2</v>
      </c>
      <c r="AD400">
        <v>3</v>
      </c>
      <c r="AE400" s="87">
        <f t="shared" si="58"/>
        <v>9.1419574199999992E-2</v>
      </c>
      <c r="AF400" s="88">
        <f t="shared" si="46"/>
        <v>9.1419574199999992E-2</v>
      </c>
      <c r="AJ400" t="s">
        <v>277</v>
      </c>
      <c r="AK400" t="s">
        <v>152</v>
      </c>
      <c r="AL400" t="s">
        <v>279</v>
      </c>
      <c r="AM400" t="s">
        <v>199</v>
      </c>
      <c r="AN400" t="s">
        <v>217</v>
      </c>
      <c r="AP400" t="s">
        <v>386</v>
      </c>
      <c r="AQ400" s="88">
        <f>AVERAGEIFS(Applicability!$M:$M,Applicability!$A:$A,AK400,Applicability!$B:$B,AM400,Applicability!$C:$C,AL400)</f>
        <v>9.1419574199999992E-2</v>
      </c>
      <c r="AR400">
        <v>3</v>
      </c>
      <c r="AS400" s="87">
        <f t="shared" si="59"/>
        <v>9.1419574199999992E-2</v>
      </c>
      <c r="AT400" s="88">
        <f t="shared" si="47"/>
        <v>9.1419574199999992E-2</v>
      </c>
    </row>
    <row r="401" spans="1:46">
      <c r="A401" t="s">
        <v>277</v>
      </c>
      <c r="B401" t="s">
        <v>152</v>
      </c>
      <c r="C401" t="s">
        <v>279</v>
      </c>
      <c r="D401" t="s">
        <v>316</v>
      </c>
      <c r="E401" t="s">
        <v>217</v>
      </c>
      <c r="G401" t="s">
        <v>386</v>
      </c>
      <c r="H401" s="88">
        <f>AVERAGEIFS(Applicability!$M:$M,Applicability!$A:$A,B401,Applicability!$B:$B,D401,Applicability!$C:$C,C401)</f>
        <v>9.1419574199999992E-2</v>
      </c>
      <c r="I401">
        <v>3</v>
      </c>
      <c r="J401" s="88">
        <f t="shared" si="57"/>
        <v>9.1419574199999992E-2</v>
      </c>
      <c r="K401" s="88">
        <f t="shared" si="45"/>
        <v>9.1419574199999992E-2</v>
      </c>
      <c r="V401" t="s">
        <v>277</v>
      </c>
      <c r="W401" t="s">
        <v>152</v>
      </c>
      <c r="X401" t="s">
        <v>279</v>
      </c>
      <c r="Y401" t="s">
        <v>316</v>
      </c>
      <c r="Z401" t="s">
        <v>217</v>
      </c>
      <c r="AB401" t="s">
        <v>386</v>
      </c>
      <c r="AC401" s="88">
        <f>AVERAGEIFS(Applicability!$M:$M,Applicability!$A:$A,W401,Applicability!$B:$B,Y401,Applicability!$C:$C,X401)</f>
        <v>9.1419574199999992E-2</v>
      </c>
      <c r="AD401">
        <v>3</v>
      </c>
      <c r="AE401" s="88">
        <f t="shared" si="58"/>
        <v>9.1419574199999992E-2</v>
      </c>
      <c r="AF401" s="88">
        <f t="shared" si="46"/>
        <v>9.1419574199999992E-2</v>
      </c>
      <c r="AJ401" t="s">
        <v>277</v>
      </c>
      <c r="AK401" t="s">
        <v>152</v>
      </c>
      <c r="AL401" t="s">
        <v>279</v>
      </c>
      <c r="AM401" t="s">
        <v>316</v>
      </c>
      <c r="AN401" t="s">
        <v>217</v>
      </c>
      <c r="AP401" t="s">
        <v>386</v>
      </c>
      <c r="AQ401" s="88">
        <f>AVERAGEIFS(Applicability!$M:$M,Applicability!$A:$A,AK401,Applicability!$B:$B,AM401,Applicability!$C:$C,AL401)</f>
        <v>9.1419574199999992E-2</v>
      </c>
      <c r="AR401">
        <v>3</v>
      </c>
      <c r="AS401" s="88">
        <f t="shared" si="59"/>
        <v>9.1419574199999992E-2</v>
      </c>
      <c r="AT401" s="88">
        <f t="shared" si="47"/>
        <v>9.1419574199999992E-2</v>
      </c>
    </row>
    <row r="402" spans="1:46">
      <c r="A402" t="s">
        <v>277</v>
      </c>
      <c r="B402" t="s">
        <v>152</v>
      </c>
      <c r="C402" t="s">
        <v>201</v>
      </c>
      <c r="D402" t="s">
        <v>88</v>
      </c>
      <c r="E402" t="s">
        <v>217</v>
      </c>
      <c r="G402" t="s">
        <v>386</v>
      </c>
      <c r="H402" s="88">
        <f>AVERAGEIFS(Applicability!$M:$M,Applicability!$A:$A,B402,Applicability!$B:$B,D402,Applicability!$C:$C,C402)</f>
        <v>1.5822618600000025E-2</v>
      </c>
      <c r="I402">
        <v>3</v>
      </c>
      <c r="J402" s="87">
        <f t="shared" si="57"/>
        <v>1.5822618600000025E-2</v>
      </c>
      <c r="K402" s="88">
        <f t="shared" si="45"/>
        <v>1.5822618600000025E-2</v>
      </c>
      <c r="V402" t="s">
        <v>277</v>
      </c>
      <c r="W402" t="s">
        <v>152</v>
      </c>
      <c r="X402" t="s">
        <v>201</v>
      </c>
      <c r="Y402" t="s">
        <v>88</v>
      </c>
      <c r="Z402" t="s">
        <v>217</v>
      </c>
      <c r="AB402" t="s">
        <v>386</v>
      </c>
      <c r="AC402" s="88">
        <f>AVERAGEIFS(Applicability!$M:$M,Applicability!$A:$A,W402,Applicability!$B:$B,Y402,Applicability!$C:$C,X402)</f>
        <v>1.5822618600000025E-2</v>
      </c>
      <c r="AD402">
        <v>3</v>
      </c>
      <c r="AE402" s="87">
        <f t="shared" si="58"/>
        <v>1.5822618600000025E-2</v>
      </c>
      <c r="AF402" s="88">
        <f t="shared" si="46"/>
        <v>1.5822618600000025E-2</v>
      </c>
      <c r="AJ402" t="s">
        <v>277</v>
      </c>
      <c r="AK402" t="s">
        <v>152</v>
      </c>
      <c r="AL402" t="s">
        <v>201</v>
      </c>
      <c r="AM402" t="s">
        <v>88</v>
      </c>
      <c r="AN402" t="s">
        <v>217</v>
      </c>
      <c r="AP402" t="s">
        <v>386</v>
      </c>
      <c r="AQ402" s="88">
        <f>AVERAGEIFS(Applicability!$M:$M,Applicability!$A:$A,AK402,Applicability!$B:$B,AM402,Applicability!$C:$C,AL402)</f>
        <v>1.5822618600000025E-2</v>
      </c>
      <c r="AR402">
        <v>3</v>
      </c>
      <c r="AS402" s="87">
        <f t="shared" si="59"/>
        <v>1.5822618600000025E-2</v>
      </c>
      <c r="AT402" s="88">
        <f t="shared" si="47"/>
        <v>1.5822618600000025E-2</v>
      </c>
    </row>
    <row r="403" spans="1:46">
      <c r="A403" t="s">
        <v>277</v>
      </c>
      <c r="B403" t="s">
        <v>152</v>
      </c>
      <c r="C403" t="s">
        <v>201</v>
      </c>
      <c r="D403" t="s">
        <v>199</v>
      </c>
      <c r="E403" t="s">
        <v>217</v>
      </c>
      <c r="G403" t="s">
        <v>386</v>
      </c>
      <c r="H403" s="88">
        <f>AVERAGEIFS(Applicability!$M:$M,Applicability!$A:$A,B403,Applicability!$B:$B,D403,Applicability!$C:$C,C403)</f>
        <v>1.5822618600000025E-2</v>
      </c>
      <c r="I403">
        <v>3</v>
      </c>
      <c r="J403" s="87">
        <f t="shared" si="57"/>
        <v>1.5822618600000025E-2</v>
      </c>
      <c r="K403" s="88">
        <f t="shared" si="45"/>
        <v>1.5822618600000025E-2</v>
      </c>
      <c r="V403" t="s">
        <v>277</v>
      </c>
      <c r="W403" t="s">
        <v>152</v>
      </c>
      <c r="X403" t="s">
        <v>201</v>
      </c>
      <c r="Y403" t="s">
        <v>199</v>
      </c>
      <c r="Z403" t="s">
        <v>217</v>
      </c>
      <c r="AB403" t="s">
        <v>386</v>
      </c>
      <c r="AC403" s="88">
        <f>AVERAGEIFS(Applicability!$M:$M,Applicability!$A:$A,W403,Applicability!$B:$B,Y403,Applicability!$C:$C,X403)</f>
        <v>1.5822618600000025E-2</v>
      </c>
      <c r="AD403">
        <v>3</v>
      </c>
      <c r="AE403" s="87">
        <f t="shared" si="58"/>
        <v>1.5822618600000025E-2</v>
      </c>
      <c r="AF403" s="88">
        <f t="shared" si="46"/>
        <v>1.5822618600000025E-2</v>
      </c>
      <c r="AJ403" t="s">
        <v>277</v>
      </c>
      <c r="AK403" t="s">
        <v>152</v>
      </c>
      <c r="AL403" t="s">
        <v>201</v>
      </c>
      <c r="AM403" t="s">
        <v>199</v>
      </c>
      <c r="AN403" t="s">
        <v>217</v>
      </c>
      <c r="AP403" t="s">
        <v>386</v>
      </c>
      <c r="AQ403" s="88">
        <f>AVERAGEIFS(Applicability!$M:$M,Applicability!$A:$A,AK403,Applicability!$B:$B,AM403,Applicability!$C:$C,AL403)</f>
        <v>1.5822618600000025E-2</v>
      </c>
      <c r="AR403">
        <v>3</v>
      </c>
      <c r="AS403" s="87">
        <f t="shared" si="59"/>
        <v>1.5822618600000025E-2</v>
      </c>
      <c r="AT403" s="88">
        <f t="shared" si="47"/>
        <v>1.5822618600000025E-2</v>
      </c>
    </row>
    <row r="404" spans="1:46">
      <c r="A404" t="s">
        <v>277</v>
      </c>
      <c r="B404" t="s">
        <v>152</v>
      </c>
      <c r="C404" t="s">
        <v>201</v>
      </c>
      <c r="D404" t="s">
        <v>316</v>
      </c>
      <c r="E404" t="s">
        <v>217</v>
      </c>
      <c r="G404" t="s">
        <v>386</v>
      </c>
      <c r="H404" s="88">
        <f>AVERAGEIFS(Applicability!$M:$M,Applicability!$A:$A,B404,Applicability!$B:$B,D404,Applicability!$C:$C,C404)</f>
        <v>1.5822618600000025E-2</v>
      </c>
      <c r="I404">
        <v>3</v>
      </c>
      <c r="J404" s="87">
        <f t="shared" si="57"/>
        <v>1.5822618600000025E-2</v>
      </c>
      <c r="K404" s="88">
        <f t="shared" si="45"/>
        <v>1.5822618600000025E-2</v>
      </c>
      <c r="V404" t="s">
        <v>277</v>
      </c>
      <c r="W404" t="s">
        <v>152</v>
      </c>
      <c r="X404" t="s">
        <v>201</v>
      </c>
      <c r="Y404" t="s">
        <v>316</v>
      </c>
      <c r="Z404" t="s">
        <v>217</v>
      </c>
      <c r="AB404" t="s">
        <v>386</v>
      </c>
      <c r="AC404" s="88">
        <f>AVERAGEIFS(Applicability!$M:$M,Applicability!$A:$A,W404,Applicability!$B:$B,Y404,Applicability!$C:$C,X404)</f>
        <v>1.5822618600000025E-2</v>
      </c>
      <c r="AD404">
        <v>3</v>
      </c>
      <c r="AE404" s="87">
        <f t="shared" si="58"/>
        <v>1.5822618600000025E-2</v>
      </c>
      <c r="AF404" s="88">
        <f t="shared" si="46"/>
        <v>1.5822618600000025E-2</v>
      </c>
      <c r="AJ404" t="s">
        <v>277</v>
      </c>
      <c r="AK404" t="s">
        <v>152</v>
      </c>
      <c r="AL404" t="s">
        <v>201</v>
      </c>
      <c r="AM404" t="s">
        <v>316</v>
      </c>
      <c r="AN404" t="s">
        <v>217</v>
      </c>
      <c r="AP404" t="s">
        <v>386</v>
      </c>
      <c r="AQ404" s="88">
        <f>AVERAGEIFS(Applicability!$M:$M,Applicability!$A:$A,AK404,Applicability!$B:$B,AM404,Applicability!$C:$C,AL404)</f>
        <v>1.5822618600000025E-2</v>
      </c>
      <c r="AR404">
        <v>3</v>
      </c>
      <c r="AS404" s="87">
        <f t="shared" si="59"/>
        <v>1.5822618600000025E-2</v>
      </c>
      <c r="AT404" s="88">
        <f t="shared" si="47"/>
        <v>1.5822618600000025E-2</v>
      </c>
    </row>
    <row r="405" spans="1:46">
      <c r="A405" t="s">
        <v>277</v>
      </c>
      <c r="B405" t="s">
        <v>284</v>
      </c>
      <c r="C405" t="s">
        <v>279</v>
      </c>
      <c r="D405" t="s">
        <v>88</v>
      </c>
      <c r="E405" t="s">
        <v>217</v>
      </c>
      <c r="G405" t="s">
        <v>386</v>
      </c>
      <c r="H405" s="88">
        <f>AVERAGEIFS(Applicability!$M:$M,Applicability!$A:$A,B405,Applicability!$B:$B,D405,Applicability!$C:$C,C405)</f>
        <v>1.5822618600000025E-2</v>
      </c>
      <c r="I405">
        <v>3</v>
      </c>
      <c r="J405" s="87">
        <f t="shared" si="57"/>
        <v>1.5822618600000025E-2</v>
      </c>
      <c r="K405" s="88">
        <f t="shared" si="45"/>
        <v>1.5822618600000025E-2</v>
      </c>
      <c r="V405" t="s">
        <v>277</v>
      </c>
      <c r="W405" t="s">
        <v>284</v>
      </c>
      <c r="X405" t="s">
        <v>279</v>
      </c>
      <c r="Y405" t="s">
        <v>88</v>
      </c>
      <c r="Z405" t="s">
        <v>217</v>
      </c>
      <c r="AB405" t="s">
        <v>386</v>
      </c>
      <c r="AC405" s="88">
        <f>AVERAGEIFS(Applicability!$M:$M,Applicability!$A:$A,W405,Applicability!$B:$B,Y405,Applicability!$C:$C,X405)</f>
        <v>1.5822618600000025E-2</v>
      </c>
      <c r="AD405">
        <v>3</v>
      </c>
      <c r="AE405" s="87">
        <f t="shared" si="58"/>
        <v>1.5822618600000025E-2</v>
      </c>
      <c r="AF405" s="88">
        <f t="shared" si="46"/>
        <v>1.5822618600000025E-2</v>
      </c>
      <c r="AJ405" t="s">
        <v>277</v>
      </c>
      <c r="AK405" t="s">
        <v>284</v>
      </c>
      <c r="AL405" t="s">
        <v>279</v>
      </c>
      <c r="AM405" t="s">
        <v>88</v>
      </c>
      <c r="AN405" t="s">
        <v>217</v>
      </c>
      <c r="AP405" t="s">
        <v>386</v>
      </c>
      <c r="AQ405" s="88">
        <f>AVERAGEIFS(Applicability!$M:$M,Applicability!$A:$A,AK405,Applicability!$B:$B,AM405,Applicability!$C:$C,AL405)</f>
        <v>1.5822618600000025E-2</v>
      </c>
      <c r="AR405">
        <v>3</v>
      </c>
      <c r="AS405" s="87">
        <f t="shared" si="59"/>
        <v>1.5822618600000025E-2</v>
      </c>
      <c r="AT405" s="88">
        <f t="shared" si="47"/>
        <v>1.5822618600000025E-2</v>
      </c>
    </row>
    <row r="406" spans="1:46">
      <c r="A406" t="s">
        <v>277</v>
      </c>
      <c r="B406" t="s">
        <v>284</v>
      </c>
      <c r="C406" t="s">
        <v>279</v>
      </c>
      <c r="D406" t="s">
        <v>199</v>
      </c>
      <c r="E406" t="s">
        <v>217</v>
      </c>
      <c r="G406" t="s">
        <v>386</v>
      </c>
      <c r="H406" s="88">
        <f>AVERAGEIFS(Applicability!$M:$M,Applicability!$A:$A,B406,Applicability!$B:$B,D406,Applicability!$C:$C,C406)</f>
        <v>0.26999999999999996</v>
      </c>
      <c r="I406">
        <v>3</v>
      </c>
      <c r="J406" s="88">
        <v>0</v>
      </c>
      <c r="K406" s="88">
        <f t="shared" si="45"/>
        <v>0</v>
      </c>
      <c r="V406" t="s">
        <v>277</v>
      </c>
      <c r="W406" t="s">
        <v>284</v>
      </c>
      <c r="X406" t="s">
        <v>279</v>
      </c>
      <c r="Y406" t="s">
        <v>199</v>
      </c>
      <c r="Z406" t="s">
        <v>217</v>
      </c>
      <c r="AB406" t="s">
        <v>386</v>
      </c>
      <c r="AC406" s="88">
        <f>AVERAGEIFS(Applicability!$M:$M,Applicability!$A:$A,W406,Applicability!$B:$B,Y406,Applicability!$C:$C,X406)</f>
        <v>0.26999999999999996</v>
      </c>
      <c r="AD406">
        <v>3</v>
      </c>
      <c r="AE406" s="88">
        <v>0</v>
      </c>
      <c r="AF406" s="88">
        <f t="shared" si="46"/>
        <v>0</v>
      </c>
      <c r="AJ406" t="s">
        <v>277</v>
      </c>
      <c r="AK406" t="s">
        <v>284</v>
      </c>
      <c r="AL406" t="s">
        <v>279</v>
      </c>
      <c r="AM406" t="s">
        <v>199</v>
      </c>
      <c r="AN406" t="s">
        <v>217</v>
      </c>
      <c r="AP406" t="s">
        <v>386</v>
      </c>
      <c r="AQ406" s="88">
        <f>AVERAGEIFS(Applicability!$M:$M,Applicability!$A:$A,AK406,Applicability!$B:$B,AM406,Applicability!$C:$C,AL406)</f>
        <v>0.26999999999999996</v>
      </c>
      <c r="AR406">
        <v>3</v>
      </c>
      <c r="AS406" s="88">
        <v>0</v>
      </c>
      <c r="AT406" s="88">
        <f t="shared" si="47"/>
        <v>0</v>
      </c>
    </row>
    <row r="407" spans="1:46">
      <c r="A407" t="s">
        <v>277</v>
      </c>
      <c r="B407" t="s">
        <v>284</v>
      </c>
      <c r="C407" t="s">
        <v>279</v>
      </c>
      <c r="D407" t="s">
        <v>316</v>
      </c>
      <c r="E407" t="s">
        <v>217</v>
      </c>
      <c r="G407" t="s">
        <v>386</v>
      </c>
      <c r="H407" s="88">
        <f>AVERAGEIFS(Applicability!$M:$M,Applicability!$A:$A,B407,Applicability!$B:$B,D407,Applicability!$C:$C,C407)</f>
        <v>0.26999999999999996</v>
      </c>
      <c r="I407">
        <v>3</v>
      </c>
      <c r="J407" s="88">
        <v>0</v>
      </c>
      <c r="K407" s="88">
        <f t="shared" si="45"/>
        <v>0</v>
      </c>
      <c r="V407" t="s">
        <v>277</v>
      </c>
      <c r="W407" t="s">
        <v>284</v>
      </c>
      <c r="X407" t="s">
        <v>279</v>
      </c>
      <c r="Y407" t="s">
        <v>316</v>
      </c>
      <c r="Z407" t="s">
        <v>217</v>
      </c>
      <c r="AB407" t="s">
        <v>386</v>
      </c>
      <c r="AC407" s="88">
        <f>AVERAGEIFS(Applicability!$M:$M,Applicability!$A:$A,W407,Applicability!$B:$B,Y407,Applicability!$C:$C,X407)</f>
        <v>0.26999999999999996</v>
      </c>
      <c r="AD407">
        <v>3</v>
      </c>
      <c r="AE407" s="88">
        <v>0</v>
      </c>
      <c r="AF407" s="88">
        <f t="shared" si="46"/>
        <v>0</v>
      </c>
      <c r="AJ407" t="s">
        <v>277</v>
      </c>
      <c r="AK407" t="s">
        <v>284</v>
      </c>
      <c r="AL407" t="s">
        <v>279</v>
      </c>
      <c r="AM407" t="s">
        <v>316</v>
      </c>
      <c r="AN407" t="s">
        <v>217</v>
      </c>
      <c r="AP407" t="s">
        <v>386</v>
      </c>
      <c r="AQ407" s="88">
        <f>AVERAGEIFS(Applicability!$M:$M,Applicability!$A:$A,AK407,Applicability!$B:$B,AM407,Applicability!$C:$C,AL407)</f>
        <v>0.26999999999999996</v>
      </c>
      <c r="AR407">
        <v>3</v>
      </c>
      <c r="AS407" s="88">
        <v>0</v>
      </c>
      <c r="AT407" s="88">
        <f t="shared" si="47"/>
        <v>0</v>
      </c>
    </row>
    <row r="408" spans="1:46">
      <c r="A408" t="s">
        <v>277</v>
      </c>
      <c r="B408" t="s">
        <v>284</v>
      </c>
      <c r="C408" t="s">
        <v>201</v>
      </c>
      <c r="D408" t="s">
        <v>88</v>
      </c>
      <c r="E408" t="s">
        <v>217</v>
      </c>
      <c r="G408" t="s">
        <v>386</v>
      </c>
      <c r="H408" s="88">
        <f>AVERAGEIFS(Applicability!$M:$M,Applicability!$A:$A,B408,Applicability!$B:$B,D408,Applicability!$C:$C,C408)</f>
        <v>9.1419574199999992E-2</v>
      </c>
      <c r="I408">
        <v>3</v>
      </c>
      <c r="J408" s="87">
        <f>H408</f>
        <v>9.1419574199999992E-2</v>
      </c>
      <c r="K408" s="88">
        <f t="shared" si="45"/>
        <v>9.1419574199999992E-2</v>
      </c>
      <c r="V408" t="s">
        <v>277</v>
      </c>
      <c r="W408" t="s">
        <v>284</v>
      </c>
      <c r="X408" t="s">
        <v>201</v>
      </c>
      <c r="Y408" t="s">
        <v>88</v>
      </c>
      <c r="Z408" t="s">
        <v>217</v>
      </c>
      <c r="AB408" t="s">
        <v>386</v>
      </c>
      <c r="AC408" s="88">
        <f>AVERAGEIFS(Applicability!$M:$M,Applicability!$A:$A,W408,Applicability!$B:$B,Y408,Applicability!$C:$C,X408)</f>
        <v>9.1419574199999992E-2</v>
      </c>
      <c r="AD408">
        <v>3</v>
      </c>
      <c r="AE408" s="87">
        <f>AC408</f>
        <v>9.1419574199999992E-2</v>
      </c>
      <c r="AF408" s="88">
        <f t="shared" si="46"/>
        <v>9.1419574199999992E-2</v>
      </c>
      <c r="AJ408" t="s">
        <v>277</v>
      </c>
      <c r="AK408" t="s">
        <v>284</v>
      </c>
      <c r="AL408" t="s">
        <v>201</v>
      </c>
      <c r="AM408" t="s">
        <v>88</v>
      </c>
      <c r="AN408" t="s">
        <v>217</v>
      </c>
      <c r="AP408" t="s">
        <v>386</v>
      </c>
      <c r="AQ408" s="88">
        <f>AVERAGEIFS(Applicability!$M:$M,Applicability!$A:$A,AK408,Applicability!$B:$B,AM408,Applicability!$C:$C,AL408)</f>
        <v>9.1419574199999992E-2</v>
      </c>
      <c r="AR408">
        <v>3</v>
      </c>
      <c r="AS408" s="87">
        <f>AQ408</f>
        <v>9.1419574199999992E-2</v>
      </c>
      <c r="AT408" s="88">
        <f t="shared" si="47"/>
        <v>9.1419574199999992E-2</v>
      </c>
    </row>
    <row r="409" spans="1:46">
      <c r="A409" t="s">
        <v>277</v>
      </c>
      <c r="B409" t="s">
        <v>284</v>
      </c>
      <c r="C409" t="s">
        <v>201</v>
      </c>
      <c r="D409" t="s">
        <v>199</v>
      </c>
      <c r="E409" t="s">
        <v>217</v>
      </c>
      <c r="G409" t="s">
        <v>386</v>
      </c>
      <c r="H409" s="88">
        <f>AVERAGEIFS(Applicability!$M:$M,Applicability!$A:$A,B409,Applicability!$B:$B,D409,Applicability!$C:$C,C409)</f>
        <v>0.11999999999999997</v>
      </c>
      <c r="I409">
        <v>3</v>
      </c>
      <c r="J409" s="88">
        <f>1-SUM(J367,J379,J385,J397,J403,J415)</f>
        <v>9.1773814000001286E-3</v>
      </c>
      <c r="K409" s="88">
        <f t="shared" si="45"/>
        <v>9.1773814000001286E-3</v>
      </c>
      <c r="V409" t="s">
        <v>277</v>
      </c>
      <c r="W409" t="s">
        <v>284</v>
      </c>
      <c r="X409" t="s">
        <v>201</v>
      </c>
      <c r="Y409" t="s">
        <v>199</v>
      </c>
      <c r="Z409" t="s">
        <v>217</v>
      </c>
      <c r="AB409" t="s">
        <v>386</v>
      </c>
      <c r="AC409" s="88">
        <f>AVERAGEIFS(Applicability!$M:$M,Applicability!$A:$A,W409,Applicability!$B:$B,Y409,Applicability!$C:$C,X409)</f>
        <v>0.11999999999999997</v>
      </c>
      <c r="AD409">
        <v>3</v>
      </c>
      <c r="AE409" s="88">
        <f>1-SUM(AE367,AE379,AE385,AE397,AE403,AE415)</f>
        <v>9.1773814000001286E-3</v>
      </c>
      <c r="AF409" s="88">
        <f t="shared" si="46"/>
        <v>9.1773814000001286E-3</v>
      </c>
      <c r="AJ409" t="s">
        <v>277</v>
      </c>
      <c r="AK409" t="s">
        <v>284</v>
      </c>
      <c r="AL409" t="s">
        <v>201</v>
      </c>
      <c r="AM409" t="s">
        <v>199</v>
      </c>
      <c r="AN409" t="s">
        <v>217</v>
      </c>
      <c r="AP409" t="s">
        <v>386</v>
      </c>
      <c r="AQ409" s="88">
        <f>AVERAGEIFS(Applicability!$M:$M,Applicability!$A:$A,AK409,Applicability!$B:$B,AM409,Applicability!$C:$C,AL409)</f>
        <v>0.11999999999999997</v>
      </c>
      <c r="AR409">
        <v>3</v>
      </c>
      <c r="AS409" s="88">
        <f>1-SUM(AS367,AS379,AS385,AS397,AS403,AS415)</f>
        <v>9.1773814000001286E-3</v>
      </c>
      <c r="AT409" s="88">
        <f t="shared" si="47"/>
        <v>9.1773814000001286E-3</v>
      </c>
    </row>
    <row r="410" spans="1:46">
      <c r="A410" t="s">
        <v>277</v>
      </c>
      <c r="B410" t="s">
        <v>284</v>
      </c>
      <c r="C410" t="s">
        <v>201</v>
      </c>
      <c r="D410" t="s">
        <v>316</v>
      </c>
      <c r="E410" t="s">
        <v>217</v>
      </c>
      <c r="G410" t="s">
        <v>386</v>
      </c>
      <c r="H410" s="88">
        <f>AVERAGEIFS(Applicability!$M:$M,Applicability!$A:$A,B410,Applicability!$B:$B,D410,Applicability!$C:$C,C410)</f>
        <v>0.11999999999999997</v>
      </c>
      <c r="I410">
        <v>3</v>
      </c>
      <c r="J410" s="88">
        <f>1-SUM(J368,J380,J386,J398,J404,J416)</f>
        <v>9.1773814000001286E-3</v>
      </c>
      <c r="K410" s="88">
        <f t="shared" si="45"/>
        <v>9.1773814000001286E-3</v>
      </c>
      <c r="V410" t="s">
        <v>277</v>
      </c>
      <c r="W410" t="s">
        <v>284</v>
      </c>
      <c r="X410" t="s">
        <v>201</v>
      </c>
      <c r="Y410" t="s">
        <v>316</v>
      </c>
      <c r="Z410" t="s">
        <v>217</v>
      </c>
      <c r="AB410" t="s">
        <v>386</v>
      </c>
      <c r="AC410" s="88">
        <f>AVERAGEIFS(Applicability!$M:$M,Applicability!$A:$A,W410,Applicability!$B:$B,Y410,Applicability!$C:$C,X410)</f>
        <v>0.11999999999999997</v>
      </c>
      <c r="AD410">
        <v>3</v>
      </c>
      <c r="AE410" s="88">
        <f>1-SUM(AE368,AE380,AE386,AE398,AE404,AE416)</f>
        <v>9.1773814000001286E-3</v>
      </c>
      <c r="AF410" s="88">
        <f t="shared" si="46"/>
        <v>9.1773814000001286E-3</v>
      </c>
      <c r="AJ410" t="s">
        <v>277</v>
      </c>
      <c r="AK410" t="s">
        <v>284</v>
      </c>
      <c r="AL410" t="s">
        <v>201</v>
      </c>
      <c r="AM410" t="s">
        <v>316</v>
      </c>
      <c r="AN410" t="s">
        <v>217</v>
      </c>
      <c r="AP410" t="s">
        <v>386</v>
      </c>
      <c r="AQ410" s="88">
        <f>AVERAGEIFS(Applicability!$M:$M,Applicability!$A:$A,AK410,Applicability!$B:$B,AM410,Applicability!$C:$C,AL410)</f>
        <v>0.11999999999999997</v>
      </c>
      <c r="AR410">
        <v>3</v>
      </c>
      <c r="AS410" s="88">
        <f>1-SUM(AS368,AS380,AS386,AS398,AS404,AS416)</f>
        <v>9.1773814000001286E-3</v>
      </c>
      <c r="AT410" s="88">
        <f t="shared" si="47"/>
        <v>9.1773814000001286E-3</v>
      </c>
    </row>
    <row r="411" spans="1:46">
      <c r="A411" t="s">
        <v>277</v>
      </c>
      <c r="B411" t="s">
        <v>154</v>
      </c>
      <c r="C411" t="s">
        <v>279</v>
      </c>
      <c r="D411" t="s">
        <v>88</v>
      </c>
      <c r="E411" t="s">
        <v>217</v>
      </c>
      <c r="G411" t="s">
        <v>386</v>
      </c>
      <c r="H411" s="88">
        <f>AVERAGEIFS(Applicability!$M:$M,Applicability!$A:$A,B411,Applicability!$B:$B,D411,Applicability!$C:$C,C411)</f>
        <v>0.216</v>
      </c>
      <c r="I411">
        <v>3</v>
      </c>
      <c r="J411" s="87">
        <f>H411</f>
        <v>0.216</v>
      </c>
      <c r="K411" s="88">
        <f t="shared" si="45"/>
        <v>0.216</v>
      </c>
      <c r="V411" t="s">
        <v>277</v>
      </c>
      <c r="W411" t="s">
        <v>154</v>
      </c>
      <c r="X411" t="s">
        <v>279</v>
      </c>
      <c r="Y411" t="s">
        <v>88</v>
      </c>
      <c r="Z411" t="s">
        <v>217</v>
      </c>
      <c r="AB411" t="s">
        <v>386</v>
      </c>
      <c r="AC411" s="88">
        <f>AVERAGEIFS(Applicability!$M:$M,Applicability!$A:$A,W411,Applicability!$B:$B,Y411,Applicability!$C:$C,X411)</f>
        <v>0.216</v>
      </c>
      <c r="AD411">
        <v>3</v>
      </c>
      <c r="AE411" s="87">
        <f>AC411</f>
        <v>0.216</v>
      </c>
      <c r="AF411" s="88">
        <f t="shared" si="46"/>
        <v>0.216</v>
      </c>
      <c r="AJ411" t="s">
        <v>277</v>
      </c>
      <c r="AK411" t="s">
        <v>154</v>
      </c>
      <c r="AL411" t="s">
        <v>279</v>
      </c>
      <c r="AM411" t="s">
        <v>88</v>
      </c>
      <c r="AN411" t="s">
        <v>217</v>
      </c>
      <c r="AP411" t="s">
        <v>386</v>
      </c>
      <c r="AQ411" s="88">
        <f>AVERAGEIFS(Applicability!$M:$M,Applicability!$A:$A,AK411,Applicability!$B:$B,AM411,Applicability!$C:$C,AL411)</f>
        <v>0.216</v>
      </c>
      <c r="AR411">
        <v>3</v>
      </c>
      <c r="AS411" s="87">
        <f>AQ411</f>
        <v>0.216</v>
      </c>
      <c r="AT411" s="88">
        <f t="shared" si="47"/>
        <v>0.216</v>
      </c>
    </row>
    <row r="412" spans="1:46">
      <c r="A412" t="s">
        <v>277</v>
      </c>
      <c r="B412" t="s">
        <v>154</v>
      </c>
      <c r="C412" t="s">
        <v>279</v>
      </c>
      <c r="D412" t="s">
        <v>199</v>
      </c>
      <c r="E412" t="s">
        <v>217</v>
      </c>
      <c r="G412" t="s">
        <v>386</v>
      </c>
      <c r="H412" s="88">
        <f>AVERAGEIFS(Applicability!$M:$M,Applicability!$A:$A,B412,Applicability!$B:$B,D412,Applicability!$C:$C,C412)</f>
        <v>0.54</v>
      </c>
      <c r="I412">
        <v>3</v>
      </c>
      <c r="J412" s="87">
        <f>1-SUM(J364,J382,J400,J376)</f>
        <v>0.20608042579999997</v>
      </c>
      <c r="K412" s="88">
        <f t="shared" ref="K412:K475" si="60">IF(J412&lt;&gt;"",J412,H412)</f>
        <v>0.20608042579999997</v>
      </c>
      <c r="V412" t="s">
        <v>277</v>
      </c>
      <c r="W412" t="s">
        <v>154</v>
      </c>
      <c r="X412" t="s">
        <v>279</v>
      </c>
      <c r="Y412" t="s">
        <v>199</v>
      </c>
      <c r="Z412" t="s">
        <v>217</v>
      </c>
      <c r="AB412" t="s">
        <v>386</v>
      </c>
      <c r="AC412" s="88">
        <f>AVERAGEIFS(Applicability!$M:$M,Applicability!$A:$A,W412,Applicability!$B:$B,Y412,Applicability!$C:$C,X412)</f>
        <v>0.54</v>
      </c>
      <c r="AD412">
        <v>3</v>
      </c>
      <c r="AE412" s="87">
        <f>1-SUM(AE364,AE382,AE400,AE376)</f>
        <v>0.20608042579999997</v>
      </c>
      <c r="AF412" s="88">
        <f t="shared" ref="AF412:AF475" si="61">IF(AE412&lt;&gt;"",AE412,AC412)</f>
        <v>0.20608042579999997</v>
      </c>
      <c r="AJ412" t="s">
        <v>277</v>
      </c>
      <c r="AK412" t="s">
        <v>154</v>
      </c>
      <c r="AL412" t="s">
        <v>279</v>
      </c>
      <c r="AM412" t="s">
        <v>199</v>
      </c>
      <c r="AN412" t="s">
        <v>217</v>
      </c>
      <c r="AP412" t="s">
        <v>386</v>
      </c>
      <c r="AQ412" s="88">
        <f>AVERAGEIFS(Applicability!$M:$M,Applicability!$A:$A,AK412,Applicability!$B:$B,AM412,Applicability!$C:$C,AL412)</f>
        <v>0.54</v>
      </c>
      <c r="AR412">
        <v>3</v>
      </c>
      <c r="AS412" s="87">
        <f>1-SUM(AS364,AS382,AS400,AS376)</f>
        <v>0.20608042579999997</v>
      </c>
      <c r="AT412" s="88">
        <f t="shared" ref="AT412:AT475" si="62">IF(AS412&lt;&gt;"",AS412,AQ412)</f>
        <v>0.20608042579999997</v>
      </c>
    </row>
    <row r="413" spans="1:46">
      <c r="A413" t="s">
        <v>277</v>
      </c>
      <c r="B413" t="s">
        <v>154</v>
      </c>
      <c r="C413" t="s">
        <v>279</v>
      </c>
      <c r="D413" t="s">
        <v>316</v>
      </c>
      <c r="E413" t="s">
        <v>217</v>
      </c>
      <c r="G413" t="s">
        <v>386</v>
      </c>
      <c r="H413" s="88">
        <f>AVERAGEIFS(Applicability!$M:$M,Applicability!$A:$A,B413,Applicability!$B:$B,D413,Applicability!$C:$C,C413)</f>
        <v>0.54</v>
      </c>
      <c r="I413">
        <v>3</v>
      </c>
      <c r="J413" s="87">
        <f>1-SUM(J365,J383,J401)</f>
        <v>0.47608042579999998</v>
      </c>
      <c r="K413" s="88">
        <f t="shared" si="60"/>
        <v>0.47608042579999998</v>
      </c>
      <c r="V413" t="s">
        <v>277</v>
      </c>
      <c r="W413" t="s">
        <v>154</v>
      </c>
      <c r="X413" t="s">
        <v>279</v>
      </c>
      <c r="Y413" t="s">
        <v>316</v>
      </c>
      <c r="Z413" t="s">
        <v>217</v>
      </c>
      <c r="AB413" t="s">
        <v>386</v>
      </c>
      <c r="AC413" s="88">
        <f>AVERAGEIFS(Applicability!$M:$M,Applicability!$A:$A,W413,Applicability!$B:$B,Y413,Applicability!$C:$C,X413)</f>
        <v>0.54</v>
      </c>
      <c r="AD413">
        <v>3</v>
      </c>
      <c r="AE413" s="87">
        <f>1-SUM(AE365,AE383,AE401)</f>
        <v>0.47608042579999998</v>
      </c>
      <c r="AF413" s="88">
        <f t="shared" si="61"/>
        <v>0.47608042579999998</v>
      </c>
      <c r="AJ413" t="s">
        <v>277</v>
      </c>
      <c r="AK413" t="s">
        <v>154</v>
      </c>
      <c r="AL413" t="s">
        <v>279</v>
      </c>
      <c r="AM413" t="s">
        <v>316</v>
      </c>
      <c r="AN413" t="s">
        <v>217</v>
      </c>
      <c r="AP413" t="s">
        <v>386</v>
      </c>
      <c r="AQ413" s="88">
        <f>AVERAGEIFS(Applicability!$M:$M,Applicability!$A:$A,AK413,Applicability!$B:$B,AM413,Applicability!$C:$C,AL413)</f>
        <v>0.54</v>
      </c>
      <c r="AR413">
        <v>3</v>
      </c>
      <c r="AS413" s="87">
        <f>1-SUM(AS365,AS383,AS401)</f>
        <v>0.47608042579999998</v>
      </c>
      <c r="AT413" s="88">
        <f t="shared" si="62"/>
        <v>0.47608042579999998</v>
      </c>
    </row>
    <row r="414" spans="1:46">
      <c r="A414" t="s">
        <v>277</v>
      </c>
      <c r="B414" t="s">
        <v>154</v>
      </c>
      <c r="C414" t="s">
        <v>201</v>
      </c>
      <c r="D414" t="s">
        <v>88</v>
      </c>
      <c r="E414" t="s">
        <v>217</v>
      </c>
      <c r="G414" t="s">
        <v>386</v>
      </c>
      <c r="H414" s="88">
        <f>AVERAGEIFS(Applicability!$M:$M,Applicability!$A:$A,B414,Applicability!$B:$B,D414,Applicability!$C:$C,C414)</f>
        <v>0.18000000000000002</v>
      </c>
      <c r="I414">
        <v>3</v>
      </c>
      <c r="J414" s="87">
        <f>H414</f>
        <v>0.18000000000000002</v>
      </c>
      <c r="K414" s="88">
        <f t="shared" si="60"/>
        <v>0.18000000000000002</v>
      </c>
      <c r="V414" t="s">
        <v>277</v>
      </c>
      <c r="W414" t="s">
        <v>154</v>
      </c>
      <c r="X414" t="s">
        <v>201</v>
      </c>
      <c r="Y414" t="s">
        <v>88</v>
      </c>
      <c r="Z414" t="s">
        <v>217</v>
      </c>
      <c r="AB414" t="s">
        <v>386</v>
      </c>
      <c r="AC414" s="88">
        <f>AVERAGEIFS(Applicability!$M:$M,Applicability!$A:$A,W414,Applicability!$B:$B,Y414,Applicability!$C:$C,X414)</f>
        <v>0.18000000000000002</v>
      </c>
      <c r="AD414">
        <v>3</v>
      </c>
      <c r="AE414" s="87">
        <f>AC414</f>
        <v>0.18000000000000002</v>
      </c>
      <c r="AF414" s="88">
        <f t="shared" si="61"/>
        <v>0.18000000000000002</v>
      </c>
      <c r="AJ414" t="s">
        <v>277</v>
      </c>
      <c r="AK414" t="s">
        <v>154</v>
      </c>
      <c r="AL414" t="s">
        <v>201</v>
      </c>
      <c r="AM414" t="s">
        <v>88</v>
      </c>
      <c r="AN414" t="s">
        <v>217</v>
      </c>
      <c r="AP414" t="s">
        <v>386</v>
      </c>
      <c r="AQ414" s="88">
        <f>AVERAGEIFS(Applicability!$M:$M,Applicability!$A:$A,AK414,Applicability!$B:$B,AM414,Applicability!$C:$C,AL414)</f>
        <v>0.18000000000000002</v>
      </c>
      <c r="AR414">
        <v>3</v>
      </c>
      <c r="AS414" s="87">
        <f>AQ414</f>
        <v>0.18000000000000002</v>
      </c>
      <c r="AT414" s="88">
        <f t="shared" si="62"/>
        <v>0.18000000000000002</v>
      </c>
    </row>
    <row r="415" spans="1:46">
      <c r="A415" t="s">
        <v>277</v>
      </c>
      <c r="B415" t="s">
        <v>154</v>
      </c>
      <c r="C415" t="s">
        <v>201</v>
      </c>
      <c r="D415" t="s">
        <v>199</v>
      </c>
      <c r="E415" t="s">
        <v>217</v>
      </c>
      <c r="G415" t="s">
        <v>386</v>
      </c>
      <c r="H415" s="88">
        <f>AVERAGEIFS(Applicability!$M:$M,Applicability!$A:$A,B415,Applicability!$B:$B,D415,Applicability!$C:$C,C415)</f>
        <v>0.44999999999999996</v>
      </c>
      <c r="I415">
        <v>3</v>
      </c>
      <c r="J415" s="87">
        <f>H415</f>
        <v>0.44999999999999996</v>
      </c>
      <c r="K415" s="88">
        <f t="shared" si="60"/>
        <v>0.44999999999999996</v>
      </c>
      <c r="V415" t="s">
        <v>277</v>
      </c>
      <c r="W415" t="s">
        <v>154</v>
      </c>
      <c r="X415" t="s">
        <v>201</v>
      </c>
      <c r="Y415" t="s">
        <v>199</v>
      </c>
      <c r="Z415" t="s">
        <v>217</v>
      </c>
      <c r="AB415" t="s">
        <v>386</v>
      </c>
      <c r="AC415" s="88">
        <f>AVERAGEIFS(Applicability!$M:$M,Applicability!$A:$A,W415,Applicability!$B:$B,Y415,Applicability!$C:$C,X415)</f>
        <v>0.44999999999999996</v>
      </c>
      <c r="AD415">
        <v>3</v>
      </c>
      <c r="AE415" s="87">
        <f>AC415</f>
        <v>0.44999999999999996</v>
      </c>
      <c r="AF415" s="88">
        <f t="shared" si="61"/>
        <v>0.44999999999999996</v>
      </c>
      <c r="AJ415" t="s">
        <v>277</v>
      </c>
      <c r="AK415" t="s">
        <v>154</v>
      </c>
      <c r="AL415" t="s">
        <v>201</v>
      </c>
      <c r="AM415" t="s">
        <v>199</v>
      </c>
      <c r="AN415" t="s">
        <v>217</v>
      </c>
      <c r="AP415" t="s">
        <v>386</v>
      </c>
      <c r="AQ415" s="88">
        <f>AVERAGEIFS(Applicability!$M:$M,Applicability!$A:$A,AK415,Applicability!$B:$B,AM415,Applicability!$C:$C,AL415)</f>
        <v>0.44999999999999996</v>
      </c>
      <c r="AR415">
        <v>3</v>
      </c>
      <c r="AS415" s="87">
        <f>AQ415</f>
        <v>0.44999999999999996</v>
      </c>
      <c r="AT415" s="88">
        <f t="shared" si="62"/>
        <v>0.44999999999999996</v>
      </c>
    </row>
    <row r="416" spans="1:46">
      <c r="A416" t="s">
        <v>277</v>
      </c>
      <c r="B416" t="s">
        <v>154</v>
      </c>
      <c r="C416" t="s">
        <v>201</v>
      </c>
      <c r="D416" t="s">
        <v>316</v>
      </c>
      <c r="E416" t="s">
        <v>217</v>
      </c>
      <c r="G416" t="s">
        <v>386</v>
      </c>
      <c r="H416" s="88">
        <f>AVERAGEIFS(Applicability!$M:$M,Applicability!$A:$A,B416,Applicability!$B:$B,D416,Applicability!$C:$C,C416)</f>
        <v>0.44999999999999996</v>
      </c>
      <c r="I416">
        <v>3</v>
      </c>
      <c r="J416" s="87">
        <f>H416</f>
        <v>0.44999999999999996</v>
      </c>
      <c r="K416" s="88">
        <f t="shared" si="60"/>
        <v>0.44999999999999996</v>
      </c>
      <c r="V416" t="s">
        <v>277</v>
      </c>
      <c r="W416" t="s">
        <v>154</v>
      </c>
      <c r="X416" t="s">
        <v>201</v>
      </c>
      <c r="Y416" t="s">
        <v>316</v>
      </c>
      <c r="Z416" t="s">
        <v>217</v>
      </c>
      <c r="AB416" t="s">
        <v>386</v>
      </c>
      <c r="AC416" s="88">
        <f>AVERAGEIFS(Applicability!$M:$M,Applicability!$A:$A,W416,Applicability!$B:$B,Y416,Applicability!$C:$C,X416)</f>
        <v>0.44999999999999996</v>
      </c>
      <c r="AD416">
        <v>3</v>
      </c>
      <c r="AE416" s="87">
        <f>AC416</f>
        <v>0.44999999999999996</v>
      </c>
      <c r="AF416" s="88">
        <f t="shared" si="61"/>
        <v>0.44999999999999996</v>
      </c>
      <c r="AJ416" t="s">
        <v>277</v>
      </c>
      <c r="AK416" t="s">
        <v>154</v>
      </c>
      <c r="AL416" t="s">
        <v>201</v>
      </c>
      <c r="AM416" t="s">
        <v>316</v>
      </c>
      <c r="AN416" t="s">
        <v>217</v>
      </c>
      <c r="AP416" t="s">
        <v>386</v>
      </c>
      <c r="AQ416" s="88">
        <f>AVERAGEIFS(Applicability!$M:$M,Applicability!$A:$A,AK416,Applicability!$B:$B,AM416,Applicability!$C:$C,AL416)</f>
        <v>0.44999999999999996</v>
      </c>
      <c r="AR416">
        <v>3</v>
      </c>
      <c r="AS416" s="87">
        <f>AQ416</f>
        <v>0.44999999999999996</v>
      </c>
      <c r="AT416" s="88">
        <f t="shared" si="62"/>
        <v>0.44999999999999996</v>
      </c>
    </row>
    <row r="417" spans="1:46">
      <c r="A417" t="s">
        <v>277</v>
      </c>
      <c r="B417" t="s">
        <v>285</v>
      </c>
      <c r="C417" t="s">
        <v>279</v>
      </c>
      <c r="D417" t="s">
        <v>88</v>
      </c>
      <c r="E417" t="s">
        <v>223</v>
      </c>
      <c r="G417" t="s">
        <v>386</v>
      </c>
      <c r="H417" s="88">
        <f>AVERAGEIFS(Applicability!$M:$M,Applicability!$A:$A,B417,Applicability!$B:$B,D417,Applicability!$C:$C,C417)</f>
        <v>0.22499999999999998</v>
      </c>
      <c r="K417" s="88">
        <f t="shared" si="60"/>
        <v>0.22499999999999998</v>
      </c>
      <c r="V417" t="s">
        <v>277</v>
      </c>
      <c r="W417" t="s">
        <v>285</v>
      </c>
      <c r="X417" t="s">
        <v>279</v>
      </c>
      <c r="Y417" t="s">
        <v>88</v>
      </c>
      <c r="Z417" t="s">
        <v>223</v>
      </c>
      <c r="AB417" t="s">
        <v>386</v>
      </c>
      <c r="AC417" s="88">
        <f>AVERAGEIFS(Applicability!$M:$M,Applicability!$A:$A,W417,Applicability!$B:$B,Y417,Applicability!$C:$C,X417)</f>
        <v>0.22499999999999998</v>
      </c>
      <c r="AF417" s="88">
        <f t="shared" si="61"/>
        <v>0.22499999999999998</v>
      </c>
      <c r="AJ417" t="s">
        <v>277</v>
      </c>
      <c r="AK417" t="s">
        <v>285</v>
      </c>
      <c r="AL417" t="s">
        <v>279</v>
      </c>
      <c r="AM417" t="s">
        <v>88</v>
      </c>
      <c r="AN417" t="s">
        <v>223</v>
      </c>
      <c r="AP417" t="s">
        <v>386</v>
      </c>
      <c r="AQ417" s="88">
        <f>AVERAGEIFS(Applicability!$M:$M,Applicability!$A:$A,AK417,Applicability!$B:$B,AM417,Applicability!$C:$C,AL417)</f>
        <v>0.22499999999999998</v>
      </c>
      <c r="AT417" s="88">
        <f t="shared" si="62"/>
        <v>0.22499999999999998</v>
      </c>
    </row>
    <row r="418" spans="1:46">
      <c r="A418" t="s">
        <v>277</v>
      </c>
      <c r="B418" t="s">
        <v>285</v>
      </c>
      <c r="C418" t="s">
        <v>279</v>
      </c>
      <c r="D418" t="s">
        <v>199</v>
      </c>
      <c r="E418" t="s">
        <v>223</v>
      </c>
      <c r="G418" t="s">
        <v>386</v>
      </c>
      <c r="H418" s="88">
        <f>AVERAGEIFS(Applicability!$M:$M,Applicability!$A:$A,B418,Applicability!$B:$B,D418,Applicability!$C:$C,C418)</f>
        <v>0.9</v>
      </c>
      <c r="K418" s="88">
        <f t="shared" si="60"/>
        <v>0.9</v>
      </c>
      <c r="V418" t="s">
        <v>277</v>
      </c>
      <c r="W418" t="s">
        <v>285</v>
      </c>
      <c r="X418" t="s">
        <v>279</v>
      </c>
      <c r="Y418" t="s">
        <v>199</v>
      </c>
      <c r="Z418" t="s">
        <v>223</v>
      </c>
      <c r="AB418" t="s">
        <v>386</v>
      </c>
      <c r="AC418" s="88">
        <f>AVERAGEIFS(Applicability!$M:$M,Applicability!$A:$A,W418,Applicability!$B:$B,Y418,Applicability!$C:$C,X418)</f>
        <v>0.9</v>
      </c>
      <c r="AF418" s="88">
        <f t="shared" si="61"/>
        <v>0.9</v>
      </c>
      <c r="AJ418" t="s">
        <v>277</v>
      </c>
      <c r="AK418" t="s">
        <v>285</v>
      </c>
      <c r="AL418" t="s">
        <v>279</v>
      </c>
      <c r="AM418" t="s">
        <v>199</v>
      </c>
      <c r="AN418" t="s">
        <v>223</v>
      </c>
      <c r="AP418" t="s">
        <v>386</v>
      </c>
      <c r="AQ418" s="88">
        <f>AVERAGEIFS(Applicability!$M:$M,Applicability!$A:$A,AK418,Applicability!$B:$B,AM418,Applicability!$C:$C,AL418)</f>
        <v>0.9</v>
      </c>
      <c r="AT418" s="88">
        <f t="shared" si="62"/>
        <v>0.9</v>
      </c>
    </row>
    <row r="419" spans="1:46">
      <c r="A419" t="s">
        <v>277</v>
      </c>
      <c r="B419" t="s">
        <v>285</v>
      </c>
      <c r="C419" t="s">
        <v>279</v>
      </c>
      <c r="D419" t="s">
        <v>316</v>
      </c>
      <c r="E419" t="s">
        <v>223</v>
      </c>
      <c r="G419" t="s">
        <v>386</v>
      </c>
      <c r="H419" s="88">
        <f>AVERAGEIFS(Applicability!$M:$M,Applicability!$A:$A,B419,Applicability!$B:$B,D419,Applicability!$C:$C,C419)</f>
        <v>0.9</v>
      </c>
      <c r="K419" s="88">
        <f t="shared" si="60"/>
        <v>0.9</v>
      </c>
      <c r="V419" t="s">
        <v>277</v>
      </c>
      <c r="W419" t="s">
        <v>285</v>
      </c>
      <c r="X419" t="s">
        <v>279</v>
      </c>
      <c r="Y419" t="s">
        <v>316</v>
      </c>
      <c r="Z419" t="s">
        <v>223</v>
      </c>
      <c r="AB419" t="s">
        <v>386</v>
      </c>
      <c r="AC419" s="88">
        <f>AVERAGEIFS(Applicability!$M:$M,Applicability!$A:$A,W419,Applicability!$B:$B,Y419,Applicability!$C:$C,X419)</f>
        <v>0.9</v>
      </c>
      <c r="AF419" s="88">
        <f t="shared" si="61"/>
        <v>0.9</v>
      </c>
      <c r="AJ419" t="s">
        <v>277</v>
      </c>
      <c r="AK419" t="s">
        <v>285</v>
      </c>
      <c r="AL419" t="s">
        <v>279</v>
      </c>
      <c r="AM419" t="s">
        <v>316</v>
      </c>
      <c r="AN419" t="s">
        <v>223</v>
      </c>
      <c r="AP419" t="s">
        <v>386</v>
      </c>
      <c r="AQ419" s="88">
        <f>AVERAGEIFS(Applicability!$M:$M,Applicability!$A:$A,AK419,Applicability!$B:$B,AM419,Applicability!$C:$C,AL419)</f>
        <v>0.9</v>
      </c>
      <c r="AT419" s="88">
        <f t="shared" si="62"/>
        <v>0.9</v>
      </c>
    </row>
    <row r="420" spans="1:46">
      <c r="A420" t="s">
        <v>277</v>
      </c>
      <c r="B420" t="s">
        <v>285</v>
      </c>
      <c r="C420" t="s">
        <v>201</v>
      </c>
      <c r="D420" t="s">
        <v>88</v>
      </c>
      <c r="E420" t="s">
        <v>223</v>
      </c>
      <c r="G420" t="s">
        <v>386</v>
      </c>
      <c r="H420" s="88">
        <f>AVERAGEIFS(Applicability!$M:$M,Applicability!$A:$A,B420,Applicability!$B:$B,D420,Applicability!$C:$C,C420)</f>
        <v>0.22499999999999998</v>
      </c>
      <c r="K420" s="88">
        <f t="shared" si="60"/>
        <v>0.22499999999999998</v>
      </c>
      <c r="V420" t="s">
        <v>277</v>
      </c>
      <c r="W420" t="s">
        <v>285</v>
      </c>
      <c r="X420" t="s">
        <v>201</v>
      </c>
      <c r="Y420" t="s">
        <v>88</v>
      </c>
      <c r="Z420" t="s">
        <v>223</v>
      </c>
      <c r="AB420" t="s">
        <v>386</v>
      </c>
      <c r="AC420" s="88">
        <f>AVERAGEIFS(Applicability!$M:$M,Applicability!$A:$A,W420,Applicability!$B:$B,Y420,Applicability!$C:$C,X420)</f>
        <v>0.22499999999999998</v>
      </c>
      <c r="AF420" s="88">
        <f t="shared" si="61"/>
        <v>0.22499999999999998</v>
      </c>
      <c r="AJ420" t="s">
        <v>277</v>
      </c>
      <c r="AK420" t="s">
        <v>285</v>
      </c>
      <c r="AL420" t="s">
        <v>201</v>
      </c>
      <c r="AM420" t="s">
        <v>88</v>
      </c>
      <c r="AN420" t="s">
        <v>223</v>
      </c>
      <c r="AP420" t="s">
        <v>386</v>
      </c>
      <c r="AQ420" s="88">
        <f>AVERAGEIFS(Applicability!$M:$M,Applicability!$A:$A,AK420,Applicability!$B:$B,AM420,Applicability!$C:$C,AL420)</f>
        <v>0.22499999999999998</v>
      </c>
      <c r="AT420" s="88">
        <f t="shared" si="62"/>
        <v>0.22499999999999998</v>
      </c>
    </row>
    <row r="421" spans="1:46">
      <c r="A421" t="s">
        <v>277</v>
      </c>
      <c r="B421" t="s">
        <v>285</v>
      </c>
      <c r="C421" t="s">
        <v>201</v>
      </c>
      <c r="D421" t="s">
        <v>199</v>
      </c>
      <c r="E421" t="s">
        <v>223</v>
      </c>
      <c r="G421" t="s">
        <v>386</v>
      </c>
      <c r="H421" s="88">
        <f>AVERAGEIFS(Applicability!$M:$M,Applicability!$A:$A,B421,Applicability!$B:$B,D421,Applicability!$C:$C,C421)</f>
        <v>0.9</v>
      </c>
      <c r="K421" s="88">
        <f t="shared" si="60"/>
        <v>0.9</v>
      </c>
      <c r="V421" t="s">
        <v>277</v>
      </c>
      <c r="W421" t="s">
        <v>285</v>
      </c>
      <c r="X421" t="s">
        <v>201</v>
      </c>
      <c r="Y421" t="s">
        <v>199</v>
      </c>
      <c r="Z421" t="s">
        <v>223</v>
      </c>
      <c r="AB421" t="s">
        <v>386</v>
      </c>
      <c r="AC421" s="88">
        <f>AVERAGEIFS(Applicability!$M:$M,Applicability!$A:$A,W421,Applicability!$B:$B,Y421,Applicability!$C:$C,X421)</f>
        <v>0.9</v>
      </c>
      <c r="AF421" s="88">
        <f t="shared" si="61"/>
        <v>0.9</v>
      </c>
      <c r="AJ421" t="s">
        <v>277</v>
      </c>
      <c r="AK421" t="s">
        <v>285</v>
      </c>
      <c r="AL421" t="s">
        <v>201</v>
      </c>
      <c r="AM421" t="s">
        <v>199</v>
      </c>
      <c r="AN421" t="s">
        <v>223</v>
      </c>
      <c r="AP421" t="s">
        <v>386</v>
      </c>
      <c r="AQ421" s="88">
        <f>AVERAGEIFS(Applicability!$M:$M,Applicability!$A:$A,AK421,Applicability!$B:$B,AM421,Applicability!$C:$C,AL421)</f>
        <v>0.9</v>
      </c>
      <c r="AT421" s="88">
        <f t="shared" si="62"/>
        <v>0.9</v>
      </c>
    </row>
    <row r="422" spans="1:46">
      <c r="A422" t="s">
        <v>277</v>
      </c>
      <c r="B422" t="s">
        <v>285</v>
      </c>
      <c r="C422" t="s">
        <v>201</v>
      </c>
      <c r="D422" t="s">
        <v>316</v>
      </c>
      <c r="E422" t="s">
        <v>223</v>
      </c>
      <c r="G422" t="s">
        <v>386</v>
      </c>
      <c r="H422" s="88">
        <f>AVERAGEIFS(Applicability!$M:$M,Applicability!$A:$A,B422,Applicability!$B:$B,D422,Applicability!$C:$C,C422)</f>
        <v>0.9</v>
      </c>
      <c r="K422" s="88">
        <f t="shared" si="60"/>
        <v>0.9</v>
      </c>
      <c r="V422" t="s">
        <v>277</v>
      </c>
      <c r="W422" t="s">
        <v>285</v>
      </c>
      <c r="X422" t="s">
        <v>201</v>
      </c>
      <c r="Y422" t="s">
        <v>316</v>
      </c>
      <c r="Z422" t="s">
        <v>223</v>
      </c>
      <c r="AB422" t="s">
        <v>386</v>
      </c>
      <c r="AC422" s="88">
        <f>AVERAGEIFS(Applicability!$M:$M,Applicability!$A:$A,W422,Applicability!$B:$B,Y422,Applicability!$C:$C,X422)</f>
        <v>0.9</v>
      </c>
      <c r="AF422" s="88">
        <f t="shared" si="61"/>
        <v>0.9</v>
      </c>
      <c r="AJ422" t="s">
        <v>277</v>
      </c>
      <c r="AK422" t="s">
        <v>285</v>
      </c>
      <c r="AL422" t="s">
        <v>201</v>
      </c>
      <c r="AM422" t="s">
        <v>316</v>
      </c>
      <c r="AN422" t="s">
        <v>223</v>
      </c>
      <c r="AP422" t="s">
        <v>386</v>
      </c>
      <c r="AQ422" s="88">
        <f>AVERAGEIFS(Applicability!$M:$M,Applicability!$A:$A,AK422,Applicability!$B:$B,AM422,Applicability!$C:$C,AL422)</f>
        <v>0.9</v>
      </c>
      <c r="AT422" s="88">
        <f t="shared" si="62"/>
        <v>0.9</v>
      </c>
    </row>
    <row r="423" spans="1:46">
      <c r="A423" t="s">
        <v>277</v>
      </c>
      <c r="B423" t="s">
        <v>286</v>
      </c>
      <c r="C423" t="s">
        <v>279</v>
      </c>
      <c r="D423" t="s">
        <v>88</v>
      </c>
      <c r="E423" t="s">
        <v>232</v>
      </c>
      <c r="G423" t="s">
        <v>386</v>
      </c>
      <c r="H423" s="88">
        <f>AVERAGEIFS(Applicability!$M:$M,Applicability!$A:$A,B423,Applicability!$B:$B,D423,Applicability!$C:$C,C423)</f>
        <v>0.20800000000000002</v>
      </c>
      <c r="K423" s="88">
        <f t="shared" si="60"/>
        <v>0.20800000000000002</v>
      </c>
      <c r="V423" t="s">
        <v>277</v>
      </c>
      <c r="W423" t="s">
        <v>286</v>
      </c>
      <c r="X423" t="s">
        <v>279</v>
      </c>
      <c r="Y423" t="s">
        <v>88</v>
      </c>
      <c r="Z423" t="s">
        <v>232</v>
      </c>
      <c r="AB423" t="s">
        <v>386</v>
      </c>
      <c r="AC423" s="88">
        <f>AVERAGEIFS(Applicability!$M:$M,Applicability!$A:$A,W423,Applicability!$B:$B,Y423,Applicability!$C:$C,X423)</f>
        <v>0.20800000000000002</v>
      </c>
      <c r="AF423" s="88">
        <f t="shared" si="61"/>
        <v>0.20800000000000002</v>
      </c>
      <c r="AJ423" t="s">
        <v>277</v>
      </c>
      <c r="AK423" t="s">
        <v>286</v>
      </c>
      <c r="AL423" t="s">
        <v>279</v>
      </c>
      <c r="AM423" t="s">
        <v>88</v>
      </c>
      <c r="AN423" t="s">
        <v>232</v>
      </c>
      <c r="AP423" t="s">
        <v>386</v>
      </c>
      <c r="AQ423" s="88">
        <f>AVERAGEIFS(Applicability!$M:$M,Applicability!$A:$A,AK423,Applicability!$B:$B,AM423,Applicability!$C:$C,AL423)</f>
        <v>0.20800000000000002</v>
      </c>
      <c r="AT423" s="88">
        <f t="shared" si="62"/>
        <v>0.20800000000000002</v>
      </c>
    </row>
    <row r="424" spans="1:46">
      <c r="A424" t="s">
        <v>277</v>
      </c>
      <c r="B424" t="s">
        <v>286</v>
      </c>
      <c r="C424" t="s">
        <v>279</v>
      </c>
      <c r="D424" t="s">
        <v>199</v>
      </c>
      <c r="E424" t="s">
        <v>232</v>
      </c>
      <c r="G424" t="s">
        <v>386</v>
      </c>
      <c r="H424" s="88">
        <f>AVERAGEIFS(Applicability!$M:$M,Applicability!$A:$A,B424,Applicability!$B:$B,D424,Applicability!$C:$C,C424)</f>
        <v>0.52</v>
      </c>
      <c r="K424" s="88">
        <f t="shared" si="60"/>
        <v>0.52</v>
      </c>
      <c r="V424" t="s">
        <v>277</v>
      </c>
      <c r="W424" t="s">
        <v>286</v>
      </c>
      <c r="X424" t="s">
        <v>279</v>
      </c>
      <c r="Y424" t="s">
        <v>199</v>
      </c>
      <c r="Z424" t="s">
        <v>232</v>
      </c>
      <c r="AB424" t="s">
        <v>386</v>
      </c>
      <c r="AC424" s="88">
        <f>AVERAGEIFS(Applicability!$M:$M,Applicability!$A:$A,W424,Applicability!$B:$B,Y424,Applicability!$C:$C,X424)</f>
        <v>0.52</v>
      </c>
      <c r="AF424" s="88">
        <f t="shared" si="61"/>
        <v>0.52</v>
      </c>
      <c r="AJ424" t="s">
        <v>277</v>
      </c>
      <c r="AK424" t="s">
        <v>286</v>
      </c>
      <c r="AL424" t="s">
        <v>279</v>
      </c>
      <c r="AM424" t="s">
        <v>199</v>
      </c>
      <c r="AN424" t="s">
        <v>232</v>
      </c>
      <c r="AP424" t="s">
        <v>386</v>
      </c>
      <c r="AQ424" s="88">
        <f>AVERAGEIFS(Applicability!$M:$M,Applicability!$A:$A,AK424,Applicability!$B:$B,AM424,Applicability!$C:$C,AL424)</f>
        <v>0.52</v>
      </c>
      <c r="AT424" s="88">
        <f t="shared" si="62"/>
        <v>0.52</v>
      </c>
    </row>
    <row r="425" spans="1:46">
      <c r="A425" t="s">
        <v>277</v>
      </c>
      <c r="B425" t="s">
        <v>286</v>
      </c>
      <c r="C425" t="s">
        <v>279</v>
      </c>
      <c r="D425" t="s">
        <v>316</v>
      </c>
      <c r="E425" t="s">
        <v>232</v>
      </c>
      <c r="G425" t="s">
        <v>386</v>
      </c>
      <c r="H425" s="88">
        <f>AVERAGEIFS(Applicability!$M:$M,Applicability!$A:$A,B425,Applicability!$B:$B,D425,Applicability!$C:$C,C425)</f>
        <v>0.52</v>
      </c>
      <c r="K425" s="88">
        <f t="shared" si="60"/>
        <v>0.52</v>
      </c>
      <c r="V425" t="s">
        <v>277</v>
      </c>
      <c r="W425" t="s">
        <v>286</v>
      </c>
      <c r="X425" t="s">
        <v>279</v>
      </c>
      <c r="Y425" t="s">
        <v>316</v>
      </c>
      <c r="Z425" t="s">
        <v>232</v>
      </c>
      <c r="AB425" t="s">
        <v>386</v>
      </c>
      <c r="AC425" s="88">
        <f>AVERAGEIFS(Applicability!$M:$M,Applicability!$A:$A,W425,Applicability!$B:$B,Y425,Applicability!$C:$C,X425)</f>
        <v>0.52</v>
      </c>
      <c r="AF425" s="88">
        <f t="shared" si="61"/>
        <v>0.52</v>
      </c>
      <c r="AJ425" t="s">
        <v>277</v>
      </c>
      <c r="AK425" t="s">
        <v>286</v>
      </c>
      <c r="AL425" t="s">
        <v>279</v>
      </c>
      <c r="AM425" t="s">
        <v>316</v>
      </c>
      <c r="AN425" t="s">
        <v>232</v>
      </c>
      <c r="AP425" t="s">
        <v>386</v>
      </c>
      <c r="AQ425" s="88">
        <f>AVERAGEIFS(Applicability!$M:$M,Applicability!$A:$A,AK425,Applicability!$B:$B,AM425,Applicability!$C:$C,AL425)</f>
        <v>0.52</v>
      </c>
      <c r="AT425" s="88">
        <f t="shared" si="62"/>
        <v>0.52</v>
      </c>
    </row>
    <row r="426" spans="1:46">
      <c r="A426" t="s">
        <v>277</v>
      </c>
      <c r="B426" t="s">
        <v>286</v>
      </c>
      <c r="C426" t="s">
        <v>201</v>
      </c>
      <c r="D426" t="s">
        <v>88</v>
      </c>
      <c r="E426" t="s">
        <v>232</v>
      </c>
      <c r="G426" t="s">
        <v>386</v>
      </c>
      <c r="H426" s="88">
        <f>AVERAGEIFS(Applicability!$M:$M,Applicability!$A:$A,B426,Applicability!$B:$B,D426,Applicability!$C:$C,C426)</f>
        <v>0.20800000000000002</v>
      </c>
      <c r="K426" s="88">
        <f t="shared" si="60"/>
        <v>0.20800000000000002</v>
      </c>
      <c r="V426" t="s">
        <v>277</v>
      </c>
      <c r="W426" t="s">
        <v>286</v>
      </c>
      <c r="X426" t="s">
        <v>201</v>
      </c>
      <c r="Y426" t="s">
        <v>88</v>
      </c>
      <c r="Z426" t="s">
        <v>232</v>
      </c>
      <c r="AB426" t="s">
        <v>386</v>
      </c>
      <c r="AC426" s="88">
        <f>AVERAGEIFS(Applicability!$M:$M,Applicability!$A:$A,W426,Applicability!$B:$B,Y426,Applicability!$C:$C,X426)</f>
        <v>0.20800000000000002</v>
      </c>
      <c r="AF426" s="88">
        <f t="shared" si="61"/>
        <v>0.20800000000000002</v>
      </c>
      <c r="AJ426" t="s">
        <v>277</v>
      </c>
      <c r="AK426" t="s">
        <v>286</v>
      </c>
      <c r="AL426" t="s">
        <v>201</v>
      </c>
      <c r="AM426" t="s">
        <v>88</v>
      </c>
      <c r="AN426" t="s">
        <v>232</v>
      </c>
      <c r="AP426" t="s">
        <v>386</v>
      </c>
      <c r="AQ426" s="88">
        <f>AVERAGEIFS(Applicability!$M:$M,Applicability!$A:$A,AK426,Applicability!$B:$B,AM426,Applicability!$C:$C,AL426)</f>
        <v>0.20800000000000002</v>
      </c>
      <c r="AT426" s="88">
        <f t="shared" si="62"/>
        <v>0.20800000000000002</v>
      </c>
    </row>
    <row r="427" spans="1:46">
      <c r="A427" t="s">
        <v>277</v>
      </c>
      <c r="B427" t="s">
        <v>286</v>
      </c>
      <c r="C427" t="s">
        <v>201</v>
      </c>
      <c r="D427" t="s">
        <v>199</v>
      </c>
      <c r="E427" t="s">
        <v>232</v>
      </c>
      <c r="G427" t="s">
        <v>386</v>
      </c>
      <c r="H427" s="88">
        <f>AVERAGEIFS(Applicability!$M:$M,Applicability!$A:$A,B427,Applicability!$B:$B,D427,Applicability!$C:$C,C427)</f>
        <v>0.52</v>
      </c>
      <c r="K427" s="88">
        <f t="shared" si="60"/>
        <v>0.52</v>
      </c>
      <c r="V427" t="s">
        <v>277</v>
      </c>
      <c r="W427" t="s">
        <v>286</v>
      </c>
      <c r="X427" t="s">
        <v>201</v>
      </c>
      <c r="Y427" t="s">
        <v>199</v>
      </c>
      <c r="Z427" t="s">
        <v>232</v>
      </c>
      <c r="AB427" t="s">
        <v>386</v>
      </c>
      <c r="AC427" s="88">
        <f>AVERAGEIFS(Applicability!$M:$M,Applicability!$A:$A,W427,Applicability!$B:$B,Y427,Applicability!$C:$C,X427)</f>
        <v>0.52</v>
      </c>
      <c r="AF427" s="88">
        <f t="shared" si="61"/>
        <v>0.52</v>
      </c>
      <c r="AJ427" t="s">
        <v>277</v>
      </c>
      <c r="AK427" t="s">
        <v>286</v>
      </c>
      <c r="AL427" t="s">
        <v>201</v>
      </c>
      <c r="AM427" t="s">
        <v>199</v>
      </c>
      <c r="AN427" t="s">
        <v>232</v>
      </c>
      <c r="AP427" t="s">
        <v>386</v>
      </c>
      <c r="AQ427" s="88">
        <f>AVERAGEIFS(Applicability!$M:$M,Applicability!$A:$A,AK427,Applicability!$B:$B,AM427,Applicability!$C:$C,AL427)</f>
        <v>0.52</v>
      </c>
      <c r="AT427" s="88">
        <f t="shared" si="62"/>
        <v>0.52</v>
      </c>
    </row>
    <row r="428" spans="1:46">
      <c r="A428" t="s">
        <v>277</v>
      </c>
      <c r="B428" t="s">
        <v>286</v>
      </c>
      <c r="C428" t="s">
        <v>201</v>
      </c>
      <c r="D428" t="s">
        <v>316</v>
      </c>
      <c r="E428" t="s">
        <v>232</v>
      </c>
      <c r="G428" t="s">
        <v>386</v>
      </c>
      <c r="H428" s="88">
        <f>AVERAGEIFS(Applicability!$M:$M,Applicability!$A:$A,B428,Applicability!$B:$B,D428,Applicability!$C:$C,C428)</f>
        <v>0.52</v>
      </c>
      <c r="K428" s="88">
        <f t="shared" si="60"/>
        <v>0.52</v>
      </c>
      <c r="V428" t="s">
        <v>277</v>
      </c>
      <c r="W428" t="s">
        <v>286</v>
      </c>
      <c r="X428" t="s">
        <v>201</v>
      </c>
      <c r="Y428" t="s">
        <v>316</v>
      </c>
      <c r="Z428" t="s">
        <v>232</v>
      </c>
      <c r="AB428" t="s">
        <v>386</v>
      </c>
      <c r="AC428" s="88">
        <f>AVERAGEIFS(Applicability!$M:$M,Applicability!$A:$A,W428,Applicability!$B:$B,Y428,Applicability!$C:$C,X428)</f>
        <v>0.52</v>
      </c>
      <c r="AF428" s="88">
        <f t="shared" si="61"/>
        <v>0.52</v>
      </c>
      <c r="AJ428" t="s">
        <v>277</v>
      </c>
      <c r="AK428" t="s">
        <v>286</v>
      </c>
      <c r="AL428" t="s">
        <v>201</v>
      </c>
      <c r="AM428" t="s">
        <v>316</v>
      </c>
      <c r="AN428" t="s">
        <v>232</v>
      </c>
      <c r="AP428" t="s">
        <v>386</v>
      </c>
      <c r="AQ428" s="88">
        <f>AVERAGEIFS(Applicability!$M:$M,Applicability!$A:$A,AK428,Applicability!$B:$B,AM428,Applicability!$C:$C,AL428)</f>
        <v>0.52</v>
      </c>
      <c r="AT428" s="88">
        <f t="shared" si="62"/>
        <v>0.52</v>
      </c>
    </row>
    <row r="429" spans="1:46">
      <c r="A429" t="s">
        <v>277</v>
      </c>
      <c r="B429" t="s">
        <v>286</v>
      </c>
      <c r="C429" t="s">
        <v>279</v>
      </c>
      <c r="D429" t="s">
        <v>88</v>
      </c>
      <c r="E429" t="s">
        <v>234</v>
      </c>
      <c r="G429" t="s">
        <v>386</v>
      </c>
      <c r="H429" s="88">
        <f>AVERAGEIFS(Applicability!$M:$M,Applicability!$A:$A,B429,Applicability!$B:$B,D429,Applicability!$C:$C,C429)</f>
        <v>0.20800000000000002</v>
      </c>
      <c r="K429" s="88">
        <f t="shared" si="60"/>
        <v>0.20800000000000002</v>
      </c>
      <c r="V429" t="s">
        <v>277</v>
      </c>
      <c r="W429" t="s">
        <v>286</v>
      </c>
      <c r="X429" t="s">
        <v>279</v>
      </c>
      <c r="Y429" t="s">
        <v>88</v>
      </c>
      <c r="Z429" t="s">
        <v>234</v>
      </c>
      <c r="AB429" t="s">
        <v>386</v>
      </c>
      <c r="AC429" s="88">
        <f>AVERAGEIFS(Applicability!$M:$M,Applicability!$A:$A,W429,Applicability!$B:$B,Y429,Applicability!$C:$C,X429)</f>
        <v>0.20800000000000002</v>
      </c>
      <c r="AF429" s="88">
        <f t="shared" si="61"/>
        <v>0.20800000000000002</v>
      </c>
      <c r="AJ429" t="s">
        <v>277</v>
      </c>
      <c r="AK429" t="s">
        <v>286</v>
      </c>
      <c r="AL429" t="s">
        <v>279</v>
      </c>
      <c r="AM429" t="s">
        <v>88</v>
      </c>
      <c r="AN429" t="s">
        <v>234</v>
      </c>
      <c r="AP429" t="s">
        <v>386</v>
      </c>
      <c r="AQ429" s="88">
        <f>AVERAGEIFS(Applicability!$M:$M,Applicability!$A:$A,AK429,Applicability!$B:$B,AM429,Applicability!$C:$C,AL429)</f>
        <v>0.20800000000000002</v>
      </c>
      <c r="AT429" s="88">
        <f t="shared" si="62"/>
        <v>0.20800000000000002</v>
      </c>
    </row>
    <row r="430" spans="1:46">
      <c r="A430" t="s">
        <v>277</v>
      </c>
      <c r="B430" t="s">
        <v>286</v>
      </c>
      <c r="C430" t="s">
        <v>279</v>
      </c>
      <c r="D430" t="s">
        <v>199</v>
      </c>
      <c r="E430" t="s">
        <v>234</v>
      </c>
      <c r="G430" t="s">
        <v>386</v>
      </c>
      <c r="H430" s="88">
        <f>AVERAGEIFS(Applicability!$M:$M,Applicability!$A:$A,B430,Applicability!$B:$B,D430,Applicability!$C:$C,C430)</f>
        <v>0.52</v>
      </c>
      <c r="K430" s="88">
        <f t="shared" si="60"/>
        <v>0.52</v>
      </c>
      <c r="V430" t="s">
        <v>277</v>
      </c>
      <c r="W430" t="s">
        <v>286</v>
      </c>
      <c r="X430" t="s">
        <v>279</v>
      </c>
      <c r="Y430" t="s">
        <v>199</v>
      </c>
      <c r="Z430" t="s">
        <v>234</v>
      </c>
      <c r="AB430" t="s">
        <v>386</v>
      </c>
      <c r="AC430" s="88">
        <f>AVERAGEIFS(Applicability!$M:$M,Applicability!$A:$A,W430,Applicability!$B:$B,Y430,Applicability!$C:$C,X430)</f>
        <v>0.52</v>
      </c>
      <c r="AF430" s="88">
        <f t="shared" si="61"/>
        <v>0.52</v>
      </c>
      <c r="AJ430" t="s">
        <v>277</v>
      </c>
      <c r="AK430" t="s">
        <v>286</v>
      </c>
      <c r="AL430" t="s">
        <v>279</v>
      </c>
      <c r="AM430" t="s">
        <v>199</v>
      </c>
      <c r="AN430" t="s">
        <v>234</v>
      </c>
      <c r="AP430" t="s">
        <v>386</v>
      </c>
      <c r="AQ430" s="88">
        <f>AVERAGEIFS(Applicability!$M:$M,Applicability!$A:$A,AK430,Applicability!$B:$B,AM430,Applicability!$C:$C,AL430)</f>
        <v>0.52</v>
      </c>
      <c r="AT430" s="88">
        <f t="shared" si="62"/>
        <v>0.52</v>
      </c>
    </row>
    <row r="431" spans="1:46">
      <c r="A431" t="s">
        <v>277</v>
      </c>
      <c r="B431" t="s">
        <v>286</v>
      </c>
      <c r="C431" t="s">
        <v>279</v>
      </c>
      <c r="D431" t="s">
        <v>316</v>
      </c>
      <c r="E431" t="s">
        <v>234</v>
      </c>
      <c r="G431" t="s">
        <v>386</v>
      </c>
      <c r="H431" s="88">
        <f>AVERAGEIFS(Applicability!$M:$M,Applicability!$A:$A,B431,Applicability!$B:$B,D431,Applicability!$C:$C,C431)</f>
        <v>0.52</v>
      </c>
      <c r="K431" s="88">
        <f t="shared" si="60"/>
        <v>0.52</v>
      </c>
      <c r="V431" t="s">
        <v>277</v>
      </c>
      <c r="W431" t="s">
        <v>286</v>
      </c>
      <c r="X431" t="s">
        <v>279</v>
      </c>
      <c r="Y431" t="s">
        <v>316</v>
      </c>
      <c r="Z431" t="s">
        <v>234</v>
      </c>
      <c r="AB431" t="s">
        <v>386</v>
      </c>
      <c r="AC431" s="88">
        <f>AVERAGEIFS(Applicability!$M:$M,Applicability!$A:$A,W431,Applicability!$B:$B,Y431,Applicability!$C:$C,X431)</f>
        <v>0.52</v>
      </c>
      <c r="AF431" s="88">
        <f t="shared" si="61"/>
        <v>0.52</v>
      </c>
      <c r="AJ431" t="s">
        <v>277</v>
      </c>
      <c r="AK431" t="s">
        <v>286</v>
      </c>
      <c r="AL431" t="s">
        <v>279</v>
      </c>
      <c r="AM431" t="s">
        <v>316</v>
      </c>
      <c r="AN431" t="s">
        <v>234</v>
      </c>
      <c r="AP431" t="s">
        <v>386</v>
      </c>
      <c r="AQ431" s="88">
        <f>AVERAGEIFS(Applicability!$M:$M,Applicability!$A:$A,AK431,Applicability!$B:$B,AM431,Applicability!$C:$C,AL431)</f>
        <v>0.52</v>
      </c>
      <c r="AT431" s="88">
        <f t="shared" si="62"/>
        <v>0.52</v>
      </c>
    </row>
    <row r="432" spans="1:46">
      <c r="A432" t="s">
        <v>277</v>
      </c>
      <c r="B432" t="s">
        <v>286</v>
      </c>
      <c r="C432" t="s">
        <v>201</v>
      </c>
      <c r="D432" t="s">
        <v>88</v>
      </c>
      <c r="E432" t="s">
        <v>234</v>
      </c>
      <c r="G432" t="s">
        <v>386</v>
      </c>
      <c r="H432" s="88">
        <f>AVERAGEIFS(Applicability!$M:$M,Applicability!$A:$A,B432,Applicability!$B:$B,D432,Applicability!$C:$C,C432)</f>
        <v>0.20800000000000002</v>
      </c>
      <c r="K432" s="88">
        <f t="shared" si="60"/>
        <v>0.20800000000000002</v>
      </c>
      <c r="V432" t="s">
        <v>277</v>
      </c>
      <c r="W432" t="s">
        <v>286</v>
      </c>
      <c r="X432" t="s">
        <v>201</v>
      </c>
      <c r="Y432" t="s">
        <v>88</v>
      </c>
      <c r="Z432" t="s">
        <v>234</v>
      </c>
      <c r="AB432" t="s">
        <v>386</v>
      </c>
      <c r="AC432" s="88">
        <f>AVERAGEIFS(Applicability!$M:$M,Applicability!$A:$A,W432,Applicability!$B:$B,Y432,Applicability!$C:$C,X432)</f>
        <v>0.20800000000000002</v>
      </c>
      <c r="AF432" s="88">
        <f t="shared" si="61"/>
        <v>0.20800000000000002</v>
      </c>
      <c r="AJ432" t="s">
        <v>277</v>
      </c>
      <c r="AK432" t="s">
        <v>286</v>
      </c>
      <c r="AL432" t="s">
        <v>201</v>
      </c>
      <c r="AM432" t="s">
        <v>88</v>
      </c>
      <c r="AN432" t="s">
        <v>234</v>
      </c>
      <c r="AP432" t="s">
        <v>386</v>
      </c>
      <c r="AQ432" s="88">
        <f>AVERAGEIFS(Applicability!$M:$M,Applicability!$A:$A,AK432,Applicability!$B:$B,AM432,Applicability!$C:$C,AL432)</f>
        <v>0.20800000000000002</v>
      </c>
      <c r="AT432" s="88">
        <f t="shared" si="62"/>
        <v>0.20800000000000002</v>
      </c>
    </row>
    <row r="433" spans="1:46">
      <c r="A433" t="s">
        <v>277</v>
      </c>
      <c r="B433" t="s">
        <v>286</v>
      </c>
      <c r="C433" t="s">
        <v>201</v>
      </c>
      <c r="D433" t="s">
        <v>199</v>
      </c>
      <c r="E433" t="s">
        <v>234</v>
      </c>
      <c r="G433" t="s">
        <v>386</v>
      </c>
      <c r="H433" s="88">
        <f>AVERAGEIFS(Applicability!$M:$M,Applicability!$A:$A,B433,Applicability!$B:$B,D433,Applicability!$C:$C,C433)</f>
        <v>0.52</v>
      </c>
      <c r="K433" s="88">
        <f t="shared" si="60"/>
        <v>0.52</v>
      </c>
      <c r="V433" t="s">
        <v>277</v>
      </c>
      <c r="W433" t="s">
        <v>286</v>
      </c>
      <c r="X433" t="s">
        <v>201</v>
      </c>
      <c r="Y433" t="s">
        <v>199</v>
      </c>
      <c r="Z433" t="s">
        <v>234</v>
      </c>
      <c r="AB433" t="s">
        <v>386</v>
      </c>
      <c r="AC433" s="88">
        <f>AVERAGEIFS(Applicability!$M:$M,Applicability!$A:$A,W433,Applicability!$B:$B,Y433,Applicability!$C:$C,X433)</f>
        <v>0.52</v>
      </c>
      <c r="AF433" s="88">
        <f t="shared" si="61"/>
        <v>0.52</v>
      </c>
      <c r="AJ433" t="s">
        <v>277</v>
      </c>
      <c r="AK433" t="s">
        <v>286</v>
      </c>
      <c r="AL433" t="s">
        <v>201</v>
      </c>
      <c r="AM433" t="s">
        <v>199</v>
      </c>
      <c r="AN433" t="s">
        <v>234</v>
      </c>
      <c r="AP433" t="s">
        <v>386</v>
      </c>
      <c r="AQ433" s="88">
        <f>AVERAGEIFS(Applicability!$M:$M,Applicability!$A:$A,AK433,Applicability!$B:$B,AM433,Applicability!$C:$C,AL433)</f>
        <v>0.52</v>
      </c>
      <c r="AT433" s="88">
        <f t="shared" si="62"/>
        <v>0.52</v>
      </c>
    </row>
    <row r="434" spans="1:46">
      <c r="A434" t="s">
        <v>277</v>
      </c>
      <c r="B434" t="s">
        <v>286</v>
      </c>
      <c r="C434" t="s">
        <v>201</v>
      </c>
      <c r="D434" t="s">
        <v>316</v>
      </c>
      <c r="E434" t="s">
        <v>234</v>
      </c>
      <c r="G434" t="s">
        <v>386</v>
      </c>
      <c r="H434" s="88">
        <f>AVERAGEIFS(Applicability!$M:$M,Applicability!$A:$A,B434,Applicability!$B:$B,D434,Applicability!$C:$C,C434)</f>
        <v>0.52</v>
      </c>
      <c r="K434" s="88">
        <f t="shared" si="60"/>
        <v>0.52</v>
      </c>
      <c r="V434" t="s">
        <v>277</v>
      </c>
      <c r="W434" t="s">
        <v>286</v>
      </c>
      <c r="X434" t="s">
        <v>201</v>
      </c>
      <c r="Y434" t="s">
        <v>316</v>
      </c>
      <c r="Z434" t="s">
        <v>234</v>
      </c>
      <c r="AB434" t="s">
        <v>386</v>
      </c>
      <c r="AC434" s="88">
        <f>AVERAGEIFS(Applicability!$M:$M,Applicability!$A:$A,W434,Applicability!$B:$B,Y434,Applicability!$C:$C,X434)</f>
        <v>0.52</v>
      </c>
      <c r="AF434" s="88">
        <f t="shared" si="61"/>
        <v>0.52</v>
      </c>
      <c r="AJ434" t="s">
        <v>277</v>
      </c>
      <c r="AK434" t="s">
        <v>286</v>
      </c>
      <c r="AL434" t="s">
        <v>201</v>
      </c>
      <c r="AM434" t="s">
        <v>316</v>
      </c>
      <c r="AN434" t="s">
        <v>234</v>
      </c>
      <c r="AP434" t="s">
        <v>386</v>
      </c>
      <c r="AQ434" s="88">
        <f>AVERAGEIFS(Applicability!$M:$M,Applicability!$A:$A,AK434,Applicability!$B:$B,AM434,Applicability!$C:$C,AL434)</f>
        <v>0.52</v>
      </c>
      <c r="AT434" s="88">
        <f t="shared" si="62"/>
        <v>0.52</v>
      </c>
    </row>
    <row r="435" spans="1:46">
      <c r="A435" t="s">
        <v>277</v>
      </c>
      <c r="B435" t="s">
        <v>379</v>
      </c>
      <c r="C435" t="s">
        <v>279</v>
      </c>
      <c r="D435" t="s">
        <v>88</v>
      </c>
      <c r="E435" t="s">
        <v>234</v>
      </c>
      <c r="G435" t="s">
        <v>386</v>
      </c>
      <c r="H435" s="88">
        <f>AVERAGEIFS(Applicability!$M:$M,Applicability!$A:$A,B435,Applicability!$B:$B,D435,Applicability!$C:$C,C435)</f>
        <v>0.15789569442651299</v>
      </c>
      <c r="I435">
        <v>6</v>
      </c>
      <c r="J435" s="88">
        <f t="shared" ref="J435:J482" si="63">H435*10%</f>
        <v>1.5789569442651301E-2</v>
      </c>
      <c r="K435" s="88">
        <f t="shared" si="60"/>
        <v>1.5789569442651301E-2</v>
      </c>
      <c r="V435" t="s">
        <v>277</v>
      </c>
      <c r="W435" t="s">
        <v>379</v>
      </c>
      <c r="X435" t="s">
        <v>279</v>
      </c>
      <c r="Y435" t="s">
        <v>88</v>
      </c>
      <c r="Z435" t="s">
        <v>234</v>
      </c>
      <c r="AB435" t="s">
        <v>386</v>
      </c>
      <c r="AC435" s="88">
        <f>AVERAGEIFS(Applicability!$M:$M,Applicability!$A:$A,W435,Applicability!$B:$B,Y435,Applicability!$C:$C,X435)</f>
        <v>0.15789569442651299</v>
      </c>
      <c r="AD435">
        <v>6</v>
      </c>
      <c r="AE435" s="88">
        <f t="shared" ref="AE435:AE482" si="64">AC435*10%</f>
        <v>1.5789569442651301E-2</v>
      </c>
      <c r="AF435" s="88">
        <f t="shared" si="61"/>
        <v>1.5789569442651301E-2</v>
      </c>
      <c r="AJ435" t="s">
        <v>277</v>
      </c>
      <c r="AK435" t="s">
        <v>379</v>
      </c>
      <c r="AL435" t="s">
        <v>279</v>
      </c>
      <c r="AM435" t="s">
        <v>88</v>
      </c>
      <c r="AN435" t="s">
        <v>234</v>
      </c>
      <c r="AP435" t="s">
        <v>386</v>
      </c>
      <c r="AQ435" s="88">
        <f>AVERAGEIFS(Applicability!$M:$M,Applicability!$A:$A,AK435,Applicability!$B:$B,AM435,Applicability!$C:$C,AL435)</f>
        <v>0.15789569442651299</v>
      </c>
      <c r="AR435">
        <v>6</v>
      </c>
      <c r="AS435" s="88">
        <f t="shared" ref="AS435:AS482" si="65">AQ435*10%</f>
        <v>1.5789569442651301E-2</v>
      </c>
      <c r="AT435" s="88">
        <f t="shared" si="62"/>
        <v>1.5789569442651301E-2</v>
      </c>
    </row>
    <row r="436" spans="1:46">
      <c r="A436" t="s">
        <v>277</v>
      </c>
      <c r="B436" t="s">
        <v>379</v>
      </c>
      <c r="C436" t="s">
        <v>279</v>
      </c>
      <c r="D436" t="s">
        <v>199</v>
      </c>
      <c r="E436" t="s">
        <v>234</v>
      </c>
      <c r="G436" t="s">
        <v>386</v>
      </c>
      <c r="H436" s="88">
        <f>AVERAGEIFS(Applicability!$M:$M,Applicability!$A:$A,B436,Applicability!$B:$B,D436,Applicability!$C:$C,C436)</f>
        <v>0.15789569442651299</v>
      </c>
      <c r="I436">
        <v>6</v>
      </c>
      <c r="J436" s="88">
        <f t="shared" si="63"/>
        <v>1.5789569442651301E-2</v>
      </c>
      <c r="K436" s="88">
        <f t="shared" si="60"/>
        <v>1.5789569442651301E-2</v>
      </c>
      <c r="V436" t="s">
        <v>277</v>
      </c>
      <c r="W436" t="s">
        <v>379</v>
      </c>
      <c r="X436" t="s">
        <v>279</v>
      </c>
      <c r="Y436" t="s">
        <v>199</v>
      </c>
      <c r="Z436" t="s">
        <v>234</v>
      </c>
      <c r="AB436" t="s">
        <v>386</v>
      </c>
      <c r="AC436" s="88">
        <f>AVERAGEIFS(Applicability!$M:$M,Applicability!$A:$A,W436,Applicability!$B:$B,Y436,Applicability!$C:$C,X436)</f>
        <v>0.15789569442651299</v>
      </c>
      <c r="AD436">
        <v>6</v>
      </c>
      <c r="AE436" s="88">
        <f t="shared" si="64"/>
        <v>1.5789569442651301E-2</v>
      </c>
      <c r="AF436" s="88">
        <f t="shared" si="61"/>
        <v>1.5789569442651301E-2</v>
      </c>
      <c r="AJ436" t="s">
        <v>277</v>
      </c>
      <c r="AK436" t="s">
        <v>379</v>
      </c>
      <c r="AL436" t="s">
        <v>279</v>
      </c>
      <c r="AM436" t="s">
        <v>199</v>
      </c>
      <c r="AN436" t="s">
        <v>234</v>
      </c>
      <c r="AP436" t="s">
        <v>386</v>
      </c>
      <c r="AQ436" s="88">
        <f>AVERAGEIFS(Applicability!$M:$M,Applicability!$A:$A,AK436,Applicability!$B:$B,AM436,Applicability!$C:$C,AL436)</f>
        <v>0.15789569442651299</v>
      </c>
      <c r="AR436">
        <v>6</v>
      </c>
      <c r="AS436" s="88">
        <f t="shared" si="65"/>
        <v>1.5789569442651301E-2</v>
      </c>
      <c r="AT436" s="88">
        <f t="shared" si="62"/>
        <v>1.5789569442651301E-2</v>
      </c>
    </row>
    <row r="437" spans="1:46">
      <c r="A437" t="s">
        <v>277</v>
      </c>
      <c r="B437" t="s">
        <v>379</v>
      </c>
      <c r="C437" t="s">
        <v>279</v>
      </c>
      <c r="D437" t="s">
        <v>316</v>
      </c>
      <c r="E437" t="s">
        <v>234</v>
      </c>
      <c r="G437" t="s">
        <v>386</v>
      </c>
      <c r="H437" s="88">
        <f>AVERAGEIFS(Applicability!$M:$M,Applicability!$A:$A,B437,Applicability!$B:$B,D437,Applicability!$C:$C,C437)</f>
        <v>0.15789569442651299</v>
      </c>
      <c r="I437">
        <v>6</v>
      </c>
      <c r="J437" s="88">
        <f t="shared" si="63"/>
        <v>1.5789569442651301E-2</v>
      </c>
      <c r="K437" s="88">
        <f t="shared" si="60"/>
        <v>1.5789569442651301E-2</v>
      </c>
      <c r="V437" t="s">
        <v>277</v>
      </c>
      <c r="W437" t="s">
        <v>379</v>
      </c>
      <c r="X437" t="s">
        <v>279</v>
      </c>
      <c r="Y437" t="s">
        <v>316</v>
      </c>
      <c r="Z437" t="s">
        <v>234</v>
      </c>
      <c r="AB437" t="s">
        <v>386</v>
      </c>
      <c r="AC437" s="88">
        <f>AVERAGEIFS(Applicability!$M:$M,Applicability!$A:$A,W437,Applicability!$B:$B,Y437,Applicability!$C:$C,X437)</f>
        <v>0.15789569442651299</v>
      </c>
      <c r="AD437">
        <v>6</v>
      </c>
      <c r="AE437" s="88">
        <f t="shared" si="64"/>
        <v>1.5789569442651301E-2</v>
      </c>
      <c r="AF437" s="88">
        <f t="shared" si="61"/>
        <v>1.5789569442651301E-2</v>
      </c>
      <c r="AJ437" t="s">
        <v>277</v>
      </c>
      <c r="AK437" t="s">
        <v>379</v>
      </c>
      <c r="AL437" t="s">
        <v>279</v>
      </c>
      <c r="AM437" t="s">
        <v>316</v>
      </c>
      <c r="AN437" t="s">
        <v>234</v>
      </c>
      <c r="AP437" t="s">
        <v>386</v>
      </c>
      <c r="AQ437" s="88">
        <f>AVERAGEIFS(Applicability!$M:$M,Applicability!$A:$A,AK437,Applicability!$B:$B,AM437,Applicability!$C:$C,AL437)</f>
        <v>0.15789569442651299</v>
      </c>
      <c r="AR437">
        <v>6</v>
      </c>
      <c r="AS437" s="88">
        <f t="shared" si="65"/>
        <v>1.5789569442651301E-2</v>
      </c>
      <c r="AT437" s="88">
        <f t="shared" si="62"/>
        <v>1.5789569442651301E-2</v>
      </c>
    </row>
    <row r="438" spans="1:46">
      <c r="A438" t="s">
        <v>277</v>
      </c>
      <c r="B438" t="s">
        <v>379</v>
      </c>
      <c r="C438" t="s">
        <v>201</v>
      </c>
      <c r="D438" t="s">
        <v>88</v>
      </c>
      <c r="E438" t="s">
        <v>234</v>
      </c>
      <c r="G438" t="s">
        <v>386</v>
      </c>
      <c r="H438" s="88">
        <f>AVERAGEIFS(Applicability!$M:$M,Applicability!$A:$A,B438,Applicability!$B:$B,D438,Applicability!$C:$C,C438)</f>
        <v>0</v>
      </c>
      <c r="I438">
        <v>6</v>
      </c>
      <c r="J438" s="88">
        <f t="shared" si="63"/>
        <v>0</v>
      </c>
      <c r="K438" s="88">
        <f t="shared" si="60"/>
        <v>0</v>
      </c>
      <c r="V438" t="s">
        <v>277</v>
      </c>
      <c r="W438" t="s">
        <v>379</v>
      </c>
      <c r="X438" t="s">
        <v>201</v>
      </c>
      <c r="Y438" t="s">
        <v>88</v>
      </c>
      <c r="Z438" t="s">
        <v>234</v>
      </c>
      <c r="AB438" t="s">
        <v>386</v>
      </c>
      <c r="AC438" s="88">
        <f>AVERAGEIFS(Applicability!$M:$M,Applicability!$A:$A,W438,Applicability!$B:$B,Y438,Applicability!$C:$C,X438)</f>
        <v>0</v>
      </c>
      <c r="AD438">
        <v>6</v>
      </c>
      <c r="AE438" s="88">
        <f t="shared" si="64"/>
        <v>0</v>
      </c>
      <c r="AF438" s="88">
        <f t="shared" si="61"/>
        <v>0</v>
      </c>
      <c r="AJ438" t="s">
        <v>277</v>
      </c>
      <c r="AK438" t="s">
        <v>379</v>
      </c>
      <c r="AL438" t="s">
        <v>201</v>
      </c>
      <c r="AM438" t="s">
        <v>88</v>
      </c>
      <c r="AN438" t="s">
        <v>234</v>
      </c>
      <c r="AP438" t="s">
        <v>386</v>
      </c>
      <c r="AQ438" s="88">
        <f>AVERAGEIFS(Applicability!$M:$M,Applicability!$A:$A,AK438,Applicability!$B:$B,AM438,Applicability!$C:$C,AL438)</f>
        <v>0</v>
      </c>
      <c r="AR438">
        <v>6</v>
      </c>
      <c r="AS438" s="88">
        <f t="shared" si="65"/>
        <v>0</v>
      </c>
      <c r="AT438" s="88">
        <f t="shared" si="62"/>
        <v>0</v>
      </c>
    </row>
    <row r="439" spans="1:46">
      <c r="A439" t="s">
        <v>277</v>
      </c>
      <c r="B439" t="s">
        <v>379</v>
      </c>
      <c r="C439" t="s">
        <v>201</v>
      </c>
      <c r="D439" t="s">
        <v>199</v>
      </c>
      <c r="E439" t="s">
        <v>234</v>
      </c>
      <c r="G439" t="s">
        <v>386</v>
      </c>
      <c r="H439" s="88">
        <f>AVERAGEIFS(Applicability!$M:$M,Applicability!$A:$A,B439,Applicability!$B:$B,D439,Applicability!$C:$C,C439)</f>
        <v>0</v>
      </c>
      <c r="I439">
        <v>6</v>
      </c>
      <c r="J439" s="88">
        <f t="shared" si="63"/>
        <v>0</v>
      </c>
      <c r="K439" s="88">
        <f t="shared" si="60"/>
        <v>0</v>
      </c>
      <c r="V439" t="s">
        <v>277</v>
      </c>
      <c r="W439" t="s">
        <v>379</v>
      </c>
      <c r="X439" t="s">
        <v>201</v>
      </c>
      <c r="Y439" t="s">
        <v>199</v>
      </c>
      <c r="Z439" t="s">
        <v>234</v>
      </c>
      <c r="AB439" t="s">
        <v>386</v>
      </c>
      <c r="AC439" s="88">
        <f>AVERAGEIFS(Applicability!$M:$M,Applicability!$A:$A,W439,Applicability!$B:$B,Y439,Applicability!$C:$C,X439)</f>
        <v>0</v>
      </c>
      <c r="AD439">
        <v>6</v>
      </c>
      <c r="AE439" s="88">
        <f t="shared" si="64"/>
        <v>0</v>
      </c>
      <c r="AF439" s="88">
        <f t="shared" si="61"/>
        <v>0</v>
      </c>
      <c r="AJ439" t="s">
        <v>277</v>
      </c>
      <c r="AK439" t="s">
        <v>379</v>
      </c>
      <c r="AL439" t="s">
        <v>201</v>
      </c>
      <c r="AM439" t="s">
        <v>199</v>
      </c>
      <c r="AN439" t="s">
        <v>234</v>
      </c>
      <c r="AP439" t="s">
        <v>386</v>
      </c>
      <c r="AQ439" s="88">
        <f>AVERAGEIFS(Applicability!$M:$M,Applicability!$A:$A,AK439,Applicability!$B:$B,AM439,Applicability!$C:$C,AL439)</f>
        <v>0</v>
      </c>
      <c r="AR439">
        <v>6</v>
      </c>
      <c r="AS439" s="88">
        <f t="shared" si="65"/>
        <v>0</v>
      </c>
      <c r="AT439" s="88">
        <f t="shared" si="62"/>
        <v>0</v>
      </c>
    </row>
    <row r="440" spans="1:46">
      <c r="A440" t="s">
        <v>277</v>
      </c>
      <c r="B440" t="s">
        <v>379</v>
      </c>
      <c r="C440" t="s">
        <v>201</v>
      </c>
      <c r="D440" t="s">
        <v>316</v>
      </c>
      <c r="E440" t="s">
        <v>234</v>
      </c>
      <c r="G440" t="s">
        <v>386</v>
      </c>
      <c r="H440" s="88">
        <f>AVERAGEIFS(Applicability!$M:$M,Applicability!$A:$A,B440,Applicability!$B:$B,D440,Applicability!$C:$C,C440)</f>
        <v>0</v>
      </c>
      <c r="I440">
        <v>6</v>
      </c>
      <c r="J440" s="88">
        <f t="shared" si="63"/>
        <v>0</v>
      </c>
      <c r="K440" s="88">
        <f t="shared" si="60"/>
        <v>0</v>
      </c>
      <c r="V440" t="s">
        <v>277</v>
      </c>
      <c r="W440" t="s">
        <v>379</v>
      </c>
      <c r="X440" t="s">
        <v>201</v>
      </c>
      <c r="Y440" t="s">
        <v>316</v>
      </c>
      <c r="Z440" t="s">
        <v>234</v>
      </c>
      <c r="AB440" t="s">
        <v>386</v>
      </c>
      <c r="AC440" s="88">
        <f>AVERAGEIFS(Applicability!$M:$M,Applicability!$A:$A,W440,Applicability!$B:$B,Y440,Applicability!$C:$C,X440)</f>
        <v>0</v>
      </c>
      <c r="AD440">
        <v>6</v>
      </c>
      <c r="AE440" s="88">
        <f t="shared" si="64"/>
        <v>0</v>
      </c>
      <c r="AF440" s="88">
        <f t="shared" si="61"/>
        <v>0</v>
      </c>
      <c r="AJ440" t="s">
        <v>277</v>
      </c>
      <c r="AK440" t="s">
        <v>379</v>
      </c>
      <c r="AL440" t="s">
        <v>201</v>
      </c>
      <c r="AM440" t="s">
        <v>316</v>
      </c>
      <c r="AN440" t="s">
        <v>234</v>
      </c>
      <c r="AP440" t="s">
        <v>386</v>
      </c>
      <c r="AQ440" s="88">
        <f>AVERAGEIFS(Applicability!$M:$M,Applicability!$A:$A,AK440,Applicability!$B:$B,AM440,Applicability!$C:$C,AL440)</f>
        <v>0</v>
      </c>
      <c r="AR440">
        <v>6</v>
      </c>
      <c r="AS440" s="88">
        <f t="shared" si="65"/>
        <v>0</v>
      </c>
      <c r="AT440" s="88">
        <f t="shared" si="62"/>
        <v>0</v>
      </c>
    </row>
    <row r="441" spans="1:46">
      <c r="A441" t="s">
        <v>277</v>
      </c>
      <c r="B441" t="s">
        <v>379</v>
      </c>
      <c r="C441" t="s">
        <v>279</v>
      </c>
      <c r="D441" t="s">
        <v>88</v>
      </c>
      <c r="E441" t="s">
        <v>232</v>
      </c>
      <c r="G441" t="s">
        <v>386</v>
      </c>
      <c r="H441" s="88">
        <f>AVERAGEIFS(Applicability!$M:$M,Applicability!$A:$A,B441,Applicability!$B:$B,D441,Applicability!$C:$C,C441)</f>
        <v>0.15789569442651299</v>
      </c>
      <c r="I441">
        <v>6</v>
      </c>
      <c r="J441" s="88">
        <f t="shared" si="63"/>
        <v>1.5789569442651301E-2</v>
      </c>
      <c r="K441" s="88">
        <f t="shared" si="60"/>
        <v>1.5789569442651301E-2</v>
      </c>
      <c r="V441" t="s">
        <v>277</v>
      </c>
      <c r="W441" t="s">
        <v>379</v>
      </c>
      <c r="X441" t="s">
        <v>279</v>
      </c>
      <c r="Y441" t="s">
        <v>88</v>
      </c>
      <c r="Z441" t="s">
        <v>232</v>
      </c>
      <c r="AB441" t="s">
        <v>386</v>
      </c>
      <c r="AC441" s="88">
        <f>AVERAGEIFS(Applicability!$M:$M,Applicability!$A:$A,W441,Applicability!$B:$B,Y441,Applicability!$C:$C,X441)</f>
        <v>0.15789569442651299</v>
      </c>
      <c r="AD441">
        <v>6</v>
      </c>
      <c r="AE441" s="88">
        <f t="shared" si="64"/>
        <v>1.5789569442651301E-2</v>
      </c>
      <c r="AF441" s="88">
        <f t="shared" si="61"/>
        <v>1.5789569442651301E-2</v>
      </c>
      <c r="AJ441" t="s">
        <v>277</v>
      </c>
      <c r="AK441" t="s">
        <v>379</v>
      </c>
      <c r="AL441" t="s">
        <v>279</v>
      </c>
      <c r="AM441" t="s">
        <v>88</v>
      </c>
      <c r="AN441" t="s">
        <v>232</v>
      </c>
      <c r="AP441" t="s">
        <v>386</v>
      </c>
      <c r="AQ441" s="88">
        <f>AVERAGEIFS(Applicability!$M:$M,Applicability!$A:$A,AK441,Applicability!$B:$B,AM441,Applicability!$C:$C,AL441)</f>
        <v>0.15789569442651299</v>
      </c>
      <c r="AR441">
        <v>6</v>
      </c>
      <c r="AS441" s="88">
        <f t="shared" si="65"/>
        <v>1.5789569442651301E-2</v>
      </c>
      <c r="AT441" s="88">
        <f t="shared" si="62"/>
        <v>1.5789569442651301E-2</v>
      </c>
    </row>
    <row r="442" spans="1:46">
      <c r="A442" t="s">
        <v>277</v>
      </c>
      <c r="B442" t="s">
        <v>379</v>
      </c>
      <c r="C442" t="s">
        <v>279</v>
      </c>
      <c r="D442" t="s">
        <v>199</v>
      </c>
      <c r="E442" t="s">
        <v>232</v>
      </c>
      <c r="G442" t="s">
        <v>386</v>
      </c>
      <c r="H442" s="88">
        <f>AVERAGEIFS(Applicability!$M:$M,Applicability!$A:$A,B442,Applicability!$B:$B,D442,Applicability!$C:$C,C442)</f>
        <v>0.15789569442651299</v>
      </c>
      <c r="I442">
        <v>6</v>
      </c>
      <c r="J442" s="88">
        <f t="shared" si="63"/>
        <v>1.5789569442651301E-2</v>
      </c>
      <c r="K442" s="88">
        <f t="shared" si="60"/>
        <v>1.5789569442651301E-2</v>
      </c>
      <c r="V442" t="s">
        <v>277</v>
      </c>
      <c r="W442" t="s">
        <v>379</v>
      </c>
      <c r="X442" t="s">
        <v>279</v>
      </c>
      <c r="Y442" t="s">
        <v>199</v>
      </c>
      <c r="Z442" t="s">
        <v>232</v>
      </c>
      <c r="AB442" t="s">
        <v>386</v>
      </c>
      <c r="AC442" s="88">
        <f>AVERAGEIFS(Applicability!$M:$M,Applicability!$A:$A,W442,Applicability!$B:$B,Y442,Applicability!$C:$C,X442)</f>
        <v>0.15789569442651299</v>
      </c>
      <c r="AD442">
        <v>6</v>
      </c>
      <c r="AE442" s="88">
        <f t="shared" si="64"/>
        <v>1.5789569442651301E-2</v>
      </c>
      <c r="AF442" s="88">
        <f t="shared" si="61"/>
        <v>1.5789569442651301E-2</v>
      </c>
      <c r="AJ442" t="s">
        <v>277</v>
      </c>
      <c r="AK442" t="s">
        <v>379</v>
      </c>
      <c r="AL442" t="s">
        <v>279</v>
      </c>
      <c r="AM442" t="s">
        <v>199</v>
      </c>
      <c r="AN442" t="s">
        <v>232</v>
      </c>
      <c r="AP442" t="s">
        <v>386</v>
      </c>
      <c r="AQ442" s="88">
        <f>AVERAGEIFS(Applicability!$M:$M,Applicability!$A:$A,AK442,Applicability!$B:$B,AM442,Applicability!$C:$C,AL442)</f>
        <v>0.15789569442651299</v>
      </c>
      <c r="AR442">
        <v>6</v>
      </c>
      <c r="AS442" s="88">
        <f t="shared" si="65"/>
        <v>1.5789569442651301E-2</v>
      </c>
      <c r="AT442" s="88">
        <f t="shared" si="62"/>
        <v>1.5789569442651301E-2</v>
      </c>
    </row>
    <row r="443" spans="1:46">
      <c r="A443" t="s">
        <v>277</v>
      </c>
      <c r="B443" t="s">
        <v>379</v>
      </c>
      <c r="C443" t="s">
        <v>279</v>
      </c>
      <c r="D443" t="s">
        <v>316</v>
      </c>
      <c r="E443" t="s">
        <v>232</v>
      </c>
      <c r="G443" t="s">
        <v>386</v>
      </c>
      <c r="H443" s="88">
        <f>AVERAGEIFS(Applicability!$M:$M,Applicability!$A:$A,B443,Applicability!$B:$B,D443,Applicability!$C:$C,C443)</f>
        <v>0.15789569442651299</v>
      </c>
      <c r="I443">
        <v>6</v>
      </c>
      <c r="J443" s="88">
        <f t="shared" si="63"/>
        <v>1.5789569442651301E-2</v>
      </c>
      <c r="K443" s="88">
        <f t="shared" si="60"/>
        <v>1.5789569442651301E-2</v>
      </c>
      <c r="V443" t="s">
        <v>277</v>
      </c>
      <c r="W443" t="s">
        <v>379</v>
      </c>
      <c r="X443" t="s">
        <v>279</v>
      </c>
      <c r="Y443" t="s">
        <v>316</v>
      </c>
      <c r="Z443" t="s">
        <v>232</v>
      </c>
      <c r="AB443" t="s">
        <v>386</v>
      </c>
      <c r="AC443" s="88">
        <f>AVERAGEIFS(Applicability!$M:$M,Applicability!$A:$A,W443,Applicability!$B:$B,Y443,Applicability!$C:$C,X443)</f>
        <v>0.15789569442651299</v>
      </c>
      <c r="AD443">
        <v>6</v>
      </c>
      <c r="AE443" s="88">
        <f t="shared" si="64"/>
        <v>1.5789569442651301E-2</v>
      </c>
      <c r="AF443" s="88">
        <f t="shared" si="61"/>
        <v>1.5789569442651301E-2</v>
      </c>
      <c r="AJ443" t="s">
        <v>277</v>
      </c>
      <c r="AK443" t="s">
        <v>379</v>
      </c>
      <c r="AL443" t="s">
        <v>279</v>
      </c>
      <c r="AM443" t="s">
        <v>316</v>
      </c>
      <c r="AN443" t="s">
        <v>232</v>
      </c>
      <c r="AP443" t="s">
        <v>386</v>
      </c>
      <c r="AQ443" s="88">
        <f>AVERAGEIFS(Applicability!$M:$M,Applicability!$A:$A,AK443,Applicability!$B:$B,AM443,Applicability!$C:$C,AL443)</f>
        <v>0.15789569442651299</v>
      </c>
      <c r="AR443">
        <v>6</v>
      </c>
      <c r="AS443" s="88">
        <f t="shared" si="65"/>
        <v>1.5789569442651301E-2</v>
      </c>
      <c r="AT443" s="88">
        <f t="shared" si="62"/>
        <v>1.5789569442651301E-2</v>
      </c>
    </row>
    <row r="444" spans="1:46">
      <c r="A444" t="s">
        <v>277</v>
      </c>
      <c r="B444" t="s">
        <v>379</v>
      </c>
      <c r="C444" t="s">
        <v>201</v>
      </c>
      <c r="D444" t="s">
        <v>88</v>
      </c>
      <c r="E444" t="s">
        <v>232</v>
      </c>
      <c r="G444" t="s">
        <v>386</v>
      </c>
      <c r="H444" s="88">
        <f>AVERAGEIFS(Applicability!$M:$M,Applicability!$A:$A,B444,Applicability!$B:$B,D444,Applicability!$C:$C,C444)</f>
        <v>0</v>
      </c>
      <c r="I444">
        <v>6</v>
      </c>
      <c r="J444" s="88">
        <f t="shared" si="63"/>
        <v>0</v>
      </c>
      <c r="K444" s="88">
        <f t="shared" si="60"/>
        <v>0</v>
      </c>
      <c r="V444" t="s">
        <v>277</v>
      </c>
      <c r="W444" t="s">
        <v>379</v>
      </c>
      <c r="X444" t="s">
        <v>201</v>
      </c>
      <c r="Y444" t="s">
        <v>88</v>
      </c>
      <c r="Z444" t="s">
        <v>232</v>
      </c>
      <c r="AB444" t="s">
        <v>386</v>
      </c>
      <c r="AC444" s="88">
        <f>AVERAGEIFS(Applicability!$M:$M,Applicability!$A:$A,W444,Applicability!$B:$B,Y444,Applicability!$C:$C,X444)</f>
        <v>0</v>
      </c>
      <c r="AD444">
        <v>6</v>
      </c>
      <c r="AE444" s="88">
        <f t="shared" si="64"/>
        <v>0</v>
      </c>
      <c r="AF444" s="88">
        <f t="shared" si="61"/>
        <v>0</v>
      </c>
      <c r="AJ444" t="s">
        <v>277</v>
      </c>
      <c r="AK444" t="s">
        <v>379</v>
      </c>
      <c r="AL444" t="s">
        <v>201</v>
      </c>
      <c r="AM444" t="s">
        <v>88</v>
      </c>
      <c r="AN444" t="s">
        <v>232</v>
      </c>
      <c r="AP444" t="s">
        <v>386</v>
      </c>
      <c r="AQ444" s="88">
        <f>AVERAGEIFS(Applicability!$M:$M,Applicability!$A:$A,AK444,Applicability!$B:$B,AM444,Applicability!$C:$C,AL444)</f>
        <v>0</v>
      </c>
      <c r="AR444">
        <v>6</v>
      </c>
      <c r="AS444" s="88">
        <f t="shared" si="65"/>
        <v>0</v>
      </c>
      <c r="AT444" s="88">
        <f t="shared" si="62"/>
        <v>0</v>
      </c>
    </row>
    <row r="445" spans="1:46">
      <c r="A445" t="s">
        <v>277</v>
      </c>
      <c r="B445" t="s">
        <v>379</v>
      </c>
      <c r="C445" t="s">
        <v>201</v>
      </c>
      <c r="D445" t="s">
        <v>199</v>
      </c>
      <c r="E445" t="s">
        <v>232</v>
      </c>
      <c r="G445" t="s">
        <v>386</v>
      </c>
      <c r="H445" s="88">
        <f>AVERAGEIFS(Applicability!$M:$M,Applicability!$A:$A,B445,Applicability!$B:$B,D445,Applicability!$C:$C,C445)</f>
        <v>0</v>
      </c>
      <c r="I445">
        <v>6</v>
      </c>
      <c r="J445" s="88">
        <f t="shared" si="63"/>
        <v>0</v>
      </c>
      <c r="K445" s="88">
        <f t="shared" si="60"/>
        <v>0</v>
      </c>
      <c r="V445" t="s">
        <v>277</v>
      </c>
      <c r="W445" t="s">
        <v>379</v>
      </c>
      <c r="X445" t="s">
        <v>201</v>
      </c>
      <c r="Y445" t="s">
        <v>199</v>
      </c>
      <c r="Z445" t="s">
        <v>232</v>
      </c>
      <c r="AB445" t="s">
        <v>386</v>
      </c>
      <c r="AC445" s="88">
        <f>AVERAGEIFS(Applicability!$M:$M,Applicability!$A:$A,W445,Applicability!$B:$B,Y445,Applicability!$C:$C,X445)</f>
        <v>0</v>
      </c>
      <c r="AD445">
        <v>6</v>
      </c>
      <c r="AE445" s="88">
        <f t="shared" si="64"/>
        <v>0</v>
      </c>
      <c r="AF445" s="88">
        <f t="shared" si="61"/>
        <v>0</v>
      </c>
      <c r="AJ445" t="s">
        <v>277</v>
      </c>
      <c r="AK445" t="s">
        <v>379</v>
      </c>
      <c r="AL445" t="s">
        <v>201</v>
      </c>
      <c r="AM445" t="s">
        <v>199</v>
      </c>
      <c r="AN445" t="s">
        <v>232</v>
      </c>
      <c r="AP445" t="s">
        <v>386</v>
      </c>
      <c r="AQ445" s="88">
        <f>AVERAGEIFS(Applicability!$M:$M,Applicability!$A:$A,AK445,Applicability!$B:$B,AM445,Applicability!$C:$C,AL445)</f>
        <v>0</v>
      </c>
      <c r="AR445">
        <v>6</v>
      </c>
      <c r="AS445" s="88">
        <f t="shared" si="65"/>
        <v>0</v>
      </c>
      <c r="AT445" s="88">
        <f t="shared" si="62"/>
        <v>0</v>
      </c>
    </row>
    <row r="446" spans="1:46">
      <c r="A446" t="s">
        <v>277</v>
      </c>
      <c r="B446" t="s">
        <v>379</v>
      </c>
      <c r="C446" t="s">
        <v>201</v>
      </c>
      <c r="D446" t="s">
        <v>316</v>
      </c>
      <c r="E446" t="s">
        <v>232</v>
      </c>
      <c r="G446" t="s">
        <v>386</v>
      </c>
      <c r="H446" s="88">
        <f>AVERAGEIFS(Applicability!$M:$M,Applicability!$A:$A,B446,Applicability!$B:$B,D446,Applicability!$C:$C,C446)</f>
        <v>0</v>
      </c>
      <c r="I446">
        <v>6</v>
      </c>
      <c r="J446" s="88">
        <f t="shared" si="63"/>
        <v>0</v>
      </c>
      <c r="K446" s="88">
        <f t="shared" si="60"/>
        <v>0</v>
      </c>
      <c r="V446" t="s">
        <v>277</v>
      </c>
      <c r="W446" t="s">
        <v>379</v>
      </c>
      <c r="X446" t="s">
        <v>201</v>
      </c>
      <c r="Y446" t="s">
        <v>316</v>
      </c>
      <c r="Z446" t="s">
        <v>232</v>
      </c>
      <c r="AB446" t="s">
        <v>386</v>
      </c>
      <c r="AC446" s="88">
        <f>AVERAGEIFS(Applicability!$M:$M,Applicability!$A:$A,W446,Applicability!$B:$B,Y446,Applicability!$C:$C,X446)</f>
        <v>0</v>
      </c>
      <c r="AD446">
        <v>6</v>
      </c>
      <c r="AE446" s="88">
        <f t="shared" si="64"/>
        <v>0</v>
      </c>
      <c r="AF446" s="88">
        <f t="shared" si="61"/>
        <v>0</v>
      </c>
      <c r="AJ446" t="s">
        <v>277</v>
      </c>
      <c r="AK446" t="s">
        <v>379</v>
      </c>
      <c r="AL446" t="s">
        <v>201</v>
      </c>
      <c r="AM446" t="s">
        <v>316</v>
      </c>
      <c r="AN446" t="s">
        <v>232</v>
      </c>
      <c r="AP446" t="s">
        <v>386</v>
      </c>
      <c r="AQ446" s="88">
        <f>AVERAGEIFS(Applicability!$M:$M,Applicability!$A:$A,AK446,Applicability!$B:$B,AM446,Applicability!$C:$C,AL446)</f>
        <v>0</v>
      </c>
      <c r="AR446">
        <v>6</v>
      </c>
      <c r="AS446" s="88">
        <f t="shared" si="65"/>
        <v>0</v>
      </c>
      <c r="AT446" s="88">
        <f t="shared" si="62"/>
        <v>0</v>
      </c>
    </row>
    <row r="447" spans="1:46">
      <c r="A447" t="s">
        <v>277</v>
      </c>
      <c r="B447" t="s">
        <v>287</v>
      </c>
      <c r="C447" t="s">
        <v>279</v>
      </c>
      <c r="D447" t="s">
        <v>88</v>
      </c>
      <c r="E447" t="s">
        <v>234</v>
      </c>
      <c r="G447" t="s">
        <v>386</v>
      </c>
      <c r="H447" s="88">
        <f>AVERAGEIFS(Applicability!$M:$M,Applicability!$A:$A,B447,Applicability!$B:$B,D447,Applicability!$C:$C,C447)</f>
        <v>6.3605936264043594E-2</v>
      </c>
      <c r="I447">
        <v>6</v>
      </c>
      <c r="J447" s="88">
        <f t="shared" si="63"/>
        <v>6.3605936264043601E-3</v>
      </c>
      <c r="K447" s="88">
        <f t="shared" si="60"/>
        <v>6.3605936264043601E-3</v>
      </c>
      <c r="V447" t="s">
        <v>277</v>
      </c>
      <c r="W447" t="s">
        <v>287</v>
      </c>
      <c r="X447" t="s">
        <v>279</v>
      </c>
      <c r="Y447" t="s">
        <v>88</v>
      </c>
      <c r="Z447" t="s">
        <v>234</v>
      </c>
      <c r="AB447" t="s">
        <v>386</v>
      </c>
      <c r="AC447" s="88">
        <f>AVERAGEIFS(Applicability!$M:$M,Applicability!$A:$A,W447,Applicability!$B:$B,Y447,Applicability!$C:$C,X447)</f>
        <v>6.3605936264043594E-2</v>
      </c>
      <c r="AD447">
        <v>6</v>
      </c>
      <c r="AE447" s="88">
        <f t="shared" si="64"/>
        <v>6.3605936264043601E-3</v>
      </c>
      <c r="AF447" s="88">
        <f t="shared" si="61"/>
        <v>6.3605936264043601E-3</v>
      </c>
      <c r="AJ447" t="s">
        <v>277</v>
      </c>
      <c r="AK447" t="s">
        <v>287</v>
      </c>
      <c r="AL447" t="s">
        <v>279</v>
      </c>
      <c r="AM447" t="s">
        <v>88</v>
      </c>
      <c r="AN447" t="s">
        <v>234</v>
      </c>
      <c r="AP447" t="s">
        <v>386</v>
      </c>
      <c r="AQ447" s="88">
        <f>AVERAGEIFS(Applicability!$M:$M,Applicability!$A:$A,AK447,Applicability!$B:$B,AM447,Applicability!$C:$C,AL447)</f>
        <v>6.3605936264043594E-2</v>
      </c>
      <c r="AR447">
        <v>6</v>
      </c>
      <c r="AS447" s="88">
        <f t="shared" si="65"/>
        <v>6.3605936264043601E-3</v>
      </c>
      <c r="AT447" s="88">
        <f t="shared" si="62"/>
        <v>6.3605936264043601E-3</v>
      </c>
    </row>
    <row r="448" spans="1:46">
      <c r="A448" t="s">
        <v>277</v>
      </c>
      <c r="B448" t="s">
        <v>287</v>
      </c>
      <c r="C448" t="s">
        <v>279</v>
      </c>
      <c r="D448" t="s">
        <v>199</v>
      </c>
      <c r="E448" t="s">
        <v>234</v>
      </c>
      <c r="G448" t="s">
        <v>386</v>
      </c>
      <c r="H448" s="88">
        <f>AVERAGEIFS(Applicability!$M:$M,Applicability!$A:$A,B448,Applicability!$B:$B,D448,Applicability!$C:$C,C448)</f>
        <v>6.3605936264043594E-2</v>
      </c>
      <c r="I448">
        <v>6</v>
      </c>
      <c r="J448" s="88">
        <f t="shared" si="63"/>
        <v>6.3605936264043601E-3</v>
      </c>
      <c r="K448" s="88">
        <f t="shared" si="60"/>
        <v>6.3605936264043601E-3</v>
      </c>
      <c r="V448" t="s">
        <v>277</v>
      </c>
      <c r="W448" t="s">
        <v>287</v>
      </c>
      <c r="X448" t="s">
        <v>279</v>
      </c>
      <c r="Y448" t="s">
        <v>199</v>
      </c>
      <c r="Z448" t="s">
        <v>234</v>
      </c>
      <c r="AB448" t="s">
        <v>386</v>
      </c>
      <c r="AC448" s="88">
        <f>AVERAGEIFS(Applicability!$M:$M,Applicability!$A:$A,W448,Applicability!$B:$B,Y448,Applicability!$C:$C,X448)</f>
        <v>6.3605936264043594E-2</v>
      </c>
      <c r="AD448">
        <v>6</v>
      </c>
      <c r="AE448" s="88">
        <f t="shared" si="64"/>
        <v>6.3605936264043601E-3</v>
      </c>
      <c r="AF448" s="88">
        <f t="shared" si="61"/>
        <v>6.3605936264043601E-3</v>
      </c>
      <c r="AJ448" t="s">
        <v>277</v>
      </c>
      <c r="AK448" t="s">
        <v>287</v>
      </c>
      <c r="AL448" t="s">
        <v>279</v>
      </c>
      <c r="AM448" t="s">
        <v>199</v>
      </c>
      <c r="AN448" t="s">
        <v>234</v>
      </c>
      <c r="AP448" t="s">
        <v>386</v>
      </c>
      <c r="AQ448" s="88">
        <f>AVERAGEIFS(Applicability!$M:$M,Applicability!$A:$A,AK448,Applicability!$B:$B,AM448,Applicability!$C:$C,AL448)</f>
        <v>6.3605936264043594E-2</v>
      </c>
      <c r="AR448">
        <v>6</v>
      </c>
      <c r="AS448" s="88">
        <f t="shared" si="65"/>
        <v>6.3605936264043601E-3</v>
      </c>
      <c r="AT448" s="88">
        <f t="shared" si="62"/>
        <v>6.3605936264043601E-3</v>
      </c>
    </row>
    <row r="449" spans="1:46">
      <c r="A449" t="s">
        <v>277</v>
      </c>
      <c r="B449" t="s">
        <v>287</v>
      </c>
      <c r="C449" t="s">
        <v>279</v>
      </c>
      <c r="D449" t="s">
        <v>316</v>
      </c>
      <c r="E449" t="s">
        <v>234</v>
      </c>
      <c r="G449" t="s">
        <v>386</v>
      </c>
      <c r="H449" s="88">
        <f>AVERAGEIFS(Applicability!$M:$M,Applicability!$A:$A,B449,Applicability!$B:$B,D449,Applicability!$C:$C,C449)</f>
        <v>6.3605936264043594E-2</v>
      </c>
      <c r="I449">
        <v>6</v>
      </c>
      <c r="J449" s="88">
        <f t="shared" si="63"/>
        <v>6.3605936264043601E-3</v>
      </c>
      <c r="K449" s="88">
        <f t="shared" si="60"/>
        <v>6.3605936264043601E-3</v>
      </c>
      <c r="V449" t="s">
        <v>277</v>
      </c>
      <c r="W449" t="s">
        <v>287</v>
      </c>
      <c r="X449" t="s">
        <v>279</v>
      </c>
      <c r="Y449" t="s">
        <v>316</v>
      </c>
      <c r="Z449" t="s">
        <v>234</v>
      </c>
      <c r="AB449" t="s">
        <v>386</v>
      </c>
      <c r="AC449" s="88">
        <f>AVERAGEIFS(Applicability!$M:$M,Applicability!$A:$A,W449,Applicability!$B:$B,Y449,Applicability!$C:$C,X449)</f>
        <v>6.3605936264043594E-2</v>
      </c>
      <c r="AD449">
        <v>6</v>
      </c>
      <c r="AE449" s="88">
        <f t="shared" si="64"/>
        <v>6.3605936264043601E-3</v>
      </c>
      <c r="AF449" s="88">
        <f t="shared" si="61"/>
        <v>6.3605936264043601E-3</v>
      </c>
      <c r="AJ449" t="s">
        <v>277</v>
      </c>
      <c r="AK449" t="s">
        <v>287</v>
      </c>
      <c r="AL449" t="s">
        <v>279</v>
      </c>
      <c r="AM449" t="s">
        <v>316</v>
      </c>
      <c r="AN449" t="s">
        <v>234</v>
      </c>
      <c r="AP449" t="s">
        <v>386</v>
      </c>
      <c r="AQ449" s="88">
        <f>AVERAGEIFS(Applicability!$M:$M,Applicability!$A:$A,AK449,Applicability!$B:$B,AM449,Applicability!$C:$C,AL449)</f>
        <v>6.3605936264043594E-2</v>
      </c>
      <c r="AR449">
        <v>6</v>
      </c>
      <c r="AS449" s="88">
        <f t="shared" si="65"/>
        <v>6.3605936264043601E-3</v>
      </c>
      <c r="AT449" s="88">
        <f t="shared" si="62"/>
        <v>6.3605936264043601E-3</v>
      </c>
    </row>
    <row r="450" spans="1:46">
      <c r="A450" t="s">
        <v>277</v>
      </c>
      <c r="B450" t="s">
        <v>287</v>
      </c>
      <c r="C450" t="s">
        <v>201</v>
      </c>
      <c r="D450" t="s">
        <v>88</v>
      </c>
      <c r="E450" t="s">
        <v>234</v>
      </c>
      <c r="G450" t="s">
        <v>386</v>
      </c>
      <c r="H450" s="88">
        <f>AVERAGEIFS(Applicability!$M:$M,Applicability!$A:$A,B450,Applicability!$B:$B,D450,Applicability!$C:$C,C450)</f>
        <v>0</v>
      </c>
      <c r="I450">
        <v>6</v>
      </c>
      <c r="J450" s="88">
        <f t="shared" si="63"/>
        <v>0</v>
      </c>
      <c r="K450" s="88">
        <f t="shared" si="60"/>
        <v>0</v>
      </c>
      <c r="V450" t="s">
        <v>277</v>
      </c>
      <c r="W450" t="s">
        <v>287</v>
      </c>
      <c r="X450" t="s">
        <v>201</v>
      </c>
      <c r="Y450" t="s">
        <v>88</v>
      </c>
      <c r="Z450" t="s">
        <v>234</v>
      </c>
      <c r="AB450" t="s">
        <v>386</v>
      </c>
      <c r="AC450" s="88">
        <f>AVERAGEIFS(Applicability!$M:$M,Applicability!$A:$A,W450,Applicability!$B:$B,Y450,Applicability!$C:$C,X450)</f>
        <v>0</v>
      </c>
      <c r="AD450">
        <v>6</v>
      </c>
      <c r="AE450" s="88">
        <f t="shared" si="64"/>
        <v>0</v>
      </c>
      <c r="AF450" s="88">
        <f t="shared" si="61"/>
        <v>0</v>
      </c>
      <c r="AJ450" t="s">
        <v>277</v>
      </c>
      <c r="AK450" t="s">
        <v>287</v>
      </c>
      <c r="AL450" t="s">
        <v>201</v>
      </c>
      <c r="AM450" t="s">
        <v>88</v>
      </c>
      <c r="AN450" t="s">
        <v>234</v>
      </c>
      <c r="AP450" t="s">
        <v>386</v>
      </c>
      <c r="AQ450" s="88">
        <f>AVERAGEIFS(Applicability!$M:$M,Applicability!$A:$A,AK450,Applicability!$B:$B,AM450,Applicability!$C:$C,AL450)</f>
        <v>0</v>
      </c>
      <c r="AR450">
        <v>6</v>
      </c>
      <c r="AS450" s="88">
        <f t="shared" si="65"/>
        <v>0</v>
      </c>
      <c r="AT450" s="88">
        <f t="shared" si="62"/>
        <v>0</v>
      </c>
    </row>
    <row r="451" spans="1:46">
      <c r="A451" t="s">
        <v>277</v>
      </c>
      <c r="B451" t="s">
        <v>287</v>
      </c>
      <c r="C451" t="s">
        <v>201</v>
      </c>
      <c r="D451" t="s">
        <v>199</v>
      </c>
      <c r="E451" t="s">
        <v>234</v>
      </c>
      <c r="G451" t="s">
        <v>386</v>
      </c>
      <c r="H451" s="88">
        <f>AVERAGEIFS(Applicability!$M:$M,Applicability!$A:$A,B451,Applicability!$B:$B,D451,Applicability!$C:$C,C451)</f>
        <v>0</v>
      </c>
      <c r="I451">
        <v>6</v>
      </c>
      <c r="J451" s="88">
        <f t="shared" si="63"/>
        <v>0</v>
      </c>
      <c r="K451" s="88">
        <f t="shared" si="60"/>
        <v>0</v>
      </c>
      <c r="V451" t="s">
        <v>277</v>
      </c>
      <c r="W451" t="s">
        <v>287</v>
      </c>
      <c r="X451" t="s">
        <v>201</v>
      </c>
      <c r="Y451" t="s">
        <v>199</v>
      </c>
      <c r="Z451" t="s">
        <v>234</v>
      </c>
      <c r="AB451" t="s">
        <v>386</v>
      </c>
      <c r="AC451" s="88">
        <f>AVERAGEIFS(Applicability!$M:$M,Applicability!$A:$A,W451,Applicability!$B:$B,Y451,Applicability!$C:$C,X451)</f>
        <v>0</v>
      </c>
      <c r="AD451">
        <v>6</v>
      </c>
      <c r="AE451" s="88">
        <f t="shared" si="64"/>
        <v>0</v>
      </c>
      <c r="AF451" s="88">
        <f t="shared" si="61"/>
        <v>0</v>
      </c>
      <c r="AJ451" t="s">
        <v>277</v>
      </c>
      <c r="AK451" t="s">
        <v>287</v>
      </c>
      <c r="AL451" t="s">
        <v>201</v>
      </c>
      <c r="AM451" t="s">
        <v>199</v>
      </c>
      <c r="AN451" t="s">
        <v>234</v>
      </c>
      <c r="AP451" t="s">
        <v>386</v>
      </c>
      <c r="AQ451" s="88">
        <f>AVERAGEIFS(Applicability!$M:$M,Applicability!$A:$A,AK451,Applicability!$B:$B,AM451,Applicability!$C:$C,AL451)</f>
        <v>0</v>
      </c>
      <c r="AR451">
        <v>6</v>
      </c>
      <c r="AS451" s="88">
        <f t="shared" si="65"/>
        <v>0</v>
      </c>
      <c r="AT451" s="88">
        <f t="shared" si="62"/>
        <v>0</v>
      </c>
    </row>
    <row r="452" spans="1:46">
      <c r="A452" t="s">
        <v>277</v>
      </c>
      <c r="B452" t="s">
        <v>287</v>
      </c>
      <c r="C452" t="s">
        <v>201</v>
      </c>
      <c r="D452" t="s">
        <v>316</v>
      </c>
      <c r="E452" t="s">
        <v>234</v>
      </c>
      <c r="G452" t="s">
        <v>386</v>
      </c>
      <c r="H452" s="88">
        <f>AVERAGEIFS(Applicability!$M:$M,Applicability!$A:$A,B452,Applicability!$B:$B,D452,Applicability!$C:$C,C452)</f>
        <v>0</v>
      </c>
      <c r="I452">
        <v>6</v>
      </c>
      <c r="J452" s="88">
        <f t="shared" si="63"/>
        <v>0</v>
      </c>
      <c r="K452" s="88">
        <f t="shared" si="60"/>
        <v>0</v>
      </c>
      <c r="V452" t="s">
        <v>277</v>
      </c>
      <c r="W452" t="s">
        <v>287</v>
      </c>
      <c r="X452" t="s">
        <v>201</v>
      </c>
      <c r="Y452" t="s">
        <v>316</v>
      </c>
      <c r="Z452" t="s">
        <v>234</v>
      </c>
      <c r="AB452" t="s">
        <v>386</v>
      </c>
      <c r="AC452" s="88">
        <f>AVERAGEIFS(Applicability!$M:$M,Applicability!$A:$A,W452,Applicability!$B:$B,Y452,Applicability!$C:$C,X452)</f>
        <v>0</v>
      </c>
      <c r="AD452">
        <v>6</v>
      </c>
      <c r="AE452" s="88">
        <f t="shared" si="64"/>
        <v>0</v>
      </c>
      <c r="AF452" s="88">
        <f t="shared" si="61"/>
        <v>0</v>
      </c>
      <c r="AJ452" t="s">
        <v>277</v>
      </c>
      <c r="AK452" t="s">
        <v>287</v>
      </c>
      <c r="AL452" t="s">
        <v>201</v>
      </c>
      <c r="AM452" t="s">
        <v>316</v>
      </c>
      <c r="AN452" t="s">
        <v>234</v>
      </c>
      <c r="AP452" t="s">
        <v>386</v>
      </c>
      <c r="AQ452" s="88">
        <f>AVERAGEIFS(Applicability!$M:$M,Applicability!$A:$A,AK452,Applicability!$B:$B,AM452,Applicability!$C:$C,AL452)</f>
        <v>0</v>
      </c>
      <c r="AR452">
        <v>6</v>
      </c>
      <c r="AS452" s="88">
        <f t="shared" si="65"/>
        <v>0</v>
      </c>
      <c r="AT452" s="88">
        <f t="shared" si="62"/>
        <v>0</v>
      </c>
    </row>
    <row r="453" spans="1:46">
      <c r="A453" t="s">
        <v>277</v>
      </c>
      <c r="B453" t="s">
        <v>287</v>
      </c>
      <c r="C453" t="s">
        <v>279</v>
      </c>
      <c r="D453" t="s">
        <v>88</v>
      </c>
      <c r="E453" t="s">
        <v>232</v>
      </c>
      <c r="G453" t="s">
        <v>386</v>
      </c>
      <c r="H453" s="88">
        <f>AVERAGEIFS(Applicability!$M:$M,Applicability!$A:$A,B453,Applicability!$B:$B,D453,Applicability!$C:$C,C453)</f>
        <v>6.3605936264043594E-2</v>
      </c>
      <c r="I453">
        <v>6</v>
      </c>
      <c r="J453" s="88">
        <f t="shared" si="63"/>
        <v>6.3605936264043601E-3</v>
      </c>
      <c r="K453" s="88">
        <f t="shared" si="60"/>
        <v>6.3605936264043601E-3</v>
      </c>
      <c r="V453" t="s">
        <v>277</v>
      </c>
      <c r="W453" t="s">
        <v>287</v>
      </c>
      <c r="X453" t="s">
        <v>279</v>
      </c>
      <c r="Y453" t="s">
        <v>88</v>
      </c>
      <c r="Z453" t="s">
        <v>232</v>
      </c>
      <c r="AB453" t="s">
        <v>386</v>
      </c>
      <c r="AC453" s="88">
        <f>AVERAGEIFS(Applicability!$M:$M,Applicability!$A:$A,W453,Applicability!$B:$B,Y453,Applicability!$C:$C,X453)</f>
        <v>6.3605936264043594E-2</v>
      </c>
      <c r="AD453">
        <v>6</v>
      </c>
      <c r="AE453" s="88">
        <f t="shared" si="64"/>
        <v>6.3605936264043601E-3</v>
      </c>
      <c r="AF453" s="88">
        <f t="shared" si="61"/>
        <v>6.3605936264043601E-3</v>
      </c>
      <c r="AJ453" t="s">
        <v>277</v>
      </c>
      <c r="AK453" t="s">
        <v>287</v>
      </c>
      <c r="AL453" t="s">
        <v>279</v>
      </c>
      <c r="AM453" t="s">
        <v>88</v>
      </c>
      <c r="AN453" t="s">
        <v>232</v>
      </c>
      <c r="AP453" t="s">
        <v>386</v>
      </c>
      <c r="AQ453" s="88">
        <f>AVERAGEIFS(Applicability!$M:$M,Applicability!$A:$A,AK453,Applicability!$B:$B,AM453,Applicability!$C:$C,AL453)</f>
        <v>6.3605936264043594E-2</v>
      </c>
      <c r="AR453">
        <v>6</v>
      </c>
      <c r="AS453" s="88">
        <f t="shared" si="65"/>
        <v>6.3605936264043601E-3</v>
      </c>
      <c r="AT453" s="88">
        <f t="shared" si="62"/>
        <v>6.3605936264043601E-3</v>
      </c>
    </row>
    <row r="454" spans="1:46">
      <c r="A454" t="s">
        <v>277</v>
      </c>
      <c r="B454" t="s">
        <v>287</v>
      </c>
      <c r="C454" t="s">
        <v>279</v>
      </c>
      <c r="D454" t="s">
        <v>199</v>
      </c>
      <c r="E454" t="s">
        <v>232</v>
      </c>
      <c r="G454" t="s">
        <v>386</v>
      </c>
      <c r="H454" s="88">
        <f>AVERAGEIFS(Applicability!$M:$M,Applicability!$A:$A,B454,Applicability!$B:$B,D454,Applicability!$C:$C,C454)</f>
        <v>6.3605936264043594E-2</v>
      </c>
      <c r="I454">
        <v>6</v>
      </c>
      <c r="J454" s="88">
        <f t="shared" si="63"/>
        <v>6.3605936264043601E-3</v>
      </c>
      <c r="K454" s="88">
        <f t="shared" si="60"/>
        <v>6.3605936264043601E-3</v>
      </c>
      <c r="V454" t="s">
        <v>277</v>
      </c>
      <c r="W454" t="s">
        <v>287</v>
      </c>
      <c r="X454" t="s">
        <v>279</v>
      </c>
      <c r="Y454" t="s">
        <v>199</v>
      </c>
      <c r="Z454" t="s">
        <v>232</v>
      </c>
      <c r="AB454" t="s">
        <v>386</v>
      </c>
      <c r="AC454" s="88">
        <f>AVERAGEIFS(Applicability!$M:$M,Applicability!$A:$A,W454,Applicability!$B:$B,Y454,Applicability!$C:$C,X454)</f>
        <v>6.3605936264043594E-2</v>
      </c>
      <c r="AD454">
        <v>6</v>
      </c>
      <c r="AE454" s="88">
        <f t="shared" si="64"/>
        <v>6.3605936264043601E-3</v>
      </c>
      <c r="AF454" s="88">
        <f t="shared" si="61"/>
        <v>6.3605936264043601E-3</v>
      </c>
      <c r="AJ454" t="s">
        <v>277</v>
      </c>
      <c r="AK454" t="s">
        <v>287</v>
      </c>
      <c r="AL454" t="s">
        <v>279</v>
      </c>
      <c r="AM454" t="s">
        <v>199</v>
      </c>
      <c r="AN454" t="s">
        <v>232</v>
      </c>
      <c r="AP454" t="s">
        <v>386</v>
      </c>
      <c r="AQ454" s="88">
        <f>AVERAGEIFS(Applicability!$M:$M,Applicability!$A:$A,AK454,Applicability!$B:$B,AM454,Applicability!$C:$C,AL454)</f>
        <v>6.3605936264043594E-2</v>
      </c>
      <c r="AR454">
        <v>6</v>
      </c>
      <c r="AS454" s="88">
        <f t="shared" si="65"/>
        <v>6.3605936264043601E-3</v>
      </c>
      <c r="AT454" s="88">
        <f t="shared" si="62"/>
        <v>6.3605936264043601E-3</v>
      </c>
    </row>
    <row r="455" spans="1:46">
      <c r="A455" t="s">
        <v>277</v>
      </c>
      <c r="B455" t="s">
        <v>287</v>
      </c>
      <c r="C455" t="s">
        <v>279</v>
      </c>
      <c r="D455" t="s">
        <v>316</v>
      </c>
      <c r="E455" t="s">
        <v>232</v>
      </c>
      <c r="G455" t="s">
        <v>386</v>
      </c>
      <c r="H455" s="88">
        <f>AVERAGEIFS(Applicability!$M:$M,Applicability!$A:$A,B455,Applicability!$B:$B,D455,Applicability!$C:$C,C455)</f>
        <v>6.3605936264043594E-2</v>
      </c>
      <c r="I455">
        <v>6</v>
      </c>
      <c r="J455" s="88">
        <f t="shared" si="63"/>
        <v>6.3605936264043601E-3</v>
      </c>
      <c r="K455" s="88">
        <f t="shared" si="60"/>
        <v>6.3605936264043601E-3</v>
      </c>
      <c r="V455" t="s">
        <v>277</v>
      </c>
      <c r="W455" t="s">
        <v>287</v>
      </c>
      <c r="X455" t="s">
        <v>279</v>
      </c>
      <c r="Y455" t="s">
        <v>316</v>
      </c>
      <c r="Z455" t="s">
        <v>232</v>
      </c>
      <c r="AB455" t="s">
        <v>386</v>
      </c>
      <c r="AC455" s="88">
        <f>AVERAGEIFS(Applicability!$M:$M,Applicability!$A:$A,W455,Applicability!$B:$B,Y455,Applicability!$C:$C,X455)</f>
        <v>6.3605936264043594E-2</v>
      </c>
      <c r="AD455">
        <v>6</v>
      </c>
      <c r="AE455" s="88">
        <f t="shared" si="64"/>
        <v>6.3605936264043601E-3</v>
      </c>
      <c r="AF455" s="88">
        <f t="shared" si="61"/>
        <v>6.3605936264043601E-3</v>
      </c>
      <c r="AJ455" t="s">
        <v>277</v>
      </c>
      <c r="AK455" t="s">
        <v>287</v>
      </c>
      <c r="AL455" t="s">
        <v>279</v>
      </c>
      <c r="AM455" t="s">
        <v>316</v>
      </c>
      <c r="AN455" t="s">
        <v>232</v>
      </c>
      <c r="AP455" t="s">
        <v>386</v>
      </c>
      <c r="AQ455" s="88">
        <f>AVERAGEIFS(Applicability!$M:$M,Applicability!$A:$A,AK455,Applicability!$B:$B,AM455,Applicability!$C:$C,AL455)</f>
        <v>6.3605936264043594E-2</v>
      </c>
      <c r="AR455">
        <v>6</v>
      </c>
      <c r="AS455" s="88">
        <f t="shared" si="65"/>
        <v>6.3605936264043601E-3</v>
      </c>
      <c r="AT455" s="88">
        <f t="shared" si="62"/>
        <v>6.3605936264043601E-3</v>
      </c>
    </row>
    <row r="456" spans="1:46">
      <c r="A456" t="s">
        <v>277</v>
      </c>
      <c r="B456" t="s">
        <v>287</v>
      </c>
      <c r="C456" t="s">
        <v>201</v>
      </c>
      <c r="D456" t="s">
        <v>88</v>
      </c>
      <c r="E456" t="s">
        <v>232</v>
      </c>
      <c r="G456" t="s">
        <v>386</v>
      </c>
      <c r="H456" s="88">
        <f>AVERAGEIFS(Applicability!$M:$M,Applicability!$A:$A,B456,Applicability!$B:$B,D456,Applicability!$C:$C,C456)</f>
        <v>0</v>
      </c>
      <c r="I456">
        <v>6</v>
      </c>
      <c r="J456" s="88">
        <f t="shared" si="63"/>
        <v>0</v>
      </c>
      <c r="K456" s="88">
        <f t="shared" si="60"/>
        <v>0</v>
      </c>
      <c r="V456" t="s">
        <v>277</v>
      </c>
      <c r="W456" t="s">
        <v>287</v>
      </c>
      <c r="X456" t="s">
        <v>201</v>
      </c>
      <c r="Y456" t="s">
        <v>88</v>
      </c>
      <c r="Z456" t="s">
        <v>232</v>
      </c>
      <c r="AB456" t="s">
        <v>386</v>
      </c>
      <c r="AC456" s="88">
        <f>AVERAGEIFS(Applicability!$M:$M,Applicability!$A:$A,W456,Applicability!$B:$B,Y456,Applicability!$C:$C,X456)</f>
        <v>0</v>
      </c>
      <c r="AD456">
        <v>6</v>
      </c>
      <c r="AE456" s="88">
        <f t="shared" si="64"/>
        <v>0</v>
      </c>
      <c r="AF456" s="88">
        <f t="shared" si="61"/>
        <v>0</v>
      </c>
      <c r="AJ456" t="s">
        <v>277</v>
      </c>
      <c r="AK456" t="s">
        <v>287</v>
      </c>
      <c r="AL456" t="s">
        <v>201</v>
      </c>
      <c r="AM456" t="s">
        <v>88</v>
      </c>
      <c r="AN456" t="s">
        <v>232</v>
      </c>
      <c r="AP456" t="s">
        <v>386</v>
      </c>
      <c r="AQ456" s="88">
        <f>AVERAGEIFS(Applicability!$M:$M,Applicability!$A:$A,AK456,Applicability!$B:$B,AM456,Applicability!$C:$C,AL456)</f>
        <v>0</v>
      </c>
      <c r="AR456">
        <v>6</v>
      </c>
      <c r="AS456" s="88">
        <f t="shared" si="65"/>
        <v>0</v>
      </c>
      <c r="AT456" s="88">
        <f t="shared" si="62"/>
        <v>0</v>
      </c>
    </row>
    <row r="457" spans="1:46">
      <c r="A457" t="s">
        <v>277</v>
      </c>
      <c r="B457" t="s">
        <v>287</v>
      </c>
      <c r="C457" t="s">
        <v>201</v>
      </c>
      <c r="D457" t="s">
        <v>199</v>
      </c>
      <c r="E457" t="s">
        <v>232</v>
      </c>
      <c r="G457" t="s">
        <v>386</v>
      </c>
      <c r="H457" s="88">
        <f>AVERAGEIFS(Applicability!$M:$M,Applicability!$A:$A,B457,Applicability!$B:$B,D457,Applicability!$C:$C,C457)</f>
        <v>0</v>
      </c>
      <c r="I457">
        <v>6</v>
      </c>
      <c r="J457" s="88">
        <f t="shared" si="63"/>
        <v>0</v>
      </c>
      <c r="K457" s="88">
        <f t="shared" si="60"/>
        <v>0</v>
      </c>
      <c r="V457" t="s">
        <v>277</v>
      </c>
      <c r="W457" t="s">
        <v>287</v>
      </c>
      <c r="X457" t="s">
        <v>201</v>
      </c>
      <c r="Y457" t="s">
        <v>199</v>
      </c>
      <c r="Z457" t="s">
        <v>232</v>
      </c>
      <c r="AB457" t="s">
        <v>386</v>
      </c>
      <c r="AC457" s="88">
        <f>AVERAGEIFS(Applicability!$M:$M,Applicability!$A:$A,W457,Applicability!$B:$B,Y457,Applicability!$C:$C,X457)</f>
        <v>0</v>
      </c>
      <c r="AD457">
        <v>6</v>
      </c>
      <c r="AE457" s="88">
        <f t="shared" si="64"/>
        <v>0</v>
      </c>
      <c r="AF457" s="88">
        <f t="shared" si="61"/>
        <v>0</v>
      </c>
      <c r="AJ457" t="s">
        <v>277</v>
      </c>
      <c r="AK457" t="s">
        <v>287</v>
      </c>
      <c r="AL457" t="s">
        <v>201</v>
      </c>
      <c r="AM457" t="s">
        <v>199</v>
      </c>
      <c r="AN457" t="s">
        <v>232</v>
      </c>
      <c r="AP457" t="s">
        <v>386</v>
      </c>
      <c r="AQ457" s="88">
        <f>AVERAGEIFS(Applicability!$M:$M,Applicability!$A:$A,AK457,Applicability!$B:$B,AM457,Applicability!$C:$C,AL457)</f>
        <v>0</v>
      </c>
      <c r="AR457">
        <v>6</v>
      </c>
      <c r="AS457" s="88">
        <f t="shared" si="65"/>
        <v>0</v>
      </c>
      <c r="AT457" s="88">
        <f t="shared" si="62"/>
        <v>0</v>
      </c>
    </row>
    <row r="458" spans="1:46">
      <c r="A458" t="s">
        <v>277</v>
      </c>
      <c r="B458" t="s">
        <v>287</v>
      </c>
      <c r="C458" t="s">
        <v>201</v>
      </c>
      <c r="D458" t="s">
        <v>316</v>
      </c>
      <c r="E458" t="s">
        <v>232</v>
      </c>
      <c r="G458" t="s">
        <v>386</v>
      </c>
      <c r="H458" s="88">
        <f>AVERAGEIFS(Applicability!$M:$M,Applicability!$A:$A,B458,Applicability!$B:$B,D458,Applicability!$C:$C,C458)</f>
        <v>0</v>
      </c>
      <c r="I458">
        <v>6</v>
      </c>
      <c r="J458" s="88">
        <f t="shared" si="63"/>
        <v>0</v>
      </c>
      <c r="K458" s="88">
        <f t="shared" si="60"/>
        <v>0</v>
      </c>
      <c r="V458" t="s">
        <v>277</v>
      </c>
      <c r="W458" t="s">
        <v>287</v>
      </c>
      <c r="X458" t="s">
        <v>201</v>
      </c>
      <c r="Y458" t="s">
        <v>316</v>
      </c>
      <c r="Z458" t="s">
        <v>232</v>
      </c>
      <c r="AB458" t="s">
        <v>386</v>
      </c>
      <c r="AC458" s="88">
        <f>AVERAGEIFS(Applicability!$M:$M,Applicability!$A:$A,W458,Applicability!$B:$B,Y458,Applicability!$C:$C,X458)</f>
        <v>0</v>
      </c>
      <c r="AD458">
        <v>6</v>
      </c>
      <c r="AE458" s="88">
        <f t="shared" si="64"/>
        <v>0</v>
      </c>
      <c r="AF458" s="88">
        <f t="shared" si="61"/>
        <v>0</v>
      </c>
      <c r="AJ458" t="s">
        <v>277</v>
      </c>
      <c r="AK458" t="s">
        <v>287</v>
      </c>
      <c r="AL458" t="s">
        <v>201</v>
      </c>
      <c r="AM458" t="s">
        <v>316</v>
      </c>
      <c r="AN458" t="s">
        <v>232</v>
      </c>
      <c r="AP458" t="s">
        <v>386</v>
      </c>
      <c r="AQ458" s="88">
        <f>AVERAGEIFS(Applicability!$M:$M,Applicability!$A:$A,AK458,Applicability!$B:$B,AM458,Applicability!$C:$C,AL458)</f>
        <v>0</v>
      </c>
      <c r="AR458">
        <v>6</v>
      </c>
      <c r="AS458" s="88">
        <f t="shared" si="65"/>
        <v>0</v>
      </c>
      <c r="AT458" s="88">
        <f t="shared" si="62"/>
        <v>0</v>
      </c>
    </row>
    <row r="459" spans="1:46">
      <c r="A459" t="s">
        <v>277</v>
      </c>
      <c r="B459" t="s">
        <v>381</v>
      </c>
      <c r="C459" t="s">
        <v>279</v>
      </c>
      <c r="D459" t="s">
        <v>88</v>
      </c>
      <c r="E459" t="s">
        <v>234</v>
      </c>
      <c r="G459" t="s">
        <v>386</v>
      </c>
      <c r="H459" s="88">
        <f>AVERAGEIFS(Applicability!$M:$M,Applicability!$A:$A,B459,Applicability!$B:$B,D459,Applicability!$C:$C,C459)</f>
        <v>0.16251059990035649</v>
      </c>
      <c r="I459">
        <v>6</v>
      </c>
      <c r="J459" s="88">
        <f t="shared" si="63"/>
        <v>1.6251059990035649E-2</v>
      </c>
      <c r="K459" s="88">
        <f t="shared" si="60"/>
        <v>1.6251059990035649E-2</v>
      </c>
      <c r="V459" t="s">
        <v>277</v>
      </c>
      <c r="W459" t="s">
        <v>381</v>
      </c>
      <c r="X459" t="s">
        <v>279</v>
      </c>
      <c r="Y459" t="s">
        <v>88</v>
      </c>
      <c r="Z459" t="s">
        <v>234</v>
      </c>
      <c r="AB459" t="s">
        <v>386</v>
      </c>
      <c r="AC459" s="88">
        <f>AVERAGEIFS(Applicability!$M:$M,Applicability!$A:$A,W459,Applicability!$B:$B,Y459,Applicability!$C:$C,X459)</f>
        <v>0.16251059990035649</v>
      </c>
      <c r="AD459">
        <v>6</v>
      </c>
      <c r="AE459" s="88">
        <f t="shared" si="64"/>
        <v>1.6251059990035649E-2</v>
      </c>
      <c r="AF459" s="88">
        <f t="shared" si="61"/>
        <v>1.6251059990035649E-2</v>
      </c>
      <c r="AJ459" t="s">
        <v>277</v>
      </c>
      <c r="AK459" t="s">
        <v>381</v>
      </c>
      <c r="AL459" t="s">
        <v>279</v>
      </c>
      <c r="AM459" t="s">
        <v>88</v>
      </c>
      <c r="AN459" t="s">
        <v>234</v>
      </c>
      <c r="AP459" t="s">
        <v>386</v>
      </c>
      <c r="AQ459" s="88">
        <f>AVERAGEIFS(Applicability!$M:$M,Applicability!$A:$A,AK459,Applicability!$B:$B,AM459,Applicability!$C:$C,AL459)</f>
        <v>0.16251059990035649</v>
      </c>
      <c r="AR459">
        <v>6</v>
      </c>
      <c r="AS459" s="88">
        <f t="shared" si="65"/>
        <v>1.6251059990035649E-2</v>
      </c>
      <c r="AT459" s="88">
        <f t="shared" si="62"/>
        <v>1.6251059990035649E-2</v>
      </c>
    </row>
    <row r="460" spans="1:46">
      <c r="A460" t="s">
        <v>277</v>
      </c>
      <c r="B460" t="s">
        <v>381</v>
      </c>
      <c r="C460" t="s">
        <v>279</v>
      </c>
      <c r="D460" t="s">
        <v>199</v>
      </c>
      <c r="E460" t="s">
        <v>234</v>
      </c>
      <c r="G460" t="s">
        <v>386</v>
      </c>
      <c r="H460" s="88">
        <f>AVERAGEIFS(Applicability!$M:$M,Applicability!$A:$A,B460,Applicability!$B:$B,D460,Applicability!$C:$C,C460)</f>
        <v>0.16251059990035649</v>
      </c>
      <c r="I460">
        <v>6</v>
      </c>
      <c r="J460" s="88">
        <f t="shared" si="63"/>
        <v>1.6251059990035649E-2</v>
      </c>
      <c r="K460" s="88">
        <f t="shared" si="60"/>
        <v>1.6251059990035649E-2</v>
      </c>
      <c r="V460" t="s">
        <v>277</v>
      </c>
      <c r="W460" t="s">
        <v>381</v>
      </c>
      <c r="X460" t="s">
        <v>279</v>
      </c>
      <c r="Y460" t="s">
        <v>199</v>
      </c>
      <c r="Z460" t="s">
        <v>234</v>
      </c>
      <c r="AB460" t="s">
        <v>386</v>
      </c>
      <c r="AC460" s="88">
        <f>AVERAGEIFS(Applicability!$M:$M,Applicability!$A:$A,W460,Applicability!$B:$B,Y460,Applicability!$C:$C,X460)</f>
        <v>0.16251059990035649</v>
      </c>
      <c r="AD460">
        <v>6</v>
      </c>
      <c r="AE460" s="88">
        <f t="shared" si="64"/>
        <v>1.6251059990035649E-2</v>
      </c>
      <c r="AF460" s="88">
        <f t="shared" si="61"/>
        <v>1.6251059990035649E-2</v>
      </c>
      <c r="AJ460" t="s">
        <v>277</v>
      </c>
      <c r="AK460" t="s">
        <v>381</v>
      </c>
      <c r="AL460" t="s">
        <v>279</v>
      </c>
      <c r="AM460" t="s">
        <v>199</v>
      </c>
      <c r="AN460" t="s">
        <v>234</v>
      </c>
      <c r="AP460" t="s">
        <v>386</v>
      </c>
      <c r="AQ460" s="88">
        <f>AVERAGEIFS(Applicability!$M:$M,Applicability!$A:$A,AK460,Applicability!$B:$B,AM460,Applicability!$C:$C,AL460)</f>
        <v>0.16251059990035649</v>
      </c>
      <c r="AR460">
        <v>6</v>
      </c>
      <c r="AS460" s="88">
        <f t="shared" si="65"/>
        <v>1.6251059990035649E-2</v>
      </c>
      <c r="AT460" s="88">
        <f t="shared" si="62"/>
        <v>1.6251059990035649E-2</v>
      </c>
    </row>
    <row r="461" spans="1:46">
      <c r="A461" t="s">
        <v>277</v>
      </c>
      <c r="B461" t="s">
        <v>381</v>
      </c>
      <c r="C461" t="s">
        <v>279</v>
      </c>
      <c r="D461" t="s">
        <v>316</v>
      </c>
      <c r="E461" t="s">
        <v>234</v>
      </c>
      <c r="G461" t="s">
        <v>386</v>
      </c>
      <c r="H461" s="88">
        <f>AVERAGEIFS(Applicability!$M:$M,Applicability!$A:$A,B461,Applicability!$B:$B,D461,Applicability!$C:$C,C461)</f>
        <v>0.16251059990035649</v>
      </c>
      <c r="I461">
        <v>6</v>
      </c>
      <c r="J461" s="88">
        <f t="shared" si="63"/>
        <v>1.6251059990035649E-2</v>
      </c>
      <c r="K461" s="88">
        <f t="shared" si="60"/>
        <v>1.6251059990035649E-2</v>
      </c>
      <c r="V461" t="s">
        <v>277</v>
      </c>
      <c r="W461" t="s">
        <v>381</v>
      </c>
      <c r="X461" t="s">
        <v>279</v>
      </c>
      <c r="Y461" t="s">
        <v>316</v>
      </c>
      <c r="Z461" t="s">
        <v>234</v>
      </c>
      <c r="AB461" t="s">
        <v>386</v>
      </c>
      <c r="AC461" s="88">
        <f>AVERAGEIFS(Applicability!$M:$M,Applicability!$A:$A,W461,Applicability!$B:$B,Y461,Applicability!$C:$C,X461)</f>
        <v>0.16251059990035649</v>
      </c>
      <c r="AD461">
        <v>6</v>
      </c>
      <c r="AE461" s="88">
        <f t="shared" si="64"/>
        <v>1.6251059990035649E-2</v>
      </c>
      <c r="AF461" s="88">
        <f t="shared" si="61"/>
        <v>1.6251059990035649E-2</v>
      </c>
      <c r="AJ461" t="s">
        <v>277</v>
      </c>
      <c r="AK461" t="s">
        <v>381</v>
      </c>
      <c r="AL461" t="s">
        <v>279</v>
      </c>
      <c r="AM461" t="s">
        <v>316</v>
      </c>
      <c r="AN461" t="s">
        <v>234</v>
      </c>
      <c r="AP461" t="s">
        <v>386</v>
      </c>
      <c r="AQ461" s="88">
        <f>AVERAGEIFS(Applicability!$M:$M,Applicability!$A:$A,AK461,Applicability!$B:$B,AM461,Applicability!$C:$C,AL461)</f>
        <v>0.16251059990035649</v>
      </c>
      <c r="AR461">
        <v>6</v>
      </c>
      <c r="AS461" s="88">
        <f t="shared" si="65"/>
        <v>1.6251059990035649E-2</v>
      </c>
      <c r="AT461" s="88">
        <f t="shared" si="62"/>
        <v>1.6251059990035649E-2</v>
      </c>
    </row>
    <row r="462" spans="1:46">
      <c r="A462" t="s">
        <v>277</v>
      </c>
      <c r="B462" t="s">
        <v>381</v>
      </c>
      <c r="C462" t="s">
        <v>201</v>
      </c>
      <c r="D462" t="s">
        <v>88</v>
      </c>
      <c r="E462" t="s">
        <v>234</v>
      </c>
      <c r="G462" t="s">
        <v>386</v>
      </c>
      <c r="H462" s="88">
        <f>AVERAGEIFS(Applicability!$M:$M,Applicability!$A:$A,B462,Applicability!$B:$B,D462,Applicability!$C:$C,C462)</f>
        <v>0</v>
      </c>
      <c r="I462">
        <v>6</v>
      </c>
      <c r="J462" s="88">
        <f t="shared" si="63"/>
        <v>0</v>
      </c>
      <c r="K462" s="88">
        <f t="shared" si="60"/>
        <v>0</v>
      </c>
      <c r="V462" t="s">
        <v>277</v>
      </c>
      <c r="W462" t="s">
        <v>381</v>
      </c>
      <c r="X462" t="s">
        <v>201</v>
      </c>
      <c r="Y462" t="s">
        <v>88</v>
      </c>
      <c r="Z462" t="s">
        <v>234</v>
      </c>
      <c r="AB462" t="s">
        <v>386</v>
      </c>
      <c r="AC462" s="88">
        <f>AVERAGEIFS(Applicability!$M:$M,Applicability!$A:$A,W462,Applicability!$B:$B,Y462,Applicability!$C:$C,X462)</f>
        <v>0</v>
      </c>
      <c r="AD462">
        <v>6</v>
      </c>
      <c r="AE462" s="88">
        <f t="shared" si="64"/>
        <v>0</v>
      </c>
      <c r="AF462" s="88">
        <f t="shared" si="61"/>
        <v>0</v>
      </c>
      <c r="AJ462" t="s">
        <v>277</v>
      </c>
      <c r="AK462" t="s">
        <v>381</v>
      </c>
      <c r="AL462" t="s">
        <v>201</v>
      </c>
      <c r="AM462" t="s">
        <v>88</v>
      </c>
      <c r="AN462" t="s">
        <v>234</v>
      </c>
      <c r="AP462" t="s">
        <v>386</v>
      </c>
      <c r="AQ462" s="88">
        <f>AVERAGEIFS(Applicability!$M:$M,Applicability!$A:$A,AK462,Applicability!$B:$B,AM462,Applicability!$C:$C,AL462)</f>
        <v>0</v>
      </c>
      <c r="AR462">
        <v>6</v>
      </c>
      <c r="AS462" s="88">
        <f t="shared" si="65"/>
        <v>0</v>
      </c>
      <c r="AT462" s="88">
        <f t="shared" si="62"/>
        <v>0</v>
      </c>
    </row>
    <row r="463" spans="1:46">
      <c r="A463" t="s">
        <v>277</v>
      </c>
      <c r="B463" t="s">
        <v>381</v>
      </c>
      <c r="C463" t="s">
        <v>201</v>
      </c>
      <c r="D463" t="s">
        <v>199</v>
      </c>
      <c r="E463" t="s">
        <v>234</v>
      </c>
      <c r="G463" t="s">
        <v>386</v>
      </c>
      <c r="H463" s="88">
        <f>AVERAGEIFS(Applicability!$M:$M,Applicability!$A:$A,B463,Applicability!$B:$B,D463,Applicability!$C:$C,C463)</f>
        <v>0</v>
      </c>
      <c r="I463">
        <v>6</v>
      </c>
      <c r="J463" s="88">
        <f t="shared" si="63"/>
        <v>0</v>
      </c>
      <c r="K463" s="88">
        <f t="shared" si="60"/>
        <v>0</v>
      </c>
      <c r="V463" t="s">
        <v>277</v>
      </c>
      <c r="W463" t="s">
        <v>381</v>
      </c>
      <c r="X463" t="s">
        <v>201</v>
      </c>
      <c r="Y463" t="s">
        <v>199</v>
      </c>
      <c r="Z463" t="s">
        <v>234</v>
      </c>
      <c r="AB463" t="s">
        <v>386</v>
      </c>
      <c r="AC463" s="88">
        <f>AVERAGEIFS(Applicability!$M:$M,Applicability!$A:$A,W463,Applicability!$B:$B,Y463,Applicability!$C:$C,X463)</f>
        <v>0</v>
      </c>
      <c r="AD463">
        <v>6</v>
      </c>
      <c r="AE463" s="88">
        <f t="shared" si="64"/>
        <v>0</v>
      </c>
      <c r="AF463" s="88">
        <f t="shared" si="61"/>
        <v>0</v>
      </c>
      <c r="AJ463" t="s">
        <v>277</v>
      </c>
      <c r="AK463" t="s">
        <v>381</v>
      </c>
      <c r="AL463" t="s">
        <v>201</v>
      </c>
      <c r="AM463" t="s">
        <v>199</v>
      </c>
      <c r="AN463" t="s">
        <v>234</v>
      </c>
      <c r="AP463" t="s">
        <v>386</v>
      </c>
      <c r="AQ463" s="88">
        <f>AVERAGEIFS(Applicability!$M:$M,Applicability!$A:$A,AK463,Applicability!$B:$B,AM463,Applicability!$C:$C,AL463)</f>
        <v>0</v>
      </c>
      <c r="AR463">
        <v>6</v>
      </c>
      <c r="AS463" s="88">
        <f t="shared" si="65"/>
        <v>0</v>
      </c>
      <c r="AT463" s="88">
        <f t="shared" si="62"/>
        <v>0</v>
      </c>
    </row>
    <row r="464" spans="1:46">
      <c r="A464" t="s">
        <v>277</v>
      </c>
      <c r="B464" t="s">
        <v>381</v>
      </c>
      <c r="C464" t="s">
        <v>201</v>
      </c>
      <c r="D464" t="s">
        <v>316</v>
      </c>
      <c r="E464" t="s">
        <v>234</v>
      </c>
      <c r="G464" t="s">
        <v>386</v>
      </c>
      <c r="H464" s="88">
        <f>AVERAGEIFS(Applicability!$M:$M,Applicability!$A:$A,B464,Applicability!$B:$B,D464,Applicability!$C:$C,C464)</f>
        <v>0</v>
      </c>
      <c r="I464">
        <v>6</v>
      </c>
      <c r="J464" s="88">
        <f t="shared" si="63"/>
        <v>0</v>
      </c>
      <c r="K464" s="88">
        <f t="shared" si="60"/>
        <v>0</v>
      </c>
      <c r="V464" t="s">
        <v>277</v>
      </c>
      <c r="W464" t="s">
        <v>381</v>
      </c>
      <c r="X464" t="s">
        <v>201</v>
      </c>
      <c r="Y464" t="s">
        <v>316</v>
      </c>
      <c r="Z464" t="s">
        <v>234</v>
      </c>
      <c r="AB464" t="s">
        <v>386</v>
      </c>
      <c r="AC464" s="88">
        <f>AVERAGEIFS(Applicability!$M:$M,Applicability!$A:$A,W464,Applicability!$B:$B,Y464,Applicability!$C:$C,X464)</f>
        <v>0</v>
      </c>
      <c r="AD464">
        <v>6</v>
      </c>
      <c r="AE464" s="88">
        <f t="shared" si="64"/>
        <v>0</v>
      </c>
      <c r="AF464" s="88">
        <f t="shared" si="61"/>
        <v>0</v>
      </c>
      <c r="AJ464" t="s">
        <v>277</v>
      </c>
      <c r="AK464" t="s">
        <v>381</v>
      </c>
      <c r="AL464" t="s">
        <v>201</v>
      </c>
      <c r="AM464" t="s">
        <v>316</v>
      </c>
      <c r="AN464" t="s">
        <v>234</v>
      </c>
      <c r="AP464" t="s">
        <v>386</v>
      </c>
      <c r="AQ464" s="88">
        <f>AVERAGEIFS(Applicability!$M:$M,Applicability!$A:$A,AK464,Applicability!$B:$B,AM464,Applicability!$C:$C,AL464)</f>
        <v>0</v>
      </c>
      <c r="AR464">
        <v>6</v>
      </c>
      <c r="AS464" s="88">
        <f t="shared" si="65"/>
        <v>0</v>
      </c>
      <c r="AT464" s="88">
        <f t="shared" si="62"/>
        <v>0</v>
      </c>
    </row>
    <row r="465" spans="1:46">
      <c r="A465" t="s">
        <v>277</v>
      </c>
      <c r="B465" t="s">
        <v>381</v>
      </c>
      <c r="C465" t="s">
        <v>279</v>
      </c>
      <c r="D465" t="s">
        <v>88</v>
      </c>
      <c r="E465" t="s">
        <v>232</v>
      </c>
      <c r="G465" t="s">
        <v>386</v>
      </c>
      <c r="H465" s="88">
        <f>AVERAGEIFS(Applicability!$M:$M,Applicability!$A:$A,B465,Applicability!$B:$B,D465,Applicability!$C:$C,C465)</f>
        <v>0.16251059990035649</v>
      </c>
      <c r="I465">
        <v>6</v>
      </c>
      <c r="J465" s="88">
        <f t="shared" si="63"/>
        <v>1.6251059990035649E-2</v>
      </c>
      <c r="K465" s="88">
        <f t="shared" si="60"/>
        <v>1.6251059990035649E-2</v>
      </c>
      <c r="V465" t="s">
        <v>277</v>
      </c>
      <c r="W465" t="s">
        <v>381</v>
      </c>
      <c r="X465" t="s">
        <v>279</v>
      </c>
      <c r="Y465" t="s">
        <v>88</v>
      </c>
      <c r="Z465" t="s">
        <v>232</v>
      </c>
      <c r="AB465" t="s">
        <v>386</v>
      </c>
      <c r="AC465" s="88">
        <f>AVERAGEIFS(Applicability!$M:$M,Applicability!$A:$A,W465,Applicability!$B:$B,Y465,Applicability!$C:$C,X465)</f>
        <v>0.16251059990035649</v>
      </c>
      <c r="AD465">
        <v>6</v>
      </c>
      <c r="AE465" s="88">
        <f t="shared" si="64"/>
        <v>1.6251059990035649E-2</v>
      </c>
      <c r="AF465" s="88">
        <f t="shared" si="61"/>
        <v>1.6251059990035649E-2</v>
      </c>
      <c r="AJ465" t="s">
        <v>277</v>
      </c>
      <c r="AK465" t="s">
        <v>381</v>
      </c>
      <c r="AL465" t="s">
        <v>279</v>
      </c>
      <c r="AM465" t="s">
        <v>88</v>
      </c>
      <c r="AN465" t="s">
        <v>232</v>
      </c>
      <c r="AP465" t="s">
        <v>386</v>
      </c>
      <c r="AQ465" s="88">
        <f>AVERAGEIFS(Applicability!$M:$M,Applicability!$A:$A,AK465,Applicability!$B:$B,AM465,Applicability!$C:$C,AL465)</f>
        <v>0.16251059990035649</v>
      </c>
      <c r="AR465">
        <v>6</v>
      </c>
      <c r="AS465" s="88">
        <f t="shared" si="65"/>
        <v>1.6251059990035649E-2</v>
      </c>
      <c r="AT465" s="88">
        <f t="shared" si="62"/>
        <v>1.6251059990035649E-2</v>
      </c>
    </row>
    <row r="466" spans="1:46">
      <c r="A466" t="s">
        <v>277</v>
      </c>
      <c r="B466" t="s">
        <v>381</v>
      </c>
      <c r="C466" t="s">
        <v>279</v>
      </c>
      <c r="D466" t="s">
        <v>199</v>
      </c>
      <c r="E466" t="s">
        <v>232</v>
      </c>
      <c r="G466" t="s">
        <v>386</v>
      </c>
      <c r="H466" s="88">
        <f>AVERAGEIFS(Applicability!$M:$M,Applicability!$A:$A,B466,Applicability!$B:$B,D466,Applicability!$C:$C,C466)</f>
        <v>0.16251059990035649</v>
      </c>
      <c r="I466">
        <v>6</v>
      </c>
      <c r="J466" s="88">
        <f t="shared" si="63"/>
        <v>1.6251059990035649E-2</v>
      </c>
      <c r="K466" s="88">
        <f t="shared" si="60"/>
        <v>1.6251059990035649E-2</v>
      </c>
      <c r="V466" t="s">
        <v>277</v>
      </c>
      <c r="W466" t="s">
        <v>381</v>
      </c>
      <c r="X466" t="s">
        <v>279</v>
      </c>
      <c r="Y466" t="s">
        <v>199</v>
      </c>
      <c r="Z466" t="s">
        <v>232</v>
      </c>
      <c r="AB466" t="s">
        <v>386</v>
      </c>
      <c r="AC466" s="88">
        <f>AVERAGEIFS(Applicability!$M:$M,Applicability!$A:$A,W466,Applicability!$B:$B,Y466,Applicability!$C:$C,X466)</f>
        <v>0.16251059990035649</v>
      </c>
      <c r="AD466">
        <v>6</v>
      </c>
      <c r="AE466" s="88">
        <f t="shared" si="64"/>
        <v>1.6251059990035649E-2</v>
      </c>
      <c r="AF466" s="88">
        <f t="shared" si="61"/>
        <v>1.6251059990035649E-2</v>
      </c>
      <c r="AJ466" t="s">
        <v>277</v>
      </c>
      <c r="AK466" t="s">
        <v>381</v>
      </c>
      <c r="AL466" t="s">
        <v>279</v>
      </c>
      <c r="AM466" t="s">
        <v>199</v>
      </c>
      <c r="AN466" t="s">
        <v>232</v>
      </c>
      <c r="AP466" t="s">
        <v>386</v>
      </c>
      <c r="AQ466" s="88">
        <f>AVERAGEIFS(Applicability!$M:$M,Applicability!$A:$A,AK466,Applicability!$B:$B,AM466,Applicability!$C:$C,AL466)</f>
        <v>0.16251059990035649</v>
      </c>
      <c r="AR466">
        <v>6</v>
      </c>
      <c r="AS466" s="88">
        <f t="shared" si="65"/>
        <v>1.6251059990035649E-2</v>
      </c>
      <c r="AT466" s="88">
        <f t="shared" si="62"/>
        <v>1.6251059990035649E-2</v>
      </c>
    </row>
    <row r="467" spans="1:46">
      <c r="A467" t="s">
        <v>277</v>
      </c>
      <c r="B467" t="s">
        <v>381</v>
      </c>
      <c r="C467" t="s">
        <v>279</v>
      </c>
      <c r="D467" t="s">
        <v>316</v>
      </c>
      <c r="E467" t="s">
        <v>232</v>
      </c>
      <c r="G467" t="s">
        <v>386</v>
      </c>
      <c r="H467" s="88">
        <f>AVERAGEIFS(Applicability!$M:$M,Applicability!$A:$A,B467,Applicability!$B:$B,D467,Applicability!$C:$C,C467)</f>
        <v>0.16251059990035649</v>
      </c>
      <c r="I467">
        <v>6</v>
      </c>
      <c r="J467" s="88">
        <f t="shared" si="63"/>
        <v>1.6251059990035649E-2</v>
      </c>
      <c r="K467" s="88">
        <f t="shared" si="60"/>
        <v>1.6251059990035649E-2</v>
      </c>
      <c r="V467" t="s">
        <v>277</v>
      </c>
      <c r="W467" t="s">
        <v>381</v>
      </c>
      <c r="X467" t="s">
        <v>279</v>
      </c>
      <c r="Y467" t="s">
        <v>316</v>
      </c>
      <c r="Z467" t="s">
        <v>232</v>
      </c>
      <c r="AB467" t="s">
        <v>386</v>
      </c>
      <c r="AC467" s="88">
        <f>AVERAGEIFS(Applicability!$M:$M,Applicability!$A:$A,W467,Applicability!$B:$B,Y467,Applicability!$C:$C,X467)</f>
        <v>0.16251059990035649</v>
      </c>
      <c r="AD467">
        <v>6</v>
      </c>
      <c r="AE467" s="88">
        <f t="shared" si="64"/>
        <v>1.6251059990035649E-2</v>
      </c>
      <c r="AF467" s="88">
        <f t="shared" si="61"/>
        <v>1.6251059990035649E-2</v>
      </c>
      <c r="AJ467" t="s">
        <v>277</v>
      </c>
      <c r="AK467" t="s">
        <v>381</v>
      </c>
      <c r="AL467" t="s">
        <v>279</v>
      </c>
      <c r="AM467" t="s">
        <v>316</v>
      </c>
      <c r="AN467" t="s">
        <v>232</v>
      </c>
      <c r="AP467" t="s">
        <v>386</v>
      </c>
      <c r="AQ467" s="88">
        <f>AVERAGEIFS(Applicability!$M:$M,Applicability!$A:$A,AK467,Applicability!$B:$B,AM467,Applicability!$C:$C,AL467)</f>
        <v>0.16251059990035649</v>
      </c>
      <c r="AR467">
        <v>6</v>
      </c>
      <c r="AS467" s="88">
        <f t="shared" si="65"/>
        <v>1.6251059990035649E-2</v>
      </c>
      <c r="AT467" s="88">
        <f t="shared" si="62"/>
        <v>1.6251059990035649E-2</v>
      </c>
    </row>
    <row r="468" spans="1:46">
      <c r="A468" t="s">
        <v>277</v>
      </c>
      <c r="B468" t="s">
        <v>381</v>
      </c>
      <c r="C468" t="s">
        <v>201</v>
      </c>
      <c r="D468" t="s">
        <v>88</v>
      </c>
      <c r="E468" t="s">
        <v>232</v>
      </c>
      <c r="G468" t="s">
        <v>386</v>
      </c>
      <c r="H468" s="88">
        <f>AVERAGEIFS(Applicability!$M:$M,Applicability!$A:$A,B468,Applicability!$B:$B,D468,Applicability!$C:$C,C468)</f>
        <v>0</v>
      </c>
      <c r="I468">
        <v>6</v>
      </c>
      <c r="J468" s="88">
        <f t="shared" si="63"/>
        <v>0</v>
      </c>
      <c r="K468" s="88">
        <f t="shared" si="60"/>
        <v>0</v>
      </c>
      <c r="V468" t="s">
        <v>277</v>
      </c>
      <c r="W468" t="s">
        <v>381</v>
      </c>
      <c r="X468" t="s">
        <v>201</v>
      </c>
      <c r="Y468" t="s">
        <v>88</v>
      </c>
      <c r="Z468" t="s">
        <v>232</v>
      </c>
      <c r="AB468" t="s">
        <v>386</v>
      </c>
      <c r="AC468" s="88">
        <f>AVERAGEIFS(Applicability!$M:$M,Applicability!$A:$A,W468,Applicability!$B:$B,Y468,Applicability!$C:$C,X468)</f>
        <v>0</v>
      </c>
      <c r="AD468">
        <v>6</v>
      </c>
      <c r="AE468" s="88">
        <f t="shared" si="64"/>
        <v>0</v>
      </c>
      <c r="AF468" s="88">
        <f t="shared" si="61"/>
        <v>0</v>
      </c>
      <c r="AJ468" t="s">
        <v>277</v>
      </c>
      <c r="AK468" t="s">
        <v>381</v>
      </c>
      <c r="AL468" t="s">
        <v>201</v>
      </c>
      <c r="AM468" t="s">
        <v>88</v>
      </c>
      <c r="AN468" t="s">
        <v>232</v>
      </c>
      <c r="AP468" t="s">
        <v>386</v>
      </c>
      <c r="AQ468" s="88">
        <f>AVERAGEIFS(Applicability!$M:$M,Applicability!$A:$A,AK468,Applicability!$B:$B,AM468,Applicability!$C:$C,AL468)</f>
        <v>0</v>
      </c>
      <c r="AR468">
        <v>6</v>
      </c>
      <c r="AS468" s="88">
        <f t="shared" si="65"/>
        <v>0</v>
      </c>
      <c r="AT468" s="88">
        <f t="shared" si="62"/>
        <v>0</v>
      </c>
    </row>
    <row r="469" spans="1:46">
      <c r="A469" t="s">
        <v>277</v>
      </c>
      <c r="B469" t="s">
        <v>381</v>
      </c>
      <c r="C469" t="s">
        <v>201</v>
      </c>
      <c r="D469" t="s">
        <v>199</v>
      </c>
      <c r="E469" t="s">
        <v>232</v>
      </c>
      <c r="G469" t="s">
        <v>386</v>
      </c>
      <c r="H469" s="88">
        <f>AVERAGEIFS(Applicability!$M:$M,Applicability!$A:$A,B469,Applicability!$B:$B,D469,Applicability!$C:$C,C469)</f>
        <v>0</v>
      </c>
      <c r="I469">
        <v>6</v>
      </c>
      <c r="J469" s="88">
        <f t="shared" si="63"/>
        <v>0</v>
      </c>
      <c r="K469" s="88">
        <f t="shared" si="60"/>
        <v>0</v>
      </c>
      <c r="V469" t="s">
        <v>277</v>
      </c>
      <c r="W469" t="s">
        <v>381</v>
      </c>
      <c r="X469" t="s">
        <v>201</v>
      </c>
      <c r="Y469" t="s">
        <v>199</v>
      </c>
      <c r="Z469" t="s">
        <v>232</v>
      </c>
      <c r="AB469" t="s">
        <v>386</v>
      </c>
      <c r="AC469" s="88">
        <f>AVERAGEIFS(Applicability!$M:$M,Applicability!$A:$A,W469,Applicability!$B:$B,Y469,Applicability!$C:$C,X469)</f>
        <v>0</v>
      </c>
      <c r="AD469">
        <v>6</v>
      </c>
      <c r="AE469" s="88">
        <f t="shared" si="64"/>
        <v>0</v>
      </c>
      <c r="AF469" s="88">
        <f t="shared" si="61"/>
        <v>0</v>
      </c>
      <c r="AJ469" t="s">
        <v>277</v>
      </c>
      <c r="AK469" t="s">
        <v>381</v>
      </c>
      <c r="AL469" t="s">
        <v>201</v>
      </c>
      <c r="AM469" t="s">
        <v>199</v>
      </c>
      <c r="AN469" t="s">
        <v>232</v>
      </c>
      <c r="AP469" t="s">
        <v>386</v>
      </c>
      <c r="AQ469" s="88">
        <f>AVERAGEIFS(Applicability!$M:$M,Applicability!$A:$A,AK469,Applicability!$B:$B,AM469,Applicability!$C:$C,AL469)</f>
        <v>0</v>
      </c>
      <c r="AR469">
        <v>6</v>
      </c>
      <c r="AS469" s="88">
        <f t="shared" si="65"/>
        <v>0</v>
      </c>
      <c r="AT469" s="88">
        <f t="shared" si="62"/>
        <v>0</v>
      </c>
    </row>
    <row r="470" spans="1:46">
      <c r="A470" t="s">
        <v>277</v>
      </c>
      <c r="B470" t="s">
        <v>381</v>
      </c>
      <c r="C470" t="s">
        <v>201</v>
      </c>
      <c r="D470" t="s">
        <v>316</v>
      </c>
      <c r="E470" t="s">
        <v>232</v>
      </c>
      <c r="G470" t="s">
        <v>386</v>
      </c>
      <c r="H470" s="88">
        <f>AVERAGEIFS(Applicability!$M:$M,Applicability!$A:$A,B470,Applicability!$B:$B,D470,Applicability!$C:$C,C470)</f>
        <v>0</v>
      </c>
      <c r="I470">
        <v>6</v>
      </c>
      <c r="J470" s="88">
        <f t="shared" si="63"/>
        <v>0</v>
      </c>
      <c r="K470" s="88">
        <f t="shared" si="60"/>
        <v>0</v>
      </c>
      <c r="V470" t="s">
        <v>277</v>
      </c>
      <c r="W470" t="s">
        <v>381</v>
      </c>
      <c r="X470" t="s">
        <v>201</v>
      </c>
      <c r="Y470" t="s">
        <v>316</v>
      </c>
      <c r="Z470" t="s">
        <v>232</v>
      </c>
      <c r="AB470" t="s">
        <v>386</v>
      </c>
      <c r="AC470" s="88">
        <f>AVERAGEIFS(Applicability!$M:$M,Applicability!$A:$A,W470,Applicability!$B:$B,Y470,Applicability!$C:$C,X470)</f>
        <v>0</v>
      </c>
      <c r="AD470">
        <v>6</v>
      </c>
      <c r="AE470" s="88">
        <f t="shared" si="64"/>
        <v>0</v>
      </c>
      <c r="AF470" s="88">
        <f t="shared" si="61"/>
        <v>0</v>
      </c>
      <c r="AJ470" t="s">
        <v>277</v>
      </c>
      <c r="AK470" t="s">
        <v>381</v>
      </c>
      <c r="AL470" t="s">
        <v>201</v>
      </c>
      <c r="AM470" t="s">
        <v>316</v>
      </c>
      <c r="AN470" t="s">
        <v>232</v>
      </c>
      <c r="AP470" t="s">
        <v>386</v>
      </c>
      <c r="AQ470" s="88">
        <f>AVERAGEIFS(Applicability!$M:$M,Applicability!$A:$A,AK470,Applicability!$B:$B,AM470,Applicability!$C:$C,AL470)</f>
        <v>0</v>
      </c>
      <c r="AR470">
        <v>6</v>
      </c>
      <c r="AS470" s="88">
        <f t="shared" si="65"/>
        <v>0</v>
      </c>
      <c r="AT470" s="88">
        <f t="shared" si="62"/>
        <v>0</v>
      </c>
    </row>
    <row r="471" spans="1:46">
      <c r="A471" t="s">
        <v>277</v>
      </c>
      <c r="B471" t="s">
        <v>288</v>
      </c>
      <c r="C471" t="s">
        <v>279</v>
      </c>
      <c r="D471" t="s">
        <v>88</v>
      </c>
      <c r="E471" t="s">
        <v>234</v>
      </c>
      <c r="G471" t="s">
        <v>386</v>
      </c>
      <c r="H471" s="88">
        <f>AVERAGEIFS(Applicability!$M:$M,Applicability!$A:$A,B471,Applicability!$B:$B,D471,Applicability!$C:$C,C471)</f>
        <v>0.3903869540363592</v>
      </c>
      <c r="I471">
        <v>6</v>
      </c>
      <c r="J471" s="88">
        <f t="shared" si="63"/>
        <v>3.9038695403635922E-2</v>
      </c>
      <c r="K471" s="88">
        <f t="shared" si="60"/>
        <v>3.9038695403635922E-2</v>
      </c>
      <c r="V471" t="s">
        <v>277</v>
      </c>
      <c r="W471" t="s">
        <v>288</v>
      </c>
      <c r="X471" t="s">
        <v>279</v>
      </c>
      <c r="Y471" t="s">
        <v>88</v>
      </c>
      <c r="Z471" t="s">
        <v>234</v>
      </c>
      <c r="AB471" t="s">
        <v>386</v>
      </c>
      <c r="AC471" s="88">
        <f>AVERAGEIFS(Applicability!$M:$M,Applicability!$A:$A,W471,Applicability!$B:$B,Y471,Applicability!$C:$C,X471)</f>
        <v>0.3903869540363592</v>
      </c>
      <c r="AD471">
        <v>6</v>
      </c>
      <c r="AE471" s="88">
        <f t="shared" si="64"/>
        <v>3.9038695403635922E-2</v>
      </c>
      <c r="AF471" s="88">
        <f t="shared" si="61"/>
        <v>3.9038695403635922E-2</v>
      </c>
      <c r="AJ471" t="s">
        <v>277</v>
      </c>
      <c r="AK471" t="s">
        <v>288</v>
      </c>
      <c r="AL471" t="s">
        <v>279</v>
      </c>
      <c r="AM471" t="s">
        <v>88</v>
      </c>
      <c r="AN471" t="s">
        <v>234</v>
      </c>
      <c r="AP471" t="s">
        <v>386</v>
      </c>
      <c r="AQ471" s="88">
        <f>AVERAGEIFS(Applicability!$M:$M,Applicability!$A:$A,AK471,Applicability!$B:$B,AM471,Applicability!$C:$C,AL471)</f>
        <v>0.3903869540363592</v>
      </c>
      <c r="AR471">
        <v>6</v>
      </c>
      <c r="AS471" s="88">
        <f t="shared" si="65"/>
        <v>3.9038695403635922E-2</v>
      </c>
      <c r="AT471" s="88">
        <f t="shared" si="62"/>
        <v>3.9038695403635922E-2</v>
      </c>
    </row>
    <row r="472" spans="1:46">
      <c r="A472" t="s">
        <v>277</v>
      </c>
      <c r="B472" t="s">
        <v>288</v>
      </c>
      <c r="C472" t="s">
        <v>279</v>
      </c>
      <c r="D472" t="s">
        <v>199</v>
      </c>
      <c r="E472" t="s">
        <v>234</v>
      </c>
      <c r="G472" t="s">
        <v>386</v>
      </c>
      <c r="H472" s="88">
        <f>AVERAGEIFS(Applicability!$M:$M,Applicability!$A:$A,B472,Applicability!$B:$B,D472,Applicability!$C:$C,C472)</f>
        <v>0.3903869540363592</v>
      </c>
      <c r="I472">
        <v>6</v>
      </c>
      <c r="J472" s="88">
        <f t="shared" si="63"/>
        <v>3.9038695403635922E-2</v>
      </c>
      <c r="K472" s="88">
        <f t="shared" si="60"/>
        <v>3.9038695403635922E-2</v>
      </c>
      <c r="V472" t="s">
        <v>277</v>
      </c>
      <c r="W472" t="s">
        <v>288</v>
      </c>
      <c r="X472" t="s">
        <v>279</v>
      </c>
      <c r="Y472" t="s">
        <v>199</v>
      </c>
      <c r="Z472" t="s">
        <v>234</v>
      </c>
      <c r="AB472" t="s">
        <v>386</v>
      </c>
      <c r="AC472" s="88">
        <f>AVERAGEIFS(Applicability!$M:$M,Applicability!$A:$A,W472,Applicability!$B:$B,Y472,Applicability!$C:$C,X472)</f>
        <v>0.3903869540363592</v>
      </c>
      <c r="AD472">
        <v>6</v>
      </c>
      <c r="AE472" s="88">
        <f t="shared" si="64"/>
        <v>3.9038695403635922E-2</v>
      </c>
      <c r="AF472" s="88">
        <f t="shared" si="61"/>
        <v>3.9038695403635922E-2</v>
      </c>
      <c r="AJ472" t="s">
        <v>277</v>
      </c>
      <c r="AK472" t="s">
        <v>288</v>
      </c>
      <c r="AL472" t="s">
        <v>279</v>
      </c>
      <c r="AM472" t="s">
        <v>199</v>
      </c>
      <c r="AN472" t="s">
        <v>234</v>
      </c>
      <c r="AP472" t="s">
        <v>386</v>
      </c>
      <c r="AQ472" s="88">
        <f>AVERAGEIFS(Applicability!$M:$M,Applicability!$A:$A,AK472,Applicability!$B:$B,AM472,Applicability!$C:$C,AL472)</f>
        <v>0.3903869540363592</v>
      </c>
      <c r="AR472">
        <v>6</v>
      </c>
      <c r="AS472" s="88">
        <f t="shared" si="65"/>
        <v>3.9038695403635922E-2</v>
      </c>
      <c r="AT472" s="88">
        <f t="shared" si="62"/>
        <v>3.9038695403635922E-2</v>
      </c>
    </row>
    <row r="473" spans="1:46">
      <c r="A473" t="s">
        <v>277</v>
      </c>
      <c r="B473" t="s">
        <v>288</v>
      </c>
      <c r="C473" t="s">
        <v>279</v>
      </c>
      <c r="D473" t="s">
        <v>316</v>
      </c>
      <c r="E473" t="s">
        <v>234</v>
      </c>
      <c r="G473" t="s">
        <v>386</v>
      </c>
      <c r="H473" s="88">
        <f>AVERAGEIFS(Applicability!$M:$M,Applicability!$A:$A,B473,Applicability!$B:$B,D473,Applicability!$C:$C,C473)</f>
        <v>0.3903869540363592</v>
      </c>
      <c r="I473">
        <v>6</v>
      </c>
      <c r="J473" s="88">
        <f t="shared" si="63"/>
        <v>3.9038695403635922E-2</v>
      </c>
      <c r="K473" s="88">
        <f t="shared" si="60"/>
        <v>3.9038695403635922E-2</v>
      </c>
      <c r="V473" t="s">
        <v>277</v>
      </c>
      <c r="W473" t="s">
        <v>288</v>
      </c>
      <c r="X473" t="s">
        <v>279</v>
      </c>
      <c r="Y473" t="s">
        <v>316</v>
      </c>
      <c r="Z473" t="s">
        <v>234</v>
      </c>
      <c r="AB473" t="s">
        <v>386</v>
      </c>
      <c r="AC473" s="88">
        <f>AVERAGEIFS(Applicability!$M:$M,Applicability!$A:$A,W473,Applicability!$B:$B,Y473,Applicability!$C:$C,X473)</f>
        <v>0.3903869540363592</v>
      </c>
      <c r="AD473">
        <v>6</v>
      </c>
      <c r="AE473" s="88">
        <f t="shared" si="64"/>
        <v>3.9038695403635922E-2</v>
      </c>
      <c r="AF473" s="88">
        <f t="shared" si="61"/>
        <v>3.9038695403635922E-2</v>
      </c>
      <c r="AJ473" t="s">
        <v>277</v>
      </c>
      <c r="AK473" t="s">
        <v>288</v>
      </c>
      <c r="AL473" t="s">
        <v>279</v>
      </c>
      <c r="AM473" t="s">
        <v>316</v>
      </c>
      <c r="AN473" t="s">
        <v>234</v>
      </c>
      <c r="AP473" t="s">
        <v>386</v>
      </c>
      <c r="AQ473" s="88">
        <f>AVERAGEIFS(Applicability!$M:$M,Applicability!$A:$A,AK473,Applicability!$B:$B,AM473,Applicability!$C:$C,AL473)</f>
        <v>0.3903869540363592</v>
      </c>
      <c r="AR473">
        <v>6</v>
      </c>
      <c r="AS473" s="88">
        <f t="shared" si="65"/>
        <v>3.9038695403635922E-2</v>
      </c>
      <c r="AT473" s="88">
        <f t="shared" si="62"/>
        <v>3.9038695403635922E-2</v>
      </c>
    </row>
    <row r="474" spans="1:46">
      <c r="A474" t="s">
        <v>277</v>
      </c>
      <c r="B474" t="s">
        <v>288</v>
      </c>
      <c r="C474" t="s">
        <v>201</v>
      </c>
      <c r="D474" t="s">
        <v>88</v>
      </c>
      <c r="E474" t="s">
        <v>234</v>
      </c>
      <c r="G474" t="s">
        <v>386</v>
      </c>
      <c r="H474" s="88">
        <f>AVERAGEIFS(Applicability!$M:$M,Applicability!$A:$A,B474,Applicability!$B:$B,D474,Applicability!$C:$C,C474)</f>
        <v>0.8</v>
      </c>
      <c r="I474">
        <v>6</v>
      </c>
      <c r="J474" s="88">
        <f t="shared" si="63"/>
        <v>8.0000000000000016E-2</v>
      </c>
      <c r="K474" s="88">
        <f t="shared" si="60"/>
        <v>8.0000000000000016E-2</v>
      </c>
      <c r="V474" t="s">
        <v>277</v>
      </c>
      <c r="W474" t="s">
        <v>288</v>
      </c>
      <c r="X474" t="s">
        <v>201</v>
      </c>
      <c r="Y474" t="s">
        <v>88</v>
      </c>
      <c r="Z474" t="s">
        <v>234</v>
      </c>
      <c r="AB474" t="s">
        <v>386</v>
      </c>
      <c r="AC474" s="88">
        <f>AVERAGEIFS(Applicability!$M:$M,Applicability!$A:$A,W474,Applicability!$B:$B,Y474,Applicability!$C:$C,X474)</f>
        <v>0.8</v>
      </c>
      <c r="AD474">
        <v>6</v>
      </c>
      <c r="AE474" s="88">
        <f t="shared" si="64"/>
        <v>8.0000000000000016E-2</v>
      </c>
      <c r="AF474" s="88">
        <f t="shared" si="61"/>
        <v>8.0000000000000016E-2</v>
      </c>
      <c r="AJ474" t="s">
        <v>277</v>
      </c>
      <c r="AK474" t="s">
        <v>288</v>
      </c>
      <c r="AL474" t="s">
        <v>201</v>
      </c>
      <c r="AM474" t="s">
        <v>88</v>
      </c>
      <c r="AN474" t="s">
        <v>234</v>
      </c>
      <c r="AP474" t="s">
        <v>386</v>
      </c>
      <c r="AQ474" s="88">
        <f>AVERAGEIFS(Applicability!$M:$M,Applicability!$A:$A,AK474,Applicability!$B:$B,AM474,Applicability!$C:$C,AL474)</f>
        <v>0.8</v>
      </c>
      <c r="AR474">
        <v>6</v>
      </c>
      <c r="AS474" s="88">
        <f t="shared" si="65"/>
        <v>8.0000000000000016E-2</v>
      </c>
      <c r="AT474" s="88">
        <f t="shared" si="62"/>
        <v>8.0000000000000016E-2</v>
      </c>
    </row>
    <row r="475" spans="1:46">
      <c r="A475" t="s">
        <v>277</v>
      </c>
      <c r="B475" t="s">
        <v>288</v>
      </c>
      <c r="C475" t="s">
        <v>201</v>
      </c>
      <c r="D475" t="s">
        <v>199</v>
      </c>
      <c r="E475" t="s">
        <v>234</v>
      </c>
      <c r="G475" t="s">
        <v>386</v>
      </c>
      <c r="H475" s="88">
        <f>AVERAGEIFS(Applicability!$M:$M,Applicability!$A:$A,B475,Applicability!$B:$B,D475,Applicability!$C:$C,C475)</f>
        <v>0.8</v>
      </c>
      <c r="I475">
        <v>6</v>
      </c>
      <c r="J475" s="88">
        <f t="shared" si="63"/>
        <v>8.0000000000000016E-2</v>
      </c>
      <c r="K475" s="88">
        <f t="shared" si="60"/>
        <v>8.0000000000000016E-2</v>
      </c>
      <c r="V475" t="s">
        <v>277</v>
      </c>
      <c r="W475" t="s">
        <v>288</v>
      </c>
      <c r="X475" t="s">
        <v>201</v>
      </c>
      <c r="Y475" t="s">
        <v>199</v>
      </c>
      <c r="Z475" t="s">
        <v>234</v>
      </c>
      <c r="AB475" t="s">
        <v>386</v>
      </c>
      <c r="AC475" s="88">
        <f>AVERAGEIFS(Applicability!$M:$M,Applicability!$A:$A,W475,Applicability!$B:$B,Y475,Applicability!$C:$C,X475)</f>
        <v>0.8</v>
      </c>
      <c r="AD475">
        <v>6</v>
      </c>
      <c r="AE475" s="88">
        <f t="shared" si="64"/>
        <v>8.0000000000000016E-2</v>
      </c>
      <c r="AF475" s="88">
        <f t="shared" si="61"/>
        <v>8.0000000000000016E-2</v>
      </c>
      <c r="AJ475" t="s">
        <v>277</v>
      </c>
      <c r="AK475" t="s">
        <v>288</v>
      </c>
      <c r="AL475" t="s">
        <v>201</v>
      </c>
      <c r="AM475" t="s">
        <v>199</v>
      </c>
      <c r="AN475" t="s">
        <v>234</v>
      </c>
      <c r="AP475" t="s">
        <v>386</v>
      </c>
      <c r="AQ475" s="88">
        <f>AVERAGEIFS(Applicability!$M:$M,Applicability!$A:$A,AK475,Applicability!$B:$B,AM475,Applicability!$C:$C,AL475)</f>
        <v>0.8</v>
      </c>
      <c r="AR475">
        <v>6</v>
      </c>
      <c r="AS475" s="88">
        <f t="shared" si="65"/>
        <v>8.0000000000000016E-2</v>
      </c>
      <c r="AT475" s="88">
        <f t="shared" si="62"/>
        <v>8.0000000000000016E-2</v>
      </c>
    </row>
    <row r="476" spans="1:46">
      <c r="A476" t="s">
        <v>277</v>
      </c>
      <c r="B476" t="s">
        <v>288</v>
      </c>
      <c r="C476" t="s">
        <v>201</v>
      </c>
      <c r="D476" t="s">
        <v>316</v>
      </c>
      <c r="E476" t="s">
        <v>234</v>
      </c>
      <c r="G476" t="s">
        <v>386</v>
      </c>
      <c r="H476" s="88">
        <f>AVERAGEIFS(Applicability!$M:$M,Applicability!$A:$A,B476,Applicability!$B:$B,D476,Applicability!$C:$C,C476)</f>
        <v>0.8</v>
      </c>
      <c r="I476">
        <v>6</v>
      </c>
      <c r="J476" s="88">
        <f t="shared" si="63"/>
        <v>8.0000000000000016E-2</v>
      </c>
      <c r="K476" s="88">
        <f t="shared" ref="K476:K539" si="66">IF(J476&lt;&gt;"",J476,H476)</f>
        <v>8.0000000000000016E-2</v>
      </c>
      <c r="V476" t="s">
        <v>277</v>
      </c>
      <c r="W476" t="s">
        <v>288</v>
      </c>
      <c r="X476" t="s">
        <v>201</v>
      </c>
      <c r="Y476" t="s">
        <v>316</v>
      </c>
      <c r="Z476" t="s">
        <v>234</v>
      </c>
      <c r="AB476" t="s">
        <v>386</v>
      </c>
      <c r="AC476" s="88">
        <f>AVERAGEIFS(Applicability!$M:$M,Applicability!$A:$A,W476,Applicability!$B:$B,Y476,Applicability!$C:$C,X476)</f>
        <v>0.8</v>
      </c>
      <c r="AD476">
        <v>6</v>
      </c>
      <c r="AE476" s="88">
        <f t="shared" si="64"/>
        <v>8.0000000000000016E-2</v>
      </c>
      <c r="AF476" s="88">
        <f t="shared" ref="AF476:AF539" si="67">IF(AE476&lt;&gt;"",AE476,AC476)</f>
        <v>8.0000000000000016E-2</v>
      </c>
      <c r="AJ476" t="s">
        <v>277</v>
      </c>
      <c r="AK476" t="s">
        <v>288</v>
      </c>
      <c r="AL476" t="s">
        <v>201</v>
      </c>
      <c r="AM476" t="s">
        <v>316</v>
      </c>
      <c r="AN476" t="s">
        <v>234</v>
      </c>
      <c r="AP476" t="s">
        <v>386</v>
      </c>
      <c r="AQ476" s="88">
        <f>AVERAGEIFS(Applicability!$M:$M,Applicability!$A:$A,AK476,Applicability!$B:$B,AM476,Applicability!$C:$C,AL476)</f>
        <v>0.8</v>
      </c>
      <c r="AR476">
        <v>6</v>
      </c>
      <c r="AS476" s="88">
        <f t="shared" si="65"/>
        <v>8.0000000000000016E-2</v>
      </c>
      <c r="AT476" s="88">
        <f t="shared" ref="AT476:AT539" si="68">IF(AS476&lt;&gt;"",AS476,AQ476)</f>
        <v>8.0000000000000016E-2</v>
      </c>
    </row>
    <row r="477" spans="1:46">
      <c r="A477" t="s">
        <v>277</v>
      </c>
      <c r="B477" t="s">
        <v>288</v>
      </c>
      <c r="C477" t="s">
        <v>279</v>
      </c>
      <c r="D477" t="s">
        <v>88</v>
      </c>
      <c r="E477" t="s">
        <v>232</v>
      </c>
      <c r="G477" t="s">
        <v>386</v>
      </c>
      <c r="H477" s="88">
        <f>AVERAGEIFS(Applicability!$M:$M,Applicability!$A:$A,B477,Applicability!$B:$B,D477,Applicability!$C:$C,C477)</f>
        <v>0.3903869540363592</v>
      </c>
      <c r="I477">
        <v>6</v>
      </c>
      <c r="J477" s="88">
        <f t="shared" si="63"/>
        <v>3.9038695403635922E-2</v>
      </c>
      <c r="K477" s="88">
        <f t="shared" si="66"/>
        <v>3.9038695403635922E-2</v>
      </c>
      <c r="V477" t="s">
        <v>277</v>
      </c>
      <c r="W477" t="s">
        <v>288</v>
      </c>
      <c r="X477" t="s">
        <v>279</v>
      </c>
      <c r="Y477" t="s">
        <v>88</v>
      </c>
      <c r="Z477" t="s">
        <v>232</v>
      </c>
      <c r="AB477" t="s">
        <v>386</v>
      </c>
      <c r="AC477" s="88">
        <f>AVERAGEIFS(Applicability!$M:$M,Applicability!$A:$A,W477,Applicability!$B:$B,Y477,Applicability!$C:$C,X477)</f>
        <v>0.3903869540363592</v>
      </c>
      <c r="AD477">
        <v>6</v>
      </c>
      <c r="AE477" s="88">
        <f t="shared" si="64"/>
        <v>3.9038695403635922E-2</v>
      </c>
      <c r="AF477" s="88">
        <f t="shared" si="67"/>
        <v>3.9038695403635922E-2</v>
      </c>
      <c r="AJ477" t="s">
        <v>277</v>
      </c>
      <c r="AK477" t="s">
        <v>288</v>
      </c>
      <c r="AL477" t="s">
        <v>279</v>
      </c>
      <c r="AM477" t="s">
        <v>88</v>
      </c>
      <c r="AN477" t="s">
        <v>232</v>
      </c>
      <c r="AP477" t="s">
        <v>386</v>
      </c>
      <c r="AQ477" s="88">
        <f>AVERAGEIFS(Applicability!$M:$M,Applicability!$A:$A,AK477,Applicability!$B:$B,AM477,Applicability!$C:$C,AL477)</f>
        <v>0.3903869540363592</v>
      </c>
      <c r="AR477">
        <v>6</v>
      </c>
      <c r="AS477" s="88">
        <f t="shared" si="65"/>
        <v>3.9038695403635922E-2</v>
      </c>
      <c r="AT477" s="88">
        <f t="shared" si="68"/>
        <v>3.9038695403635922E-2</v>
      </c>
    </row>
    <row r="478" spans="1:46">
      <c r="A478" t="s">
        <v>277</v>
      </c>
      <c r="B478" t="s">
        <v>288</v>
      </c>
      <c r="C478" t="s">
        <v>279</v>
      </c>
      <c r="D478" t="s">
        <v>199</v>
      </c>
      <c r="E478" t="s">
        <v>232</v>
      </c>
      <c r="G478" t="s">
        <v>386</v>
      </c>
      <c r="H478" s="88">
        <f>AVERAGEIFS(Applicability!$M:$M,Applicability!$A:$A,B478,Applicability!$B:$B,D478,Applicability!$C:$C,C478)</f>
        <v>0.3903869540363592</v>
      </c>
      <c r="I478">
        <v>6</v>
      </c>
      <c r="J478" s="88">
        <f t="shared" si="63"/>
        <v>3.9038695403635922E-2</v>
      </c>
      <c r="K478" s="88">
        <f t="shared" si="66"/>
        <v>3.9038695403635922E-2</v>
      </c>
      <c r="V478" t="s">
        <v>277</v>
      </c>
      <c r="W478" t="s">
        <v>288</v>
      </c>
      <c r="X478" t="s">
        <v>279</v>
      </c>
      <c r="Y478" t="s">
        <v>199</v>
      </c>
      <c r="Z478" t="s">
        <v>232</v>
      </c>
      <c r="AB478" t="s">
        <v>386</v>
      </c>
      <c r="AC478" s="88">
        <f>AVERAGEIFS(Applicability!$M:$M,Applicability!$A:$A,W478,Applicability!$B:$B,Y478,Applicability!$C:$C,X478)</f>
        <v>0.3903869540363592</v>
      </c>
      <c r="AD478">
        <v>6</v>
      </c>
      <c r="AE478" s="88">
        <f t="shared" si="64"/>
        <v>3.9038695403635922E-2</v>
      </c>
      <c r="AF478" s="88">
        <f t="shared" si="67"/>
        <v>3.9038695403635922E-2</v>
      </c>
      <c r="AJ478" t="s">
        <v>277</v>
      </c>
      <c r="AK478" t="s">
        <v>288</v>
      </c>
      <c r="AL478" t="s">
        <v>279</v>
      </c>
      <c r="AM478" t="s">
        <v>199</v>
      </c>
      <c r="AN478" t="s">
        <v>232</v>
      </c>
      <c r="AP478" t="s">
        <v>386</v>
      </c>
      <c r="AQ478" s="88">
        <f>AVERAGEIFS(Applicability!$M:$M,Applicability!$A:$A,AK478,Applicability!$B:$B,AM478,Applicability!$C:$C,AL478)</f>
        <v>0.3903869540363592</v>
      </c>
      <c r="AR478">
        <v>6</v>
      </c>
      <c r="AS478" s="88">
        <f t="shared" si="65"/>
        <v>3.9038695403635922E-2</v>
      </c>
      <c r="AT478" s="88">
        <f t="shared" si="68"/>
        <v>3.9038695403635922E-2</v>
      </c>
    </row>
    <row r="479" spans="1:46">
      <c r="A479" t="s">
        <v>277</v>
      </c>
      <c r="B479" t="s">
        <v>288</v>
      </c>
      <c r="C479" t="s">
        <v>279</v>
      </c>
      <c r="D479" t="s">
        <v>316</v>
      </c>
      <c r="E479" t="s">
        <v>232</v>
      </c>
      <c r="G479" t="s">
        <v>386</v>
      </c>
      <c r="H479" s="88">
        <f>AVERAGEIFS(Applicability!$M:$M,Applicability!$A:$A,B479,Applicability!$B:$B,D479,Applicability!$C:$C,C479)</f>
        <v>0.3903869540363592</v>
      </c>
      <c r="I479">
        <v>6</v>
      </c>
      <c r="J479" s="88">
        <f t="shared" si="63"/>
        <v>3.9038695403635922E-2</v>
      </c>
      <c r="K479" s="88">
        <f t="shared" si="66"/>
        <v>3.9038695403635922E-2</v>
      </c>
      <c r="V479" t="s">
        <v>277</v>
      </c>
      <c r="W479" t="s">
        <v>288</v>
      </c>
      <c r="X479" t="s">
        <v>279</v>
      </c>
      <c r="Y479" t="s">
        <v>316</v>
      </c>
      <c r="Z479" t="s">
        <v>232</v>
      </c>
      <c r="AB479" t="s">
        <v>386</v>
      </c>
      <c r="AC479" s="88">
        <f>AVERAGEIFS(Applicability!$M:$M,Applicability!$A:$A,W479,Applicability!$B:$B,Y479,Applicability!$C:$C,X479)</f>
        <v>0.3903869540363592</v>
      </c>
      <c r="AD479">
        <v>6</v>
      </c>
      <c r="AE479" s="88">
        <f t="shared" si="64"/>
        <v>3.9038695403635922E-2</v>
      </c>
      <c r="AF479" s="88">
        <f t="shared" si="67"/>
        <v>3.9038695403635922E-2</v>
      </c>
      <c r="AJ479" t="s">
        <v>277</v>
      </c>
      <c r="AK479" t="s">
        <v>288</v>
      </c>
      <c r="AL479" t="s">
        <v>279</v>
      </c>
      <c r="AM479" t="s">
        <v>316</v>
      </c>
      <c r="AN479" t="s">
        <v>232</v>
      </c>
      <c r="AP479" t="s">
        <v>386</v>
      </c>
      <c r="AQ479" s="88">
        <f>AVERAGEIFS(Applicability!$M:$M,Applicability!$A:$A,AK479,Applicability!$B:$B,AM479,Applicability!$C:$C,AL479)</f>
        <v>0.3903869540363592</v>
      </c>
      <c r="AR479">
        <v>6</v>
      </c>
      <c r="AS479" s="88">
        <f t="shared" si="65"/>
        <v>3.9038695403635922E-2</v>
      </c>
      <c r="AT479" s="88">
        <f t="shared" si="68"/>
        <v>3.9038695403635922E-2</v>
      </c>
    </row>
    <row r="480" spans="1:46">
      <c r="A480" t="s">
        <v>277</v>
      </c>
      <c r="B480" t="s">
        <v>288</v>
      </c>
      <c r="C480" t="s">
        <v>201</v>
      </c>
      <c r="D480" t="s">
        <v>88</v>
      </c>
      <c r="E480" t="s">
        <v>232</v>
      </c>
      <c r="G480" t="s">
        <v>386</v>
      </c>
      <c r="H480" s="88">
        <f>AVERAGEIFS(Applicability!$M:$M,Applicability!$A:$A,B480,Applicability!$B:$B,D480,Applicability!$C:$C,C480)</f>
        <v>0.8</v>
      </c>
      <c r="I480">
        <v>6</v>
      </c>
      <c r="J480" s="88">
        <f t="shared" si="63"/>
        <v>8.0000000000000016E-2</v>
      </c>
      <c r="K480" s="88">
        <f t="shared" si="66"/>
        <v>8.0000000000000016E-2</v>
      </c>
      <c r="V480" t="s">
        <v>277</v>
      </c>
      <c r="W480" t="s">
        <v>288</v>
      </c>
      <c r="X480" t="s">
        <v>201</v>
      </c>
      <c r="Y480" t="s">
        <v>88</v>
      </c>
      <c r="Z480" t="s">
        <v>232</v>
      </c>
      <c r="AB480" t="s">
        <v>386</v>
      </c>
      <c r="AC480" s="88">
        <f>AVERAGEIFS(Applicability!$M:$M,Applicability!$A:$A,W480,Applicability!$B:$B,Y480,Applicability!$C:$C,X480)</f>
        <v>0.8</v>
      </c>
      <c r="AD480">
        <v>6</v>
      </c>
      <c r="AE480" s="88">
        <f t="shared" si="64"/>
        <v>8.0000000000000016E-2</v>
      </c>
      <c r="AF480" s="88">
        <f t="shared" si="67"/>
        <v>8.0000000000000016E-2</v>
      </c>
      <c r="AJ480" t="s">
        <v>277</v>
      </c>
      <c r="AK480" t="s">
        <v>288</v>
      </c>
      <c r="AL480" t="s">
        <v>201</v>
      </c>
      <c r="AM480" t="s">
        <v>88</v>
      </c>
      <c r="AN480" t="s">
        <v>232</v>
      </c>
      <c r="AP480" t="s">
        <v>386</v>
      </c>
      <c r="AQ480" s="88">
        <f>AVERAGEIFS(Applicability!$M:$M,Applicability!$A:$A,AK480,Applicability!$B:$B,AM480,Applicability!$C:$C,AL480)</f>
        <v>0.8</v>
      </c>
      <c r="AR480">
        <v>6</v>
      </c>
      <c r="AS480" s="88">
        <f t="shared" si="65"/>
        <v>8.0000000000000016E-2</v>
      </c>
      <c r="AT480" s="88">
        <f t="shared" si="68"/>
        <v>8.0000000000000016E-2</v>
      </c>
    </row>
    <row r="481" spans="1:46">
      <c r="A481" t="s">
        <v>277</v>
      </c>
      <c r="B481" t="s">
        <v>288</v>
      </c>
      <c r="C481" t="s">
        <v>201</v>
      </c>
      <c r="D481" t="s">
        <v>199</v>
      </c>
      <c r="E481" t="s">
        <v>232</v>
      </c>
      <c r="G481" t="s">
        <v>386</v>
      </c>
      <c r="H481" s="88">
        <f>AVERAGEIFS(Applicability!$M:$M,Applicability!$A:$A,B481,Applicability!$B:$B,D481,Applicability!$C:$C,C481)</f>
        <v>0.8</v>
      </c>
      <c r="I481">
        <v>6</v>
      </c>
      <c r="J481" s="88">
        <f t="shared" si="63"/>
        <v>8.0000000000000016E-2</v>
      </c>
      <c r="K481" s="88">
        <f t="shared" si="66"/>
        <v>8.0000000000000016E-2</v>
      </c>
      <c r="V481" t="s">
        <v>277</v>
      </c>
      <c r="W481" t="s">
        <v>288</v>
      </c>
      <c r="X481" t="s">
        <v>201</v>
      </c>
      <c r="Y481" t="s">
        <v>199</v>
      </c>
      <c r="Z481" t="s">
        <v>232</v>
      </c>
      <c r="AB481" t="s">
        <v>386</v>
      </c>
      <c r="AC481" s="88">
        <f>AVERAGEIFS(Applicability!$M:$M,Applicability!$A:$A,W481,Applicability!$B:$B,Y481,Applicability!$C:$C,X481)</f>
        <v>0.8</v>
      </c>
      <c r="AD481">
        <v>6</v>
      </c>
      <c r="AE481" s="88">
        <f t="shared" si="64"/>
        <v>8.0000000000000016E-2</v>
      </c>
      <c r="AF481" s="88">
        <f t="shared" si="67"/>
        <v>8.0000000000000016E-2</v>
      </c>
      <c r="AJ481" t="s">
        <v>277</v>
      </c>
      <c r="AK481" t="s">
        <v>288</v>
      </c>
      <c r="AL481" t="s">
        <v>201</v>
      </c>
      <c r="AM481" t="s">
        <v>199</v>
      </c>
      <c r="AN481" t="s">
        <v>232</v>
      </c>
      <c r="AP481" t="s">
        <v>386</v>
      </c>
      <c r="AQ481" s="88">
        <f>AVERAGEIFS(Applicability!$M:$M,Applicability!$A:$A,AK481,Applicability!$B:$B,AM481,Applicability!$C:$C,AL481)</f>
        <v>0.8</v>
      </c>
      <c r="AR481">
        <v>6</v>
      </c>
      <c r="AS481" s="88">
        <f t="shared" si="65"/>
        <v>8.0000000000000016E-2</v>
      </c>
      <c r="AT481" s="88">
        <f t="shared" si="68"/>
        <v>8.0000000000000016E-2</v>
      </c>
    </row>
    <row r="482" spans="1:46">
      <c r="A482" t="s">
        <v>277</v>
      </c>
      <c r="B482" t="s">
        <v>288</v>
      </c>
      <c r="C482" t="s">
        <v>201</v>
      </c>
      <c r="D482" t="s">
        <v>316</v>
      </c>
      <c r="E482" t="s">
        <v>232</v>
      </c>
      <c r="G482" t="s">
        <v>386</v>
      </c>
      <c r="H482" s="88">
        <f>AVERAGEIFS(Applicability!$M:$M,Applicability!$A:$A,B482,Applicability!$B:$B,D482,Applicability!$C:$C,C482)</f>
        <v>0.8</v>
      </c>
      <c r="I482">
        <v>6</v>
      </c>
      <c r="J482" s="88">
        <f t="shared" si="63"/>
        <v>8.0000000000000016E-2</v>
      </c>
      <c r="K482" s="88">
        <f t="shared" si="66"/>
        <v>8.0000000000000016E-2</v>
      </c>
      <c r="V482" t="s">
        <v>277</v>
      </c>
      <c r="W482" t="s">
        <v>288</v>
      </c>
      <c r="X482" t="s">
        <v>201</v>
      </c>
      <c r="Y482" t="s">
        <v>316</v>
      </c>
      <c r="Z482" t="s">
        <v>232</v>
      </c>
      <c r="AB482" t="s">
        <v>386</v>
      </c>
      <c r="AC482" s="88">
        <f>AVERAGEIFS(Applicability!$M:$M,Applicability!$A:$A,W482,Applicability!$B:$B,Y482,Applicability!$C:$C,X482)</f>
        <v>0.8</v>
      </c>
      <c r="AD482">
        <v>6</v>
      </c>
      <c r="AE482" s="88">
        <f t="shared" si="64"/>
        <v>8.0000000000000016E-2</v>
      </c>
      <c r="AF482" s="88">
        <f t="shared" si="67"/>
        <v>8.0000000000000016E-2</v>
      </c>
      <c r="AJ482" t="s">
        <v>277</v>
      </c>
      <c r="AK482" t="s">
        <v>288</v>
      </c>
      <c r="AL482" t="s">
        <v>201</v>
      </c>
      <c r="AM482" t="s">
        <v>316</v>
      </c>
      <c r="AN482" t="s">
        <v>232</v>
      </c>
      <c r="AP482" t="s">
        <v>386</v>
      </c>
      <c r="AQ482" s="88">
        <f>AVERAGEIFS(Applicability!$M:$M,Applicability!$A:$A,AK482,Applicability!$B:$B,AM482,Applicability!$C:$C,AL482)</f>
        <v>0.8</v>
      </c>
      <c r="AR482">
        <v>6</v>
      </c>
      <c r="AS482" s="88">
        <f t="shared" si="65"/>
        <v>8.0000000000000016E-2</v>
      </c>
      <c r="AT482" s="88">
        <f t="shared" si="68"/>
        <v>8.0000000000000016E-2</v>
      </c>
    </row>
    <row r="483" spans="1:46">
      <c r="A483" t="s">
        <v>277</v>
      </c>
      <c r="B483" t="s">
        <v>289</v>
      </c>
      <c r="C483" t="s">
        <v>279</v>
      </c>
      <c r="D483" t="s">
        <v>88</v>
      </c>
      <c r="E483" t="s">
        <v>232</v>
      </c>
      <c r="G483" t="s">
        <v>14</v>
      </c>
      <c r="H483" s="131">
        <v>0</v>
      </c>
      <c r="K483" s="88">
        <f t="shared" si="66"/>
        <v>0</v>
      </c>
      <c r="V483" t="s">
        <v>277</v>
      </c>
      <c r="W483" t="s">
        <v>289</v>
      </c>
      <c r="X483" t="s">
        <v>279</v>
      </c>
      <c r="Y483" t="s">
        <v>88</v>
      </c>
      <c r="Z483" t="s">
        <v>232</v>
      </c>
      <c r="AB483" t="s">
        <v>14</v>
      </c>
      <c r="AC483" s="131">
        <v>0</v>
      </c>
      <c r="AF483" s="88">
        <f t="shared" si="67"/>
        <v>0</v>
      </c>
      <c r="AJ483" t="s">
        <v>277</v>
      </c>
      <c r="AK483" t="s">
        <v>289</v>
      </c>
      <c r="AL483" t="s">
        <v>279</v>
      </c>
      <c r="AM483" t="s">
        <v>88</v>
      </c>
      <c r="AN483" t="s">
        <v>232</v>
      </c>
      <c r="AP483" t="s">
        <v>14</v>
      </c>
      <c r="AQ483" s="131">
        <v>0</v>
      </c>
      <c r="AT483" s="88">
        <f t="shared" si="68"/>
        <v>0</v>
      </c>
    </row>
    <row r="484" spans="1:46">
      <c r="A484" t="s">
        <v>277</v>
      </c>
      <c r="B484" t="s">
        <v>289</v>
      </c>
      <c r="C484" t="s">
        <v>279</v>
      </c>
      <c r="D484" t="s">
        <v>199</v>
      </c>
      <c r="E484" t="s">
        <v>232</v>
      </c>
      <c r="G484" t="s">
        <v>14</v>
      </c>
      <c r="H484" s="131">
        <v>0</v>
      </c>
      <c r="K484" s="88">
        <f t="shared" si="66"/>
        <v>0</v>
      </c>
      <c r="V484" t="s">
        <v>277</v>
      </c>
      <c r="W484" t="s">
        <v>289</v>
      </c>
      <c r="X484" t="s">
        <v>279</v>
      </c>
      <c r="Y484" t="s">
        <v>199</v>
      </c>
      <c r="Z484" t="s">
        <v>232</v>
      </c>
      <c r="AB484" t="s">
        <v>14</v>
      </c>
      <c r="AC484" s="131">
        <v>0</v>
      </c>
      <c r="AF484" s="88">
        <f t="shared" si="67"/>
        <v>0</v>
      </c>
      <c r="AJ484" t="s">
        <v>277</v>
      </c>
      <c r="AK484" t="s">
        <v>289</v>
      </c>
      <c r="AL484" t="s">
        <v>279</v>
      </c>
      <c r="AM484" t="s">
        <v>199</v>
      </c>
      <c r="AN484" t="s">
        <v>232</v>
      </c>
      <c r="AP484" t="s">
        <v>14</v>
      </c>
      <c r="AQ484" s="131">
        <v>0</v>
      </c>
      <c r="AT484" s="88">
        <f t="shared" si="68"/>
        <v>0</v>
      </c>
    </row>
    <row r="485" spans="1:46">
      <c r="A485" t="s">
        <v>277</v>
      </c>
      <c r="B485" t="s">
        <v>289</v>
      </c>
      <c r="C485" t="s">
        <v>279</v>
      </c>
      <c r="D485" t="s">
        <v>316</v>
      </c>
      <c r="E485" t="s">
        <v>232</v>
      </c>
      <c r="G485" t="s">
        <v>14</v>
      </c>
      <c r="H485" s="131">
        <v>0</v>
      </c>
      <c r="K485" s="88">
        <f t="shared" si="66"/>
        <v>0</v>
      </c>
      <c r="V485" t="s">
        <v>277</v>
      </c>
      <c r="W485" t="s">
        <v>289</v>
      </c>
      <c r="X485" t="s">
        <v>279</v>
      </c>
      <c r="Y485" t="s">
        <v>316</v>
      </c>
      <c r="Z485" t="s">
        <v>232</v>
      </c>
      <c r="AB485" t="s">
        <v>14</v>
      </c>
      <c r="AC485" s="131">
        <v>0</v>
      </c>
      <c r="AF485" s="88">
        <f t="shared" si="67"/>
        <v>0</v>
      </c>
      <c r="AJ485" t="s">
        <v>277</v>
      </c>
      <c r="AK485" t="s">
        <v>289</v>
      </c>
      <c r="AL485" t="s">
        <v>279</v>
      </c>
      <c r="AM485" t="s">
        <v>316</v>
      </c>
      <c r="AN485" t="s">
        <v>232</v>
      </c>
      <c r="AP485" t="s">
        <v>14</v>
      </c>
      <c r="AQ485" s="131">
        <v>0</v>
      </c>
      <c r="AT485" s="88">
        <f t="shared" si="68"/>
        <v>0</v>
      </c>
    </row>
    <row r="486" spans="1:46">
      <c r="A486" t="s">
        <v>277</v>
      </c>
      <c r="B486" t="s">
        <v>289</v>
      </c>
      <c r="C486" t="s">
        <v>201</v>
      </c>
      <c r="D486" t="s">
        <v>88</v>
      </c>
      <c r="E486" t="s">
        <v>232</v>
      </c>
      <c r="G486" t="s">
        <v>14</v>
      </c>
      <c r="H486" s="131">
        <v>0</v>
      </c>
      <c r="K486" s="88">
        <f t="shared" si="66"/>
        <v>0</v>
      </c>
      <c r="V486" t="s">
        <v>277</v>
      </c>
      <c r="W486" t="s">
        <v>289</v>
      </c>
      <c r="X486" t="s">
        <v>201</v>
      </c>
      <c r="Y486" t="s">
        <v>88</v>
      </c>
      <c r="Z486" t="s">
        <v>232</v>
      </c>
      <c r="AB486" t="s">
        <v>14</v>
      </c>
      <c r="AC486" s="131">
        <v>0</v>
      </c>
      <c r="AF486" s="88">
        <f t="shared" si="67"/>
        <v>0</v>
      </c>
      <c r="AJ486" t="s">
        <v>277</v>
      </c>
      <c r="AK486" t="s">
        <v>289</v>
      </c>
      <c r="AL486" t="s">
        <v>201</v>
      </c>
      <c r="AM486" t="s">
        <v>88</v>
      </c>
      <c r="AN486" t="s">
        <v>232</v>
      </c>
      <c r="AP486" t="s">
        <v>14</v>
      </c>
      <c r="AQ486" s="131">
        <v>0</v>
      </c>
      <c r="AT486" s="88">
        <f t="shared" si="68"/>
        <v>0</v>
      </c>
    </row>
    <row r="487" spans="1:46">
      <c r="A487" t="s">
        <v>277</v>
      </c>
      <c r="B487" t="s">
        <v>289</v>
      </c>
      <c r="C487" t="s">
        <v>201</v>
      </c>
      <c r="D487" t="s">
        <v>199</v>
      </c>
      <c r="E487" t="s">
        <v>232</v>
      </c>
      <c r="G487" t="s">
        <v>14</v>
      </c>
      <c r="H487" s="131">
        <v>0</v>
      </c>
      <c r="K487" s="88">
        <f t="shared" si="66"/>
        <v>0</v>
      </c>
      <c r="V487" t="s">
        <v>277</v>
      </c>
      <c r="W487" t="s">
        <v>289</v>
      </c>
      <c r="X487" t="s">
        <v>201</v>
      </c>
      <c r="Y487" t="s">
        <v>199</v>
      </c>
      <c r="Z487" t="s">
        <v>232</v>
      </c>
      <c r="AB487" t="s">
        <v>14</v>
      </c>
      <c r="AC487" s="131">
        <v>0</v>
      </c>
      <c r="AF487" s="88">
        <f t="shared" si="67"/>
        <v>0</v>
      </c>
      <c r="AJ487" t="s">
        <v>277</v>
      </c>
      <c r="AK487" t="s">
        <v>289</v>
      </c>
      <c r="AL487" t="s">
        <v>201</v>
      </c>
      <c r="AM487" t="s">
        <v>199</v>
      </c>
      <c r="AN487" t="s">
        <v>232</v>
      </c>
      <c r="AP487" t="s">
        <v>14</v>
      </c>
      <c r="AQ487" s="131">
        <v>0</v>
      </c>
      <c r="AT487" s="88">
        <f t="shared" si="68"/>
        <v>0</v>
      </c>
    </row>
    <row r="488" spans="1:46">
      <c r="A488" t="s">
        <v>277</v>
      </c>
      <c r="B488" t="s">
        <v>289</v>
      </c>
      <c r="C488" t="s">
        <v>201</v>
      </c>
      <c r="D488" t="s">
        <v>316</v>
      </c>
      <c r="E488" t="s">
        <v>232</v>
      </c>
      <c r="G488" t="s">
        <v>14</v>
      </c>
      <c r="H488" s="131">
        <v>0</v>
      </c>
      <c r="K488" s="88">
        <f t="shared" si="66"/>
        <v>0</v>
      </c>
      <c r="V488" t="s">
        <v>277</v>
      </c>
      <c r="W488" t="s">
        <v>289</v>
      </c>
      <c r="X488" t="s">
        <v>201</v>
      </c>
      <c r="Y488" t="s">
        <v>316</v>
      </c>
      <c r="Z488" t="s">
        <v>232</v>
      </c>
      <c r="AB488" t="s">
        <v>14</v>
      </c>
      <c r="AC488" s="131">
        <v>0</v>
      </c>
      <c r="AF488" s="88">
        <f t="shared" si="67"/>
        <v>0</v>
      </c>
      <c r="AJ488" t="s">
        <v>277</v>
      </c>
      <c r="AK488" t="s">
        <v>289</v>
      </c>
      <c r="AL488" t="s">
        <v>201</v>
      </c>
      <c r="AM488" t="s">
        <v>316</v>
      </c>
      <c r="AN488" t="s">
        <v>232</v>
      </c>
      <c r="AP488" t="s">
        <v>14</v>
      </c>
      <c r="AQ488" s="131">
        <v>0</v>
      </c>
      <c r="AT488" s="88">
        <f t="shared" si="68"/>
        <v>0</v>
      </c>
    </row>
    <row r="489" spans="1:46">
      <c r="A489" t="s">
        <v>277</v>
      </c>
      <c r="B489" t="s">
        <v>290</v>
      </c>
      <c r="C489" t="s">
        <v>279</v>
      </c>
      <c r="D489" t="s">
        <v>88</v>
      </c>
      <c r="E489" t="s">
        <v>232</v>
      </c>
      <c r="G489" t="s">
        <v>386</v>
      </c>
      <c r="H489" s="88">
        <f>AVERAGEIFS(Applicability!$M:$M,Applicability!$A:$A,B489,Applicability!$B:$B,D489,Applicability!$C:$C,C489)</f>
        <v>0.140833333</v>
      </c>
      <c r="I489">
        <v>13</v>
      </c>
      <c r="J489" s="88">
        <v>0</v>
      </c>
      <c r="K489" s="88">
        <f t="shared" si="66"/>
        <v>0</v>
      </c>
      <c r="V489" t="s">
        <v>277</v>
      </c>
      <c r="W489" t="s">
        <v>290</v>
      </c>
      <c r="X489" t="s">
        <v>279</v>
      </c>
      <c r="Y489" t="s">
        <v>88</v>
      </c>
      <c r="Z489" t="s">
        <v>232</v>
      </c>
      <c r="AB489" t="s">
        <v>386</v>
      </c>
      <c r="AC489" s="88">
        <f>AVERAGEIFS(Applicability!$M:$M,Applicability!$A:$A,W489,Applicability!$B:$B,Y489,Applicability!$C:$C,X489)</f>
        <v>0.140833333</v>
      </c>
      <c r="AD489">
        <v>13</v>
      </c>
      <c r="AE489" s="88">
        <v>0</v>
      </c>
      <c r="AF489" s="88">
        <f t="shared" si="67"/>
        <v>0</v>
      </c>
      <c r="AJ489" t="s">
        <v>277</v>
      </c>
      <c r="AK489" t="s">
        <v>290</v>
      </c>
      <c r="AL489" t="s">
        <v>279</v>
      </c>
      <c r="AM489" t="s">
        <v>88</v>
      </c>
      <c r="AN489" t="s">
        <v>232</v>
      </c>
      <c r="AP489" t="s">
        <v>386</v>
      </c>
      <c r="AQ489" s="88">
        <f>AVERAGEIFS(Applicability!$M:$M,Applicability!$A:$A,AK489,Applicability!$B:$B,AM489,Applicability!$C:$C,AL489)</f>
        <v>0.140833333</v>
      </c>
      <c r="AR489">
        <v>13</v>
      </c>
      <c r="AS489" s="88">
        <v>0</v>
      </c>
      <c r="AT489" s="88">
        <f t="shared" si="68"/>
        <v>0</v>
      </c>
    </row>
    <row r="490" spans="1:46">
      <c r="A490" t="s">
        <v>277</v>
      </c>
      <c r="B490" t="s">
        <v>290</v>
      </c>
      <c r="C490" t="s">
        <v>279</v>
      </c>
      <c r="D490" t="s">
        <v>199</v>
      </c>
      <c r="E490" t="s">
        <v>232</v>
      </c>
      <c r="G490" t="s">
        <v>386</v>
      </c>
      <c r="H490" s="88">
        <f>AVERAGEIFS(Applicability!$M:$M,Applicability!$A:$A,B490,Applicability!$B:$B,D490,Applicability!$C:$C,C490)</f>
        <v>0.65</v>
      </c>
      <c r="I490">
        <v>13</v>
      </c>
      <c r="J490" s="88">
        <v>0</v>
      </c>
      <c r="K490" s="88">
        <f t="shared" si="66"/>
        <v>0</v>
      </c>
      <c r="V490" t="s">
        <v>277</v>
      </c>
      <c r="W490" t="s">
        <v>290</v>
      </c>
      <c r="X490" t="s">
        <v>279</v>
      </c>
      <c r="Y490" t="s">
        <v>199</v>
      </c>
      <c r="Z490" t="s">
        <v>232</v>
      </c>
      <c r="AB490" t="s">
        <v>386</v>
      </c>
      <c r="AC490" s="88">
        <f>AVERAGEIFS(Applicability!$M:$M,Applicability!$A:$A,W490,Applicability!$B:$B,Y490,Applicability!$C:$C,X490)</f>
        <v>0.65</v>
      </c>
      <c r="AD490">
        <v>13</v>
      </c>
      <c r="AE490" s="88">
        <v>0</v>
      </c>
      <c r="AF490" s="88">
        <f t="shared" si="67"/>
        <v>0</v>
      </c>
      <c r="AJ490" t="s">
        <v>277</v>
      </c>
      <c r="AK490" t="s">
        <v>290</v>
      </c>
      <c r="AL490" t="s">
        <v>279</v>
      </c>
      <c r="AM490" t="s">
        <v>199</v>
      </c>
      <c r="AN490" t="s">
        <v>232</v>
      </c>
      <c r="AP490" t="s">
        <v>386</v>
      </c>
      <c r="AQ490" s="88">
        <f>AVERAGEIFS(Applicability!$M:$M,Applicability!$A:$A,AK490,Applicability!$B:$B,AM490,Applicability!$C:$C,AL490)</f>
        <v>0.65</v>
      </c>
      <c r="AR490">
        <v>13</v>
      </c>
      <c r="AS490" s="88">
        <v>0</v>
      </c>
      <c r="AT490" s="88">
        <f t="shared" si="68"/>
        <v>0</v>
      </c>
    </row>
    <row r="491" spans="1:46">
      <c r="A491" t="s">
        <v>277</v>
      </c>
      <c r="B491" t="s">
        <v>290</v>
      </c>
      <c r="C491" t="s">
        <v>279</v>
      </c>
      <c r="D491" t="s">
        <v>316</v>
      </c>
      <c r="E491" t="s">
        <v>232</v>
      </c>
      <c r="G491" t="s">
        <v>386</v>
      </c>
      <c r="H491" s="88">
        <f>AVERAGEIFS(Applicability!$M:$M,Applicability!$A:$A,B491,Applicability!$B:$B,D491,Applicability!$C:$C,C491)</f>
        <v>0.65</v>
      </c>
      <c r="I491">
        <v>13</v>
      </c>
      <c r="J491" s="88">
        <v>0</v>
      </c>
      <c r="K491" s="88">
        <f t="shared" si="66"/>
        <v>0</v>
      </c>
      <c r="V491" t="s">
        <v>277</v>
      </c>
      <c r="W491" t="s">
        <v>290</v>
      </c>
      <c r="X491" t="s">
        <v>279</v>
      </c>
      <c r="Y491" t="s">
        <v>316</v>
      </c>
      <c r="Z491" t="s">
        <v>232</v>
      </c>
      <c r="AB491" t="s">
        <v>386</v>
      </c>
      <c r="AC491" s="88">
        <f>AVERAGEIFS(Applicability!$M:$M,Applicability!$A:$A,W491,Applicability!$B:$B,Y491,Applicability!$C:$C,X491)</f>
        <v>0.65</v>
      </c>
      <c r="AD491">
        <v>13</v>
      </c>
      <c r="AE491" s="88">
        <v>0</v>
      </c>
      <c r="AF491" s="88">
        <f t="shared" si="67"/>
        <v>0</v>
      </c>
      <c r="AJ491" t="s">
        <v>277</v>
      </c>
      <c r="AK491" t="s">
        <v>290</v>
      </c>
      <c r="AL491" t="s">
        <v>279</v>
      </c>
      <c r="AM491" t="s">
        <v>316</v>
      </c>
      <c r="AN491" t="s">
        <v>232</v>
      </c>
      <c r="AP491" t="s">
        <v>386</v>
      </c>
      <c r="AQ491" s="88">
        <f>AVERAGEIFS(Applicability!$M:$M,Applicability!$A:$A,AK491,Applicability!$B:$B,AM491,Applicability!$C:$C,AL491)</f>
        <v>0.65</v>
      </c>
      <c r="AR491">
        <v>13</v>
      </c>
      <c r="AS491" s="88">
        <v>0</v>
      </c>
      <c r="AT491" s="88">
        <f t="shared" si="68"/>
        <v>0</v>
      </c>
    </row>
    <row r="492" spans="1:46">
      <c r="A492" t="s">
        <v>277</v>
      </c>
      <c r="B492" t="s">
        <v>290</v>
      </c>
      <c r="C492" t="s">
        <v>201</v>
      </c>
      <c r="D492" t="s">
        <v>88</v>
      </c>
      <c r="E492" t="s">
        <v>232</v>
      </c>
      <c r="G492" t="s">
        <v>386</v>
      </c>
      <c r="H492" s="88">
        <f>AVERAGEIFS(Applicability!$M:$M,Applicability!$A:$A,B492,Applicability!$B:$B,D492,Applicability!$C:$C,C492)</f>
        <v>0</v>
      </c>
      <c r="I492">
        <v>13</v>
      </c>
      <c r="K492" s="88">
        <f t="shared" si="66"/>
        <v>0</v>
      </c>
      <c r="V492" t="s">
        <v>277</v>
      </c>
      <c r="W492" t="s">
        <v>290</v>
      </c>
      <c r="X492" t="s">
        <v>201</v>
      </c>
      <c r="Y492" t="s">
        <v>88</v>
      </c>
      <c r="Z492" t="s">
        <v>232</v>
      </c>
      <c r="AB492" t="s">
        <v>386</v>
      </c>
      <c r="AC492" s="88">
        <f>AVERAGEIFS(Applicability!$M:$M,Applicability!$A:$A,W492,Applicability!$B:$B,Y492,Applicability!$C:$C,X492)</f>
        <v>0</v>
      </c>
      <c r="AD492">
        <v>13</v>
      </c>
      <c r="AF492" s="88">
        <f t="shared" si="67"/>
        <v>0</v>
      </c>
      <c r="AJ492" t="s">
        <v>277</v>
      </c>
      <c r="AK492" t="s">
        <v>290</v>
      </c>
      <c r="AL492" t="s">
        <v>201</v>
      </c>
      <c r="AM492" t="s">
        <v>88</v>
      </c>
      <c r="AN492" t="s">
        <v>232</v>
      </c>
      <c r="AP492" t="s">
        <v>386</v>
      </c>
      <c r="AQ492" s="88">
        <f>AVERAGEIFS(Applicability!$M:$M,Applicability!$A:$A,AK492,Applicability!$B:$B,AM492,Applicability!$C:$C,AL492)</f>
        <v>0</v>
      </c>
      <c r="AR492">
        <v>13</v>
      </c>
      <c r="AT492" s="88">
        <f t="shared" si="68"/>
        <v>0</v>
      </c>
    </row>
    <row r="493" spans="1:46">
      <c r="A493" t="s">
        <v>277</v>
      </c>
      <c r="B493" t="s">
        <v>290</v>
      </c>
      <c r="C493" t="s">
        <v>201</v>
      </c>
      <c r="D493" t="s">
        <v>199</v>
      </c>
      <c r="E493" t="s">
        <v>232</v>
      </c>
      <c r="G493" t="s">
        <v>386</v>
      </c>
      <c r="H493" s="88">
        <f>AVERAGEIFS(Applicability!$M:$M,Applicability!$A:$A,B493,Applicability!$B:$B,D493,Applicability!$C:$C,C493)</f>
        <v>0</v>
      </c>
      <c r="I493">
        <v>13</v>
      </c>
      <c r="K493" s="88">
        <f t="shared" si="66"/>
        <v>0</v>
      </c>
      <c r="V493" t="s">
        <v>277</v>
      </c>
      <c r="W493" t="s">
        <v>290</v>
      </c>
      <c r="X493" t="s">
        <v>201</v>
      </c>
      <c r="Y493" t="s">
        <v>199</v>
      </c>
      <c r="Z493" t="s">
        <v>232</v>
      </c>
      <c r="AB493" t="s">
        <v>386</v>
      </c>
      <c r="AC493" s="88">
        <f>AVERAGEIFS(Applicability!$M:$M,Applicability!$A:$A,W493,Applicability!$B:$B,Y493,Applicability!$C:$C,X493)</f>
        <v>0</v>
      </c>
      <c r="AD493">
        <v>13</v>
      </c>
      <c r="AF493" s="88">
        <f t="shared" si="67"/>
        <v>0</v>
      </c>
      <c r="AJ493" t="s">
        <v>277</v>
      </c>
      <c r="AK493" t="s">
        <v>290</v>
      </c>
      <c r="AL493" t="s">
        <v>201</v>
      </c>
      <c r="AM493" t="s">
        <v>199</v>
      </c>
      <c r="AN493" t="s">
        <v>232</v>
      </c>
      <c r="AP493" t="s">
        <v>386</v>
      </c>
      <c r="AQ493" s="88">
        <f>AVERAGEIFS(Applicability!$M:$M,Applicability!$A:$A,AK493,Applicability!$B:$B,AM493,Applicability!$C:$C,AL493)</f>
        <v>0</v>
      </c>
      <c r="AR493">
        <v>13</v>
      </c>
      <c r="AT493" s="88">
        <f t="shared" si="68"/>
        <v>0</v>
      </c>
    </row>
    <row r="494" spans="1:46">
      <c r="A494" t="s">
        <v>277</v>
      </c>
      <c r="B494" t="s">
        <v>290</v>
      </c>
      <c r="C494" t="s">
        <v>201</v>
      </c>
      <c r="D494" t="s">
        <v>316</v>
      </c>
      <c r="E494" t="s">
        <v>232</v>
      </c>
      <c r="G494" t="s">
        <v>386</v>
      </c>
      <c r="H494" s="88">
        <f>AVERAGEIFS(Applicability!$M:$M,Applicability!$A:$A,B494,Applicability!$B:$B,D494,Applicability!$C:$C,C494)</f>
        <v>0</v>
      </c>
      <c r="I494">
        <v>13</v>
      </c>
      <c r="K494" s="88">
        <f t="shared" si="66"/>
        <v>0</v>
      </c>
      <c r="V494" t="s">
        <v>277</v>
      </c>
      <c r="W494" t="s">
        <v>290</v>
      </c>
      <c r="X494" t="s">
        <v>201</v>
      </c>
      <c r="Y494" t="s">
        <v>316</v>
      </c>
      <c r="Z494" t="s">
        <v>232</v>
      </c>
      <c r="AB494" t="s">
        <v>386</v>
      </c>
      <c r="AC494" s="88">
        <f>AVERAGEIFS(Applicability!$M:$M,Applicability!$A:$A,W494,Applicability!$B:$B,Y494,Applicability!$C:$C,X494)</f>
        <v>0</v>
      </c>
      <c r="AD494">
        <v>13</v>
      </c>
      <c r="AF494" s="88">
        <f t="shared" si="67"/>
        <v>0</v>
      </c>
      <c r="AJ494" t="s">
        <v>277</v>
      </c>
      <c r="AK494" t="s">
        <v>290</v>
      </c>
      <c r="AL494" t="s">
        <v>201</v>
      </c>
      <c r="AM494" t="s">
        <v>316</v>
      </c>
      <c r="AN494" t="s">
        <v>232</v>
      </c>
      <c r="AP494" t="s">
        <v>386</v>
      </c>
      <c r="AQ494" s="88">
        <f>AVERAGEIFS(Applicability!$M:$M,Applicability!$A:$A,AK494,Applicability!$B:$B,AM494,Applicability!$C:$C,AL494)</f>
        <v>0</v>
      </c>
      <c r="AR494">
        <v>13</v>
      </c>
      <c r="AT494" s="88">
        <f t="shared" si="68"/>
        <v>0</v>
      </c>
    </row>
    <row r="495" spans="1:46">
      <c r="A495" t="s">
        <v>277</v>
      </c>
      <c r="B495" t="s">
        <v>290</v>
      </c>
      <c r="C495" t="s">
        <v>279</v>
      </c>
      <c r="D495" t="s">
        <v>88</v>
      </c>
      <c r="E495" t="s">
        <v>234</v>
      </c>
      <c r="G495" t="s">
        <v>386</v>
      </c>
      <c r="H495" s="88">
        <f>AVERAGEIFS(Applicability!$M:$M,Applicability!$A:$A,B495,Applicability!$B:$B,D495,Applicability!$C:$C,C495)</f>
        <v>0.140833333</v>
      </c>
      <c r="I495">
        <v>13</v>
      </c>
      <c r="J495" s="88">
        <v>0</v>
      </c>
      <c r="K495" s="88">
        <f t="shared" si="66"/>
        <v>0</v>
      </c>
      <c r="V495" t="s">
        <v>277</v>
      </c>
      <c r="W495" t="s">
        <v>290</v>
      </c>
      <c r="X495" t="s">
        <v>279</v>
      </c>
      <c r="Y495" t="s">
        <v>88</v>
      </c>
      <c r="Z495" t="s">
        <v>234</v>
      </c>
      <c r="AB495" t="s">
        <v>386</v>
      </c>
      <c r="AC495" s="88">
        <f>AVERAGEIFS(Applicability!$M:$M,Applicability!$A:$A,W495,Applicability!$B:$B,Y495,Applicability!$C:$C,X495)</f>
        <v>0.140833333</v>
      </c>
      <c r="AD495">
        <v>13</v>
      </c>
      <c r="AE495" s="88">
        <v>0</v>
      </c>
      <c r="AF495" s="88">
        <f t="shared" si="67"/>
        <v>0</v>
      </c>
      <c r="AJ495" t="s">
        <v>277</v>
      </c>
      <c r="AK495" t="s">
        <v>290</v>
      </c>
      <c r="AL495" t="s">
        <v>279</v>
      </c>
      <c r="AM495" t="s">
        <v>88</v>
      </c>
      <c r="AN495" t="s">
        <v>234</v>
      </c>
      <c r="AP495" t="s">
        <v>386</v>
      </c>
      <c r="AQ495" s="88">
        <f>AVERAGEIFS(Applicability!$M:$M,Applicability!$A:$A,AK495,Applicability!$B:$B,AM495,Applicability!$C:$C,AL495)</f>
        <v>0.140833333</v>
      </c>
      <c r="AR495">
        <v>13</v>
      </c>
      <c r="AS495" s="88">
        <v>0</v>
      </c>
      <c r="AT495" s="88">
        <f t="shared" si="68"/>
        <v>0</v>
      </c>
    </row>
    <row r="496" spans="1:46">
      <c r="A496" t="s">
        <v>277</v>
      </c>
      <c r="B496" t="s">
        <v>290</v>
      </c>
      <c r="C496" t="s">
        <v>279</v>
      </c>
      <c r="D496" t="s">
        <v>199</v>
      </c>
      <c r="E496" t="s">
        <v>234</v>
      </c>
      <c r="G496" t="s">
        <v>386</v>
      </c>
      <c r="H496" s="88">
        <f>AVERAGEIFS(Applicability!$M:$M,Applicability!$A:$A,B496,Applicability!$B:$B,D496,Applicability!$C:$C,C496)</f>
        <v>0.65</v>
      </c>
      <c r="I496">
        <v>13</v>
      </c>
      <c r="J496" s="88">
        <v>0</v>
      </c>
      <c r="K496" s="88">
        <f t="shared" si="66"/>
        <v>0</v>
      </c>
      <c r="V496" t="s">
        <v>277</v>
      </c>
      <c r="W496" t="s">
        <v>290</v>
      </c>
      <c r="X496" t="s">
        <v>279</v>
      </c>
      <c r="Y496" t="s">
        <v>199</v>
      </c>
      <c r="Z496" t="s">
        <v>234</v>
      </c>
      <c r="AB496" t="s">
        <v>386</v>
      </c>
      <c r="AC496" s="88">
        <f>AVERAGEIFS(Applicability!$M:$M,Applicability!$A:$A,W496,Applicability!$B:$B,Y496,Applicability!$C:$C,X496)</f>
        <v>0.65</v>
      </c>
      <c r="AD496">
        <v>13</v>
      </c>
      <c r="AE496" s="88">
        <v>0</v>
      </c>
      <c r="AF496" s="88">
        <f t="shared" si="67"/>
        <v>0</v>
      </c>
      <c r="AJ496" t="s">
        <v>277</v>
      </c>
      <c r="AK496" t="s">
        <v>290</v>
      </c>
      <c r="AL496" t="s">
        <v>279</v>
      </c>
      <c r="AM496" t="s">
        <v>199</v>
      </c>
      <c r="AN496" t="s">
        <v>234</v>
      </c>
      <c r="AP496" t="s">
        <v>386</v>
      </c>
      <c r="AQ496" s="88">
        <f>AVERAGEIFS(Applicability!$M:$M,Applicability!$A:$A,AK496,Applicability!$B:$B,AM496,Applicability!$C:$C,AL496)</f>
        <v>0.65</v>
      </c>
      <c r="AR496">
        <v>13</v>
      </c>
      <c r="AS496" s="88">
        <v>0</v>
      </c>
      <c r="AT496" s="88">
        <f t="shared" si="68"/>
        <v>0</v>
      </c>
    </row>
    <row r="497" spans="1:46">
      <c r="A497" t="s">
        <v>277</v>
      </c>
      <c r="B497" t="s">
        <v>290</v>
      </c>
      <c r="C497" t="s">
        <v>279</v>
      </c>
      <c r="D497" t="s">
        <v>316</v>
      </c>
      <c r="E497" t="s">
        <v>234</v>
      </c>
      <c r="G497" t="s">
        <v>386</v>
      </c>
      <c r="H497" s="88">
        <f>AVERAGEIFS(Applicability!$M:$M,Applicability!$A:$A,B497,Applicability!$B:$B,D497,Applicability!$C:$C,C497)</f>
        <v>0.65</v>
      </c>
      <c r="I497">
        <v>13</v>
      </c>
      <c r="J497" s="88">
        <v>0</v>
      </c>
      <c r="K497" s="88">
        <f t="shared" si="66"/>
        <v>0</v>
      </c>
      <c r="V497" t="s">
        <v>277</v>
      </c>
      <c r="W497" t="s">
        <v>290</v>
      </c>
      <c r="X497" t="s">
        <v>279</v>
      </c>
      <c r="Y497" t="s">
        <v>316</v>
      </c>
      <c r="Z497" t="s">
        <v>234</v>
      </c>
      <c r="AB497" t="s">
        <v>386</v>
      </c>
      <c r="AC497" s="88">
        <f>AVERAGEIFS(Applicability!$M:$M,Applicability!$A:$A,W497,Applicability!$B:$B,Y497,Applicability!$C:$C,X497)</f>
        <v>0.65</v>
      </c>
      <c r="AD497">
        <v>13</v>
      </c>
      <c r="AE497" s="88">
        <v>0</v>
      </c>
      <c r="AF497" s="88">
        <f t="shared" si="67"/>
        <v>0</v>
      </c>
      <c r="AJ497" t="s">
        <v>277</v>
      </c>
      <c r="AK497" t="s">
        <v>290</v>
      </c>
      <c r="AL497" t="s">
        <v>279</v>
      </c>
      <c r="AM497" t="s">
        <v>316</v>
      </c>
      <c r="AN497" t="s">
        <v>234</v>
      </c>
      <c r="AP497" t="s">
        <v>386</v>
      </c>
      <c r="AQ497" s="88">
        <f>AVERAGEIFS(Applicability!$M:$M,Applicability!$A:$A,AK497,Applicability!$B:$B,AM497,Applicability!$C:$C,AL497)</f>
        <v>0.65</v>
      </c>
      <c r="AR497">
        <v>13</v>
      </c>
      <c r="AS497" s="88">
        <v>0</v>
      </c>
      <c r="AT497" s="88">
        <f t="shared" si="68"/>
        <v>0</v>
      </c>
    </row>
    <row r="498" spans="1:46">
      <c r="A498" t="s">
        <v>277</v>
      </c>
      <c r="B498" t="s">
        <v>290</v>
      </c>
      <c r="C498" t="s">
        <v>201</v>
      </c>
      <c r="D498" t="s">
        <v>88</v>
      </c>
      <c r="E498" t="s">
        <v>234</v>
      </c>
      <c r="G498" t="s">
        <v>386</v>
      </c>
      <c r="H498" s="88">
        <f>AVERAGEIFS(Applicability!$M:$M,Applicability!$A:$A,B498,Applicability!$B:$B,D498,Applicability!$C:$C,C498)</f>
        <v>0</v>
      </c>
      <c r="I498">
        <v>13</v>
      </c>
      <c r="K498" s="88">
        <f t="shared" si="66"/>
        <v>0</v>
      </c>
      <c r="V498" t="s">
        <v>277</v>
      </c>
      <c r="W498" t="s">
        <v>290</v>
      </c>
      <c r="X498" t="s">
        <v>201</v>
      </c>
      <c r="Y498" t="s">
        <v>88</v>
      </c>
      <c r="Z498" t="s">
        <v>234</v>
      </c>
      <c r="AB498" t="s">
        <v>386</v>
      </c>
      <c r="AC498" s="88">
        <f>AVERAGEIFS(Applicability!$M:$M,Applicability!$A:$A,W498,Applicability!$B:$B,Y498,Applicability!$C:$C,X498)</f>
        <v>0</v>
      </c>
      <c r="AD498">
        <v>13</v>
      </c>
      <c r="AF498" s="88">
        <f t="shared" si="67"/>
        <v>0</v>
      </c>
      <c r="AJ498" t="s">
        <v>277</v>
      </c>
      <c r="AK498" t="s">
        <v>290</v>
      </c>
      <c r="AL498" t="s">
        <v>201</v>
      </c>
      <c r="AM498" t="s">
        <v>88</v>
      </c>
      <c r="AN498" t="s">
        <v>234</v>
      </c>
      <c r="AP498" t="s">
        <v>386</v>
      </c>
      <c r="AQ498" s="88">
        <f>AVERAGEIFS(Applicability!$M:$M,Applicability!$A:$A,AK498,Applicability!$B:$B,AM498,Applicability!$C:$C,AL498)</f>
        <v>0</v>
      </c>
      <c r="AR498">
        <v>13</v>
      </c>
      <c r="AT498" s="88">
        <f t="shared" si="68"/>
        <v>0</v>
      </c>
    </row>
    <row r="499" spans="1:46">
      <c r="A499" t="s">
        <v>277</v>
      </c>
      <c r="B499" t="s">
        <v>290</v>
      </c>
      <c r="C499" t="s">
        <v>201</v>
      </c>
      <c r="D499" t="s">
        <v>199</v>
      </c>
      <c r="E499" t="s">
        <v>234</v>
      </c>
      <c r="G499" t="s">
        <v>386</v>
      </c>
      <c r="H499" s="88">
        <f>AVERAGEIFS(Applicability!$M:$M,Applicability!$A:$A,B499,Applicability!$B:$B,D499,Applicability!$C:$C,C499)</f>
        <v>0</v>
      </c>
      <c r="I499">
        <v>13</v>
      </c>
      <c r="K499" s="88">
        <f t="shared" si="66"/>
        <v>0</v>
      </c>
      <c r="V499" t="s">
        <v>277</v>
      </c>
      <c r="W499" t="s">
        <v>290</v>
      </c>
      <c r="X499" t="s">
        <v>201</v>
      </c>
      <c r="Y499" t="s">
        <v>199</v>
      </c>
      <c r="Z499" t="s">
        <v>234</v>
      </c>
      <c r="AB499" t="s">
        <v>386</v>
      </c>
      <c r="AC499" s="88">
        <f>AVERAGEIFS(Applicability!$M:$M,Applicability!$A:$A,W499,Applicability!$B:$B,Y499,Applicability!$C:$C,X499)</f>
        <v>0</v>
      </c>
      <c r="AD499">
        <v>13</v>
      </c>
      <c r="AF499" s="88">
        <f t="shared" si="67"/>
        <v>0</v>
      </c>
      <c r="AJ499" t="s">
        <v>277</v>
      </c>
      <c r="AK499" t="s">
        <v>290</v>
      </c>
      <c r="AL499" t="s">
        <v>201</v>
      </c>
      <c r="AM499" t="s">
        <v>199</v>
      </c>
      <c r="AN499" t="s">
        <v>234</v>
      </c>
      <c r="AP499" t="s">
        <v>386</v>
      </c>
      <c r="AQ499" s="88">
        <f>AVERAGEIFS(Applicability!$M:$M,Applicability!$A:$A,AK499,Applicability!$B:$B,AM499,Applicability!$C:$C,AL499)</f>
        <v>0</v>
      </c>
      <c r="AR499">
        <v>13</v>
      </c>
      <c r="AT499" s="88">
        <f t="shared" si="68"/>
        <v>0</v>
      </c>
    </row>
    <row r="500" spans="1:46">
      <c r="A500" t="s">
        <v>277</v>
      </c>
      <c r="B500" t="s">
        <v>290</v>
      </c>
      <c r="C500" t="s">
        <v>201</v>
      </c>
      <c r="D500" t="s">
        <v>316</v>
      </c>
      <c r="E500" t="s">
        <v>234</v>
      </c>
      <c r="G500" t="s">
        <v>386</v>
      </c>
      <c r="H500" s="88">
        <f>AVERAGEIFS(Applicability!$M:$M,Applicability!$A:$A,B500,Applicability!$B:$B,D500,Applicability!$C:$C,C500)</f>
        <v>0</v>
      </c>
      <c r="I500">
        <v>13</v>
      </c>
      <c r="K500" s="88">
        <f t="shared" si="66"/>
        <v>0</v>
      </c>
      <c r="V500" t="s">
        <v>277</v>
      </c>
      <c r="W500" t="s">
        <v>290</v>
      </c>
      <c r="X500" t="s">
        <v>201</v>
      </c>
      <c r="Y500" t="s">
        <v>316</v>
      </c>
      <c r="Z500" t="s">
        <v>234</v>
      </c>
      <c r="AB500" t="s">
        <v>386</v>
      </c>
      <c r="AC500" s="88">
        <f>AVERAGEIFS(Applicability!$M:$M,Applicability!$A:$A,W500,Applicability!$B:$B,Y500,Applicability!$C:$C,X500)</f>
        <v>0</v>
      </c>
      <c r="AD500">
        <v>13</v>
      </c>
      <c r="AF500" s="88">
        <f t="shared" si="67"/>
        <v>0</v>
      </c>
      <c r="AJ500" t="s">
        <v>277</v>
      </c>
      <c r="AK500" t="s">
        <v>290</v>
      </c>
      <c r="AL500" t="s">
        <v>201</v>
      </c>
      <c r="AM500" t="s">
        <v>316</v>
      </c>
      <c r="AN500" t="s">
        <v>234</v>
      </c>
      <c r="AP500" t="s">
        <v>386</v>
      </c>
      <c r="AQ500" s="88">
        <f>AVERAGEIFS(Applicability!$M:$M,Applicability!$A:$A,AK500,Applicability!$B:$B,AM500,Applicability!$C:$C,AL500)</f>
        <v>0</v>
      </c>
      <c r="AR500">
        <v>13</v>
      </c>
      <c r="AT500" s="88">
        <f t="shared" si="68"/>
        <v>0</v>
      </c>
    </row>
    <row r="501" spans="1:46">
      <c r="A501" t="s">
        <v>277</v>
      </c>
      <c r="B501" t="s">
        <v>111</v>
      </c>
      <c r="C501" t="s">
        <v>279</v>
      </c>
      <c r="D501" t="s">
        <v>88</v>
      </c>
      <c r="E501" t="s">
        <v>232</v>
      </c>
      <c r="G501" t="s">
        <v>386</v>
      </c>
      <c r="H501" s="88">
        <f>AVERAGEIFS(Applicability!$M:$M,Applicability!$A:$A,B501,Applicability!$B:$B,D501,Applicability!$C:$C,C501)</f>
        <v>0.140833333</v>
      </c>
      <c r="I501">
        <v>13</v>
      </c>
      <c r="J501" s="88">
        <f>H501</f>
        <v>0.140833333</v>
      </c>
      <c r="K501" s="88">
        <f t="shared" si="66"/>
        <v>0.140833333</v>
      </c>
      <c r="V501" t="s">
        <v>277</v>
      </c>
      <c r="W501" t="s">
        <v>111</v>
      </c>
      <c r="X501" t="s">
        <v>279</v>
      </c>
      <c r="Y501" t="s">
        <v>88</v>
      </c>
      <c r="Z501" t="s">
        <v>232</v>
      </c>
      <c r="AB501" t="s">
        <v>386</v>
      </c>
      <c r="AC501" s="88">
        <f>AVERAGEIFS(Applicability!$M:$M,Applicability!$A:$A,W501,Applicability!$B:$B,Y501,Applicability!$C:$C,X501)</f>
        <v>0.140833333</v>
      </c>
      <c r="AD501">
        <v>13</v>
      </c>
      <c r="AE501" s="88">
        <f>AC501</f>
        <v>0.140833333</v>
      </c>
      <c r="AF501" s="88">
        <f t="shared" si="67"/>
        <v>0.140833333</v>
      </c>
      <c r="AJ501" t="s">
        <v>277</v>
      </c>
      <c r="AK501" t="s">
        <v>111</v>
      </c>
      <c r="AL501" t="s">
        <v>279</v>
      </c>
      <c r="AM501" t="s">
        <v>88</v>
      </c>
      <c r="AN501" t="s">
        <v>232</v>
      </c>
      <c r="AP501" t="s">
        <v>386</v>
      </c>
      <c r="AQ501" s="88">
        <f>AVERAGEIFS(Applicability!$M:$M,Applicability!$A:$A,AK501,Applicability!$B:$B,AM501,Applicability!$C:$C,AL501)</f>
        <v>0.140833333</v>
      </c>
      <c r="AR501">
        <v>13</v>
      </c>
      <c r="AS501" s="88">
        <f>AQ501</f>
        <v>0.140833333</v>
      </c>
      <c r="AT501" s="88">
        <f t="shared" si="68"/>
        <v>0.140833333</v>
      </c>
    </row>
    <row r="502" spans="1:46">
      <c r="A502" t="s">
        <v>277</v>
      </c>
      <c r="B502" t="s">
        <v>111</v>
      </c>
      <c r="C502" t="s">
        <v>279</v>
      </c>
      <c r="D502" t="s">
        <v>199</v>
      </c>
      <c r="E502" t="s">
        <v>232</v>
      </c>
      <c r="G502" t="s">
        <v>386</v>
      </c>
      <c r="H502" s="88">
        <f>AVERAGEIFS(Applicability!$M:$M,Applicability!$A:$A,B502,Applicability!$B:$B,D502,Applicability!$C:$C,C502)</f>
        <v>0.65</v>
      </c>
      <c r="I502">
        <v>13</v>
      </c>
      <c r="J502" s="88">
        <f>H502</f>
        <v>0.65</v>
      </c>
      <c r="K502" s="88">
        <f t="shared" si="66"/>
        <v>0.65</v>
      </c>
      <c r="V502" t="s">
        <v>277</v>
      </c>
      <c r="W502" t="s">
        <v>111</v>
      </c>
      <c r="X502" t="s">
        <v>279</v>
      </c>
      <c r="Y502" t="s">
        <v>199</v>
      </c>
      <c r="Z502" t="s">
        <v>232</v>
      </c>
      <c r="AB502" t="s">
        <v>386</v>
      </c>
      <c r="AC502" s="88">
        <f>AVERAGEIFS(Applicability!$M:$M,Applicability!$A:$A,W502,Applicability!$B:$B,Y502,Applicability!$C:$C,X502)</f>
        <v>0.65</v>
      </c>
      <c r="AD502">
        <v>13</v>
      </c>
      <c r="AE502" s="88">
        <f>AC502</f>
        <v>0.65</v>
      </c>
      <c r="AF502" s="88">
        <f t="shared" si="67"/>
        <v>0.65</v>
      </c>
      <c r="AJ502" t="s">
        <v>277</v>
      </c>
      <c r="AK502" t="s">
        <v>111</v>
      </c>
      <c r="AL502" t="s">
        <v>279</v>
      </c>
      <c r="AM502" t="s">
        <v>199</v>
      </c>
      <c r="AN502" t="s">
        <v>232</v>
      </c>
      <c r="AP502" t="s">
        <v>386</v>
      </c>
      <c r="AQ502" s="88">
        <f>AVERAGEIFS(Applicability!$M:$M,Applicability!$A:$A,AK502,Applicability!$B:$B,AM502,Applicability!$C:$C,AL502)</f>
        <v>0.65</v>
      </c>
      <c r="AR502">
        <v>13</v>
      </c>
      <c r="AS502" s="88">
        <f>AQ502</f>
        <v>0.65</v>
      </c>
      <c r="AT502" s="88">
        <f t="shared" si="68"/>
        <v>0.65</v>
      </c>
    </row>
    <row r="503" spans="1:46">
      <c r="A503" t="s">
        <v>277</v>
      </c>
      <c r="B503" t="s">
        <v>111</v>
      </c>
      <c r="C503" t="s">
        <v>279</v>
      </c>
      <c r="D503" t="s">
        <v>316</v>
      </c>
      <c r="E503" t="s">
        <v>232</v>
      </c>
      <c r="G503" t="s">
        <v>386</v>
      </c>
      <c r="H503" s="88">
        <f>AVERAGEIFS(Applicability!$M:$M,Applicability!$A:$A,B503,Applicability!$B:$B,D503,Applicability!$C:$C,C503)</f>
        <v>0.65</v>
      </c>
      <c r="I503">
        <v>13</v>
      </c>
      <c r="J503" s="88">
        <f>H503</f>
        <v>0.65</v>
      </c>
      <c r="K503" s="88">
        <f t="shared" si="66"/>
        <v>0.65</v>
      </c>
      <c r="V503" t="s">
        <v>277</v>
      </c>
      <c r="W503" t="s">
        <v>111</v>
      </c>
      <c r="X503" t="s">
        <v>279</v>
      </c>
      <c r="Y503" t="s">
        <v>316</v>
      </c>
      <c r="Z503" t="s">
        <v>232</v>
      </c>
      <c r="AB503" t="s">
        <v>386</v>
      </c>
      <c r="AC503" s="88">
        <f>AVERAGEIFS(Applicability!$M:$M,Applicability!$A:$A,W503,Applicability!$B:$B,Y503,Applicability!$C:$C,X503)</f>
        <v>0.65</v>
      </c>
      <c r="AD503">
        <v>13</v>
      </c>
      <c r="AE503" s="88">
        <f>AC503</f>
        <v>0.65</v>
      </c>
      <c r="AF503" s="88">
        <f t="shared" si="67"/>
        <v>0.65</v>
      </c>
      <c r="AJ503" t="s">
        <v>277</v>
      </c>
      <c r="AK503" t="s">
        <v>111</v>
      </c>
      <c r="AL503" t="s">
        <v>279</v>
      </c>
      <c r="AM503" t="s">
        <v>316</v>
      </c>
      <c r="AN503" t="s">
        <v>232</v>
      </c>
      <c r="AP503" t="s">
        <v>386</v>
      </c>
      <c r="AQ503" s="88">
        <f>AVERAGEIFS(Applicability!$M:$M,Applicability!$A:$A,AK503,Applicability!$B:$B,AM503,Applicability!$C:$C,AL503)</f>
        <v>0.65</v>
      </c>
      <c r="AR503">
        <v>13</v>
      </c>
      <c r="AS503" s="88">
        <f>AQ503</f>
        <v>0.65</v>
      </c>
      <c r="AT503" s="88">
        <f t="shared" si="68"/>
        <v>0.65</v>
      </c>
    </row>
    <row r="504" spans="1:46">
      <c r="A504" t="s">
        <v>277</v>
      </c>
      <c r="B504" t="s">
        <v>111</v>
      </c>
      <c r="C504" t="s">
        <v>201</v>
      </c>
      <c r="D504" t="s">
        <v>88</v>
      </c>
      <c r="E504" t="s">
        <v>232</v>
      </c>
      <c r="G504" t="s">
        <v>386</v>
      </c>
      <c r="H504" s="88">
        <f>AVERAGEIFS(Applicability!$M:$M,Applicability!$A:$A,B504,Applicability!$B:$B,D504,Applicability!$C:$C,C504)</f>
        <v>0</v>
      </c>
      <c r="I504">
        <v>13</v>
      </c>
      <c r="K504" s="88">
        <f t="shared" si="66"/>
        <v>0</v>
      </c>
      <c r="V504" t="s">
        <v>277</v>
      </c>
      <c r="W504" t="s">
        <v>111</v>
      </c>
      <c r="X504" t="s">
        <v>201</v>
      </c>
      <c r="Y504" t="s">
        <v>88</v>
      </c>
      <c r="Z504" t="s">
        <v>232</v>
      </c>
      <c r="AB504" t="s">
        <v>386</v>
      </c>
      <c r="AC504" s="88">
        <f>AVERAGEIFS(Applicability!$M:$M,Applicability!$A:$A,W504,Applicability!$B:$B,Y504,Applicability!$C:$C,X504)</f>
        <v>0</v>
      </c>
      <c r="AD504">
        <v>13</v>
      </c>
      <c r="AF504" s="88">
        <f t="shared" si="67"/>
        <v>0</v>
      </c>
      <c r="AJ504" t="s">
        <v>277</v>
      </c>
      <c r="AK504" t="s">
        <v>111</v>
      </c>
      <c r="AL504" t="s">
        <v>201</v>
      </c>
      <c r="AM504" t="s">
        <v>88</v>
      </c>
      <c r="AN504" t="s">
        <v>232</v>
      </c>
      <c r="AP504" t="s">
        <v>386</v>
      </c>
      <c r="AQ504" s="88">
        <f>AVERAGEIFS(Applicability!$M:$M,Applicability!$A:$A,AK504,Applicability!$B:$B,AM504,Applicability!$C:$C,AL504)</f>
        <v>0</v>
      </c>
      <c r="AR504">
        <v>13</v>
      </c>
      <c r="AT504" s="88">
        <f t="shared" si="68"/>
        <v>0</v>
      </c>
    </row>
    <row r="505" spans="1:46">
      <c r="A505" t="s">
        <v>277</v>
      </c>
      <c r="B505" t="s">
        <v>111</v>
      </c>
      <c r="C505" t="s">
        <v>201</v>
      </c>
      <c r="D505" t="s">
        <v>199</v>
      </c>
      <c r="E505" t="s">
        <v>232</v>
      </c>
      <c r="G505" t="s">
        <v>386</v>
      </c>
      <c r="H505" s="88">
        <f>AVERAGEIFS(Applicability!$M:$M,Applicability!$A:$A,B505,Applicability!$B:$B,D505,Applicability!$C:$C,C505)</f>
        <v>0</v>
      </c>
      <c r="I505">
        <v>13</v>
      </c>
      <c r="K505" s="88">
        <f t="shared" si="66"/>
        <v>0</v>
      </c>
      <c r="V505" t="s">
        <v>277</v>
      </c>
      <c r="W505" t="s">
        <v>111</v>
      </c>
      <c r="X505" t="s">
        <v>201</v>
      </c>
      <c r="Y505" t="s">
        <v>199</v>
      </c>
      <c r="Z505" t="s">
        <v>232</v>
      </c>
      <c r="AB505" t="s">
        <v>386</v>
      </c>
      <c r="AC505" s="88">
        <f>AVERAGEIFS(Applicability!$M:$M,Applicability!$A:$A,W505,Applicability!$B:$B,Y505,Applicability!$C:$C,X505)</f>
        <v>0</v>
      </c>
      <c r="AD505">
        <v>13</v>
      </c>
      <c r="AF505" s="88">
        <f t="shared" si="67"/>
        <v>0</v>
      </c>
      <c r="AJ505" t="s">
        <v>277</v>
      </c>
      <c r="AK505" t="s">
        <v>111</v>
      </c>
      <c r="AL505" t="s">
        <v>201</v>
      </c>
      <c r="AM505" t="s">
        <v>199</v>
      </c>
      <c r="AN505" t="s">
        <v>232</v>
      </c>
      <c r="AP505" t="s">
        <v>386</v>
      </c>
      <c r="AQ505" s="88">
        <f>AVERAGEIFS(Applicability!$M:$M,Applicability!$A:$A,AK505,Applicability!$B:$B,AM505,Applicability!$C:$C,AL505)</f>
        <v>0</v>
      </c>
      <c r="AR505">
        <v>13</v>
      </c>
      <c r="AT505" s="88">
        <f t="shared" si="68"/>
        <v>0</v>
      </c>
    </row>
    <row r="506" spans="1:46">
      <c r="A506" t="s">
        <v>277</v>
      </c>
      <c r="B506" t="s">
        <v>111</v>
      </c>
      <c r="C506" t="s">
        <v>201</v>
      </c>
      <c r="D506" t="s">
        <v>316</v>
      </c>
      <c r="E506" t="s">
        <v>232</v>
      </c>
      <c r="G506" t="s">
        <v>386</v>
      </c>
      <c r="H506" s="88">
        <f>AVERAGEIFS(Applicability!$M:$M,Applicability!$A:$A,B506,Applicability!$B:$B,D506,Applicability!$C:$C,C506)</f>
        <v>0</v>
      </c>
      <c r="I506">
        <v>13</v>
      </c>
      <c r="K506" s="88">
        <f t="shared" si="66"/>
        <v>0</v>
      </c>
      <c r="V506" t="s">
        <v>277</v>
      </c>
      <c r="W506" t="s">
        <v>111</v>
      </c>
      <c r="X506" t="s">
        <v>201</v>
      </c>
      <c r="Y506" t="s">
        <v>316</v>
      </c>
      <c r="Z506" t="s">
        <v>232</v>
      </c>
      <c r="AB506" t="s">
        <v>386</v>
      </c>
      <c r="AC506" s="88">
        <f>AVERAGEIFS(Applicability!$M:$M,Applicability!$A:$A,W506,Applicability!$B:$B,Y506,Applicability!$C:$C,X506)</f>
        <v>0</v>
      </c>
      <c r="AD506">
        <v>13</v>
      </c>
      <c r="AF506" s="88">
        <f t="shared" si="67"/>
        <v>0</v>
      </c>
      <c r="AJ506" t="s">
        <v>277</v>
      </c>
      <c r="AK506" t="s">
        <v>111</v>
      </c>
      <c r="AL506" t="s">
        <v>201</v>
      </c>
      <c r="AM506" t="s">
        <v>316</v>
      </c>
      <c r="AN506" t="s">
        <v>232</v>
      </c>
      <c r="AP506" t="s">
        <v>386</v>
      </c>
      <c r="AQ506" s="88">
        <f>AVERAGEIFS(Applicability!$M:$M,Applicability!$A:$A,AK506,Applicability!$B:$B,AM506,Applicability!$C:$C,AL506)</f>
        <v>0</v>
      </c>
      <c r="AR506">
        <v>13</v>
      </c>
      <c r="AT506" s="88">
        <f t="shared" si="68"/>
        <v>0</v>
      </c>
    </row>
    <row r="507" spans="1:46">
      <c r="A507" t="s">
        <v>277</v>
      </c>
      <c r="B507" t="s">
        <v>111</v>
      </c>
      <c r="C507" t="s">
        <v>279</v>
      </c>
      <c r="D507" t="s">
        <v>88</v>
      </c>
      <c r="E507" t="s">
        <v>234</v>
      </c>
      <c r="G507" t="s">
        <v>386</v>
      </c>
      <c r="H507" s="88">
        <f>AVERAGEIFS(Applicability!$M:$M,Applicability!$A:$A,B507,Applicability!$B:$B,D507,Applicability!$C:$C,C507)</f>
        <v>0.140833333</v>
      </c>
      <c r="I507">
        <v>13</v>
      </c>
      <c r="J507" s="88">
        <f>H507</f>
        <v>0.140833333</v>
      </c>
      <c r="K507" s="88">
        <f t="shared" si="66"/>
        <v>0.140833333</v>
      </c>
      <c r="V507" t="s">
        <v>277</v>
      </c>
      <c r="W507" t="s">
        <v>111</v>
      </c>
      <c r="X507" t="s">
        <v>279</v>
      </c>
      <c r="Y507" t="s">
        <v>88</v>
      </c>
      <c r="Z507" t="s">
        <v>234</v>
      </c>
      <c r="AB507" t="s">
        <v>386</v>
      </c>
      <c r="AC507" s="88">
        <f>AVERAGEIFS(Applicability!$M:$M,Applicability!$A:$A,W507,Applicability!$B:$B,Y507,Applicability!$C:$C,X507)</f>
        <v>0.140833333</v>
      </c>
      <c r="AD507">
        <v>13</v>
      </c>
      <c r="AE507" s="88">
        <f>AC507</f>
        <v>0.140833333</v>
      </c>
      <c r="AF507" s="88">
        <f t="shared" si="67"/>
        <v>0.140833333</v>
      </c>
      <c r="AJ507" t="s">
        <v>277</v>
      </c>
      <c r="AK507" t="s">
        <v>111</v>
      </c>
      <c r="AL507" t="s">
        <v>279</v>
      </c>
      <c r="AM507" t="s">
        <v>88</v>
      </c>
      <c r="AN507" t="s">
        <v>234</v>
      </c>
      <c r="AP507" t="s">
        <v>386</v>
      </c>
      <c r="AQ507" s="88">
        <f>AVERAGEIFS(Applicability!$M:$M,Applicability!$A:$A,AK507,Applicability!$B:$B,AM507,Applicability!$C:$C,AL507)</f>
        <v>0.140833333</v>
      </c>
      <c r="AR507">
        <v>13</v>
      </c>
      <c r="AS507" s="88">
        <f>AQ507</f>
        <v>0.140833333</v>
      </c>
      <c r="AT507" s="88">
        <f t="shared" si="68"/>
        <v>0.140833333</v>
      </c>
    </row>
    <row r="508" spans="1:46">
      <c r="A508" t="s">
        <v>277</v>
      </c>
      <c r="B508" t="s">
        <v>111</v>
      </c>
      <c r="C508" t="s">
        <v>279</v>
      </c>
      <c r="D508" t="s">
        <v>199</v>
      </c>
      <c r="E508" t="s">
        <v>234</v>
      </c>
      <c r="G508" t="s">
        <v>386</v>
      </c>
      <c r="H508" s="88">
        <f>AVERAGEIFS(Applicability!$M:$M,Applicability!$A:$A,B508,Applicability!$B:$B,D508,Applicability!$C:$C,C508)</f>
        <v>0.65</v>
      </c>
      <c r="I508">
        <v>13</v>
      </c>
      <c r="J508" s="88">
        <f>H508</f>
        <v>0.65</v>
      </c>
      <c r="K508" s="88">
        <f t="shared" si="66"/>
        <v>0.65</v>
      </c>
      <c r="V508" t="s">
        <v>277</v>
      </c>
      <c r="W508" t="s">
        <v>111</v>
      </c>
      <c r="X508" t="s">
        <v>279</v>
      </c>
      <c r="Y508" t="s">
        <v>199</v>
      </c>
      <c r="Z508" t="s">
        <v>234</v>
      </c>
      <c r="AB508" t="s">
        <v>386</v>
      </c>
      <c r="AC508" s="88">
        <f>AVERAGEIFS(Applicability!$M:$M,Applicability!$A:$A,W508,Applicability!$B:$B,Y508,Applicability!$C:$C,X508)</f>
        <v>0.65</v>
      </c>
      <c r="AD508">
        <v>13</v>
      </c>
      <c r="AE508" s="88">
        <f>AC508</f>
        <v>0.65</v>
      </c>
      <c r="AF508" s="88">
        <f t="shared" si="67"/>
        <v>0.65</v>
      </c>
      <c r="AJ508" t="s">
        <v>277</v>
      </c>
      <c r="AK508" t="s">
        <v>111</v>
      </c>
      <c r="AL508" t="s">
        <v>279</v>
      </c>
      <c r="AM508" t="s">
        <v>199</v>
      </c>
      <c r="AN508" t="s">
        <v>234</v>
      </c>
      <c r="AP508" t="s">
        <v>386</v>
      </c>
      <c r="AQ508" s="88">
        <f>AVERAGEIFS(Applicability!$M:$M,Applicability!$A:$A,AK508,Applicability!$B:$B,AM508,Applicability!$C:$C,AL508)</f>
        <v>0.65</v>
      </c>
      <c r="AR508">
        <v>13</v>
      </c>
      <c r="AS508" s="88">
        <f>AQ508</f>
        <v>0.65</v>
      </c>
      <c r="AT508" s="88">
        <f t="shared" si="68"/>
        <v>0.65</v>
      </c>
    </row>
    <row r="509" spans="1:46">
      <c r="A509" t="s">
        <v>277</v>
      </c>
      <c r="B509" t="s">
        <v>111</v>
      </c>
      <c r="C509" t="s">
        <v>279</v>
      </c>
      <c r="D509" t="s">
        <v>316</v>
      </c>
      <c r="E509" t="s">
        <v>234</v>
      </c>
      <c r="G509" t="s">
        <v>386</v>
      </c>
      <c r="H509" s="88">
        <f>AVERAGEIFS(Applicability!$M:$M,Applicability!$A:$A,B509,Applicability!$B:$B,D509,Applicability!$C:$C,C509)</f>
        <v>0.65</v>
      </c>
      <c r="I509">
        <v>13</v>
      </c>
      <c r="J509" s="88">
        <f>H509</f>
        <v>0.65</v>
      </c>
      <c r="K509" s="88">
        <f t="shared" si="66"/>
        <v>0.65</v>
      </c>
      <c r="V509" t="s">
        <v>277</v>
      </c>
      <c r="W509" t="s">
        <v>111</v>
      </c>
      <c r="X509" t="s">
        <v>279</v>
      </c>
      <c r="Y509" t="s">
        <v>316</v>
      </c>
      <c r="Z509" t="s">
        <v>234</v>
      </c>
      <c r="AB509" t="s">
        <v>386</v>
      </c>
      <c r="AC509" s="88">
        <f>AVERAGEIFS(Applicability!$M:$M,Applicability!$A:$A,W509,Applicability!$B:$B,Y509,Applicability!$C:$C,X509)</f>
        <v>0.65</v>
      </c>
      <c r="AD509">
        <v>13</v>
      </c>
      <c r="AE509" s="88">
        <f>AC509</f>
        <v>0.65</v>
      </c>
      <c r="AF509" s="88">
        <f t="shared" si="67"/>
        <v>0.65</v>
      </c>
      <c r="AJ509" t="s">
        <v>277</v>
      </c>
      <c r="AK509" t="s">
        <v>111</v>
      </c>
      <c r="AL509" t="s">
        <v>279</v>
      </c>
      <c r="AM509" t="s">
        <v>316</v>
      </c>
      <c r="AN509" t="s">
        <v>234</v>
      </c>
      <c r="AP509" t="s">
        <v>386</v>
      </c>
      <c r="AQ509" s="88">
        <f>AVERAGEIFS(Applicability!$M:$M,Applicability!$A:$A,AK509,Applicability!$B:$B,AM509,Applicability!$C:$C,AL509)</f>
        <v>0.65</v>
      </c>
      <c r="AR509">
        <v>13</v>
      </c>
      <c r="AS509" s="88">
        <f>AQ509</f>
        <v>0.65</v>
      </c>
      <c r="AT509" s="88">
        <f t="shared" si="68"/>
        <v>0.65</v>
      </c>
    </row>
    <row r="510" spans="1:46">
      <c r="A510" t="s">
        <v>277</v>
      </c>
      <c r="B510" t="s">
        <v>111</v>
      </c>
      <c r="C510" t="s">
        <v>201</v>
      </c>
      <c r="D510" t="s">
        <v>88</v>
      </c>
      <c r="E510" t="s">
        <v>234</v>
      </c>
      <c r="G510" t="s">
        <v>386</v>
      </c>
      <c r="H510" s="88">
        <f>AVERAGEIFS(Applicability!$M:$M,Applicability!$A:$A,B510,Applicability!$B:$B,D510,Applicability!$C:$C,C510)</f>
        <v>0</v>
      </c>
      <c r="I510">
        <v>13</v>
      </c>
      <c r="K510" s="88">
        <f t="shared" si="66"/>
        <v>0</v>
      </c>
      <c r="V510" t="s">
        <v>277</v>
      </c>
      <c r="W510" t="s">
        <v>111</v>
      </c>
      <c r="X510" t="s">
        <v>201</v>
      </c>
      <c r="Y510" t="s">
        <v>88</v>
      </c>
      <c r="Z510" t="s">
        <v>234</v>
      </c>
      <c r="AB510" t="s">
        <v>386</v>
      </c>
      <c r="AC510" s="88">
        <f>AVERAGEIFS(Applicability!$M:$M,Applicability!$A:$A,W510,Applicability!$B:$B,Y510,Applicability!$C:$C,X510)</f>
        <v>0</v>
      </c>
      <c r="AD510">
        <v>13</v>
      </c>
      <c r="AF510" s="88">
        <f t="shared" si="67"/>
        <v>0</v>
      </c>
      <c r="AJ510" t="s">
        <v>277</v>
      </c>
      <c r="AK510" t="s">
        <v>111</v>
      </c>
      <c r="AL510" t="s">
        <v>201</v>
      </c>
      <c r="AM510" t="s">
        <v>88</v>
      </c>
      <c r="AN510" t="s">
        <v>234</v>
      </c>
      <c r="AP510" t="s">
        <v>386</v>
      </c>
      <c r="AQ510" s="88">
        <f>AVERAGEIFS(Applicability!$M:$M,Applicability!$A:$A,AK510,Applicability!$B:$B,AM510,Applicability!$C:$C,AL510)</f>
        <v>0</v>
      </c>
      <c r="AR510">
        <v>13</v>
      </c>
      <c r="AT510" s="88">
        <f t="shared" si="68"/>
        <v>0</v>
      </c>
    </row>
    <row r="511" spans="1:46">
      <c r="A511" t="s">
        <v>277</v>
      </c>
      <c r="B511" t="s">
        <v>111</v>
      </c>
      <c r="C511" t="s">
        <v>201</v>
      </c>
      <c r="D511" t="s">
        <v>199</v>
      </c>
      <c r="E511" t="s">
        <v>234</v>
      </c>
      <c r="G511" t="s">
        <v>386</v>
      </c>
      <c r="H511" s="88">
        <f>AVERAGEIFS(Applicability!$M:$M,Applicability!$A:$A,B511,Applicability!$B:$B,D511,Applicability!$C:$C,C511)</f>
        <v>0</v>
      </c>
      <c r="I511">
        <v>13</v>
      </c>
      <c r="K511" s="88">
        <f t="shared" si="66"/>
        <v>0</v>
      </c>
      <c r="V511" t="s">
        <v>277</v>
      </c>
      <c r="W511" t="s">
        <v>111</v>
      </c>
      <c r="X511" t="s">
        <v>201</v>
      </c>
      <c r="Y511" t="s">
        <v>199</v>
      </c>
      <c r="Z511" t="s">
        <v>234</v>
      </c>
      <c r="AB511" t="s">
        <v>386</v>
      </c>
      <c r="AC511" s="88">
        <f>AVERAGEIFS(Applicability!$M:$M,Applicability!$A:$A,W511,Applicability!$B:$B,Y511,Applicability!$C:$C,X511)</f>
        <v>0</v>
      </c>
      <c r="AD511">
        <v>13</v>
      </c>
      <c r="AF511" s="88">
        <f t="shared" si="67"/>
        <v>0</v>
      </c>
      <c r="AJ511" t="s">
        <v>277</v>
      </c>
      <c r="AK511" t="s">
        <v>111</v>
      </c>
      <c r="AL511" t="s">
        <v>201</v>
      </c>
      <c r="AM511" t="s">
        <v>199</v>
      </c>
      <c r="AN511" t="s">
        <v>234</v>
      </c>
      <c r="AP511" t="s">
        <v>386</v>
      </c>
      <c r="AQ511" s="88">
        <f>AVERAGEIFS(Applicability!$M:$M,Applicability!$A:$A,AK511,Applicability!$B:$B,AM511,Applicability!$C:$C,AL511)</f>
        <v>0</v>
      </c>
      <c r="AR511">
        <v>13</v>
      </c>
      <c r="AT511" s="88">
        <f t="shared" si="68"/>
        <v>0</v>
      </c>
    </row>
    <row r="512" spans="1:46">
      <c r="A512" t="s">
        <v>277</v>
      </c>
      <c r="B512" t="s">
        <v>111</v>
      </c>
      <c r="C512" t="s">
        <v>201</v>
      </c>
      <c r="D512" t="s">
        <v>316</v>
      </c>
      <c r="E512" t="s">
        <v>234</v>
      </c>
      <c r="G512" t="s">
        <v>386</v>
      </c>
      <c r="H512" s="88">
        <f>AVERAGEIFS(Applicability!$M:$M,Applicability!$A:$A,B512,Applicability!$B:$B,D512,Applicability!$C:$C,C512)</f>
        <v>0</v>
      </c>
      <c r="I512">
        <v>13</v>
      </c>
      <c r="K512" s="88">
        <f t="shared" si="66"/>
        <v>0</v>
      </c>
      <c r="V512" t="s">
        <v>277</v>
      </c>
      <c r="W512" t="s">
        <v>111</v>
      </c>
      <c r="X512" t="s">
        <v>201</v>
      </c>
      <c r="Y512" t="s">
        <v>316</v>
      </c>
      <c r="Z512" t="s">
        <v>234</v>
      </c>
      <c r="AB512" t="s">
        <v>386</v>
      </c>
      <c r="AC512" s="88">
        <f>AVERAGEIFS(Applicability!$M:$M,Applicability!$A:$A,W512,Applicability!$B:$B,Y512,Applicability!$C:$C,X512)</f>
        <v>0</v>
      </c>
      <c r="AD512">
        <v>13</v>
      </c>
      <c r="AF512" s="88">
        <f t="shared" si="67"/>
        <v>0</v>
      </c>
      <c r="AJ512" t="s">
        <v>277</v>
      </c>
      <c r="AK512" t="s">
        <v>111</v>
      </c>
      <c r="AL512" t="s">
        <v>201</v>
      </c>
      <c r="AM512" t="s">
        <v>316</v>
      </c>
      <c r="AN512" t="s">
        <v>234</v>
      </c>
      <c r="AP512" t="s">
        <v>386</v>
      </c>
      <c r="AQ512" s="88">
        <f>AVERAGEIFS(Applicability!$M:$M,Applicability!$A:$A,AK512,Applicability!$B:$B,AM512,Applicability!$C:$C,AL512)</f>
        <v>0</v>
      </c>
      <c r="AR512">
        <v>13</v>
      </c>
      <c r="AT512" s="88">
        <f t="shared" si="68"/>
        <v>0</v>
      </c>
    </row>
    <row r="513" spans="1:46">
      <c r="A513" t="s">
        <v>277</v>
      </c>
      <c r="B513" t="s">
        <v>291</v>
      </c>
      <c r="C513" t="s">
        <v>279</v>
      </c>
      <c r="D513" t="s">
        <v>88</v>
      </c>
      <c r="E513" t="s">
        <v>232</v>
      </c>
      <c r="G513" t="s">
        <v>386</v>
      </c>
      <c r="H513" s="88">
        <f>AVERAGEIFS(Applicability!$M:$M,Applicability!$A:$A,B513,Applicability!$B:$B,D513,Applicability!$C:$C,C513)</f>
        <v>0.32400000000000001</v>
      </c>
      <c r="I513">
        <v>4</v>
      </c>
      <c r="J513" s="87">
        <f t="shared" ref="J513:J525" si="69">H513</f>
        <v>0.32400000000000001</v>
      </c>
      <c r="K513" s="88">
        <f t="shared" si="66"/>
        <v>0.32400000000000001</v>
      </c>
      <c r="V513" t="s">
        <v>277</v>
      </c>
      <c r="W513" t="s">
        <v>291</v>
      </c>
      <c r="X513" t="s">
        <v>279</v>
      </c>
      <c r="Y513" t="s">
        <v>88</v>
      </c>
      <c r="Z513" t="s">
        <v>232</v>
      </c>
      <c r="AB513" t="s">
        <v>386</v>
      </c>
      <c r="AC513" s="88">
        <f>AVERAGEIFS(Applicability!$M:$M,Applicability!$A:$A,W513,Applicability!$B:$B,Y513,Applicability!$C:$C,X513)</f>
        <v>0.32400000000000001</v>
      </c>
      <c r="AD513">
        <v>4</v>
      </c>
      <c r="AE513" s="87">
        <f t="shared" ref="AE513:AE525" si="70">AC513</f>
        <v>0.32400000000000001</v>
      </c>
      <c r="AF513" s="88">
        <f t="shared" si="67"/>
        <v>0.32400000000000001</v>
      </c>
      <c r="AJ513" t="s">
        <v>277</v>
      </c>
      <c r="AK513" t="s">
        <v>291</v>
      </c>
      <c r="AL513" t="s">
        <v>279</v>
      </c>
      <c r="AM513" t="s">
        <v>88</v>
      </c>
      <c r="AN513" t="s">
        <v>232</v>
      </c>
      <c r="AP513" t="s">
        <v>386</v>
      </c>
      <c r="AQ513" s="88">
        <f>AVERAGEIFS(Applicability!$M:$M,Applicability!$A:$A,AK513,Applicability!$B:$B,AM513,Applicability!$C:$C,AL513)</f>
        <v>0.32400000000000001</v>
      </c>
      <c r="AR513">
        <v>4</v>
      </c>
      <c r="AS513" s="87">
        <f t="shared" ref="AS513:AS525" si="71">AQ513</f>
        <v>0.32400000000000001</v>
      </c>
      <c r="AT513" s="88">
        <f t="shared" si="68"/>
        <v>0.32400000000000001</v>
      </c>
    </row>
    <row r="514" spans="1:46">
      <c r="A514" t="s">
        <v>277</v>
      </c>
      <c r="B514" t="s">
        <v>291</v>
      </c>
      <c r="C514" t="s">
        <v>279</v>
      </c>
      <c r="D514" t="s">
        <v>199</v>
      </c>
      <c r="E514" t="s">
        <v>232</v>
      </c>
      <c r="G514" t="s">
        <v>386</v>
      </c>
      <c r="H514" s="88">
        <f>AVERAGEIFS(Applicability!$M:$M,Applicability!$A:$A,B514,Applicability!$B:$B,D514,Applicability!$C:$C,C514)</f>
        <v>0.54</v>
      </c>
      <c r="I514">
        <v>4</v>
      </c>
      <c r="J514" s="87">
        <f t="shared" si="69"/>
        <v>0.54</v>
      </c>
      <c r="K514" s="88">
        <f t="shared" si="66"/>
        <v>0.54</v>
      </c>
      <c r="V514" t="s">
        <v>277</v>
      </c>
      <c r="W514" t="s">
        <v>291</v>
      </c>
      <c r="X514" t="s">
        <v>279</v>
      </c>
      <c r="Y514" t="s">
        <v>199</v>
      </c>
      <c r="Z514" t="s">
        <v>232</v>
      </c>
      <c r="AB514" t="s">
        <v>386</v>
      </c>
      <c r="AC514" s="88">
        <f>AVERAGEIFS(Applicability!$M:$M,Applicability!$A:$A,W514,Applicability!$B:$B,Y514,Applicability!$C:$C,X514)</f>
        <v>0.54</v>
      </c>
      <c r="AD514">
        <v>4</v>
      </c>
      <c r="AE514" s="87">
        <f t="shared" si="70"/>
        <v>0.54</v>
      </c>
      <c r="AF514" s="88">
        <f t="shared" si="67"/>
        <v>0.54</v>
      </c>
      <c r="AJ514" t="s">
        <v>277</v>
      </c>
      <c r="AK514" t="s">
        <v>291</v>
      </c>
      <c r="AL514" t="s">
        <v>279</v>
      </c>
      <c r="AM514" t="s">
        <v>199</v>
      </c>
      <c r="AN514" t="s">
        <v>232</v>
      </c>
      <c r="AP514" t="s">
        <v>386</v>
      </c>
      <c r="AQ514" s="88">
        <f>AVERAGEIFS(Applicability!$M:$M,Applicability!$A:$A,AK514,Applicability!$B:$B,AM514,Applicability!$C:$C,AL514)</f>
        <v>0.54</v>
      </c>
      <c r="AR514">
        <v>4</v>
      </c>
      <c r="AS514" s="87">
        <f t="shared" si="71"/>
        <v>0.54</v>
      </c>
      <c r="AT514" s="88">
        <f t="shared" si="68"/>
        <v>0.54</v>
      </c>
    </row>
    <row r="515" spans="1:46">
      <c r="A515" t="s">
        <v>277</v>
      </c>
      <c r="B515" t="s">
        <v>291</v>
      </c>
      <c r="C515" t="s">
        <v>279</v>
      </c>
      <c r="D515" t="s">
        <v>316</v>
      </c>
      <c r="E515" t="s">
        <v>232</v>
      </c>
      <c r="G515" t="s">
        <v>386</v>
      </c>
      <c r="H515" s="88">
        <f>AVERAGEIFS(Applicability!$M:$M,Applicability!$A:$A,B515,Applicability!$B:$B,D515,Applicability!$C:$C,C515)</f>
        <v>0.54</v>
      </c>
      <c r="I515">
        <v>4</v>
      </c>
      <c r="J515" s="87">
        <f t="shared" si="69"/>
        <v>0.54</v>
      </c>
      <c r="K515" s="88">
        <f t="shared" si="66"/>
        <v>0.54</v>
      </c>
      <c r="V515" t="s">
        <v>277</v>
      </c>
      <c r="W515" t="s">
        <v>291</v>
      </c>
      <c r="X515" t="s">
        <v>279</v>
      </c>
      <c r="Y515" t="s">
        <v>316</v>
      </c>
      <c r="Z515" t="s">
        <v>232</v>
      </c>
      <c r="AB515" t="s">
        <v>386</v>
      </c>
      <c r="AC515" s="88">
        <f>AVERAGEIFS(Applicability!$M:$M,Applicability!$A:$A,W515,Applicability!$B:$B,Y515,Applicability!$C:$C,X515)</f>
        <v>0.54</v>
      </c>
      <c r="AD515">
        <v>4</v>
      </c>
      <c r="AE515" s="87">
        <f t="shared" si="70"/>
        <v>0.54</v>
      </c>
      <c r="AF515" s="88">
        <f t="shared" si="67"/>
        <v>0.54</v>
      </c>
      <c r="AJ515" t="s">
        <v>277</v>
      </c>
      <c r="AK515" t="s">
        <v>291</v>
      </c>
      <c r="AL515" t="s">
        <v>279</v>
      </c>
      <c r="AM515" t="s">
        <v>316</v>
      </c>
      <c r="AN515" t="s">
        <v>232</v>
      </c>
      <c r="AP515" t="s">
        <v>386</v>
      </c>
      <c r="AQ515" s="88">
        <f>AVERAGEIFS(Applicability!$M:$M,Applicability!$A:$A,AK515,Applicability!$B:$B,AM515,Applicability!$C:$C,AL515)</f>
        <v>0.54</v>
      </c>
      <c r="AR515">
        <v>4</v>
      </c>
      <c r="AS515" s="87">
        <f t="shared" si="71"/>
        <v>0.54</v>
      </c>
      <c r="AT515" s="88">
        <f t="shared" si="68"/>
        <v>0.54</v>
      </c>
    </row>
    <row r="516" spans="1:46">
      <c r="A516" t="s">
        <v>277</v>
      </c>
      <c r="B516" t="s">
        <v>291</v>
      </c>
      <c r="C516" t="s">
        <v>201</v>
      </c>
      <c r="D516" t="s">
        <v>88</v>
      </c>
      <c r="E516" t="s">
        <v>232</v>
      </c>
      <c r="G516" t="s">
        <v>386</v>
      </c>
      <c r="H516" s="88">
        <f>AVERAGEIFS(Applicability!$M:$M,Applicability!$A:$A,B516,Applicability!$B:$B,D516,Applicability!$C:$C,C516)</f>
        <v>0.32400000000000001</v>
      </c>
      <c r="I516">
        <v>4</v>
      </c>
      <c r="J516" s="87">
        <f t="shared" si="69"/>
        <v>0.32400000000000001</v>
      </c>
      <c r="K516" s="88">
        <f t="shared" si="66"/>
        <v>0.32400000000000001</v>
      </c>
      <c r="V516" t="s">
        <v>277</v>
      </c>
      <c r="W516" t="s">
        <v>291</v>
      </c>
      <c r="X516" t="s">
        <v>201</v>
      </c>
      <c r="Y516" t="s">
        <v>88</v>
      </c>
      <c r="Z516" t="s">
        <v>232</v>
      </c>
      <c r="AB516" t="s">
        <v>386</v>
      </c>
      <c r="AC516" s="88">
        <f>AVERAGEIFS(Applicability!$M:$M,Applicability!$A:$A,W516,Applicability!$B:$B,Y516,Applicability!$C:$C,X516)</f>
        <v>0.32400000000000001</v>
      </c>
      <c r="AD516">
        <v>4</v>
      </c>
      <c r="AE516" s="87">
        <f t="shared" si="70"/>
        <v>0.32400000000000001</v>
      </c>
      <c r="AF516" s="88">
        <f t="shared" si="67"/>
        <v>0.32400000000000001</v>
      </c>
      <c r="AJ516" t="s">
        <v>277</v>
      </c>
      <c r="AK516" t="s">
        <v>291</v>
      </c>
      <c r="AL516" t="s">
        <v>201</v>
      </c>
      <c r="AM516" t="s">
        <v>88</v>
      </c>
      <c r="AN516" t="s">
        <v>232</v>
      </c>
      <c r="AP516" t="s">
        <v>386</v>
      </c>
      <c r="AQ516" s="88">
        <f>AVERAGEIFS(Applicability!$M:$M,Applicability!$A:$A,AK516,Applicability!$B:$B,AM516,Applicability!$C:$C,AL516)</f>
        <v>0.32400000000000001</v>
      </c>
      <c r="AR516">
        <v>4</v>
      </c>
      <c r="AS516" s="87">
        <f t="shared" si="71"/>
        <v>0.32400000000000001</v>
      </c>
      <c r="AT516" s="88">
        <f t="shared" si="68"/>
        <v>0.32400000000000001</v>
      </c>
    </row>
    <row r="517" spans="1:46">
      <c r="A517" t="s">
        <v>277</v>
      </c>
      <c r="B517" t="s">
        <v>291</v>
      </c>
      <c r="C517" t="s">
        <v>201</v>
      </c>
      <c r="D517" t="s">
        <v>199</v>
      </c>
      <c r="E517" t="s">
        <v>232</v>
      </c>
      <c r="G517" t="s">
        <v>386</v>
      </c>
      <c r="H517" s="88">
        <f>AVERAGEIFS(Applicability!$M:$M,Applicability!$A:$A,B517,Applicability!$B:$B,D517,Applicability!$C:$C,C517)</f>
        <v>0.54</v>
      </c>
      <c r="I517">
        <v>4</v>
      </c>
      <c r="J517" s="87">
        <f t="shared" si="69"/>
        <v>0.54</v>
      </c>
      <c r="K517" s="88">
        <f t="shared" si="66"/>
        <v>0.54</v>
      </c>
      <c r="V517" t="s">
        <v>277</v>
      </c>
      <c r="W517" t="s">
        <v>291</v>
      </c>
      <c r="X517" t="s">
        <v>201</v>
      </c>
      <c r="Y517" t="s">
        <v>199</v>
      </c>
      <c r="Z517" t="s">
        <v>232</v>
      </c>
      <c r="AB517" t="s">
        <v>386</v>
      </c>
      <c r="AC517" s="88">
        <f>AVERAGEIFS(Applicability!$M:$M,Applicability!$A:$A,W517,Applicability!$B:$B,Y517,Applicability!$C:$C,X517)</f>
        <v>0.54</v>
      </c>
      <c r="AD517">
        <v>4</v>
      </c>
      <c r="AE517" s="87">
        <f t="shared" si="70"/>
        <v>0.54</v>
      </c>
      <c r="AF517" s="88">
        <f t="shared" si="67"/>
        <v>0.54</v>
      </c>
      <c r="AJ517" t="s">
        <v>277</v>
      </c>
      <c r="AK517" t="s">
        <v>291</v>
      </c>
      <c r="AL517" t="s">
        <v>201</v>
      </c>
      <c r="AM517" t="s">
        <v>199</v>
      </c>
      <c r="AN517" t="s">
        <v>232</v>
      </c>
      <c r="AP517" t="s">
        <v>386</v>
      </c>
      <c r="AQ517" s="88">
        <f>AVERAGEIFS(Applicability!$M:$M,Applicability!$A:$A,AK517,Applicability!$B:$B,AM517,Applicability!$C:$C,AL517)</f>
        <v>0.54</v>
      </c>
      <c r="AR517">
        <v>4</v>
      </c>
      <c r="AS517" s="87">
        <f t="shared" si="71"/>
        <v>0.54</v>
      </c>
      <c r="AT517" s="88">
        <f t="shared" si="68"/>
        <v>0.54</v>
      </c>
    </row>
    <row r="518" spans="1:46">
      <c r="A518" t="s">
        <v>277</v>
      </c>
      <c r="B518" t="s">
        <v>291</v>
      </c>
      <c r="C518" t="s">
        <v>201</v>
      </c>
      <c r="D518" t="s">
        <v>316</v>
      </c>
      <c r="E518" t="s">
        <v>232</v>
      </c>
      <c r="G518" t="s">
        <v>386</v>
      </c>
      <c r="H518" s="88">
        <f>AVERAGEIFS(Applicability!$M:$M,Applicability!$A:$A,B518,Applicability!$B:$B,D518,Applicability!$C:$C,C518)</f>
        <v>0.54</v>
      </c>
      <c r="I518">
        <v>4</v>
      </c>
      <c r="J518" s="87">
        <f t="shared" si="69"/>
        <v>0.54</v>
      </c>
      <c r="K518" s="88">
        <f t="shared" si="66"/>
        <v>0.54</v>
      </c>
      <c r="V518" t="s">
        <v>277</v>
      </c>
      <c r="W518" t="s">
        <v>291</v>
      </c>
      <c r="X518" t="s">
        <v>201</v>
      </c>
      <c r="Y518" t="s">
        <v>316</v>
      </c>
      <c r="Z518" t="s">
        <v>232</v>
      </c>
      <c r="AB518" t="s">
        <v>386</v>
      </c>
      <c r="AC518" s="88">
        <f>AVERAGEIFS(Applicability!$M:$M,Applicability!$A:$A,W518,Applicability!$B:$B,Y518,Applicability!$C:$C,X518)</f>
        <v>0.54</v>
      </c>
      <c r="AD518">
        <v>4</v>
      </c>
      <c r="AE518" s="87">
        <f t="shared" si="70"/>
        <v>0.54</v>
      </c>
      <c r="AF518" s="88">
        <f t="shared" si="67"/>
        <v>0.54</v>
      </c>
      <c r="AJ518" t="s">
        <v>277</v>
      </c>
      <c r="AK518" t="s">
        <v>291</v>
      </c>
      <c r="AL518" t="s">
        <v>201</v>
      </c>
      <c r="AM518" t="s">
        <v>316</v>
      </c>
      <c r="AN518" t="s">
        <v>232</v>
      </c>
      <c r="AP518" t="s">
        <v>386</v>
      </c>
      <c r="AQ518" s="88">
        <f>AVERAGEIFS(Applicability!$M:$M,Applicability!$A:$A,AK518,Applicability!$B:$B,AM518,Applicability!$C:$C,AL518)</f>
        <v>0.54</v>
      </c>
      <c r="AR518">
        <v>4</v>
      </c>
      <c r="AS518" s="87">
        <f t="shared" si="71"/>
        <v>0.54</v>
      </c>
      <c r="AT518" s="88">
        <f t="shared" si="68"/>
        <v>0.54</v>
      </c>
    </row>
    <row r="519" spans="1:46">
      <c r="A519" t="s">
        <v>277</v>
      </c>
      <c r="B519" t="s">
        <v>291</v>
      </c>
      <c r="C519" t="s">
        <v>279</v>
      </c>
      <c r="D519" t="s">
        <v>88</v>
      </c>
      <c r="E519" t="s">
        <v>234</v>
      </c>
      <c r="G519" t="s">
        <v>386</v>
      </c>
      <c r="H519" s="88">
        <f>AVERAGEIFS(Applicability!$M:$M,Applicability!$A:$A,B519,Applicability!$B:$B,D519,Applicability!$C:$C,C519)</f>
        <v>0.32400000000000001</v>
      </c>
      <c r="I519">
        <v>4</v>
      </c>
      <c r="J519" s="87">
        <f t="shared" si="69"/>
        <v>0.32400000000000001</v>
      </c>
      <c r="K519" s="88">
        <f t="shared" si="66"/>
        <v>0.32400000000000001</v>
      </c>
      <c r="V519" t="s">
        <v>277</v>
      </c>
      <c r="W519" t="s">
        <v>291</v>
      </c>
      <c r="X519" t="s">
        <v>279</v>
      </c>
      <c r="Y519" t="s">
        <v>88</v>
      </c>
      <c r="Z519" t="s">
        <v>234</v>
      </c>
      <c r="AB519" t="s">
        <v>386</v>
      </c>
      <c r="AC519" s="88">
        <f>AVERAGEIFS(Applicability!$M:$M,Applicability!$A:$A,W519,Applicability!$B:$B,Y519,Applicability!$C:$C,X519)</f>
        <v>0.32400000000000001</v>
      </c>
      <c r="AD519">
        <v>4</v>
      </c>
      <c r="AE519" s="87">
        <f t="shared" si="70"/>
        <v>0.32400000000000001</v>
      </c>
      <c r="AF519" s="88">
        <f t="shared" si="67"/>
        <v>0.32400000000000001</v>
      </c>
      <c r="AJ519" t="s">
        <v>277</v>
      </c>
      <c r="AK519" t="s">
        <v>291</v>
      </c>
      <c r="AL519" t="s">
        <v>279</v>
      </c>
      <c r="AM519" t="s">
        <v>88</v>
      </c>
      <c r="AN519" t="s">
        <v>234</v>
      </c>
      <c r="AP519" t="s">
        <v>386</v>
      </c>
      <c r="AQ519" s="88">
        <f>AVERAGEIFS(Applicability!$M:$M,Applicability!$A:$A,AK519,Applicability!$B:$B,AM519,Applicability!$C:$C,AL519)</f>
        <v>0.32400000000000001</v>
      </c>
      <c r="AR519">
        <v>4</v>
      </c>
      <c r="AS519" s="87">
        <f t="shared" si="71"/>
        <v>0.32400000000000001</v>
      </c>
      <c r="AT519" s="88">
        <f t="shared" si="68"/>
        <v>0.32400000000000001</v>
      </c>
    </row>
    <row r="520" spans="1:46">
      <c r="A520" t="s">
        <v>277</v>
      </c>
      <c r="B520" t="s">
        <v>291</v>
      </c>
      <c r="C520" t="s">
        <v>279</v>
      </c>
      <c r="D520" t="s">
        <v>199</v>
      </c>
      <c r="E520" t="s">
        <v>234</v>
      </c>
      <c r="G520" t="s">
        <v>386</v>
      </c>
      <c r="H520" s="88">
        <f>AVERAGEIFS(Applicability!$M:$M,Applicability!$A:$A,B520,Applicability!$B:$B,D520,Applicability!$C:$C,C520)</f>
        <v>0.54</v>
      </c>
      <c r="I520">
        <v>4</v>
      </c>
      <c r="J520" s="87">
        <f t="shared" si="69"/>
        <v>0.54</v>
      </c>
      <c r="K520" s="88">
        <f t="shared" si="66"/>
        <v>0.54</v>
      </c>
      <c r="V520" t="s">
        <v>277</v>
      </c>
      <c r="W520" t="s">
        <v>291</v>
      </c>
      <c r="X520" t="s">
        <v>279</v>
      </c>
      <c r="Y520" t="s">
        <v>199</v>
      </c>
      <c r="Z520" t="s">
        <v>234</v>
      </c>
      <c r="AB520" t="s">
        <v>386</v>
      </c>
      <c r="AC520" s="88">
        <f>AVERAGEIFS(Applicability!$M:$M,Applicability!$A:$A,W520,Applicability!$B:$B,Y520,Applicability!$C:$C,X520)</f>
        <v>0.54</v>
      </c>
      <c r="AD520">
        <v>4</v>
      </c>
      <c r="AE520" s="87">
        <f t="shared" si="70"/>
        <v>0.54</v>
      </c>
      <c r="AF520" s="88">
        <f t="shared" si="67"/>
        <v>0.54</v>
      </c>
      <c r="AJ520" t="s">
        <v>277</v>
      </c>
      <c r="AK520" t="s">
        <v>291</v>
      </c>
      <c r="AL520" t="s">
        <v>279</v>
      </c>
      <c r="AM520" t="s">
        <v>199</v>
      </c>
      <c r="AN520" t="s">
        <v>234</v>
      </c>
      <c r="AP520" t="s">
        <v>386</v>
      </c>
      <c r="AQ520" s="88">
        <f>AVERAGEIFS(Applicability!$M:$M,Applicability!$A:$A,AK520,Applicability!$B:$B,AM520,Applicability!$C:$C,AL520)</f>
        <v>0.54</v>
      </c>
      <c r="AR520">
        <v>4</v>
      </c>
      <c r="AS520" s="87">
        <f t="shared" si="71"/>
        <v>0.54</v>
      </c>
      <c r="AT520" s="88">
        <f t="shared" si="68"/>
        <v>0.54</v>
      </c>
    </row>
    <row r="521" spans="1:46">
      <c r="A521" t="s">
        <v>277</v>
      </c>
      <c r="B521" t="s">
        <v>291</v>
      </c>
      <c r="C521" t="s">
        <v>279</v>
      </c>
      <c r="D521" t="s">
        <v>316</v>
      </c>
      <c r="E521" t="s">
        <v>234</v>
      </c>
      <c r="G521" t="s">
        <v>386</v>
      </c>
      <c r="H521" s="88">
        <f>AVERAGEIFS(Applicability!$M:$M,Applicability!$A:$A,B521,Applicability!$B:$B,D521,Applicability!$C:$C,C521)</f>
        <v>0.54</v>
      </c>
      <c r="I521">
        <v>4</v>
      </c>
      <c r="J521" s="87">
        <f t="shared" si="69"/>
        <v>0.54</v>
      </c>
      <c r="K521" s="88">
        <f t="shared" si="66"/>
        <v>0.54</v>
      </c>
      <c r="V521" t="s">
        <v>277</v>
      </c>
      <c r="W521" t="s">
        <v>291</v>
      </c>
      <c r="X521" t="s">
        <v>279</v>
      </c>
      <c r="Y521" t="s">
        <v>316</v>
      </c>
      <c r="Z521" t="s">
        <v>234</v>
      </c>
      <c r="AB521" t="s">
        <v>386</v>
      </c>
      <c r="AC521" s="88">
        <f>AVERAGEIFS(Applicability!$M:$M,Applicability!$A:$A,W521,Applicability!$B:$B,Y521,Applicability!$C:$C,X521)</f>
        <v>0.54</v>
      </c>
      <c r="AD521">
        <v>4</v>
      </c>
      <c r="AE521" s="87">
        <f t="shared" si="70"/>
        <v>0.54</v>
      </c>
      <c r="AF521" s="88">
        <f t="shared" si="67"/>
        <v>0.54</v>
      </c>
      <c r="AJ521" t="s">
        <v>277</v>
      </c>
      <c r="AK521" t="s">
        <v>291</v>
      </c>
      <c r="AL521" t="s">
        <v>279</v>
      </c>
      <c r="AM521" t="s">
        <v>316</v>
      </c>
      <c r="AN521" t="s">
        <v>234</v>
      </c>
      <c r="AP521" t="s">
        <v>386</v>
      </c>
      <c r="AQ521" s="88">
        <f>AVERAGEIFS(Applicability!$M:$M,Applicability!$A:$A,AK521,Applicability!$B:$B,AM521,Applicability!$C:$C,AL521)</f>
        <v>0.54</v>
      </c>
      <c r="AR521">
        <v>4</v>
      </c>
      <c r="AS521" s="87">
        <f t="shared" si="71"/>
        <v>0.54</v>
      </c>
      <c r="AT521" s="88">
        <f t="shared" si="68"/>
        <v>0.54</v>
      </c>
    </row>
    <row r="522" spans="1:46">
      <c r="A522" t="s">
        <v>277</v>
      </c>
      <c r="B522" t="s">
        <v>291</v>
      </c>
      <c r="C522" t="s">
        <v>201</v>
      </c>
      <c r="D522" t="s">
        <v>88</v>
      </c>
      <c r="E522" t="s">
        <v>234</v>
      </c>
      <c r="G522" t="s">
        <v>386</v>
      </c>
      <c r="H522" s="88">
        <f>AVERAGEIFS(Applicability!$M:$M,Applicability!$A:$A,B522,Applicability!$B:$B,D522,Applicability!$C:$C,C522)</f>
        <v>0.32400000000000001</v>
      </c>
      <c r="I522">
        <v>4</v>
      </c>
      <c r="J522" s="87">
        <f t="shared" si="69"/>
        <v>0.32400000000000001</v>
      </c>
      <c r="K522" s="88">
        <f t="shared" si="66"/>
        <v>0.32400000000000001</v>
      </c>
      <c r="V522" t="s">
        <v>277</v>
      </c>
      <c r="W522" t="s">
        <v>291</v>
      </c>
      <c r="X522" t="s">
        <v>201</v>
      </c>
      <c r="Y522" t="s">
        <v>88</v>
      </c>
      <c r="Z522" t="s">
        <v>234</v>
      </c>
      <c r="AB522" t="s">
        <v>386</v>
      </c>
      <c r="AC522" s="88">
        <f>AVERAGEIFS(Applicability!$M:$M,Applicability!$A:$A,W522,Applicability!$B:$B,Y522,Applicability!$C:$C,X522)</f>
        <v>0.32400000000000001</v>
      </c>
      <c r="AD522">
        <v>4</v>
      </c>
      <c r="AE522" s="87">
        <f t="shared" si="70"/>
        <v>0.32400000000000001</v>
      </c>
      <c r="AF522" s="88">
        <f t="shared" si="67"/>
        <v>0.32400000000000001</v>
      </c>
      <c r="AJ522" t="s">
        <v>277</v>
      </c>
      <c r="AK522" t="s">
        <v>291</v>
      </c>
      <c r="AL522" t="s">
        <v>201</v>
      </c>
      <c r="AM522" t="s">
        <v>88</v>
      </c>
      <c r="AN522" t="s">
        <v>234</v>
      </c>
      <c r="AP522" t="s">
        <v>386</v>
      </c>
      <c r="AQ522" s="88">
        <f>AVERAGEIFS(Applicability!$M:$M,Applicability!$A:$A,AK522,Applicability!$B:$B,AM522,Applicability!$C:$C,AL522)</f>
        <v>0.32400000000000001</v>
      </c>
      <c r="AR522">
        <v>4</v>
      </c>
      <c r="AS522" s="87">
        <f t="shared" si="71"/>
        <v>0.32400000000000001</v>
      </c>
      <c r="AT522" s="88">
        <f t="shared" si="68"/>
        <v>0.32400000000000001</v>
      </c>
    </row>
    <row r="523" spans="1:46">
      <c r="A523" t="s">
        <v>277</v>
      </c>
      <c r="B523" t="s">
        <v>291</v>
      </c>
      <c r="C523" t="s">
        <v>201</v>
      </c>
      <c r="D523" t="s">
        <v>199</v>
      </c>
      <c r="E523" t="s">
        <v>234</v>
      </c>
      <c r="G523" t="s">
        <v>386</v>
      </c>
      <c r="H523" s="88">
        <f>AVERAGEIFS(Applicability!$M:$M,Applicability!$A:$A,B523,Applicability!$B:$B,D523,Applicability!$C:$C,C523)</f>
        <v>0.54</v>
      </c>
      <c r="I523">
        <v>4</v>
      </c>
      <c r="J523" s="87">
        <f t="shared" si="69"/>
        <v>0.54</v>
      </c>
      <c r="K523" s="88">
        <f t="shared" si="66"/>
        <v>0.54</v>
      </c>
      <c r="V523" t="s">
        <v>277</v>
      </c>
      <c r="W523" t="s">
        <v>291</v>
      </c>
      <c r="X523" t="s">
        <v>201</v>
      </c>
      <c r="Y523" t="s">
        <v>199</v>
      </c>
      <c r="Z523" t="s">
        <v>234</v>
      </c>
      <c r="AB523" t="s">
        <v>386</v>
      </c>
      <c r="AC523" s="88">
        <f>AVERAGEIFS(Applicability!$M:$M,Applicability!$A:$A,W523,Applicability!$B:$B,Y523,Applicability!$C:$C,X523)</f>
        <v>0.54</v>
      </c>
      <c r="AD523">
        <v>4</v>
      </c>
      <c r="AE523" s="87">
        <f t="shared" si="70"/>
        <v>0.54</v>
      </c>
      <c r="AF523" s="88">
        <f t="shared" si="67"/>
        <v>0.54</v>
      </c>
      <c r="AJ523" t="s">
        <v>277</v>
      </c>
      <c r="AK523" t="s">
        <v>291</v>
      </c>
      <c r="AL523" t="s">
        <v>201</v>
      </c>
      <c r="AM523" t="s">
        <v>199</v>
      </c>
      <c r="AN523" t="s">
        <v>234</v>
      </c>
      <c r="AP523" t="s">
        <v>386</v>
      </c>
      <c r="AQ523" s="88">
        <f>AVERAGEIFS(Applicability!$M:$M,Applicability!$A:$A,AK523,Applicability!$B:$B,AM523,Applicability!$C:$C,AL523)</f>
        <v>0.54</v>
      </c>
      <c r="AR523">
        <v>4</v>
      </c>
      <c r="AS523" s="87">
        <f t="shared" si="71"/>
        <v>0.54</v>
      </c>
      <c r="AT523" s="88">
        <f t="shared" si="68"/>
        <v>0.54</v>
      </c>
    </row>
    <row r="524" spans="1:46">
      <c r="A524" t="s">
        <v>277</v>
      </c>
      <c r="B524" t="s">
        <v>291</v>
      </c>
      <c r="C524" t="s">
        <v>201</v>
      </c>
      <c r="D524" t="s">
        <v>316</v>
      </c>
      <c r="E524" t="s">
        <v>234</v>
      </c>
      <c r="G524" t="s">
        <v>386</v>
      </c>
      <c r="H524" s="88">
        <f>AVERAGEIFS(Applicability!$M:$M,Applicability!$A:$A,B524,Applicability!$B:$B,D524,Applicability!$C:$C,C524)</f>
        <v>0.54</v>
      </c>
      <c r="I524">
        <v>4</v>
      </c>
      <c r="J524" s="87">
        <f t="shared" si="69"/>
        <v>0.54</v>
      </c>
      <c r="K524" s="88">
        <f t="shared" si="66"/>
        <v>0.54</v>
      </c>
      <c r="V524" t="s">
        <v>277</v>
      </c>
      <c r="W524" t="s">
        <v>291</v>
      </c>
      <c r="X524" t="s">
        <v>201</v>
      </c>
      <c r="Y524" t="s">
        <v>316</v>
      </c>
      <c r="Z524" t="s">
        <v>234</v>
      </c>
      <c r="AB524" t="s">
        <v>386</v>
      </c>
      <c r="AC524" s="88">
        <f>AVERAGEIFS(Applicability!$M:$M,Applicability!$A:$A,W524,Applicability!$B:$B,Y524,Applicability!$C:$C,X524)</f>
        <v>0.54</v>
      </c>
      <c r="AD524">
        <v>4</v>
      </c>
      <c r="AE524" s="87">
        <f t="shared" si="70"/>
        <v>0.54</v>
      </c>
      <c r="AF524" s="88">
        <f t="shared" si="67"/>
        <v>0.54</v>
      </c>
      <c r="AJ524" t="s">
        <v>277</v>
      </c>
      <c r="AK524" t="s">
        <v>291</v>
      </c>
      <c r="AL524" t="s">
        <v>201</v>
      </c>
      <c r="AM524" t="s">
        <v>316</v>
      </c>
      <c r="AN524" t="s">
        <v>234</v>
      </c>
      <c r="AP524" t="s">
        <v>386</v>
      </c>
      <c r="AQ524" s="88">
        <f>AVERAGEIFS(Applicability!$M:$M,Applicability!$A:$A,AK524,Applicability!$B:$B,AM524,Applicability!$C:$C,AL524)</f>
        <v>0.54</v>
      </c>
      <c r="AR524">
        <v>4</v>
      </c>
      <c r="AS524" s="87">
        <f t="shared" si="71"/>
        <v>0.54</v>
      </c>
      <c r="AT524" s="88">
        <f t="shared" si="68"/>
        <v>0.54</v>
      </c>
    </row>
    <row r="525" spans="1:46">
      <c r="A525" t="s">
        <v>277</v>
      </c>
      <c r="B525" t="s">
        <v>292</v>
      </c>
      <c r="C525" t="s">
        <v>279</v>
      </c>
      <c r="D525" t="s">
        <v>88</v>
      </c>
      <c r="E525" t="s">
        <v>232</v>
      </c>
      <c r="G525" t="s">
        <v>386</v>
      </c>
      <c r="H525" s="88">
        <f>AVERAGEIFS(Applicability!$M:$M,Applicability!$A:$A,B525,Applicability!$B:$B,D525,Applicability!$C:$C,C525)</f>
        <v>0.14249999999999996</v>
      </c>
      <c r="I525">
        <v>12</v>
      </c>
      <c r="J525" s="87">
        <f t="shared" si="69"/>
        <v>0.14249999999999996</v>
      </c>
      <c r="K525" s="88">
        <f t="shared" si="66"/>
        <v>0.14249999999999996</v>
      </c>
      <c r="V525" t="s">
        <v>277</v>
      </c>
      <c r="W525" t="s">
        <v>292</v>
      </c>
      <c r="X525" t="s">
        <v>279</v>
      </c>
      <c r="Y525" t="s">
        <v>88</v>
      </c>
      <c r="Z525" t="s">
        <v>232</v>
      </c>
      <c r="AB525" t="s">
        <v>386</v>
      </c>
      <c r="AC525" s="88">
        <f>AVERAGEIFS(Applicability!$M:$M,Applicability!$A:$A,W525,Applicability!$B:$B,Y525,Applicability!$C:$C,X525)</f>
        <v>0.14249999999999996</v>
      </c>
      <c r="AD525">
        <v>12</v>
      </c>
      <c r="AE525" s="87">
        <f t="shared" si="70"/>
        <v>0.14249999999999996</v>
      </c>
      <c r="AF525" s="88">
        <f t="shared" si="67"/>
        <v>0.14249999999999996</v>
      </c>
      <c r="AJ525" t="s">
        <v>277</v>
      </c>
      <c r="AK525" t="s">
        <v>292</v>
      </c>
      <c r="AL525" t="s">
        <v>279</v>
      </c>
      <c r="AM525" t="s">
        <v>88</v>
      </c>
      <c r="AN525" t="s">
        <v>232</v>
      </c>
      <c r="AP525" t="s">
        <v>386</v>
      </c>
      <c r="AQ525" s="88">
        <f>AVERAGEIFS(Applicability!$M:$M,Applicability!$A:$A,AK525,Applicability!$B:$B,AM525,Applicability!$C:$C,AL525)</f>
        <v>0.14249999999999996</v>
      </c>
      <c r="AR525">
        <v>12</v>
      </c>
      <c r="AS525" s="87">
        <f t="shared" si="71"/>
        <v>0.14249999999999996</v>
      </c>
      <c r="AT525" s="88">
        <f t="shared" si="68"/>
        <v>0.14249999999999996</v>
      </c>
    </row>
    <row r="526" spans="1:46">
      <c r="A526" t="s">
        <v>277</v>
      </c>
      <c r="B526" t="s">
        <v>292</v>
      </c>
      <c r="C526" t="s">
        <v>279</v>
      </c>
      <c r="D526" t="s">
        <v>199</v>
      </c>
      <c r="E526" t="s">
        <v>232</v>
      </c>
      <c r="G526" t="s">
        <v>386</v>
      </c>
      <c r="H526" s="88">
        <f>AVERAGEIFS(Applicability!$M:$M,Applicability!$A:$A,B526,Applicability!$B:$B,D526,Applicability!$C:$C,C526)</f>
        <v>0.14249999999999996</v>
      </c>
      <c r="I526">
        <v>12</v>
      </c>
      <c r="J526" s="87">
        <f t="shared" ref="J526:J536" si="72">H526</f>
        <v>0.14249999999999996</v>
      </c>
      <c r="K526" s="88">
        <f t="shared" si="66"/>
        <v>0.14249999999999996</v>
      </c>
      <c r="V526" t="s">
        <v>277</v>
      </c>
      <c r="W526" t="s">
        <v>292</v>
      </c>
      <c r="X526" t="s">
        <v>279</v>
      </c>
      <c r="Y526" t="s">
        <v>199</v>
      </c>
      <c r="Z526" t="s">
        <v>232</v>
      </c>
      <c r="AB526" t="s">
        <v>386</v>
      </c>
      <c r="AC526" s="88">
        <f>AVERAGEIFS(Applicability!$M:$M,Applicability!$A:$A,W526,Applicability!$B:$B,Y526,Applicability!$C:$C,X526)</f>
        <v>0.14249999999999996</v>
      </c>
      <c r="AD526">
        <v>12</v>
      </c>
      <c r="AE526" s="87">
        <f t="shared" ref="AE526:AE536" si="73">AC526</f>
        <v>0.14249999999999996</v>
      </c>
      <c r="AF526" s="88">
        <f t="shared" si="67"/>
        <v>0.14249999999999996</v>
      </c>
      <c r="AJ526" t="s">
        <v>277</v>
      </c>
      <c r="AK526" t="s">
        <v>292</v>
      </c>
      <c r="AL526" t="s">
        <v>279</v>
      </c>
      <c r="AM526" t="s">
        <v>199</v>
      </c>
      <c r="AN526" t="s">
        <v>232</v>
      </c>
      <c r="AP526" t="s">
        <v>386</v>
      </c>
      <c r="AQ526" s="88">
        <f>AVERAGEIFS(Applicability!$M:$M,Applicability!$A:$A,AK526,Applicability!$B:$B,AM526,Applicability!$C:$C,AL526)</f>
        <v>0.14249999999999996</v>
      </c>
      <c r="AR526">
        <v>12</v>
      </c>
      <c r="AS526" s="87">
        <f t="shared" ref="AS526:AS536" si="74">AQ526</f>
        <v>0.14249999999999996</v>
      </c>
      <c r="AT526" s="88">
        <f t="shared" si="68"/>
        <v>0.14249999999999996</v>
      </c>
    </row>
    <row r="527" spans="1:46">
      <c r="A527" t="s">
        <v>277</v>
      </c>
      <c r="B527" t="s">
        <v>292</v>
      </c>
      <c r="C527" t="s">
        <v>279</v>
      </c>
      <c r="D527" t="s">
        <v>316</v>
      </c>
      <c r="E527" t="s">
        <v>232</v>
      </c>
      <c r="G527" t="s">
        <v>386</v>
      </c>
      <c r="H527" s="88">
        <f>AVERAGEIFS(Applicability!$M:$M,Applicability!$A:$A,B527,Applicability!$B:$B,D527,Applicability!$C:$C,C527)</f>
        <v>0.14249999999999996</v>
      </c>
      <c r="I527">
        <v>12</v>
      </c>
      <c r="J527" s="87">
        <f t="shared" si="72"/>
        <v>0.14249999999999996</v>
      </c>
      <c r="K527" s="88">
        <f t="shared" si="66"/>
        <v>0.14249999999999996</v>
      </c>
      <c r="V527" t="s">
        <v>277</v>
      </c>
      <c r="W527" t="s">
        <v>292</v>
      </c>
      <c r="X527" t="s">
        <v>279</v>
      </c>
      <c r="Y527" t="s">
        <v>316</v>
      </c>
      <c r="Z527" t="s">
        <v>232</v>
      </c>
      <c r="AB527" t="s">
        <v>386</v>
      </c>
      <c r="AC527" s="88">
        <f>AVERAGEIFS(Applicability!$M:$M,Applicability!$A:$A,W527,Applicability!$B:$B,Y527,Applicability!$C:$C,X527)</f>
        <v>0.14249999999999996</v>
      </c>
      <c r="AD527">
        <v>12</v>
      </c>
      <c r="AE527" s="87">
        <f t="shared" si="73"/>
        <v>0.14249999999999996</v>
      </c>
      <c r="AF527" s="88">
        <f t="shared" si="67"/>
        <v>0.14249999999999996</v>
      </c>
      <c r="AJ527" t="s">
        <v>277</v>
      </c>
      <c r="AK527" t="s">
        <v>292</v>
      </c>
      <c r="AL527" t="s">
        <v>279</v>
      </c>
      <c r="AM527" t="s">
        <v>316</v>
      </c>
      <c r="AN527" t="s">
        <v>232</v>
      </c>
      <c r="AP527" t="s">
        <v>386</v>
      </c>
      <c r="AQ527" s="88">
        <f>AVERAGEIFS(Applicability!$M:$M,Applicability!$A:$A,AK527,Applicability!$B:$B,AM527,Applicability!$C:$C,AL527)</f>
        <v>0.14249999999999996</v>
      </c>
      <c r="AR527">
        <v>12</v>
      </c>
      <c r="AS527" s="87">
        <f t="shared" si="74"/>
        <v>0.14249999999999996</v>
      </c>
      <c r="AT527" s="88">
        <f t="shared" si="68"/>
        <v>0.14249999999999996</v>
      </c>
    </row>
    <row r="528" spans="1:46">
      <c r="A528" t="s">
        <v>277</v>
      </c>
      <c r="B528" t="s">
        <v>292</v>
      </c>
      <c r="C528" t="s">
        <v>201</v>
      </c>
      <c r="D528" t="s">
        <v>88</v>
      </c>
      <c r="E528" t="s">
        <v>232</v>
      </c>
      <c r="G528" t="s">
        <v>386</v>
      </c>
      <c r="H528" s="88">
        <f>AVERAGEIFS(Applicability!$M:$M,Applicability!$A:$A,B528,Applicability!$B:$B,D528,Applicability!$C:$C,C528)</f>
        <v>0.14249999999999996</v>
      </c>
      <c r="I528">
        <v>12</v>
      </c>
      <c r="J528" s="87">
        <f t="shared" si="72"/>
        <v>0.14249999999999996</v>
      </c>
      <c r="K528" s="88">
        <f t="shared" si="66"/>
        <v>0.14249999999999996</v>
      </c>
      <c r="V528" t="s">
        <v>277</v>
      </c>
      <c r="W528" t="s">
        <v>292</v>
      </c>
      <c r="X528" t="s">
        <v>201</v>
      </c>
      <c r="Y528" t="s">
        <v>88</v>
      </c>
      <c r="Z528" t="s">
        <v>232</v>
      </c>
      <c r="AB528" t="s">
        <v>386</v>
      </c>
      <c r="AC528" s="88">
        <f>AVERAGEIFS(Applicability!$M:$M,Applicability!$A:$A,W528,Applicability!$B:$B,Y528,Applicability!$C:$C,X528)</f>
        <v>0.14249999999999996</v>
      </c>
      <c r="AD528">
        <v>12</v>
      </c>
      <c r="AE528" s="87">
        <f t="shared" si="73"/>
        <v>0.14249999999999996</v>
      </c>
      <c r="AF528" s="88">
        <f t="shared" si="67"/>
        <v>0.14249999999999996</v>
      </c>
      <c r="AJ528" t="s">
        <v>277</v>
      </c>
      <c r="AK528" t="s">
        <v>292</v>
      </c>
      <c r="AL528" t="s">
        <v>201</v>
      </c>
      <c r="AM528" t="s">
        <v>88</v>
      </c>
      <c r="AN528" t="s">
        <v>232</v>
      </c>
      <c r="AP528" t="s">
        <v>386</v>
      </c>
      <c r="AQ528" s="88">
        <f>AVERAGEIFS(Applicability!$M:$M,Applicability!$A:$A,AK528,Applicability!$B:$B,AM528,Applicability!$C:$C,AL528)</f>
        <v>0.14249999999999996</v>
      </c>
      <c r="AR528">
        <v>12</v>
      </c>
      <c r="AS528" s="87">
        <f t="shared" si="74"/>
        <v>0.14249999999999996</v>
      </c>
      <c r="AT528" s="88">
        <f t="shared" si="68"/>
        <v>0.14249999999999996</v>
      </c>
    </row>
    <row r="529" spans="1:46">
      <c r="A529" t="s">
        <v>277</v>
      </c>
      <c r="B529" t="s">
        <v>292</v>
      </c>
      <c r="C529" t="s">
        <v>201</v>
      </c>
      <c r="D529" t="s">
        <v>199</v>
      </c>
      <c r="E529" t="s">
        <v>232</v>
      </c>
      <c r="G529" t="s">
        <v>386</v>
      </c>
      <c r="H529" s="88">
        <f>AVERAGEIFS(Applicability!$M:$M,Applicability!$A:$A,B529,Applicability!$B:$B,D529,Applicability!$C:$C,C529)</f>
        <v>0.14249999999999996</v>
      </c>
      <c r="I529">
        <v>12</v>
      </c>
      <c r="J529" s="87">
        <f t="shared" si="72"/>
        <v>0.14249999999999996</v>
      </c>
      <c r="K529" s="88">
        <f t="shared" si="66"/>
        <v>0.14249999999999996</v>
      </c>
      <c r="V529" t="s">
        <v>277</v>
      </c>
      <c r="W529" t="s">
        <v>292</v>
      </c>
      <c r="X529" t="s">
        <v>201</v>
      </c>
      <c r="Y529" t="s">
        <v>199</v>
      </c>
      <c r="Z529" t="s">
        <v>232</v>
      </c>
      <c r="AB529" t="s">
        <v>386</v>
      </c>
      <c r="AC529" s="88">
        <f>AVERAGEIFS(Applicability!$M:$M,Applicability!$A:$A,W529,Applicability!$B:$B,Y529,Applicability!$C:$C,X529)</f>
        <v>0.14249999999999996</v>
      </c>
      <c r="AD529">
        <v>12</v>
      </c>
      <c r="AE529" s="87">
        <f t="shared" si="73"/>
        <v>0.14249999999999996</v>
      </c>
      <c r="AF529" s="88">
        <f t="shared" si="67"/>
        <v>0.14249999999999996</v>
      </c>
      <c r="AJ529" t="s">
        <v>277</v>
      </c>
      <c r="AK529" t="s">
        <v>292</v>
      </c>
      <c r="AL529" t="s">
        <v>201</v>
      </c>
      <c r="AM529" t="s">
        <v>199</v>
      </c>
      <c r="AN529" t="s">
        <v>232</v>
      </c>
      <c r="AP529" t="s">
        <v>386</v>
      </c>
      <c r="AQ529" s="88">
        <f>AVERAGEIFS(Applicability!$M:$M,Applicability!$A:$A,AK529,Applicability!$B:$B,AM529,Applicability!$C:$C,AL529)</f>
        <v>0.14249999999999996</v>
      </c>
      <c r="AR529">
        <v>12</v>
      </c>
      <c r="AS529" s="87">
        <f t="shared" si="74"/>
        <v>0.14249999999999996</v>
      </c>
      <c r="AT529" s="88">
        <f t="shared" si="68"/>
        <v>0.14249999999999996</v>
      </c>
    </row>
    <row r="530" spans="1:46">
      <c r="A530" t="s">
        <v>277</v>
      </c>
      <c r="B530" t="s">
        <v>292</v>
      </c>
      <c r="C530" t="s">
        <v>201</v>
      </c>
      <c r="D530" t="s">
        <v>316</v>
      </c>
      <c r="E530" t="s">
        <v>232</v>
      </c>
      <c r="G530" t="s">
        <v>386</v>
      </c>
      <c r="H530" s="88">
        <f>AVERAGEIFS(Applicability!$M:$M,Applicability!$A:$A,B530,Applicability!$B:$B,D530,Applicability!$C:$C,C530)</f>
        <v>0.14249999999999996</v>
      </c>
      <c r="I530">
        <v>12</v>
      </c>
      <c r="J530" s="87">
        <f t="shared" si="72"/>
        <v>0.14249999999999996</v>
      </c>
      <c r="K530" s="88">
        <f t="shared" si="66"/>
        <v>0.14249999999999996</v>
      </c>
      <c r="V530" t="s">
        <v>277</v>
      </c>
      <c r="W530" t="s">
        <v>292</v>
      </c>
      <c r="X530" t="s">
        <v>201</v>
      </c>
      <c r="Y530" t="s">
        <v>316</v>
      </c>
      <c r="Z530" t="s">
        <v>232</v>
      </c>
      <c r="AB530" t="s">
        <v>386</v>
      </c>
      <c r="AC530" s="88">
        <f>AVERAGEIFS(Applicability!$M:$M,Applicability!$A:$A,W530,Applicability!$B:$B,Y530,Applicability!$C:$C,X530)</f>
        <v>0.14249999999999996</v>
      </c>
      <c r="AD530">
        <v>12</v>
      </c>
      <c r="AE530" s="87">
        <f t="shared" si="73"/>
        <v>0.14249999999999996</v>
      </c>
      <c r="AF530" s="88">
        <f t="shared" si="67"/>
        <v>0.14249999999999996</v>
      </c>
      <c r="AJ530" t="s">
        <v>277</v>
      </c>
      <c r="AK530" t="s">
        <v>292</v>
      </c>
      <c r="AL530" t="s">
        <v>201</v>
      </c>
      <c r="AM530" t="s">
        <v>316</v>
      </c>
      <c r="AN530" t="s">
        <v>232</v>
      </c>
      <c r="AP530" t="s">
        <v>386</v>
      </c>
      <c r="AQ530" s="88">
        <f>AVERAGEIFS(Applicability!$M:$M,Applicability!$A:$A,AK530,Applicability!$B:$B,AM530,Applicability!$C:$C,AL530)</f>
        <v>0.14249999999999996</v>
      </c>
      <c r="AR530">
        <v>12</v>
      </c>
      <c r="AS530" s="87">
        <f t="shared" si="74"/>
        <v>0.14249999999999996</v>
      </c>
      <c r="AT530" s="88">
        <f t="shared" si="68"/>
        <v>0.14249999999999996</v>
      </c>
    </row>
    <row r="531" spans="1:46">
      <c r="A531" t="s">
        <v>277</v>
      </c>
      <c r="B531" t="s">
        <v>292</v>
      </c>
      <c r="C531" t="s">
        <v>279</v>
      </c>
      <c r="D531" t="s">
        <v>88</v>
      </c>
      <c r="E531" t="s">
        <v>234</v>
      </c>
      <c r="G531" t="s">
        <v>386</v>
      </c>
      <c r="H531" s="88">
        <f>AVERAGEIFS(Applicability!$M:$M,Applicability!$A:$A,B531,Applicability!$B:$B,D531,Applicability!$C:$C,C531)</f>
        <v>0.14249999999999996</v>
      </c>
      <c r="I531">
        <v>12</v>
      </c>
      <c r="J531" s="87">
        <f t="shared" si="72"/>
        <v>0.14249999999999996</v>
      </c>
      <c r="K531" s="88">
        <f t="shared" si="66"/>
        <v>0.14249999999999996</v>
      </c>
      <c r="V531" t="s">
        <v>277</v>
      </c>
      <c r="W531" t="s">
        <v>292</v>
      </c>
      <c r="X531" t="s">
        <v>279</v>
      </c>
      <c r="Y531" t="s">
        <v>88</v>
      </c>
      <c r="Z531" t="s">
        <v>234</v>
      </c>
      <c r="AB531" t="s">
        <v>386</v>
      </c>
      <c r="AC531" s="88">
        <f>AVERAGEIFS(Applicability!$M:$M,Applicability!$A:$A,W531,Applicability!$B:$B,Y531,Applicability!$C:$C,X531)</f>
        <v>0.14249999999999996</v>
      </c>
      <c r="AD531">
        <v>12</v>
      </c>
      <c r="AE531" s="87">
        <f t="shared" si="73"/>
        <v>0.14249999999999996</v>
      </c>
      <c r="AF531" s="88">
        <f t="shared" si="67"/>
        <v>0.14249999999999996</v>
      </c>
      <c r="AJ531" t="s">
        <v>277</v>
      </c>
      <c r="AK531" t="s">
        <v>292</v>
      </c>
      <c r="AL531" t="s">
        <v>279</v>
      </c>
      <c r="AM531" t="s">
        <v>88</v>
      </c>
      <c r="AN531" t="s">
        <v>234</v>
      </c>
      <c r="AP531" t="s">
        <v>386</v>
      </c>
      <c r="AQ531" s="88">
        <f>AVERAGEIFS(Applicability!$M:$M,Applicability!$A:$A,AK531,Applicability!$B:$B,AM531,Applicability!$C:$C,AL531)</f>
        <v>0.14249999999999996</v>
      </c>
      <c r="AR531">
        <v>12</v>
      </c>
      <c r="AS531" s="87">
        <f t="shared" si="74"/>
        <v>0.14249999999999996</v>
      </c>
      <c r="AT531" s="88">
        <f t="shared" si="68"/>
        <v>0.14249999999999996</v>
      </c>
    </row>
    <row r="532" spans="1:46">
      <c r="A532" t="s">
        <v>277</v>
      </c>
      <c r="B532" t="s">
        <v>292</v>
      </c>
      <c r="C532" t="s">
        <v>279</v>
      </c>
      <c r="D532" t="s">
        <v>199</v>
      </c>
      <c r="E532" t="s">
        <v>234</v>
      </c>
      <c r="G532" t="s">
        <v>386</v>
      </c>
      <c r="H532" s="88">
        <f>AVERAGEIFS(Applicability!$M:$M,Applicability!$A:$A,B532,Applicability!$B:$B,D532,Applicability!$C:$C,C532)</f>
        <v>0.14249999999999996</v>
      </c>
      <c r="I532">
        <v>12</v>
      </c>
      <c r="J532" s="87">
        <f t="shared" si="72"/>
        <v>0.14249999999999996</v>
      </c>
      <c r="K532" s="88">
        <f t="shared" si="66"/>
        <v>0.14249999999999996</v>
      </c>
      <c r="V532" t="s">
        <v>277</v>
      </c>
      <c r="W532" t="s">
        <v>292</v>
      </c>
      <c r="X532" t="s">
        <v>279</v>
      </c>
      <c r="Y532" t="s">
        <v>199</v>
      </c>
      <c r="Z532" t="s">
        <v>234</v>
      </c>
      <c r="AB532" t="s">
        <v>386</v>
      </c>
      <c r="AC532" s="88">
        <f>AVERAGEIFS(Applicability!$M:$M,Applicability!$A:$A,W532,Applicability!$B:$B,Y532,Applicability!$C:$C,X532)</f>
        <v>0.14249999999999996</v>
      </c>
      <c r="AD532">
        <v>12</v>
      </c>
      <c r="AE532" s="87">
        <f t="shared" si="73"/>
        <v>0.14249999999999996</v>
      </c>
      <c r="AF532" s="88">
        <f t="shared" si="67"/>
        <v>0.14249999999999996</v>
      </c>
      <c r="AJ532" t="s">
        <v>277</v>
      </c>
      <c r="AK532" t="s">
        <v>292</v>
      </c>
      <c r="AL532" t="s">
        <v>279</v>
      </c>
      <c r="AM532" t="s">
        <v>199</v>
      </c>
      <c r="AN532" t="s">
        <v>234</v>
      </c>
      <c r="AP532" t="s">
        <v>386</v>
      </c>
      <c r="AQ532" s="88">
        <f>AVERAGEIFS(Applicability!$M:$M,Applicability!$A:$A,AK532,Applicability!$B:$B,AM532,Applicability!$C:$C,AL532)</f>
        <v>0.14249999999999996</v>
      </c>
      <c r="AR532">
        <v>12</v>
      </c>
      <c r="AS532" s="87">
        <f t="shared" si="74"/>
        <v>0.14249999999999996</v>
      </c>
      <c r="AT532" s="88">
        <f t="shared" si="68"/>
        <v>0.14249999999999996</v>
      </c>
    </row>
    <row r="533" spans="1:46">
      <c r="A533" t="s">
        <v>277</v>
      </c>
      <c r="B533" t="s">
        <v>292</v>
      </c>
      <c r="C533" t="s">
        <v>279</v>
      </c>
      <c r="D533" t="s">
        <v>316</v>
      </c>
      <c r="E533" t="s">
        <v>234</v>
      </c>
      <c r="G533" t="s">
        <v>386</v>
      </c>
      <c r="H533" s="88">
        <f>AVERAGEIFS(Applicability!$M:$M,Applicability!$A:$A,B533,Applicability!$B:$B,D533,Applicability!$C:$C,C533)</f>
        <v>0.14249999999999996</v>
      </c>
      <c r="I533">
        <v>12</v>
      </c>
      <c r="J533" s="87">
        <f t="shared" si="72"/>
        <v>0.14249999999999996</v>
      </c>
      <c r="K533" s="88">
        <f t="shared" si="66"/>
        <v>0.14249999999999996</v>
      </c>
      <c r="V533" t="s">
        <v>277</v>
      </c>
      <c r="W533" t="s">
        <v>292</v>
      </c>
      <c r="X533" t="s">
        <v>279</v>
      </c>
      <c r="Y533" t="s">
        <v>316</v>
      </c>
      <c r="Z533" t="s">
        <v>234</v>
      </c>
      <c r="AB533" t="s">
        <v>386</v>
      </c>
      <c r="AC533" s="88">
        <f>AVERAGEIFS(Applicability!$M:$M,Applicability!$A:$A,W533,Applicability!$B:$B,Y533,Applicability!$C:$C,X533)</f>
        <v>0.14249999999999996</v>
      </c>
      <c r="AD533">
        <v>12</v>
      </c>
      <c r="AE533" s="87">
        <f t="shared" si="73"/>
        <v>0.14249999999999996</v>
      </c>
      <c r="AF533" s="88">
        <f t="shared" si="67"/>
        <v>0.14249999999999996</v>
      </c>
      <c r="AJ533" t="s">
        <v>277</v>
      </c>
      <c r="AK533" t="s">
        <v>292</v>
      </c>
      <c r="AL533" t="s">
        <v>279</v>
      </c>
      <c r="AM533" t="s">
        <v>316</v>
      </c>
      <c r="AN533" t="s">
        <v>234</v>
      </c>
      <c r="AP533" t="s">
        <v>386</v>
      </c>
      <c r="AQ533" s="88">
        <f>AVERAGEIFS(Applicability!$M:$M,Applicability!$A:$A,AK533,Applicability!$B:$B,AM533,Applicability!$C:$C,AL533)</f>
        <v>0.14249999999999996</v>
      </c>
      <c r="AR533">
        <v>12</v>
      </c>
      <c r="AS533" s="87">
        <f t="shared" si="74"/>
        <v>0.14249999999999996</v>
      </c>
      <c r="AT533" s="88">
        <f t="shared" si="68"/>
        <v>0.14249999999999996</v>
      </c>
    </row>
    <row r="534" spans="1:46">
      <c r="A534" t="s">
        <v>277</v>
      </c>
      <c r="B534" t="s">
        <v>292</v>
      </c>
      <c r="C534" t="s">
        <v>201</v>
      </c>
      <c r="D534" t="s">
        <v>88</v>
      </c>
      <c r="E534" t="s">
        <v>234</v>
      </c>
      <c r="G534" t="s">
        <v>386</v>
      </c>
      <c r="H534" s="88">
        <f>AVERAGEIFS(Applicability!$M:$M,Applicability!$A:$A,B534,Applicability!$B:$B,D534,Applicability!$C:$C,C534)</f>
        <v>0.14249999999999996</v>
      </c>
      <c r="I534">
        <v>12</v>
      </c>
      <c r="J534" s="87">
        <f t="shared" si="72"/>
        <v>0.14249999999999996</v>
      </c>
      <c r="K534" s="88">
        <f t="shared" si="66"/>
        <v>0.14249999999999996</v>
      </c>
      <c r="V534" t="s">
        <v>277</v>
      </c>
      <c r="W534" t="s">
        <v>292</v>
      </c>
      <c r="X534" t="s">
        <v>201</v>
      </c>
      <c r="Y534" t="s">
        <v>88</v>
      </c>
      <c r="Z534" t="s">
        <v>234</v>
      </c>
      <c r="AB534" t="s">
        <v>386</v>
      </c>
      <c r="AC534" s="88">
        <f>AVERAGEIFS(Applicability!$M:$M,Applicability!$A:$A,W534,Applicability!$B:$B,Y534,Applicability!$C:$C,X534)</f>
        <v>0.14249999999999996</v>
      </c>
      <c r="AD534">
        <v>12</v>
      </c>
      <c r="AE534" s="87">
        <f t="shared" si="73"/>
        <v>0.14249999999999996</v>
      </c>
      <c r="AF534" s="88">
        <f t="shared" si="67"/>
        <v>0.14249999999999996</v>
      </c>
      <c r="AJ534" t="s">
        <v>277</v>
      </c>
      <c r="AK534" t="s">
        <v>292</v>
      </c>
      <c r="AL534" t="s">
        <v>201</v>
      </c>
      <c r="AM534" t="s">
        <v>88</v>
      </c>
      <c r="AN534" t="s">
        <v>234</v>
      </c>
      <c r="AP534" t="s">
        <v>386</v>
      </c>
      <c r="AQ534" s="88">
        <f>AVERAGEIFS(Applicability!$M:$M,Applicability!$A:$A,AK534,Applicability!$B:$B,AM534,Applicability!$C:$C,AL534)</f>
        <v>0.14249999999999996</v>
      </c>
      <c r="AR534">
        <v>12</v>
      </c>
      <c r="AS534" s="87">
        <f t="shared" si="74"/>
        <v>0.14249999999999996</v>
      </c>
      <c r="AT534" s="88">
        <f t="shared" si="68"/>
        <v>0.14249999999999996</v>
      </c>
    </row>
    <row r="535" spans="1:46">
      <c r="A535" t="s">
        <v>277</v>
      </c>
      <c r="B535" t="s">
        <v>292</v>
      </c>
      <c r="C535" t="s">
        <v>201</v>
      </c>
      <c r="D535" t="s">
        <v>199</v>
      </c>
      <c r="E535" t="s">
        <v>234</v>
      </c>
      <c r="G535" t="s">
        <v>386</v>
      </c>
      <c r="H535" s="88">
        <f>AVERAGEIFS(Applicability!$M:$M,Applicability!$A:$A,B535,Applicability!$B:$B,D535,Applicability!$C:$C,C535)</f>
        <v>0.14249999999999996</v>
      </c>
      <c r="I535">
        <v>12</v>
      </c>
      <c r="J535" s="87">
        <f t="shared" si="72"/>
        <v>0.14249999999999996</v>
      </c>
      <c r="K535" s="88">
        <f t="shared" si="66"/>
        <v>0.14249999999999996</v>
      </c>
      <c r="V535" t="s">
        <v>277</v>
      </c>
      <c r="W535" t="s">
        <v>292</v>
      </c>
      <c r="X535" t="s">
        <v>201</v>
      </c>
      <c r="Y535" t="s">
        <v>199</v>
      </c>
      <c r="Z535" t="s">
        <v>234</v>
      </c>
      <c r="AB535" t="s">
        <v>386</v>
      </c>
      <c r="AC535" s="88">
        <f>AVERAGEIFS(Applicability!$M:$M,Applicability!$A:$A,W535,Applicability!$B:$B,Y535,Applicability!$C:$C,X535)</f>
        <v>0.14249999999999996</v>
      </c>
      <c r="AD535">
        <v>12</v>
      </c>
      <c r="AE535" s="87">
        <f t="shared" si="73"/>
        <v>0.14249999999999996</v>
      </c>
      <c r="AF535" s="88">
        <f t="shared" si="67"/>
        <v>0.14249999999999996</v>
      </c>
      <c r="AJ535" t="s">
        <v>277</v>
      </c>
      <c r="AK535" t="s">
        <v>292</v>
      </c>
      <c r="AL535" t="s">
        <v>201</v>
      </c>
      <c r="AM535" t="s">
        <v>199</v>
      </c>
      <c r="AN535" t="s">
        <v>234</v>
      </c>
      <c r="AP535" t="s">
        <v>386</v>
      </c>
      <c r="AQ535" s="88">
        <f>AVERAGEIFS(Applicability!$M:$M,Applicability!$A:$A,AK535,Applicability!$B:$B,AM535,Applicability!$C:$C,AL535)</f>
        <v>0.14249999999999996</v>
      </c>
      <c r="AR535">
        <v>12</v>
      </c>
      <c r="AS535" s="87">
        <f t="shared" si="74"/>
        <v>0.14249999999999996</v>
      </c>
      <c r="AT535" s="88">
        <f t="shared" si="68"/>
        <v>0.14249999999999996</v>
      </c>
    </row>
    <row r="536" spans="1:46">
      <c r="A536" t="s">
        <v>277</v>
      </c>
      <c r="B536" t="s">
        <v>292</v>
      </c>
      <c r="C536" t="s">
        <v>201</v>
      </c>
      <c r="D536" t="s">
        <v>316</v>
      </c>
      <c r="E536" t="s">
        <v>234</v>
      </c>
      <c r="G536" t="s">
        <v>386</v>
      </c>
      <c r="H536" s="88">
        <f>AVERAGEIFS(Applicability!$M:$M,Applicability!$A:$A,B536,Applicability!$B:$B,D536,Applicability!$C:$C,C536)</f>
        <v>0.14249999999999996</v>
      </c>
      <c r="I536">
        <v>12</v>
      </c>
      <c r="J536" s="87">
        <f t="shared" si="72"/>
        <v>0.14249999999999996</v>
      </c>
      <c r="K536" s="88">
        <f t="shared" si="66"/>
        <v>0.14249999999999996</v>
      </c>
      <c r="V536" t="s">
        <v>277</v>
      </c>
      <c r="W536" t="s">
        <v>292</v>
      </c>
      <c r="X536" t="s">
        <v>201</v>
      </c>
      <c r="Y536" t="s">
        <v>316</v>
      </c>
      <c r="Z536" t="s">
        <v>234</v>
      </c>
      <c r="AB536" t="s">
        <v>386</v>
      </c>
      <c r="AC536" s="88">
        <f>AVERAGEIFS(Applicability!$M:$M,Applicability!$A:$A,W536,Applicability!$B:$B,Y536,Applicability!$C:$C,X536)</f>
        <v>0.14249999999999996</v>
      </c>
      <c r="AD536">
        <v>12</v>
      </c>
      <c r="AE536" s="87">
        <f t="shared" si="73"/>
        <v>0.14249999999999996</v>
      </c>
      <c r="AF536" s="88">
        <f t="shared" si="67"/>
        <v>0.14249999999999996</v>
      </c>
      <c r="AJ536" t="s">
        <v>277</v>
      </c>
      <c r="AK536" t="s">
        <v>292</v>
      </c>
      <c r="AL536" t="s">
        <v>201</v>
      </c>
      <c r="AM536" t="s">
        <v>316</v>
      </c>
      <c r="AN536" t="s">
        <v>234</v>
      </c>
      <c r="AP536" t="s">
        <v>386</v>
      </c>
      <c r="AQ536" s="88">
        <f>AVERAGEIFS(Applicability!$M:$M,Applicability!$A:$A,AK536,Applicability!$B:$B,AM536,Applicability!$C:$C,AL536)</f>
        <v>0.14249999999999996</v>
      </c>
      <c r="AR536">
        <v>12</v>
      </c>
      <c r="AS536" s="87">
        <f t="shared" si="74"/>
        <v>0.14249999999999996</v>
      </c>
      <c r="AT536" s="88">
        <f t="shared" si="68"/>
        <v>0.14249999999999996</v>
      </c>
    </row>
    <row r="537" spans="1:46">
      <c r="A537" t="s">
        <v>277</v>
      </c>
      <c r="B537" t="s">
        <v>293</v>
      </c>
      <c r="C537" t="s">
        <v>279</v>
      </c>
      <c r="D537" t="s">
        <v>88</v>
      </c>
      <c r="E537" t="s">
        <v>232</v>
      </c>
      <c r="G537" t="s">
        <v>386</v>
      </c>
      <c r="H537" s="88">
        <f>AVERAGEIFS(Applicability!$M:$M,Applicability!$A:$A,B537,Applicability!$B:$B,D537,Applicability!$C:$C,C537)</f>
        <v>0.18999999999999995</v>
      </c>
      <c r="K537" s="88">
        <f t="shared" si="66"/>
        <v>0.18999999999999995</v>
      </c>
      <c r="V537" t="s">
        <v>277</v>
      </c>
      <c r="W537" t="s">
        <v>293</v>
      </c>
      <c r="X537" t="s">
        <v>279</v>
      </c>
      <c r="Y537" t="s">
        <v>88</v>
      </c>
      <c r="Z537" t="s">
        <v>232</v>
      </c>
      <c r="AB537" t="s">
        <v>386</v>
      </c>
      <c r="AC537" s="88">
        <f>AVERAGEIFS(Applicability!$M:$M,Applicability!$A:$A,W537,Applicability!$B:$B,Y537,Applicability!$C:$C,X537)</f>
        <v>0.18999999999999995</v>
      </c>
      <c r="AF537" s="88">
        <f t="shared" si="67"/>
        <v>0.18999999999999995</v>
      </c>
      <c r="AJ537" t="s">
        <v>277</v>
      </c>
      <c r="AK537" t="s">
        <v>293</v>
      </c>
      <c r="AL537" t="s">
        <v>279</v>
      </c>
      <c r="AM537" t="s">
        <v>88</v>
      </c>
      <c r="AN537" t="s">
        <v>232</v>
      </c>
      <c r="AP537" t="s">
        <v>386</v>
      </c>
      <c r="AQ537" s="88">
        <f>AVERAGEIFS(Applicability!$M:$M,Applicability!$A:$A,AK537,Applicability!$B:$B,AM537,Applicability!$C:$C,AL537)</f>
        <v>0.18999999999999995</v>
      </c>
      <c r="AT537" s="88">
        <f t="shared" si="68"/>
        <v>0.18999999999999995</v>
      </c>
    </row>
    <row r="538" spans="1:46">
      <c r="A538" t="s">
        <v>277</v>
      </c>
      <c r="B538" t="s">
        <v>293</v>
      </c>
      <c r="C538" t="s">
        <v>279</v>
      </c>
      <c r="D538" t="s">
        <v>199</v>
      </c>
      <c r="E538" t="s">
        <v>232</v>
      </c>
      <c r="G538" t="s">
        <v>386</v>
      </c>
      <c r="H538" s="88">
        <f>AVERAGEIFS(Applicability!$M:$M,Applicability!$A:$A,B538,Applicability!$B:$B,D538,Applicability!$C:$C,C538)</f>
        <v>0.18999999999999995</v>
      </c>
      <c r="K538" s="88">
        <f t="shared" si="66"/>
        <v>0.18999999999999995</v>
      </c>
      <c r="V538" t="s">
        <v>277</v>
      </c>
      <c r="W538" t="s">
        <v>293</v>
      </c>
      <c r="X538" t="s">
        <v>279</v>
      </c>
      <c r="Y538" t="s">
        <v>199</v>
      </c>
      <c r="Z538" t="s">
        <v>232</v>
      </c>
      <c r="AB538" t="s">
        <v>386</v>
      </c>
      <c r="AC538" s="88">
        <f>AVERAGEIFS(Applicability!$M:$M,Applicability!$A:$A,W538,Applicability!$B:$B,Y538,Applicability!$C:$C,X538)</f>
        <v>0.18999999999999995</v>
      </c>
      <c r="AF538" s="88">
        <f t="shared" si="67"/>
        <v>0.18999999999999995</v>
      </c>
      <c r="AJ538" t="s">
        <v>277</v>
      </c>
      <c r="AK538" t="s">
        <v>293</v>
      </c>
      <c r="AL538" t="s">
        <v>279</v>
      </c>
      <c r="AM538" t="s">
        <v>199</v>
      </c>
      <c r="AN538" t="s">
        <v>232</v>
      </c>
      <c r="AP538" t="s">
        <v>386</v>
      </c>
      <c r="AQ538" s="88">
        <f>AVERAGEIFS(Applicability!$M:$M,Applicability!$A:$A,AK538,Applicability!$B:$B,AM538,Applicability!$C:$C,AL538)</f>
        <v>0.18999999999999995</v>
      </c>
      <c r="AT538" s="88">
        <f t="shared" si="68"/>
        <v>0.18999999999999995</v>
      </c>
    </row>
    <row r="539" spans="1:46">
      <c r="A539" t="s">
        <v>277</v>
      </c>
      <c r="B539" t="s">
        <v>293</v>
      </c>
      <c r="C539" t="s">
        <v>279</v>
      </c>
      <c r="D539" t="s">
        <v>316</v>
      </c>
      <c r="E539" t="s">
        <v>232</v>
      </c>
      <c r="G539" t="s">
        <v>386</v>
      </c>
      <c r="H539" s="88">
        <f>AVERAGEIFS(Applicability!$M:$M,Applicability!$A:$A,B539,Applicability!$B:$B,D539,Applicability!$C:$C,C539)</f>
        <v>0.18999999999999995</v>
      </c>
      <c r="K539" s="88">
        <f t="shared" si="66"/>
        <v>0.18999999999999995</v>
      </c>
      <c r="V539" t="s">
        <v>277</v>
      </c>
      <c r="W539" t="s">
        <v>293</v>
      </c>
      <c r="X539" t="s">
        <v>279</v>
      </c>
      <c r="Y539" t="s">
        <v>316</v>
      </c>
      <c r="Z539" t="s">
        <v>232</v>
      </c>
      <c r="AB539" t="s">
        <v>386</v>
      </c>
      <c r="AC539" s="88">
        <f>AVERAGEIFS(Applicability!$M:$M,Applicability!$A:$A,W539,Applicability!$B:$B,Y539,Applicability!$C:$C,X539)</f>
        <v>0.18999999999999995</v>
      </c>
      <c r="AF539" s="88">
        <f t="shared" si="67"/>
        <v>0.18999999999999995</v>
      </c>
      <c r="AJ539" t="s">
        <v>277</v>
      </c>
      <c r="AK539" t="s">
        <v>293</v>
      </c>
      <c r="AL539" t="s">
        <v>279</v>
      </c>
      <c r="AM539" t="s">
        <v>316</v>
      </c>
      <c r="AN539" t="s">
        <v>232</v>
      </c>
      <c r="AP539" t="s">
        <v>386</v>
      </c>
      <c r="AQ539" s="88">
        <f>AVERAGEIFS(Applicability!$M:$M,Applicability!$A:$A,AK539,Applicability!$B:$B,AM539,Applicability!$C:$C,AL539)</f>
        <v>0.18999999999999995</v>
      </c>
      <c r="AT539" s="88">
        <f t="shared" si="68"/>
        <v>0.18999999999999995</v>
      </c>
    </row>
    <row r="540" spans="1:46">
      <c r="A540" t="s">
        <v>277</v>
      </c>
      <c r="B540" t="s">
        <v>293</v>
      </c>
      <c r="C540" t="s">
        <v>201</v>
      </c>
      <c r="D540" t="s">
        <v>88</v>
      </c>
      <c r="E540" t="s">
        <v>232</v>
      </c>
      <c r="G540" t="s">
        <v>386</v>
      </c>
      <c r="H540" s="88">
        <f>AVERAGEIFS(Applicability!$M:$M,Applicability!$A:$A,B540,Applicability!$B:$B,D540,Applicability!$C:$C,C540)</f>
        <v>0.18999999999999995</v>
      </c>
      <c r="K540" s="88">
        <f t="shared" ref="K540:K603" si="75">IF(J540&lt;&gt;"",J540,H540)</f>
        <v>0.18999999999999995</v>
      </c>
      <c r="V540" t="s">
        <v>277</v>
      </c>
      <c r="W540" t="s">
        <v>293</v>
      </c>
      <c r="X540" t="s">
        <v>201</v>
      </c>
      <c r="Y540" t="s">
        <v>88</v>
      </c>
      <c r="Z540" t="s">
        <v>232</v>
      </c>
      <c r="AB540" t="s">
        <v>386</v>
      </c>
      <c r="AC540" s="88">
        <f>AVERAGEIFS(Applicability!$M:$M,Applicability!$A:$A,W540,Applicability!$B:$B,Y540,Applicability!$C:$C,X540)</f>
        <v>0.18999999999999995</v>
      </c>
      <c r="AF540" s="88">
        <f t="shared" ref="AF540:AF603" si="76">IF(AE540&lt;&gt;"",AE540,AC540)</f>
        <v>0.18999999999999995</v>
      </c>
      <c r="AJ540" t="s">
        <v>277</v>
      </c>
      <c r="AK540" t="s">
        <v>293</v>
      </c>
      <c r="AL540" t="s">
        <v>201</v>
      </c>
      <c r="AM540" t="s">
        <v>88</v>
      </c>
      <c r="AN540" t="s">
        <v>232</v>
      </c>
      <c r="AP540" t="s">
        <v>386</v>
      </c>
      <c r="AQ540" s="88">
        <f>AVERAGEIFS(Applicability!$M:$M,Applicability!$A:$A,AK540,Applicability!$B:$B,AM540,Applicability!$C:$C,AL540)</f>
        <v>0.18999999999999995</v>
      </c>
      <c r="AT540" s="88">
        <f t="shared" ref="AT540:AT603" si="77">IF(AS540&lt;&gt;"",AS540,AQ540)</f>
        <v>0.18999999999999995</v>
      </c>
    </row>
    <row r="541" spans="1:46">
      <c r="A541" t="s">
        <v>277</v>
      </c>
      <c r="B541" t="s">
        <v>293</v>
      </c>
      <c r="C541" t="s">
        <v>201</v>
      </c>
      <c r="D541" t="s">
        <v>199</v>
      </c>
      <c r="E541" t="s">
        <v>232</v>
      </c>
      <c r="G541" t="s">
        <v>386</v>
      </c>
      <c r="H541" s="88">
        <f>AVERAGEIFS(Applicability!$M:$M,Applicability!$A:$A,B541,Applicability!$B:$B,D541,Applicability!$C:$C,C541)</f>
        <v>0.18999999999999995</v>
      </c>
      <c r="K541" s="88">
        <f t="shared" si="75"/>
        <v>0.18999999999999995</v>
      </c>
      <c r="V541" t="s">
        <v>277</v>
      </c>
      <c r="W541" t="s">
        <v>293</v>
      </c>
      <c r="X541" t="s">
        <v>201</v>
      </c>
      <c r="Y541" t="s">
        <v>199</v>
      </c>
      <c r="Z541" t="s">
        <v>232</v>
      </c>
      <c r="AB541" t="s">
        <v>386</v>
      </c>
      <c r="AC541" s="88">
        <f>AVERAGEIFS(Applicability!$M:$M,Applicability!$A:$A,W541,Applicability!$B:$B,Y541,Applicability!$C:$C,X541)</f>
        <v>0.18999999999999995</v>
      </c>
      <c r="AF541" s="88">
        <f t="shared" si="76"/>
        <v>0.18999999999999995</v>
      </c>
      <c r="AJ541" t="s">
        <v>277</v>
      </c>
      <c r="AK541" t="s">
        <v>293</v>
      </c>
      <c r="AL541" t="s">
        <v>201</v>
      </c>
      <c r="AM541" t="s">
        <v>199</v>
      </c>
      <c r="AN541" t="s">
        <v>232</v>
      </c>
      <c r="AP541" t="s">
        <v>386</v>
      </c>
      <c r="AQ541" s="88">
        <f>AVERAGEIFS(Applicability!$M:$M,Applicability!$A:$A,AK541,Applicability!$B:$B,AM541,Applicability!$C:$C,AL541)</f>
        <v>0.18999999999999995</v>
      </c>
      <c r="AT541" s="88">
        <f t="shared" si="77"/>
        <v>0.18999999999999995</v>
      </c>
    </row>
    <row r="542" spans="1:46">
      <c r="A542" t="s">
        <v>277</v>
      </c>
      <c r="B542" t="s">
        <v>293</v>
      </c>
      <c r="C542" t="s">
        <v>201</v>
      </c>
      <c r="D542" t="s">
        <v>316</v>
      </c>
      <c r="E542" t="s">
        <v>232</v>
      </c>
      <c r="G542" t="s">
        <v>386</v>
      </c>
      <c r="H542" s="88">
        <f>AVERAGEIFS(Applicability!$M:$M,Applicability!$A:$A,B542,Applicability!$B:$B,D542,Applicability!$C:$C,C542)</f>
        <v>0.18999999999999995</v>
      </c>
      <c r="K542" s="88">
        <f t="shared" si="75"/>
        <v>0.18999999999999995</v>
      </c>
      <c r="V542" t="s">
        <v>277</v>
      </c>
      <c r="W542" t="s">
        <v>293</v>
      </c>
      <c r="X542" t="s">
        <v>201</v>
      </c>
      <c r="Y542" t="s">
        <v>316</v>
      </c>
      <c r="Z542" t="s">
        <v>232</v>
      </c>
      <c r="AB542" t="s">
        <v>386</v>
      </c>
      <c r="AC542" s="88">
        <f>AVERAGEIFS(Applicability!$M:$M,Applicability!$A:$A,W542,Applicability!$B:$B,Y542,Applicability!$C:$C,X542)</f>
        <v>0.18999999999999995</v>
      </c>
      <c r="AF542" s="88">
        <f t="shared" si="76"/>
        <v>0.18999999999999995</v>
      </c>
      <c r="AJ542" t="s">
        <v>277</v>
      </c>
      <c r="AK542" t="s">
        <v>293</v>
      </c>
      <c r="AL542" t="s">
        <v>201</v>
      </c>
      <c r="AM542" t="s">
        <v>316</v>
      </c>
      <c r="AN542" t="s">
        <v>232</v>
      </c>
      <c r="AP542" t="s">
        <v>386</v>
      </c>
      <c r="AQ542" s="88">
        <f>AVERAGEIFS(Applicability!$M:$M,Applicability!$A:$A,AK542,Applicability!$B:$B,AM542,Applicability!$C:$C,AL542)</f>
        <v>0.18999999999999995</v>
      </c>
      <c r="AT542" s="88">
        <f t="shared" si="77"/>
        <v>0.18999999999999995</v>
      </c>
    </row>
    <row r="543" spans="1:46">
      <c r="A543" t="s">
        <v>277</v>
      </c>
      <c r="B543" t="s">
        <v>293</v>
      </c>
      <c r="C543" t="s">
        <v>279</v>
      </c>
      <c r="D543" t="s">
        <v>88</v>
      </c>
      <c r="E543" t="s">
        <v>234</v>
      </c>
      <c r="G543" t="s">
        <v>386</v>
      </c>
      <c r="H543" s="88">
        <f>AVERAGEIFS(Applicability!$M:$M,Applicability!$A:$A,B543,Applicability!$B:$B,D543,Applicability!$C:$C,C543)</f>
        <v>0.18999999999999995</v>
      </c>
      <c r="K543" s="88">
        <f t="shared" si="75"/>
        <v>0.18999999999999995</v>
      </c>
      <c r="V543" t="s">
        <v>277</v>
      </c>
      <c r="W543" t="s">
        <v>293</v>
      </c>
      <c r="X543" t="s">
        <v>279</v>
      </c>
      <c r="Y543" t="s">
        <v>88</v>
      </c>
      <c r="Z543" t="s">
        <v>234</v>
      </c>
      <c r="AB543" t="s">
        <v>386</v>
      </c>
      <c r="AC543" s="88">
        <f>AVERAGEIFS(Applicability!$M:$M,Applicability!$A:$A,W543,Applicability!$B:$B,Y543,Applicability!$C:$C,X543)</f>
        <v>0.18999999999999995</v>
      </c>
      <c r="AF543" s="88">
        <f t="shared" si="76"/>
        <v>0.18999999999999995</v>
      </c>
      <c r="AJ543" t="s">
        <v>277</v>
      </c>
      <c r="AK543" t="s">
        <v>293</v>
      </c>
      <c r="AL543" t="s">
        <v>279</v>
      </c>
      <c r="AM543" t="s">
        <v>88</v>
      </c>
      <c r="AN543" t="s">
        <v>234</v>
      </c>
      <c r="AP543" t="s">
        <v>386</v>
      </c>
      <c r="AQ543" s="88">
        <f>AVERAGEIFS(Applicability!$M:$M,Applicability!$A:$A,AK543,Applicability!$B:$B,AM543,Applicability!$C:$C,AL543)</f>
        <v>0.18999999999999995</v>
      </c>
      <c r="AT543" s="88">
        <f t="shared" si="77"/>
        <v>0.18999999999999995</v>
      </c>
    </row>
    <row r="544" spans="1:46">
      <c r="A544" t="s">
        <v>277</v>
      </c>
      <c r="B544" t="s">
        <v>293</v>
      </c>
      <c r="C544" t="s">
        <v>279</v>
      </c>
      <c r="D544" t="s">
        <v>199</v>
      </c>
      <c r="E544" t="s">
        <v>234</v>
      </c>
      <c r="G544" t="s">
        <v>386</v>
      </c>
      <c r="H544" s="88">
        <f>AVERAGEIFS(Applicability!$M:$M,Applicability!$A:$A,B544,Applicability!$B:$B,D544,Applicability!$C:$C,C544)</f>
        <v>0.18999999999999995</v>
      </c>
      <c r="K544" s="88">
        <f t="shared" si="75"/>
        <v>0.18999999999999995</v>
      </c>
      <c r="V544" t="s">
        <v>277</v>
      </c>
      <c r="W544" t="s">
        <v>293</v>
      </c>
      <c r="X544" t="s">
        <v>279</v>
      </c>
      <c r="Y544" t="s">
        <v>199</v>
      </c>
      <c r="Z544" t="s">
        <v>234</v>
      </c>
      <c r="AB544" t="s">
        <v>386</v>
      </c>
      <c r="AC544" s="88">
        <f>AVERAGEIFS(Applicability!$M:$M,Applicability!$A:$A,W544,Applicability!$B:$B,Y544,Applicability!$C:$C,X544)</f>
        <v>0.18999999999999995</v>
      </c>
      <c r="AF544" s="88">
        <f t="shared" si="76"/>
        <v>0.18999999999999995</v>
      </c>
      <c r="AJ544" t="s">
        <v>277</v>
      </c>
      <c r="AK544" t="s">
        <v>293</v>
      </c>
      <c r="AL544" t="s">
        <v>279</v>
      </c>
      <c r="AM544" t="s">
        <v>199</v>
      </c>
      <c r="AN544" t="s">
        <v>234</v>
      </c>
      <c r="AP544" t="s">
        <v>386</v>
      </c>
      <c r="AQ544" s="88">
        <f>AVERAGEIFS(Applicability!$M:$M,Applicability!$A:$A,AK544,Applicability!$B:$B,AM544,Applicability!$C:$C,AL544)</f>
        <v>0.18999999999999995</v>
      </c>
      <c r="AT544" s="88">
        <f t="shared" si="77"/>
        <v>0.18999999999999995</v>
      </c>
    </row>
    <row r="545" spans="1:46">
      <c r="A545" t="s">
        <v>277</v>
      </c>
      <c r="B545" t="s">
        <v>293</v>
      </c>
      <c r="C545" t="s">
        <v>279</v>
      </c>
      <c r="D545" t="s">
        <v>316</v>
      </c>
      <c r="E545" t="s">
        <v>234</v>
      </c>
      <c r="G545" t="s">
        <v>386</v>
      </c>
      <c r="H545" s="88">
        <f>AVERAGEIFS(Applicability!$M:$M,Applicability!$A:$A,B545,Applicability!$B:$B,D545,Applicability!$C:$C,C545)</f>
        <v>0.18999999999999995</v>
      </c>
      <c r="K545" s="88">
        <f t="shared" si="75"/>
        <v>0.18999999999999995</v>
      </c>
      <c r="V545" t="s">
        <v>277</v>
      </c>
      <c r="W545" t="s">
        <v>293</v>
      </c>
      <c r="X545" t="s">
        <v>279</v>
      </c>
      <c r="Y545" t="s">
        <v>316</v>
      </c>
      <c r="Z545" t="s">
        <v>234</v>
      </c>
      <c r="AB545" t="s">
        <v>386</v>
      </c>
      <c r="AC545" s="88">
        <f>AVERAGEIFS(Applicability!$M:$M,Applicability!$A:$A,W545,Applicability!$B:$B,Y545,Applicability!$C:$C,X545)</f>
        <v>0.18999999999999995</v>
      </c>
      <c r="AF545" s="88">
        <f t="shared" si="76"/>
        <v>0.18999999999999995</v>
      </c>
      <c r="AJ545" t="s">
        <v>277</v>
      </c>
      <c r="AK545" t="s">
        <v>293</v>
      </c>
      <c r="AL545" t="s">
        <v>279</v>
      </c>
      <c r="AM545" t="s">
        <v>316</v>
      </c>
      <c r="AN545" t="s">
        <v>234</v>
      </c>
      <c r="AP545" t="s">
        <v>386</v>
      </c>
      <c r="AQ545" s="88">
        <f>AVERAGEIFS(Applicability!$M:$M,Applicability!$A:$A,AK545,Applicability!$B:$B,AM545,Applicability!$C:$C,AL545)</f>
        <v>0.18999999999999995</v>
      </c>
      <c r="AT545" s="88">
        <f t="shared" si="77"/>
        <v>0.18999999999999995</v>
      </c>
    </row>
    <row r="546" spans="1:46">
      <c r="A546" t="s">
        <v>277</v>
      </c>
      <c r="B546" t="s">
        <v>293</v>
      </c>
      <c r="C546" t="s">
        <v>201</v>
      </c>
      <c r="D546" t="s">
        <v>88</v>
      </c>
      <c r="E546" t="s">
        <v>234</v>
      </c>
      <c r="G546" t="s">
        <v>386</v>
      </c>
      <c r="H546" s="88">
        <f>AVERAGEIFS(Applicability!$M:$M,Applicability!$A:$A,B546,Applicability!$B:$B,D546,Applicability!$C:$C,C546)</f>
        <v>0.18999999999999995</v>
      </c>
      <c r="K546" s="88">
        <f t="shared" si="75"/>
        <v>0.18999999999999995</v>
      </c>
      <c r="V546" t="s">
        <v>277</v>
      </c>
      <c r="W546" t="s">
        <v>293</v>
      </c>
      <c r="X546" t="s">
        <v>201</v>
      </c>
      <c r="Y546" t="s">
        <v>88</v>
      </c>
      <c r="Z546" t="s">
        <v>234</v>
      </c>
      <c r="AB546" t="s">
        <v>386</v>
      </c>
      <c r="AC546" s="88">
        <f>AVERAGEIFS(Applicability!$M:$M,Applicability!$A:$A,W546,Applicability!$B:$B,Y546,Applicability!$C:$C,X546)</f>
        <v>0.18999999999999995</v>
      </c>
      <c r="AF546" s="88">
        <f t="shared" si="76"/>
        <v>0.18999999999999995</v>
      </c>
      <c r="AJ546" t="s">
        <v>277</v>
      </c>
      <c r="AK546" t="s">
        <v>293</v>
      </c>
      <c r="AL546" t="s">
        <v>201</v>
      </c>
      <c r="AM546" t="s">
        <v>88</v>
      </c>
      <c r="AN546" t="s">
        <v>234</v>
      </c>
      <c r="AP546" t="s">
        <v>386</v>
      </c>
      <c r="AQ546" s="88">
        <f>AVERAGEIFS(Applicability!$M:$M,Applicability!$A:$A,AK546,Applicability!$B:$B,AM546,Applicability!$C:$C,AL546)</f>
        <v>0.18999999999999995</v>
      </c>
      <c r="AT546" s="88">
        <f t="shared" si="77"/>
        <v>0.18999999999999995</v>
      </c>
    </row>
    <row r="547" spans="1:46">
      <c r="A547" t="s">
        <v>277</v>
      </c>
      <c r="B547" t="s">
        <v>293</v>
      </c>
      <c r="C547" t="s">
        <v>201</v>
      </c>
      <c r="D547" t="s">
        <v>199</v>
      </c>
      <c r="E547" t="s">
        <v>234</v>
      </c>
      <c r="G547" t="s">
        <v>386</v>
      </c>
      <c r="H547" s="88">
        <f>AVERAGEIFS(Applicability!$M:$M,Applicability!$A:$A,B547,Applicability!$B:$B,D547,Applicability!$C:$C,C547)</f>
        <v>0.18999999999999995</v>
      </c>
      <c r="K547" s="88">
        <f t="shared" si="75"/>
        <v>0.18999999999999995</v>
      </c>
      <c r="V547" t="s">
        <v>277</v>
      </c>
      <c r="W547" t="s">
        <v>293</v>
      </c>
      <c r="X547" t="s">
        <v>201</v>
      </c>
      <c r="Y547" t="s">
        <v>199</v>
      </c>
      <c r="Z547" t="s">
        <v>234</v>
      </c>
      <c r="AB547" t="s">
        <v>386</v>
      </c>
      <c r="AC547" s="88">
        <f>AVERAGEIFS(Applicability!$M:$M,Applicability!$A:$A,W547,Applicability!$B:$B,Y547,Applicability!$C:$C,X547)</f>
        <v>0.18999999999999995</v>
      </c>
      <c r="AF547" s="88">
        <f t="shared" si="76"/>
        <v>0.18999999999999995</v>
      </c>
      <c r="AJ547" t="s">
        <v>277</v>
      </c>
      <c r="AK547" t="s">
        <v>293</v>
      </c>
      <c r="AL547" t="s">
        <v>201</v>
      </c>
      <c r="AM547" t="s">
        <v>199</v>
      </c>
      <c r="AN547" t="s">
        <v>234</v>
      </c>
      <c r="AP547" t="s">
        <v>386</v>
      </c>
      <c r="AQ547" s="88">
        <f>AVERAGEIFS(Applicability!$M:$M,Applicability!$A:$A,AK547,Applicability!$B:$B,AM547,Applicability!$C:$C,AL547)</f>
        <v>0.18999999999999995</v>
      </c>
      <c r="AT547" s="88">
        <f t="shared" si="77"/>
        <v>0.18999999999999995</v>
      </c>
    </row>
    <row r="548" spans="1:46">
      <c r="A548" t="s">
        <v>277</v>
      </c>
      <c r="B548" t="s">
        <v>293</v>
      </c>
      <c r="C548" t="s">
        <v>201</v>
      </c>
      <c r="D548" t="s">
        <v>316</v>
      </c>
      <c r="E548" t="s">
        <v>234</v>
      </c>
      <c r="G548" t="s">
        <v>386</v>
      </c>
      <c r="H548" s="88">
        <f>AVERAGEIFS(Applicability!$M:$M,Applicability!$A:$A,B548,Applicability!$B:$B,D548,Applicability!$C:$C,C548)</f>
        <v>0.18999999999999995</v>
      </c>
      <c r="K548" s="88">
        <f t="shared" si="75"/>
        <v>0.18999999999999995</v>
      </c>
      <c r="V548" t="s">
        <v>277</v>
      </c>
      <c r="W548" t="s">
        <v>293</v>
      </c>
      <c r="X548" t="s">
        <v>201</v>
      </c>
      <c r="Y548" t="s">
        <v>316</v>
      </c>
      <c r="Z548" t="s">
        <v>234</v>
      </c>
      <c r="AB548" t="s">
        <v>386</v>
      </c>
      <c r="AC548" s="88">
        <f>AVERAGEIFS(Applicability!$M:$M,Applicability!$A:$A,W548,Applicability!$B:$B,Y548,Applicability!$C:$C,X548)</f>
        <v>0.18999999999999995</v>
      </c>
      <c r="AF548" s="88">
        <f t="shared" si="76"/>
        <v>0.18999999999999995</v>
      </c>
      <c r="AJ548" t="s">
        <v>277</v>
      </c>
      <c r="AK548" t="s">
        <v>293</v>
      </c>
      <c r="AL548" t="s">
        <v>201</v>
      </c>
      <c r="AM548" t="s">
        <v>316</v>
      </c>
      <c r="AN548" t="s">
        <v>234</v>
      </c>
      <c r="AP548" t="s">
        <v>386</v>
      </c>
      <c r="AQ548" s="88">
        <f>AVERAGEIFS(Applicability!$M:$M,Applicability!$A:$A,AK548,Applicability!$B:$B,AM548,Applicability!$C:$C,AL548)</f>
        <v>0.18999999999999995</v>
      </c>
      <c r="AT548" s="88">
        <f t="shared" si="77"/>
        <v>0.18999999999999995</v>
      </c>
    </row>
    <row r="549" spans="1:46">
      <c r="A549" t="s">
        <v>277</v>
      </c>
      <c r="B549" t="s">
        <v>294</v>
      </c>
      <c r="C549" t="s">
        <v>279</v>
      </c>
      <c r="D549" t="s">
        <v>88</v>
      </c>
      <c r="E549" t="s">
        <v>234</v>
      </c>
      <c r="G549" t="s">
        <v>386</v>
      </c>
      <c r="H549" s="88">
        <f>AVERAGEIFS(Applicability!$M:$M,Applicability!$A:$A,B549,Applicability!$B:$B,D549,Applicability!$C:$C,C549)</f>
        <v>2.2400000000000021E-2</v>
      </c>
      <c r="K549" s="88">
        <f t="shared" si="75"/>
        <v>2.2400000000000021E-2</v>
      </c>
      <c r="V549" t="s">
        <v>277</v>
      </c>
      <c r="W549" t="s">
        <v>294</v>
      </c>
      <c r="X549" t="s">
        <v>279</v>
      </c>
      <c r="Y549" t="s">
        <v>88</v>
      </c>
      <c r="Z549" t="s">
        <v>234</v>
      </c>
      <c r="AB549" t="s">
        <v>386</v>
      </c>
      <c r="AC549" s="88">
        <f>AVERAGEIFS(Applicability!$M:$M,Applicability!$A:$A,W549,Applicability!$B:$B,Y549,Applicability!$C:$C,X549)</f>
        <v>2.2400000000000021E-2</v>
      </c>
      <c r="AF549" s="88">
        <f t="shared" si="76"/>
        <v>2.2400000000000021E-2</v>
      </c>
      <c r="AJ549" t="s">
        <v>277</v>
      </c>
      <c r="AK549" t="s">
        <v>294</v>
      </c>
      <c r="AL549" t="s">
        <v>279</v>
      </c>
      <c r="AM549" t="s">
        <v>88</v>
      </c>
      <c r="AN549" t="s">
        <v>234</v>
      </c>
      <c r="AP549" t="s">
        <v>386</v>
      </c>
      <c r="AQ549" s="88">
        <f>AVERAGEIFS(Applicability!$M:$M,Applicability!$A:$A,AK549,Applicability!$B:$B,AM549,Applicability!$C:$C,AL549)</f>
        <v>2.2400000000000021E-2</v>
      </c>
      <c r="AT549" s="88">
        <f t="shared" si="77"/>
        <v>2.2400000000000021E-2</v>
      </c>
    </row>
    <row r="550" spans="1:46">
      <c r="A550" t="s">
        <v>277</v>
      </c>
      <c r="B550" t="s">
        <v>294</v>
      </c>
      <c r="C550" t="s">
        <v>279</v>
      </c>
      <c r="D550" t="s">
        <v>199</v>
      </c>
      <c r="E550" t="s">
        <v>234</v>
      </c>
      <c r="G550" t="s">
        <v>386</v>
      </c>
      <c r="H550" s="88">
        <f>AVERAGEIFS(Applicability!$M:$M,Applicability!$A:$A,B550,Applicability!$B:$B,D550,Applicability!$C:$C,C550)</f>
        <v>1.5000000000000036E-2</v>
      </c>
      <c r="K550" s="88">
        <f t="shared" si="75"/>
        <v>1.5000000000000036E-2</v>
      </c>
      <c r="V550" t="s">
        <v>277</v>
      </c>
      <c r="W550" t="s">
        <v>294</v>
      </c>
      <c r="X550" t="s">
        <v>279</v>
      </c>
      <c r="Y550" t="s">
        <v>199</v>
      </c>
      <c r="Z550" t="s">
        <v>234</v>
      </c>
      <c r="AB550" t="s">
        <v>386</v>
      </c>
      <c r="AC550" s="88">
        <f>AVERAGEIFS(Applicability!$M:$M,Applicability!$A:$A,W550,Applicability!$B:$B,Y550,Applicability!$C:$C,X550)</f>
        <v>1.5000000000000036E-2</v>
      </c>
      <c r="AF550" s="88">
        <f t="shared" si="76"/>
        <v>1.5000000000000036E-2</v>
      </c>
      <c r="AJ550" t="s">
        <v>277</v>
      </c>
      <c r="AK550" t="s">
        <v>294</v>
      </c>
      <c r="AL550" t="s">
        <v>279</v>
      </c>
      <c r="AM550" t="s">
        <v>199</v>
      </c>
      <c r="AN550" t="s">
        <v>234</v>
      </c>
      <c r="AP550" t="s">
        <v>386</v>
      </c>
      <c r="AQ550" s="88">
        <f>AVERAGEIFS(Applicability!$M:$M,Applicability!$A:$A,AK550,Applicability!$B:$B,AM550,Applicability!$C:$C,AL550)</f>
        <v>1.5000000000000036E-2</v>
      </c>
      <c r="AT550" s="88">
        <f t="shared" si="77"/>
        <v>1.5000000000000036E-2</v>
      </c>
    </row>
    <row r="551" spans="1:46">
      <c r="A551" t="s">
        <v>277</v>
      </c>
      <c r="B551" t="s">
        <v>294</v>
      </c>
      <c r="C551" t="s">
        <v>279</v>
      </c>
      <c r="D551" t="s">
        <v>316</v>
      </c>
      <c r="E551" t="s">
        <v>234</v>
      </c>
      <c r="G551" t="s">
        <v>386</v>
      </c>
      <c r="H551" s="88">
        <f>AVERAGEIFS(Applicability!$M:$M,Applicability!$A:$A,B551,Applicability!$B:$B,D551,Applicability!$C:$C,C551)</f>
        <v>7.9999999999999988E-2</v>
      </c>
      <c r="K551" s="88">
        <f t="shared" si="75"/>
        <v>7.9999999999999988E-2</v>
      </c>
      <c r="V551" t="s">
        <v>277</v>
      </c>
      <c r="W551" t="s">
        <v>294</v>
      </c>
      <c r="X551" t="s">
        <v>279</v>
      </c>
      <c r="Y551" t="s">
        <v>316</v>
      </c>
      <c r="Z551" t="s">
        <v>234</v>
      </c>
      <c r="AB551" t="s">
        <v>386</v>
      </c>
      <c r="AC551" s="88">
        <f>AVERAGEIFS(Applicability!$M:$M,Applicability!$A:$A,W551,Applicability!$B:$B,Y551,Applicability!$C:$C,X551)</f>
        <v>7.9999999999999988E-2</v>
      </c>
      <c r="AF551" s="88">
        <f t="shared" si="76"/>
        <v>7.9999999999999988E-2</v>
      </c>
      <c r="AJ551" t="s">
        <v>277</v>
      </c>
      <c r="AK551" t="s">
        <v>294</v>
      </c>
      <c r="AL551" t="s">
        <v>279</v>
      </c>
      <c r="AM551" t="s">
        <v>316</v>
      </c>
      <c r="AN551" t="s">
        <v>234</v>
      </c>
      <c r="AP551" t="s">
        <v>386</v>
      </c>
      <c r="AQ551" s="88">
        <f>AVERAGEIFS(Applicability!$M:$M,Applicability!$A:$A,AK551,Applicability!$B:$B,AM551,Applicability!$C:$C,AL551)</f>
        <v>7.9999999999999988E-2</v>
      </c>
      <c r="AT551" s="88">
        <f t="shared" si="77"/>
        <v>7.9999999999999988E-2</v>
      </c>
    </row>
    <row r="552" spans="1:46">
      <c r="A552" t="s">
        <v>277</v>
      </c>
      <c r="B552" t="s">
        <v>294</v>
      </c>
      <c r="C552" t="s">
        <v>201</v>
      </c>
      <c r="D552" t="s">
        <v>88</v>
      </c>
      <c r="E552" t="s">
        <v>234</v>
      </c>
      <c r="G552" t="s">
        <v>386</v>
      </c>
      <c r="H552" s="88">
        <f>AVERAGEIFS(Applicability!$M:$M,Applicability!$A:$A,B552,Applicability!$B:$B,D552,Applicability!$C:$C,C552)</f>
        <v>3.3600000000000033E-2</v>
      </c>
      <c r="K552" s="88">
        <f t="shared" si="75"/>
        <v>3.3600000000000033E-2</v>
      </c>
      <c r="V552" t="s">
        <v>277</v>
      </c>
      <c r="W552" t="s">
        <v>294</v>
      </c>
      <c r="X552" t="s">
        <v>201</v>
      </c>
      <c r="Y552" t="s">
        <v>88</v>
      </c>
      <c r="Z552" t="s">
        <v>234</v>
      </c>
      <c r="AB552" t="s">
        <v>386</v>
      </c>
      <c r="AC552" s="88">
        <f>AVERAGEIFS(Applicability!$M:$M,Applicability!$A:$A,W552,Applicability!$B:$B,Y552,Applicability!$C:$C,X552)</f>
        <v>3.3600000000000033E-2</v>
      </c>
      <c r="AF552" s="88">
        <f t="shared" si="76"/>
        <v>3.3600000000000033E-2</v>
      </c>
      <c r="AJ552" t="s">
        <v>277</v>
      </c>
      <c r="AK552" t="s">
        <v>294</v>
      </c>
      <c r="AL552" t="s">
        <v>201</v>
      </c>
      <c r="AM552" t="s">
        <v>88</v>
      </c>
      <c r="AN552" t="s">
        <v>234</v>
      </c>
      <c r="AP552" t="s">
        <v>386</v>
      </c>
      <c r="AQ552" s="88">
        <f>AVERAGEIFS(Applicability!$M:$M,Applicability!$A:$A,AK552,Applicability!$B:$B,AM552,Applicability!$C:$C,AL552)</f>
        <v>3.3600000000000033E-2</v>
      </c>
      <c r="AT552" s="88">
        <f t="shared" si="77"/>
        <v>3.3600000000000033E-2</v>
      </c>
    </row>
    <row r="553" spans="1:46">
      <c r="A553" t="s">
        <v>277</v>
      </c>
      <c r="B553" t="s">
        <v>294</v>
      </c>
      <c r="C553" t="s">
        <v>201</v>
      </c>
      <c r="D553" t="s">
        <v>199</v>
      </c>
      <c r="E553" t="s">
        <v>234</v>
      </c>
      <c r="G553" t="s">
        <v>386</v>
      </c>
      <c r="H553" s="88">
        <f>AVERAGEIFS(Applicability!$M:$M,Applicability!$A:$A,B553,Applicability!$B:$B,D553,Applicability!$C:$C,C553)</f>
        <v>1.5000000000000036E-2</v>
      </c>
      <c r="K553" s="88">
        <f t="shared" si="75"/>
        <v>1.5000000000000036E-2</v>
      </c>
      <c r="V553" t="s">
        <v>277</v>
      </c>
      <c r="W553" t="s">
        <v>294</v>
      </c>
      <c r="X553" t="s">
        <v>201</v>
      </c>
      <c r="Y553" t="s">
        <v>199</v>
      </c>
      <c r="Z553" t="s">
        <v>234</v>
      </c>
      <c r="AB553" t="s">
        <v>386</v>
      </c>
      <c r="AC553" s="88">
        <f>AVERAGEIFS(Applicability!$M:$M,Applicability!$A:$A,W553,Applicability!$B:$B,Y553,Applicability!$C:$C,X553)</f>
        <v>1.5000000000000036E-2</v>
      </c>
      <c r="AF553" s="88">
        <f t="shared" si="76"/>
        <v>1.5000000000000036E-2</v>
      </c>
      <c r="AJ553" t="s">
        <v>277</v>
      </c>
      <c r="AK553" t="s">
        <v>294</v>
      </c>
      <c r="AL553" t="s">
        <v>201</v>
      </c>
      <c r="AM553" t="s">
        <v>199</v>
      </c>
      <c r="AN553" t="s">
        <v>234</v>
      </c>
      <c r="AP553" t="s">
        <v>386</v>
      </c>
      <c r="AQ553" s="88">
        <f>AVERAGEIFS(Applicability!$M:$M,Applicability!$A:$A,AK553,Applicability!$B:$B,AM553,Applicability!$C:$C,AL553)</f>
        <v>1.5000000000000036E-2</v>
      </c>
      <c r="AT553" s="88">
        <f t="shared" si="77"/>
        <v>1.5000000000000036E-2</v>
      </c>
    </row>
    <row r="554" spans="1:46">
      <c r="A554" t="s">
        <v>277</v>
      </c>
      <c r="B554" t="s">
        <v>294</v>
      </c>
      <c r="C554" t="s">
        <v>201</v>
      </c>
      <c r="D554" t="s">
        <v>316</v>
      </c>
      <c r="E554" t="s">
        <v>234</v>
      </c>
      <c r="G554" t="s">
        <v>386</v>
      </c>
      <c r="H554" s="88">
        <f>AVERAGEIFS(Applicability!$M:$M,Applicability!$A:$A,B554,Applicability!$B:$B,D554,Applicability!$C:$C,C554)</f>
        <v>7.9999999999999988E-2</v>
      </c>
      <c r="K554" s="88">
        <f t="shared" si="75"/>
        <v>7.9999999999999988E-2</v>
      </c>
      <c r="V554" t="s">
        <v>277</v>
      </c>
      <c r="W554" t="s">
        <v>294</v>
      </c>
      <c r="X554" t="s">
        <v>201</v>
      </c>
      <c r="Y554" t="s">
        <v>316</v>
      </c>
      <c r="Z554" t="s">
        <v>234</v>
      </c>
      <c r="AB554" t="s">
        <v>386</v>
      </c>
      <c r="AC554" s="88">
        <f>AVERAGEIFS(Applicability!$M:$M,Applicability!$A:$A,W554,Applicability!$B:$B,Y554,Applicability!$C:$C,X554)</f>
        <v>7.9999999999999988E-2</v>
      </c>
      <c r="AF554" s="88">
        <f t="shared" si="76"/>
        <v>7.9999999999999988E-2</v>
      </c>
      <c r="AJ554" t="s">
        <v>277</v>
      </c>
      <c r="AK554" t="s">
        <v>294</v>
      </c>
      <c r="AL554" t="s">
        <v>201</v>
      </c>
      <c r="AM554" t="s">
        <v>316</v>
      </c>
      <c r="AN554" t="s">
        <v>234</v>
      </c>
      <c r="AP554" t="s">
        <v>386</v>
      </c>
      <c r="AQ554" s="88">
        <f>AVERAGEIFS(Applicability!$M:$M,Applicability!$A:$A,AK554,Applicability!$B:$B,AM554,Applicability!$C:$C,AL554)</f>
        <v>7.9999999999999988E-2</v>
      </c>
      <c r="AT554" s="88">
        <f t="shared" si="77"/>
        <v>7.9999999999999988E-2</v>
      </c>
    </row>
    <row r="555" spans="1:46">
      <c r="A555" t="s">
        <v>277</v>
      </c>
      <c r="B555" t="s">
        <v>295</v>
      </c>
      <c r="C555" t="s">
        <v>279</v>
      </c>
      <c r="D555" t="s">
        <v>88</v>
      </c>
      <c r="E555" t="s">
        <v>232</v>
      </c>
      <c r="G555" t="s">
        <v>386</v>
      </c>
      <c r="H555" s="88">
        <f>AVERAGEIFS(Applicability!$M:$M,Applicability!$A:$A,B555,Applicability!$B:$B,D555,Applicability!$C:$C,C555)</f>
        <v>6.7500000000000058E-4</v>
      </c>
      <c r="I555">
        <v>4</v>
      </c>
      <c r="J555" s="87">
        <f t="shared" ref="J555:J566" si="78">H555</f>
        <v>6.7500000000000058E-4</v>
      </c>
      <c r="K555" s="88">
        <f t="shared" si="75"/>
        <v>6.7500000000000058E-4</v>
      </c>
      <c r="V555" t="s">
        <v>277</v>
      </c>
      <c r="W555" t="s">
        <v>295</v>
      </c>
      <c r="X555" t="s">
        <v>279</v>
      </c>
      <c r="Y555" t="s">
        <v>88</v>
      </c>
      <c r="Z555" t="s">
        <v>232</v>
      </c>
      <c r="AB555" t="s">
        <v>386</v>
      </c>
      <c r="AC555" s="88">
        <f>AVERAGEIFS(Applicability!$M:$M,Applicability!$A:$A,W555,Applicability!$B:$B,Y555,Applicability!$C:$C,X555)</f>
        <v>6.7500000000000058E-4</v>
      </c>
      <c r="AD555">
        <v>4</v>
      </c>
      <c r="AE555" s="87">
        <f t="shared" ref="AE555:AE566" si="79">AC555</f>
        <v>6.7500000000000058E-4</v>
      </c>
      <c r="AF555" s="88">
        <f t="shared" si="76"/>
        <v>6.7500000000000058E-4</v>
      </c>
      <c r="AJ555" t="s">
        <v>277</v>
      </c>
      <c r="AK555" t="s">
        <v>295</v>
      </c>
      <c r="AL555" t="s">
        <v>279</v>
      </c>
      <c r="AM555" t="s">
        <v>88</v>
      </c>
      <c r="AN555" t="s">
        <v>232</v>
      </c>
      <c r="AP555" t="s">
        <v>386</v>
      </c>
      <c r="AQ555" s="88">
        <f>AVERAGEIFS(Applicability!$M:$M,Applicability!$A:$A,AK555,Applicability!$B:$B,AM555,Applicability!$C:$C,AL555)</f>
        <v>6.7500000000000058E-4</v>
      </c>
      <c r="AR555">
        <v>4</v>
      </c>
      <c r="AS555" s="87">
        <f t="shared" ref="AS555:AS566" si="80">AQ555</f>
        <v>6.7500000000000058E-4</v>
      </c>
      <c r="AT555" s="88">
        <f t="shared" si="77"/>
        <v>6.7500000000000058E-4</v>
      </c>
    </row>
    <row r="556" spans="1:46">
      <c r="A556" t="s">
        <v>277</v>
      </c>
      <c r="B556" t="s">
        <v>295</v>
      </c>
      <c r="C556" t="s">
        <v>279</v>
      </c>
      <c r="D556" t="s">
        <v>199</v>
      </c>
      <c r="E556" t="s">
        <v>232</v>
      </c>
      <c r="G556" t="s">
        <v>386</v>
      </c>
      <c r="H556" s="88">
        <f>AVERAGEIFS(Applicability!$M:$M,Applicability!$A:$A,B556,Applicability!$B:$B,D556,Applicability!$C:$C,C556)</f>
        <v>2.2499999999999998E-3</v>
      </c>
      <c r="I556">
        <v>4</v>
      </c>
      <c r="J556" s="87">
        <f t="shared" si="78"/>
        <v>2.2499999999999998E-3</v>
      </c>
      <c r="K556" s="88">
        <f t="shared" si="75"/>
        <v>2.2499999999999998E-3</v>
      </c>
      <c r="V556" t="s">
        <v>277</v>
      </c>
      <c r="W556" t="s">
        <v>295</v>
      </c>
      <c r="X556" t="s">
        <v>279</v>
      </c>
      <c r="Y556" t="s">
        <v>199</v>
      </c>
      <c r="Z556" t="s">
        <v>232</v>
      </c>
      <c r="AB556" t="s">
        <v>386</v>
      </c>
      <c r="AC556" s="88">
        <f>AVERAGEIFS(Applicability!$M:$M,Applicability!$A:$A,W556,Applicability!$B:$B,Y556,Applicability!$C:$C,X556)</f>
        <v>2.2499999999999998E-3</v>
      </c>
      <c r="AD556">
        <v>4</v>
      </c>
      <c r="AE556" s="87">
        <f t="shared" si="79"/>
        <v>2.2499999999999998E-3</v>
      </c>
      <c r="AF556" s="88">
        <f t="shared" si="76"/>
        <v>2.2499999999999998E-3</v>
      </c>
      <c r="AJ556" t="s">
        <v>277</v>
      </c>
      <c r="AK556" t="s">
        <v>295</v>
      </c>
      <c r="AL556" t="s">
        <v>279</v>
      </c>
      <c r="AM556" t="s">
        <v>199</v>
      </c>
      <c r="AN556" t="s">
        <v>232</v>
      </c>
      <c r="AP556" t="s">
        <v>386</v>
      </c>
      <c r="AQ556" s="88">
        <f>AVERAGEIFS(Applicability!$M:$M,Applicability!$A:$A,AK556,Applicability!$B:$B,AM556,Applicability!$C:$C,AL556)</f>
        <v>2.2499999999999998E-3</v>
      </c>
      <c r="AR556">
        <v>4</v>
      </c>
      <c r="AS556" s="87">
        <f t="shared" si="80"/>
        <v>2.2499999999999998E-3</v>
      </c>
      <c r="AT556" s="88">
        <f t="shared" si="77"/>
        <v>2.2499999999999998E-3</v>
      </c>
    </row>
    <row r="557" spans="1:46">
      <c r="A557" t="s">
        <v>277</v>
      </c>
      <c r="B557" t="s">
        <v>295</v>
      </c>
      <c r="C557" t="s">
        <v>279</v>
      </c>
      <c r="D557" t="s">
        <v>316</v>
      </c>
      <c r="E557" t="s">
        <v>232</v>
      </c>
      <c r="G557" t="s">
        <v>386</v>
      </c>
      <c r="H557" s="88">
        <f>AVERAGEIFS(Applicability!$M:$M,Applicability!$A:$A,B557,Applicability!$B:$B,D557,Applicability!$C:$C,C557)</f>
        <v>2.2499999999999998E-3</v>
      </c>
      <c r="I557">
        <v>4</v>
      </c>
      <c r="J557" s="87">
        <f t="shared" si="78"/>
        <v>2.2499999999999998E-3</v>
      </c>
      <c r="K557" s="88">
        <f t="shared" si="75"/>
        <v>2.2499999999999998E-3</v>
      </c>
      <c r="V557" t="s">
        <v>277</v>
      </c>
      <c r="W557" t="s">
        <v>295</v>
      </c>
      <c r="X557" t="s">
        <v>279</v>
      </c>
      <c r="Y557" t="s">
        <v>316</v>
      </c>
      <c r="Z557" t="s">
        <v>232</v>
      </c>
      <c r="AB557" t="s">
        <v>386</v>
      </c>
      <c r="AC557" s="88">
        <f>AVERAGEIFS(Applicability!$M:$M,Applicability!$A:$A,W557,Applicability!$B:$B,Y557,Applicability!$C:$C,X557)</f>
        <v>2.2499999999999998E-3</v>
      </c>
      <c r="AD557">
        <v>4</v>
      </c>
      <c r="AE557" s="87">
        <f t="shared" si="79"/>
        <v>2.2499999999999998E-3</v>
      </c>
      <c r="AF557" s="88">
        <f t="shared" si="76"/>
        <v>2.2499999999999998E-3</v>
      </c>
      <c r="AJ557" t="s">
        <v>277</v>
      </c>
      <c r="AK557" t="s">
        <v>295</v>
      </c>
      <c r="AL557" t="s">
        <v>279</v>
      </c>
      <c r="AM557" t="s">
        <v>316</v>
      </c>
      <c r="AN557" t="s">
        <v>232</v>
      </c>
      <c r="AP557" t="s">
        <v>386</v>
      </c>
      <c r="AQ557" s="88">
        <f>AVERAGEIFS(Applicability!$M:$M,Applicability!$A:$A,AK557,Applicability!$B:$B,AM557,Applicability!$C:$C,AL557)</f>
        <v>2.2499999999999998E-3</v>
      </c>
      <c r="AR557">
        <v>4</v>
      </c>
      <c r="AS557" s="87">
        <f t="shared" si="80"/>
        <v>2.2499999999999998E-3</v>
      </c>
      <c r="AT557" s="88">
        <f t="shared" si="77"/>
        <v>2.2499999999999998E-3</v>
      </c>
    </row>
    <row r="558" spans="1:46">
      <c r="A558" t="s">
        <v>277</v>
      </c>
      <c r="B558" t="s">
        <v>295</v>
      </c>
      <c r="C558" t="s">
        <v>201</v>
      </c>
      <c r="D558" t="s">
        <v>88</v>
      </c>
      <c r="E558" t="s">
        <v>232</v>
      </c>
      <c r="G558" t="s">
        <v>386</v>
      </c>
      <c r="H558" s="88">
        <f>AVERAGEIFS(Applicability!$M:$M,Applicability!$A:$A,B558,Applicability!$B:$B,D558,Applicability!$C:$C,C558)</f>
        <v>9.7200000000000009E-2</v>
      </c>
      <c r="I558">
        <v>4</v>
      </c>
      <c r="J558" s="87">
        <f t="shared" si="78"/>
        <v>9.7200000000000009E-2</v>
      </c>
      <c r="K558" s="88">
        <f t="shared" si="75"/>
        <v>9.7200000000000009E-2</v>
      </c>
      <c r="V558" t="s">
        <v>277</v>
      </c>
      <c r="W558" t="s">
        <v>295</v>
      </c>
      <c r="X558" t="s">
        <v>201</v>
      </c>
      <c r="Y558" t="s">
        <v>88</v>
      </c>
      <c r="Z558" t="s">
        <v>232</v>
      </c>
      <c r="AB558" t="s">
        <v>386</v>
      </c>
      <c r="AC558" s="88">
        <f>AVERAGEIFS(Applicability!$M:$M,Applicability!$A:$A,W558,Applicability!$B:$B,Y558,Applicability!$C:$C,X558)</f>
        <v>9.7200000000000009E-2</v>
      </c>
      <c r="AD558">
        <v>4</v>
      </c>
      <c r="AE558" s="87">
        <f t="shared" si="79"/>
        <v>9.7200000000000009E-2</v>
      </c>
      <c r="AF558" s="88">
        <f t="shared" si="76"/>
        <v>9.7200000000000009E-2</v>
      </c>
      <c r="AJ558" t="s">
        <v>277</v>
      </c>
      <c r="AK558" t="s">
        <v>295</v>
      </c>
      <c r="AL558" t="s">
        <v>201</v>
      </c>
      <c r="AM558" t="s">
        <v>88</v>
      </c>
      <c r="AN558" t="s">
        <v>232</v>
      </c>
      <c r="AP558" t="s">
        <v>386</v>
      </c>
      <c r="AQ558" s="88">
        <f>AVERAGEIFS(Applicability!$M:$M,Applicability!$A:$A,AK558,Applicability!$B:$B,AM558,Applicability!$C:$C,AL558)</f>
        <v>9.7200000000000009E-2</v>
      </c>
      <c r="AR558">
        <v>4</v>
      </c>
      <c r="AS558" s="87">
        <f t="shared" si="80"/>
        <v>9.7200000000000009E-2</v>
      </c>
      <c r="AT558" s="88">
        <f t="shared" si="77"/>
        <v>9.7200000000000009E-2</v>
      </c>
    </row>
    <row r="559" spans="1:46">
      <c r="A559" t="s">
        <v>277</v>
      </c>
      <c r="B559" t="s">
        <v>295</v>
      </c>
      <c r="C559" t="s">
        <v>201</v>
      </c>
      <c r="D559" t="s">
        <v>199</v>
      </c>
      <c r="E559" t="s">
        <v>232</v>
      </c>
      <c r="G559" t="s">
        <v>386</v>
      </c>
      <c r="H559" s="88">
        <f>AVERAGEIFS(Applicability!$M:$M,Applicability!$A:$A,B559,Applicability!$B:$B,D559,Applicability!$C:$C,C559)</f>
        <v>2.7E-2</v>
      </c>
      <c r="I559">
        <v>4</v>
      </c>
      <c r="J559" s="87">
        <f t="shared" si="78"/>
        <v>2.7E-2</v>
      </c>
      <c r="K559" s="88">
        <f t="shared" si="75"/>
        <v>2.7E-2</v>
      </c>
      <c r="V559" t="s">
        <v>277</v>
      </c>
      <c r="W559" t="s">
        <v>295</v>
      </c>
      <c r="X559" t="s">
        <v>201</v>
      </c>
      <c r="Y559" t="s">
        <v>199</v>
      </c>
      <c r="Z559" t="s">
        <v>232</v>
      </c>
      <c r="AB559" t="s">
        <v>386</v>
      </c>
      <c r="AC559" s="88">
        <f>AVERAGEIFS(Applicability!$M:$M,Applicability!$A:$A,W559,Applicability!$B:$B,Y559,Applicability!$C:$C,X559)</f>
        <v>2.7E-2</v>
      </c>
      <c r="AD559">
        <v>4</v>
      </c>
      <c r="AE559" s="87">
        <f t="shared" si="79"/>
        <v>2.7E-2</v>
      </c>
      <c r="AF559" s="88">
        <f t="shared" si="76"/>
        <v>2.7E-2</v>
      </c>
      <c r="AJ559" t="s">
        <v>277</v>
      </c>
      <c r="AK559" t="s">
        <v>295</v>
      </c>
      <c r="AL559" t="s">
        <v>201</v>
      </c>
      <c r="AM559" t="s">
        <v>199</v>
      </c>
      <c r="AN559" t="s">
        <v>232</v>
      </c>
      <c r="AP559" t="s">
        <v>386</v>
      </c>
      <c r="AQ559" s="88">
        <f>AVERAGEIFS(Applicability!$M:$M,Applicability!$A:$A,AK559,Applicability!$B:$B,AM559,Applicability!$C:$C,AL559)</f>
        <v>2.7E-2</v>
      </c>
      <c r="AR559">
        <v>4</v>
      </c>
      <c r="AS559" s="87">
        <f t="shared" si="80"/>
        <v>2.7E-2</v>
      </c>
      <c r="AT559" s="88">
        <f t="shared" si="77"/>
        <v>2.7E-2</v>
      </c>
    </row>
    <row r="560" spans="1:46">
      <c r="A560" t="s">
        <v>277</v>
      </c>
      <c r="B560" t="s">
        <v>295</v>
      </c>
      <c r="C560" t="s">
        <v>201</v>
      </c>
      <c r="D560" t="s">
        <v>316</v>
      </c>
      <c r="E560" t="s">
        <v>232</v>
      </c>
      <c r="G560" t="s">
        <v>386</v>
      </c>
      <c r="H560" s="88">
        <f>AVERAGEIFS(Applicability!$M:$M,Applicability!$A:$A,B560,Applicability!$B:$B,D560,Applicability!$C:$C,C560)</f>
        <v>2.7E-2</v>
      </c>
      <c r="I560">
        <v>4</v>
      </c>
      <c r="J560" s="87">
        <f t="shared" si="78"/>
        <v>2.7E-2</v>
      </c>
      <c r="K560" s="88">
        <f t="shared" si="75"/>
        <v>2.7E-2</v>
      </c>
      <c r="V560" t="s">
        <v>277</v>
      </c>
      <c r="W560" t="s">
        <v>295</v>
      </c>
      <c r="X560" t="s">
        <v>201</v>
      </c>
      <c r="Y560" t="s">
        <v>316</v>
      </c>
      <c r="Z560" t="s">
        <v>232</v>
      </c>
      <c r="AB560" t="s">
        <v>386</v>
      </c>
      <c r="AC560" s="88">
        <f>AVERAGEIFS(Applicability!$M:$M,Applicability!$A:$A,W560,Applicability!$B:$B,Y560,Applicability!$C:$C,X560)</f>
        <v>2.7E-2</v>
      </c>
      <c r="AD560">
        <v>4</v>
      </c>
      <c r="AE560" s="87">
        <f t="shared" si="79"/>
        <v>2.7E-2</v>
      </c>
      <c r="AF560" s="88">
        <f t="shared" si="76"/>
        <v>2.7E-2</v>
      </c>
      <c r="AJ560" t="s">
        <v>277</v>
      </c>
      <c r="AK560" t="s">
        <v>295</v>
      </c>
      <c r="AL560" t="s">
        <v>201</v>
      </c>
      <c r="AM560" t="s">
        <v>316</v>
      </c>
      <c r="AN560" t="s">
        <v>232</v>
      </c>
      <c r="AP560" t="s">
        <v>386</v>
      </c>
      <c r="AQ560" s="88">
        <f>AVERAGEIFS(Applicability!$M:$M,Applicability!$A:$A,AK560,Applicability!$B:$B,AM560,Applicability!$C:$C,AL560)</f>
        <v>2.7E-2</v>
      </c>
      <c r="AR560">
        <v>4</v>
      </c>
      <c r="AS560" s="87">
        <f t="shared" si="80"/>
        <v>2.7E-2</v>
      </c>
      <c r="AT560" s="88">
        <f t="shared" si="77"/>
        <v>2.7E-2</v>
      </c>
    </row>
    <row r="561" spans="1:46">
      <c r="A561" t="s">
        <v>277</v>
      </c>
      <c r="B561" t="s">
        <v>295</v>
      </c>
      <c r="C561" t="s">
        <v>279</v>
      </c>
      <c r="D561" t="s">
        <v>88</v>
      </c>
      <c r="E561" t="s">
        <v>234</v>
      </c>
      <c r="G561" t="s">
        <v>386</v>
      </c>
      <c r="H561" s="88">
        <f>AVERAGEIFS(Applicability!$M:$M,Applicability!$A:$A,B561,Applicability!$B:$B,D561,Applicability!$C:$C,C561)</f>
        <v>6.7500000000000058E-4</v>
      </c>
      <c r="I561">
        <v>4</v>
      </c>
      <c r="J561" s="87">
        <f t="shared" si="78"/>
        <v>6.7500000000000058E-4</v>
      </c>
      <c r="K561" s="88">
        <f t="shared" si="75"/>
        <v>6.7500000000000058E-4</v>
      </c>
      <c r="V561" t="s">
        <v>277</v>
      </c>
      <c r="W561" t="s">
        <v>295</v>
      </c>
      <c r="X561" t="s">
        <v>279</v>
      </c>
      <c r="Y561" t="s">
        <v>88</v>
      </c>
      <c r="Z561" t="s">
        <v>234</v>
      </c>
      <c r="AB561" t="s">
        <v>386</v>
      </c>
      <c r="AC561" s="88">
        <f>AVERAGEIFS(Applicability!$M:$M,Applicability!$A:$A,W561,Applicability!$B:$B,Y561,Applicability!$C:$C,X561)</f>
        <v>6.7500000000000058E-4</v>
      </c>
      <c r="AD561">
        <v>4</v>
      </c>
      <c r="AE561" s="87">
        <f t="shared" si="79"/>
        <v>6.7500000000000058E-4</v>
      </c>
      <c r="AF561" s="88">
        <f t="shared" si="76"/>
        <v>6.7500000000000058E-4</v>
      </c>
      <c r="AJ561" t="s">
        <v>277</v>
      </c>
      <c r="AK561" t="s">
        <v>295</v>
      </c>
      <c r="AL561" t="s">
        <v>279</v>
      </c>
      <c r="AM561" t="s">
        <v>88</v>
      </c>
      <c r="AN561" t="s">
        <v>234</v>
      </c>
      <c r="AP561" t="s">
        <v>386</v>
      </c>
      <c r="AQ561" s="88">
        <f>AVERAGEIFS(Applicability!$M:$M,Applicability!$A:$A,AK561,Applicability!$B:$B,AM561,Applicability!$C:$C,AL561)</f>
        <v>6.7500000000000058E-4</v>
      </c>
      <c r="AR561">
        <v>4</v>
      </c>
      <c r="AS561" s="87">
        <f t="shared" si="80"/>
        <v>6.7500000000000058E-4</v>
      </c>
      <c r="AT561" s="88">
        <f t="shared" si="77"/>
        <v>6.7500000000000058E-4</v>
      </c>
    </row>
    <row r="562" spans="1:46">
      <c r="A562" t="s">
        <v>277</v>
      </c>
      <c r="B562" t="s">
        <v>295</v>
      </c>
      <c r="C562" t="s">
        <v>279</v>
      </c>
      <c r="D562" t="s">
        <v>199</v>
      </c>
      <c r="E562" t="s">
        <v>234</v>
      </c>
      <c r="G562" t="s">
        <v>386</v>
      </c>
      <c r="H562" s="88">
        <f>AVERAGEIFS(Applicability!$M:$M,Applicability!$A:$A,B562,Applicability!$B:$B,D562,Applicability!$C:$C,C562)</f>
        <v>2.2499999999999998E-3</v>
      </c>
      <c r="I562">
        <v>4</v>
      </c>
      <c r="J562" s="87">
        <f t="shared" si="78"/>
        <v>2.2499999999999998E-3</v>
      </c>
      <c r="K562" s="88">
        <f t="shared" si="75"/>
        <v>2.2499999999999998E-3</v>
      </c>
      <c r="V562" t="s">
        <v>277</v>
      </c>
      <c r="W562" t="s">
        <v>295</v>
      </c>
      <c r="X562" t="s">
        <v>279</v>
      </c>
      <c r="Y562" t="s">
        <v>199</v>
      </c>
      <c r="Z562" t="s">
        <v>234</v>
      </c>
      <c r="AB562" t="s">
        <v>386</v>
      </c>
      <c r="AC562" s="88">
        <f>AVERAGEIFS(Applicability!$M:$M,Applicability!$A:$A,W562,Applicability!$B:$B,Y562,Applicability!$C:$C,X562)</f>
        <v>2.2499999999999998E-3</v>
      </c>
      <c r="AD562">
        <v>4</v>
      </c>
      <c r="AE562" s="87">
        <f t="shared" si="79"/>
        <v>2.2499999999999998E-3</v>
      </c>
      <c r="AF562" s="88">
        <f t="shared" si="76"/>
        <v>2.2499999999999998E-3</v>
      </c>
      <c r="AJ562" t="s">
        <v>277</v>
      </c>
      <c r="AK562" t="s">
        <v>295</v>
      </c>
      <c r="AL562" t="s">
        <v>279</v>
      </c>
      <c r="AM562" t="s">
        <v>199</v>
      </c>
      <c r="AN562" t="s">
        <v>234</v>
      </c>
      <c r="AP562" t="s">
        <v>386</v>
      </c>
      <c r="AQ562" s="88">
        <f>AVERAGEIFS(Applicability!$M:$M,Applicability!$A:$A,AK562,Applicability!$B:$B,AM562,Applicability!$C:$C,AL562)</f>
        <v>2.2499999999999998E-3</v>
      </c>
      <c r="AR562">
        <v>4</v>
      </c>
      <c r="AS562" s="87">
        <f t="shared" si="80"/>
        <v>2.2499999999999998E-3</v>
      </c>
      <c r="AT562" s="88">
        <f t="shared" si="77"/>
        <v>2.2499999999999998E-3</v>
      </c>
    </row>
    <row r="563" spans="1:46">
      <c r="A563" t="s">
        <v>277</v>
      </c>
      <c r="B563" t="s">
        <v>295</v>
      </c>
      <c r="C563" t="s">
        <v>279</v>
      </c>
      <c r="D563" t="s">
        <v>316</v>
      </c>
      <c r="E563" t="s">
        <v>234</v>
      </c>
      <c r="G563" t="s">
        <v>386</v>
      </c>
      <c r="H563" s="88">
        <f>AVERAGEIFS(Applicability!$M:$M,Applicability!$A:$A,B563,Applicability!$B:$B,D563,Applicability!$C:$C,C563)</f>
        <v>2.2499999999999998E-3</v>
      </c>
      <c r="I563">
        <v>4</v>
      </c>
      <c r="J563" s="87">
        <f t="shared" si="78"/>
        <v>2.2499999999999998E-3</v>
      </c>
      <c r="K563" s="88">
        <f t="shared" si="75"/>
        <v>2.2499999999999998E-3</v>
      </c>
      <c r="V563" t="s">
        <v>277</v>
      </c>
      <c r="W563" t="s">
        <v>295</v>
      </c>
      <c r="X563" t="s">
        <v>279</v>
      </c>
      <c r="Y563" t="s">
        <v>316</v>
      </c>
      <c r="Z563" t="s">
        <v>234</v>
      </c>
      <c r="AB563" t="s">
        <v>386</v>
      </c>
      <c r="AC563" s="88">
        <f>AVERAGEIFS(Applicability!$M:$M,Applicability!$A:$A,W563,Applicability!$B:$B,Y563,Applicability!$C:$C,X563)</f>
        <v>2.2499999999999998E-3</v>
      </c>
      <c r="AD563">
        <v>4</v>
      </c>
      <c r="AE563" s="87">
        <f t="shared" si="79"/>
        <v>2.2499999999999998E-3</v>
      </c>
      <c r="AF563" s="88">
        <f t="shared" si="76"/>
        <v>2.2499999999999998E-3</v>
      </c>
      <c r="AJ563" t="s">
        <v>277</v>
      </c>
      <c r="AK563" t="s">
        <v>295</v>
      </c>
      <c r="AL563" t="s">
        <v>279</v>
      </c>
      <c r="AM563" t="s">
        <v>316</v>
      </c>
      <c r="AN563" t="s">
        <v>234</v>
      </c>
      <c r="AP563" t="s">
        <v>386</v>
      </c>
      <c r="AQ563" s="88">
        <f>AVERAGEIFS(Applicability!$M:$M,Applicability!$A:$A,AK563,Applicability!$B:$B,AM563,Applicability!$C:$C,AL563)</f>
        <v>2.2499999999999998E-3</v>
      </c>
      <c r="AR563">
        <v>4</v>
      </c>
      <c r="AS563" s="87">
        <f t="shared" si="80"/>
        <v>2.2499999999999998E-3</v>
      </c>
      <c r="AT563" s="88">
        <f t="shared" si="77"/>
        <v>2.2499999999999998E-3</v>
      </c>
    </row>
    <row r="564" spans="1:46">
      <c r="A564" t="s">
        <v>277</v>
      </c>
      <c r="B564" t="s">
        <v>295</v>
      </c>
      <c r="C564" t="s">
        <v>201</v>
      </c>
      <c r="D564" t="s">
        <v>88</v>
      </c>
      <c r="E564" t="s">
        <v>234</v>
      </c>
      <c r="G564" t="s">
        <v>386</v>
      </c>
      <c r="H564" s="88">
        <f>AVERAGEIFS(Applicability!$M:$M,Applicability!$A:$A,B564,Applicability!$B:$B,D564,Applicability!$C:$C,C564)</f>
        <v>9.7200000000000009E-2</v>
      </c>
      <c r="I564">
        <v>4</v>
      </c>
      <c r="J564" s="87">
        <f t="shared" si="78"/>
        <v>9.7200000000000009E-2</v>
      </c>
      <c r="K564" s="88">
        <f t="shared" si="75"/>
        <v>9.7200000000000009E-2</v>
      </c>
      <c r="V564" t="s">
        <v>277</v>
      </c>
      <c r="W564" t="s">
        <v>295</v>
      </c>
      <c r="X564" t="s">
        <v>201</v>
      </c>
      <c r="Y564" t="s">
        <v>88</v>
      </c>
      <c r="Z564" t="s">
        <v>234</v>
      </c>
      <c r="AB564" t="s">
        <v>386</v>
      </c>
      <c r="AC564" s="88">
        <f>AVERAGEIFS(Applicability!$M:$M,Applicability!$A:$A,W564,Applicability!$B:$B,Y564,Applicability!$C:$C,X564)</f>
        <v>9.7200000000000009E-2</v>
      </c>
      <c r="AD564">
        <v>4</v>
      </c>
      <c r="AE564" s="87">
        <f t="shared" si="79"/>
        <v>9.7200000000000009E-2</v>
      </c>
      <c r="AF564" s="88">
        <f t="shared" si="76"/>
        <v>9.7200000000000009E-2</v>
      </c>
      <c r="AJ564" t="s">
        <v>277</v>
      </c>
      <c r="AK564" t="s">
        <v>295</v>
      </c>
      <c r="AL564" t="s">
        <v>201</v>
      </c>
      <c r="AM564" t="s">
        <v>88</v>
      </c>
      <c r="AN564" t="s">
        <v>234</v>
      </c>
      <c r="AP564" t="s">
        <v>386</v>
      </c>
      <c r="AQ564" s="88">
        <f>AVERAGEIFS(Applicability!$M:$M,Applicability!$A:$A,AK564,Applicability!$B:$B,AM564,Applicability!$C:$C,AL564)</f>
        <v>9.7200000000000009E-2</v>
      </c>
      <c r="AR564">
        <v>4</v>
      </c>
      <c r="AS564" s="87">
        <f t="shared" si="80"/>
        <v>9.7200000000000009E-2</v>
      </c>
      <c r="AT564" s="88">
        <f t="shared" si="77"/>
        <v>9.7200000000000009E-2</v>
      </c>
    </row>
    <row r="565" spans="1:46">
      <c r="A565" t="s">
        <v>277</v>
      </c>
      <c r="B565" t="s">
        <v>295</v>
      </c>
      <c r="C565" t="s">
        <v>201</v>
      </c>
      <c r="D565" t="s">
        <v>199</v>
      </c>
      <c r="E565" t="s">
        <v>234</v>
      </c>
      <c r="G565" t="s">
        <v>386</v>
      </c>
      <c r="H565" s="88">
        <f>AVERAGEIFS(Applicability!$M:$M,Applicability!$A:$A,B565,Applicability!$B:$B,D565,Applicability!$C:$C,C565)</f>
        <v>2.7E-2</v>
      </c>
      <c r="I565">
        <v>4</v>
      </c>
      <c r="J565" s="87">
        <f t="shared" si="78"/>
        <v>2.7E-2</v>
      </c>
      <c r="K565" s="88">
        <f t="shared" si="75"/>
        <v>2.7E-2</v>
      </c>
      <c r="V565" t="s">
        <v>277</v>
      </c>
      <c r="W565" t="s">
        <v>295</v>
      </c>
      <c r="X565" t="s">
        <v>201</v>
      </c>
      <c r="Y565" t="s">
        <v>199</v>
      </c>
      <c r="Z565" t="s">
        <v>234</v>
      </c>
      <c r="AB565" t="s">
        <v>386</v>
      </c>
      <c r="AC565" s="88">
        <f>AVERAGEIFS(Applicability!$M:$M,Applicability!$A:$A,W565,Applicability!$B:$B,Y565,Applicability!$C:$C,X565)</f>
        <v>2.7E-2</v>
      </c>
      <c r="AD565">
        <v>4</v>
      </c>
      <c r="AE565" s="87">
        <f t="shared" si="79"/>
        <v>2.7E-2</v>
      </c>
      <c r="AF565" s="88">
        <f t="shared" si="76"/>
        <v>2.7E-2</v>
      </c>
      <c r="AJ565" t="s">
        <v>277</v>
      </c>
      <c r="AK565" t="s">
        <v>295</v>
      </c>
      <c r="AL565" t="s">
        <v>201</v>
      </c>
      <c r="AM565" t="s">
        <v>199</v>
      </c>
      <c r="AN565" t="s">
        <v>234</v>
      </c>
      <c r="AP565" t="s">
        <v>386</v>
      </c>
      <c r="AQ565" s="88">
        <f>AVERAGEIFS(Applicability!$M:$M,Applicability!$A:$A,AK565,Applicability!$B:$B,AM565,Applicability!$C:$C,AL565)</f>
        <v>2.7E-2</v>
      </c>
      <c r="AR565">
        <v>4</v>
      </c>
      <c r="AS565" s="87">
        <f t="shared" si="80"/>
        <v>2.7E-2</v>
      </c>
      <c r="AT565" s="88">
        <f t="shared" si="77"/>
        <v>2.7E-2</v>
      </c>
    </row>
    <row r="566" spans="1:46">
      <c r="A566" t="s">
        <v>277</v>
      </c>
      <c r="B566" t="s">
        <v>295</v>
      </c>
      <c r="C566" t="s">
        <v>201</v>
      </c>
      <c r="D566" t="s">
        <v>316</v>
      </c>
      <c r="E566" t="s">
        <v>234</v>
      </c>
      <c r="G566" t="s">
        <v>386</v>
      </c>
      <c r="H566" s="88">
        <f>AVERAGEIFS(Applicability!$M:$M,Applicability!$A:$A,B566,Applicability!$B:$B,D566,Applicability!$C:$C,C566)</f>
        <v>2.7E-2</v>
      </c>
      <c r="I566">
        <v>4</v>
      </c>
      <c r="J566" s="87">
        <f t="shared" si="78"/>
        <v>2.7E-2</v>
      </c>
      <c r="K566" s="88">
        <f t="shared" si="75"/>
        <v>2.7E-2</v>
      </c>
      <c r="V566" t="s">
        <v>277</v>
      </c>
      <c r="W566" t="s">
        <v>295</v>
      </c>
      <c r="X566" t="s">
        <v>201</v>
      </c>
      <c r="Y566" t="s">
        <v>316</v>
      </c>
      <c r="Z566" t="s">
        <v>234</v>
      </c>
      <c r="AB566" t="s">
        <v>386</v>
      </c>
      <c r="AC566" s="88">
        <f>AVERAGEIFS(Applicability!$M:$M,Applicability!$A:$A,W566,Applicability!$B:$B,Y566,Applicability!$C:$C,X566)</f>
        <v>2.7E-2</v>
      </c>
      <c r="AD566">
        <v>4</v>
      </c>
      <c r="AE566" s="87">
        <f t="shared" si="79"/>
        <v>2.7E-2</v>
      </c>
      <c r="AF566" s="88">
        <f t="shared" si="76"/>
        <v>2.7E-2</v>
      </c>
      <c r="AJ566" t="s">
        <v>277</v>
      </c>
      <c r="AK566" t="s">
        <v>295</v>
      </c>
      <c r="AL566" t="s">
        <v>201</v>
      </c>
      <c r="AM566" t="s">
        <v>316</v>
      </c>
      <c r="AN566" t="s">
        <v>234</v>
      </c>
      <c r="AP566" t="s">
        <v>386</v>
      </c>
      <c r="AQ566" s="88">
        <f>AVERAGEIFS(Applicability!$M:$M,Applicability!$A:$A,AK566,Applicability!$B:$B,AM566,Applicability!$C:$C,AL566)</f>
        <v>2.7E-2</v>
      </c>
      <c r="AR566">
        <v>4</v>
      </c>
      <c r="AS566" s="87">
        <f t="shared" si="80"/>
        <v>2.7E-2</v>
      </c>
      <c r="AT566" s="88">
        <f t="shared" si="77"/>
        <v>2.7E-2</v>
      </c>
    </row>
    <row r="567" spans="1:46">
      <c r="A567" t="s">
        <v>277</v>
      </c>
      <c r="B567" t="s">
        <v>296</v>
      </c>
      <c r="C567" t="s">
        <v>279</v>
      </c>
      <c r="D567" t="s">
        <v>88</v>
      </c>
      <c r="E567" t="s">
        <v>234</v>
      </c>
      <c r="G567" t="s">
        <v>235</v>
      </c>
      <c r="H567" s="131">
        <v>0</v>
      </c>
      <c r="K567" s="88">
        <f t="shared" si="75"/>
        <v>0</v>
      </c>
      <c r="V567" t="s">
        <v>277</v>
      </c>
      <c r="W567" t="s">
        <v>296</v>
      </c>
      <c r="X567" t="s">
        <v>279</v>
      </c>
      <c r="Y567" t="s">
        <v>88</v>
      </c>
      <c r="Z567" t="s">
        <v>234</v>
      </c>
      <c r="AB567" t="s">
        <v>235</v>
      </c>
      <c r="AC567" s="131">
        <v>0</v>
      </c>
      <c r="AF567" s="88">
        <f t="shared" si="76"/>
        <v>0</v>
      </c>
      <c r="AJ567" t="s">
        <v>277</v>
      </c>
      <c r="AK567" t="s">
        <v>296</v>
      </c>
      <c r="AL567" t="s">
        <v>279</v>
      </c>
      <c r="AM567" t="s">
        <v>88</v>
      </c>
      <c r="AN567" t="s">
        <v>234</v>
      </c>
      <c r="AP567" t="s">
        <v>235</v>
      </c>
      <c r="AQ567" s="131">
        <v>0</v>
      </c>
      <c r="AT567" s="88">
        <f t="shared" si="77"/>
        <v>0</v>
      </c>
    </row>
    <row r="568" spans="1:46">
      <c r="A568" t="s">
        <v>277</v>
      </c>
      <c r="B568" t="s">
        <v>296</v>
      </c>
      <c r="C568" t="s">
        <v>279</v>
      </c>
      <c r="D568" t="s">
        <v>199</v>
      </c>
      <c r="E568" t="s">
        <v>234</v>
      </c>
      <c r="G568" t="s">
        <v>235</v>
      </c>
      <c r="H568" s="131">
        <v>0</v>
      </c>
      <c r="K568" s="88">
        <f t="shared" si="75"/>
        <v>0</v>
      </c>
      <c r="V568" t="s">
        <v>277</v>
      </c>
      <c r="W568" t="s">
        <v>296</v>
      </c>
      <c r="X568" t="s">
        <v>279</v>
      </c>
      <c r="Y568" t="s">
        <v>199</v>
      </c>
      <c r="Z568" t="s">
        <v>234</v>
      </c>
      <c r="AB568" t="s">
        <v>235</v>
      </c>
      <c r="AC568" s="131">
        <v>0</v>
      </c>
      <c r="AF568" s="88">
        <f t="shared" si="76"/>
        <v>0</v>
      </c>
      <c r="AJ568" t="s">
        <v>277</v>
      </c>
      <c r="AK568" t="s">
        <v>296</v>
      </c>
      <c r="AL568" t="s">
        <v>279</v>
      </c>
      <c r="AM568" t="s">
        <v>199</v>
      </c>
      <c r="AN568" t="s">
        <v>234</v>
      </c>
      <c r="AP568" t="s">
        <v>235</v>
      </c>
      <c r="AQ568" s="131">
        <v>0</v>
      </c>
      <c r="AT568" s="88">
        <f t="shared" si="77"/>
        <v>0</v>
      </c>
    </row>
    <row r="569" spans="1:46">
      <c r="A569" t="s">
        <v>277</v>
      </c>
      <c r="B569" t="s">
        <v>296</v>
      </c>
      <c r="C569" t="s">
        <v>279</v>
      </c>
      <c r="D569" t="s">
        <v>316</v>
      </c>
      <c r="E569" t="s">
        <v>234</v>
      </c>
      <c r="G569" t="s">
        <v>235</v>
      </c>
      <c r="H569" s="131">
        <v>0</v>
      </c>
      <c r="K569" s="88">
        <f t="shared" si="75"/>
        <v>0</v>
      </c>
      <c r="V569" t="s">
        <v>277</v>
      </c>
      <c r="W569" t="s">
        <v>296</v>
      </c>
      <c r="X569" t="s">
        <v>279</v>
      </c>
      <c r="Y569" t="s">
        <v>316</v>
      </c>
      <c r="Z569" t="s">
        <v>234</v>
      </c>
      <c r="AB569" t="s">
        <v>235</v>
      </c>
      <c r="AC569" s="131">
        <v>0</v>
      </c>
      <c r="AF569" s="88">
        <f t="shared" si="76"/>
        <v>0</v>
      </c>
      <c r="AJ569" t="s">
        <v>277</v>
      </c>
      <c r="AK569" t="s">
        <v>296</v>
      </c>
      <c r="AL569" t="s">
        <v>279</v>
      </c>
      <c r="AM569" t="s">
        <v>316</v>
      </c>
      <c r="AN569" t="s">
        <v>234</v>
      </c>
      <c r="AP569" t="s">
        <v>235</v>
      </c>
      <c r="AQ569" s="131">
        <v>0</v>
      </c>
      <c r="AT569" s="88">
        <f t="shared" si="77"/>
        <v>0</v>
      </c>
    </row>
    <row r="570" spans="1:46">
      <c r="A570" t="s">
        <v>277</v>
      </c>
      <c r="B570" t="s">
        <v>296</v>
      </c>
      <c r="C570" t="s">
        <v>201</v>
      </c>
      <c r="D570" t="s">
        <v>88</v>
      </c>
      <c r="E570" t="s">
        <v>234</v>
      </c>
      <c r="G570" t="s">
        <v>235</v>
      </c>
      <c r="H570" s="131">
        <v>0</v>
      </c>
      <c r="K570" s="88">
        <f t="shared" si="75"/>
        <v>0</v>
      </c>
      <c r="V570" t="s">
        <v>277</v>
      </c>
      <c r="W570" t="s">
        <v>296</v>
      </c>
      <c r="X570" t="s">
        <v>201</v>
      </c>
      <c r="Y570" t="s">
        <v>88</v>
      </c>
      <c r="Z570" t="s">
        <v>234</v>
      </c>
      <c r="AB570" t="s">
        <v>235</v>
      </c>
      <c r="AC570" s="131">
        <v>0</v>
      </c>
      <c r="AF570" s="88">
        <f t="shared" si="76"/>
        <v>0</v>
      </c>
      <c r="AJ570" t="s">
        <v>277</v>
      </c>
      <c r="AK570" t="s">
        <v>296</v>
      </c>
      <c r="AL570" t="s">
        <v>201</v>
      </c>
      <c r="AM570" t="s">
        <v>88</v>
      </c>
      <c r="AN570" t="s">
        <v>234</v>
      </c>
      <c r="AP570" t="s">
        <v>235</v>
      </c>
      <c r="AQ570" s="131">
        <v>0</v>
      </c>
      <c r="AT570" s="88">
        <f t="shared" si="77"/>
        <v>0</v>
      </c>
    </row>
    <row r="571" spans="1:46">
      <c r="A571" t="s">
        <v>277</v>
      </c>
      <c r="B571" t="s">
        <v>296</v>
      </c>
      <c r="C571" t="s">
        <v>201</v>
      </c>
      <c r="D571" t="s">
        <v>199</v>
      </c>
      <c r="E571" t="s">
        <v>234</v>
      </c>
      <c r="G571" t="s">
        <v>235</v>
      </c>
      <c r="H571" s="131">
        <v>0</v>
      </c>
      <c r="K571" s="88">
        <f t="shared" si="75"/>
        <v>0</v>
      </c>
      <c r="V571" t="s">
        <v>277</v>
      </c>
      <c r="W571" t="s">
        <v>296</v>
      </c>
      <c r="X571" t="s">
        <v>201</v>
      </c>
      <c r="Y571" t="s">
        <v>199</v>
      </c>
      <c r="Z571" t="s">
        <v>234</v>
      </c>
      <c r="AB571" t="s">
        <v>235</v>
      </c>
      <c r="AC571" s="131">
        <v>0</v>
      </c>
      <c r="AF571" s="88">
        <f t="shared" si="76"/>
        <v>0</v>
      </c>
      <c r="AJ571" t="s">
        <v>277</v>
      </c>
      <c r="AK571" t="s">
        <v>296</v>
      </c>
      <c r="AL571" t="s">
        <v>201</v>
      </c>
      <c r="AM571" t="s">
        <v>199</v>
      </c>
      <c r="AN571" t="s">
        <v>234</v>
      </c>
      <c r="AP571" t="s">
        <v>235</v>
      </c>
      <c r="AQ571" s="131">
        <v>0</v>
      </c>
      <c r="AT571" s="88">
        <f t="shared" si="77"/>
        <v>0</v>
      </c>
    </row>
    <row r="572" spans="1:46">
      <c r="A572" t="s">
        <v>277</v>
      </c>
      <c r="B572" t="s">
        <v>296</v>
      </c>
      <c r="C572" t="s">
        <v>201</v>
      </c>
      <c r="D572" t="s">
        <v>316</v>
      </c>
      <c r="E572" t="s">
        <v>234</v>
      </c>
      <c r="G572" t="s">
        <v>235</v>
      </c>
      <c r="H572" s="131">
        <v>0</v>
      </c>
      <c r="K572" s="88">
        <f t="shared" si="75"/>
        <v>0</v>
      </c>
      <c r="V572" t="s">
        <v>277</v>
      </c>
      <c r="W572" t="s">
        <v>296</v>
      </c>
      <c r="X572" t="s">
        <v>201</v>
      </c>
      <c r="Y572" t="s">
        <v>316</v>
      </c>
      <c r="Z572" t="s">
        <v>234</v>
      </c>
      <c r="AB572" t="s">
        <v>235</v>
      </c>
      <c r="AC572" s="131">
        <v>0</v>
      </c>
      <c r="AF572" s="88">
        <f t="shared" si="76"/>
        <v>0</v>
      </c>
      <c r="AJ572" t="s">
        <v>277</v>
      </c>
      <c r="AK572" t="s">
        <v>296</v>
      </c>
      <c r="AL572" t="s">
        <v>201</v>
      </c>
      <c r="AM572" t="s">
        <v>316</v>
      </c>
      <c r="AN572" t="s">
        <v>234</v>
      </c>
      <c r="AP572" t="s">
        <v>235</v>
      </c>
      <c r="AQ572" s="131">
        <v>0</v>
      </c>
      <c r="AT572" s="88">
        <f t="shared" si="77"/>
        <v>0</v>
      </c>
    </row>
    <row r="573" spans="1:46">
      <c r="A573" t="s">
        <v>277</v>
      </c>
      <c r="B573" t="s">
        <v>296</v>
      </c>
      <c r="C573" t="s">
        <v>279</v>
      </c>
      <c r="D573" t="s">
        <v>88</v>
      </c>
      <c r="E573" t="s">
        <v>232</v>
      </c>
      <c r="G573" t="s">
        <v>233</v>
      </c>
      <c r="H573" s="131">
        <v>0</v>
      </c>
      <c r="K573" s="88">
        <f t="shared" si="75"/>
        <v>0</v>
      </c>
      <c r="V573" t="s">
        <v>277</v>
      </c>
      <c r="W573" t="s">
        <v>296</v>
      </c>
      <c r="X573" t="s">
        <v>279</v>
      </c>
      <c r="Y573" t="s">
        <v>88</v>
      </c>
      <c r="Z573" t="s">
        <v>232</v>
      </c>
      <c r="AB573" t="s">
        <v>233</v>
      </c>
      <c r="AC573" s="131">
        <v>0</v>
      </c>
      <c r="AF573" s="88">
        <f t="shared" si="76"/>
        <v>0</v>
      </c>
      <c r="AJ573" t="s">
        <v>277</v>
      </c>
      <c r="AK573" t="s">
        <v>296</v>
      </c>
      <c r="AL573" t="s">
        <v>279</v>
      </c>
      <c r="AM573" t="s">
        <v>88</v>
      </c>
      <c r="AN573" t="s">
        <v>232</v>
      </c>
      <c r="AP573" t="s">
        <v>233</v>
      </c>
      <c r="AQ573" s="131">
        <v>0</v>
      </c>
      <c r="AT573" s="88">
        <f t="shared" si="77"/>
        <v>0</v>
      </c>
    </row>
    <row r="574" spans="1:46">
      <c r="A574" t="s">
        <v>277</v>
      </c>
      <c r="B574" t="s">
        <v>296</v>
      </c>
      <c r="C574" t="s">
        <v>279</v>
      </c>
      <c r="D574" t="s">
        <v>199</v>
      </c>
      <c r="E574" t="s">
        <v>232</v>
      </c>
      <c r="G574" t="s">
        <v>233</v>
      </c>
      <c r="H574" s="131">
        <v>0</v>
      </c>
      <c r="K574" s="88">
        <f t="shared" si="75"/>
        <v>0</v>
      </c>
      <c r="V574" t="s">
        <v>277</v>
      </c>
      <c r="W574" t="s">
        <v>296</v>
      </c>
      <c r="X574" t="s">
        <v>279</v>
      </c>
      <c r="Y574" t="s">
        <v>199</v>
      </c>
      <c r="Z574" t="s">
        <v>232</v>
      </c>
      <c r="AB574" t="s">
        <v>233</v>
      </c>
      <c r="AC574" s="131">
        <v>0</v>
      </c>
      <c r="AF574" s="88">
        <f t="shared" si="76"/>
        <v>0</v>
      </c>
      <c r="AJ574" t="s">
        <v>277</v>
      </c>
      <c r="AK574" t="s">
        <v>296</v>
      </c>
      <c r="AL574" t="s">
        <v>279</v>
      </c>
      <c r="AM574" t="s">
        <v>199</v>
      </c>
      <c r="AN574" t="s">
        <v>232</v>
      </c>
      <c r="AP574" t="s">
        <v>233</v>
      </c>
      <c r="AQ574" s="131">
        <v>0</v>
      </c>
      <c r="AT574" s="88">
        <f t="shared" si="77"/>
        <v>0</v>
      </c>
    </row>
    <row r="575" spans="1:46">
      <c r="A575" t="s">
        <v>277</v>
      </c>
      <c r="B575" t="s">
        <v>296</v>
      </c>
      <c r="C575" t="s">
        <v>279</v>
      </c>
      <c r="D575" t="s">
        <v>316</v>
      </c>
      <c r="E575" t="s">
        <v>232</v>
      </c>
      <c r="G575" t="s">
        <v>233</v>
      </c>
      <c r="H575" s="131">
        <v>0</v>
      </c>
      <c r="K575" s="88">
        <f t="shared" si="75"/>
        <v>0</v>
      </c>
      <c r="V575" t="s">
        <v>277</v>
      </c>
      <c r="W575" t="s">
        <v>296</v>
      </c>
      <c r="X575" t="s">
        <v>279</v>
      </c>
      <c r="Y575" t="s">
        <v>316</v>
      </c>
      <c r="Z575" t="s">
        <v>232</v>
      </c>
      <c r="AB575" t="s">
        <v>233</v>
      </c>
      <c r="AC575" s="131">
        <v>0</v>
      </c>
      <c r="AF575" s="88">
        <f t="shared" si="76"/>
        <v>0</v>
      </c>
      <c r="AJ575" t="s">
        <v>277</v>
      </c>
      <c r="AK575" t="s">
        <v>296</v>
      </c>
      <c r="AL575" t="s">
        <v>279</v>
      </c>
      <c r="AM575" t="s">
        <v>316</v>
      </c>
      <c r="AN575" t="s">
        <v>232</v>
      </c>
      <c r="AP575" t="s">
        <v>233</v>
      </c>
      <c r="AQ575" s="131">
        <v>0</v>
      </c>
      <c r="AT575" s="88">
        <f t="shared" si="77"/>
        <v>0</v>
      </c>
    </row>
    <row r="576" spans="1:46">
      <c r="A576" t="s">
        <v>277</v>
      </c>
      <c r="B576" t="s">
        <v>296</v>
      </c>
      <c r="C576" t="s">
        <v>201</v>
      </c>
      <c r="D576" t="s">
        <v>88</v>
      </c>
      <c r="E576" t="s">
        <v>232</v>
      </c>
      <c r="G576" t="s">
        <v>233</v>
      </c>
      <c r="H576" s="131">
        <v>0</v>
      </c>
      <c r="K576" s="88">
        <f t="shared" si="75"/>
        <v>0</v>
      </c>
      <c r="V576" t="s">
        <v>277</v>
      </c>
      <c r="W576" t="s">
        <v>296</v>
      </c>
      <c r="X576" t="s">
        <v>201</v>
      </c>
      <c r="Y576" t="s">
        <v>88</v>
      </c>
      <c r="Z576" t="s">
        <v>232</v>
      </c>
      <c r="AB576" t="s">
        <v>233</v>
      </c>
      <c r="AC576" s="131">
        <v>0</v>
      </c>
      <c r="AF576" s="88">
        <f t="shared" si="76"/>
        <v>0</v>
      </c>
      <c r="AJ576" t="s">
        <v>277</v>
      </c>
      <c r="AK576" t="s">
        <v>296</v>
      </c>
      <c r="AL576" t="s">
        <v>201</v>
      </c>
      <c r="AM576" t="s">
        <v>88</v>
      </c>
      <c r="AN576" t="s">
        <v>232</v>
      </c>
      <c r="AP576" t="s">
        <v>233</v>
      </c>
      <c r="AQ576" s="131">
        <v>0</v>
      </c>
      <c r="AT576" s="88">
        <f t="shared" si="77"/>
        <v>0</v>
      </c>
    </row>
    <row r="577" spans="1:46">
      <c r="A577" t="s">
        <v>277</v>
      </c>
      <c r="B577" t="s">
        <v>296</v>
      </c>
      <c r="C577" t="s">
        <v>201</v>
      </c>
      <c r="D577" t="s">
        <v>199</v>
      </c>
      <c r="E577" t="s">
        <v>232</v>
      </c>
      <c r="G577" t="s">
        <v>233</v>
      </c>
      <c r="H577" s="131">
        <v>0</v>
      </c>
      <c r="K577" s="88">
        <f t="shared" si="75"/>
        <v>0</v>
      </c>
      <c r="V577" t="s">
        <v>277</v>
      </c>
      <c r="W577" t="s">
        <v>296</v>
      </c>
      <c r="X577" t="s">
        <v>201</v>
      </c>
      <c r="Y577" t="s">
        <v>199</v>
      </c>
      <c r="Z577" t="s">
        <v>232</v>
      </c>
      <c r="AB577" t="s">
        <v>233</v>
      </c>
      <c r="AC577" s="131">
        <v>0</v>
      </c>
      <c r="AF577" s="88">
        <f t="shared" si="76"/>
        <v>0</v>
      </c>
      <c r="AJ577" t="s">
        <v>277</v>
      </c>
      <c r="AK577" t="s">
        <v>296</v>
      </c>
      <c r="AL577" t="s">
        <v>201</v>
      </c>
      <c r="AM577" t="s">
        <v>199</v>
      </c>
      <c r="AN577" t="s">
        <v>232</v>
      </c>
      <c r="AP577" t="s">
        <v>233</v>
      </c>
      <c r="AQ577" s="131">
        <v>0</v>
      </c>
      <c r="AT577" s="88">
        <f t="shared" si="77"/>
        <v>0</v>
      </c>
    </row>
    <row r="578" spans="1:46">
      <c r="A578" t="s">
        <v>277</v>
      </c>
      <c r="B578" t="s">
        <v>296</v>
      </c>
      <c r="C578" t="s">
        <v>201</v>
      </c>
      <c r="D578" t="s">
        <v>316</v>
      </c>
      <c r="E578" t="s">
        <v>232</v>
      </c>
      <c r="G578" t="s">
        <v>233</v>
      </c>
      <c r="H578" s="131">
        <v>0</v>
      </c>
      <c r="K578" s="88">
        <f t="shared" si="75"/>
        <v>0</v>
      </c>
      <c r="V578" t="s">
        <v>277</v>
      </c>
      <c r="W578" t="s">
        <v>296</v>
      </c>
      <c r="X578" t="s">
        <v>201</v>
      </c>
      <c r="Y578" t="s">
        <v>316</v>
      </c>
      <c r="Z578" t="s">
        <v>232</v>
      </c>
      <c r="AB578" t="s">
        <v>233</v>
      </c>
      <c r="AC578" s="131">
        <v>0</v>
      </c>
      <c r="AF578" s="88">
        <f t="shared" si="76"/>
        <v>0</v>
      </c>
      <c r="AJ578" t="s">
        <v>277</v>
      </c>
      <c r="AK578" t="s">
        <v>296</v>
      </c>
      <c r="AL578" t="s">
        <v>201</v>
      </c>
      <c r="AM578" t="s">
        <v>316</v>
      </c>
      <c r="AN578" t="s">
        <v>232</v>
      </c>
      <c r="AP578" t="s">
        <v>233</v>
      </c>
      <c r="AQ578" s="131">
        <v>0</v>
      </c>
      <c r="AT578" s="88">
        <f t="shared" si="77"/>
        <v>0</v>
      </c>
    </row>
    <row r="579" spans="1:46">
      <c r="A579" t="s">
        <v>277</v>
      </c>
      <c r="B579" t="s">
        <v>297</v>
      </c>
      <c r="C579" t="s">
        <v>279</v>
      </c>
      <c r="D579" t="s">
        <v>88</v>
      </c>
      <c r="E579" t="s">
        <v>232</v>
      </c>
      <c r="G579" t="s">
        <v>386</v>
      </c>
      <c r="H579" s="88">
        <f>AVERAGEIFS(Applicability!$M:$M,Applicability!$A:$A,B579,Applicability!$B:$B,D579,Applicability!$C:$C,C579)</f>
        <v>9.499999999999998E-3</v>
      </c>
      <c r="K579" s="88">
        <f t="shared" si="75"/>
        <v>9.499999999999998E-3</v>
      </c>
      <c r="V579" t="s">
        <v>277</v>
      </c>
      <c r="W579" t="s">
        <v>297</v>
      </c>
      <c r="X579" t="s">
        <v>279</v>
      </c>
      <c r="Y579" t="s">
        <v>88</v>
      </c>
      <c r="Z579" t="s">
        <v>232</v>
      </c>
      <c r="AB579" t="s">
        <v>386</v>
      </c>
      <c r="AC579" s="88">
        <f>AVERAGEIFS(Applicability!$M:$M,Applicability!$A:$A,W579,Applicability!$B:$B,Y579,Applicability!$C:$C,X579)</f>
        <v>9.499999999999998E-3</v>
      </c>
      <c r="AF579" s="88">
        <f t="shared" si="76"/>
        <v>9.499999999999998E-3</v>
      </c>
      <c r="AJ579" t="s">
        <v>277</v>
      </c>
      <c r="AK579" t="s">
        <v>297</v>
      </c>
      <c r="AL579" t="s">
        <v>279</v>
      </c>
      <c r="AM579" t="s">
        <v>88</v>
      </c>
      <c r="AN579" t="s">
        <v>232</v>
      </c>
      <c r="AP579" t="s">
        <v>386</v>
      </c>
      <c r="AQ579" s="88">
        <f>AVERAGEIFS(Applicability!$M:$M,Applicability!$A:$A,AK579,Applicability!$B:$B,AM579,Applicability!$C:$C,AL579)</f>
        <v>9.499999999999998E-3</v>
      </c>
      <c r="AT579" s="88">
        <f t="shared" si="77"/>
        <v>9.499999999999998E-3</v>
      </c>
    </row>
    <row r="580" spans="1:46">
      <c r="A580" t="s">
        <v>277</v>
      </c>
      <c r="B580" t="s">
        <v>297</v>
      </c>
      <c r="C580" t="s">
        <v>279</v>
      </c>
      <c r="D580" t="s">
        <v>199</v>
      </c>
      <c r="E580" t="s">
        <v>232</v>
      </c>
      <c r="G580" t="s">
        <v>386</v>
      </c>
      <c r="H580" s="88">
        <f>AVERAGEIFS(Applicability!$M:$M,Applicability!$A:$A,B580,Applicability!$B:$B,D580,Applicability!$C:$C,C580)</f>
        <v>2.9081632749999999E-2</v>
      </c>
      <c r="K580" s="88">
        <f t="shared" si="75"/>
        <v>2.9081632749999999E-2</v>
      </c>
      <c r="V580" t="s">
        <v>277</v>
      </c>
      <c r="W580" t="s">
        <v>297</v>
      </c>
      <c r="X580" t="s">
        <v>279</v>
      </c>
      <c r="Y580" t="s">
        <v>199</v>
      </c>
      <c r="Z580" t="s">
        <v>232</v>
      </c>
      <c r="AB580" t="s">
        <v>386</v>
      </c>
      <c r="AC580" s="88">
        <f>AVERAGEIFS(Applicability!$M:$M,Applicability!$A:$A,W580,Applicability!$B:$B,Y580,Applicability!$C:$C,X580)</f>
        <v>2.9081632749999999E-2</v>
      </c>
      <c r="AF580" s="88">
        <f t="shared" si="76"/>
        <v>2.9081632749999999E-2</v>
      </c>
      <c r="AJ580" t="s">
        <v>277</v>
      </c>
      <c r="AK580" t="s">
        <v>297</v>
      </c>
      <c r="AL580" t="s">
        <v>279</v>
      </c>
      <c r="AM580" t="s">
        <v>199</v>
      </c>
      <c r="AN580" t="s">
        <v>232</v>
      </c>
      <c r="AP580" t="s">
        <v>386</v>
      </c>
      <c r="AQ580" s="88">
        <f>AVERAGEIFS(Applicability!$M:$M,Applicability!$A:$A,AK580,Applicability!$B:$B,AM580,Applicability!$C:$C,AL580)</f>
        <v>2.9081632749999999E-2</v>
      </c>
      <c r="AT580" s="88">
        <f t="shared" si="77"/>
        <v>2.9081632749999999E-2</v>
      </c>
    </row>
    <row r="581" spans="1:46">
      <c r="A581" t="s">
        <v>277</v>
      </c>
      <c r="B581" t="s">
        <v>297</v>
      </c>
      <c r="C581" t="s">
        <v>279</v>
      </c>
      <c r="D581" t="s">
        <v>316</v>
      </c>
      <c r="E581" t="s">
        <v>232</v>
      </c>
      <c r="G581" t="s">
        <v>386</v>
      </c>
      <c r="H581" s="88">
        <f>AVERAGEIFS(Applicability!$M:$M,Applicability!$A:$A,B581,Applicability!$B:$B,D581,Applicability!$C:$C,C581)</f>
        <v>6.500000034999999E-2</v>
      </c>
      <c r="K581" s="88">
        <f t="shared" si="75"/>
        <v>6.500000034999999E-2</v>
      </c>
      <c r="V581" t="s">
        <v>277</v>
      </c>
      <c r="W581" t="s">
        <v>297</v>
      </c>
      <c r="X581" t="s">
        <v>279</v>
      </c>
      <c r="Y581" t="s">
        <v>316</v>
      </c>
      <c r="Z581" t="s">
        <v>232</v>
      </c>
      <c r="AB581" t="s">
        <v>386</v>
      </c>
      <c r="AC581" s="88">
        <f>AVERAGEIFS(Applicability!$M:$M,Applicability!$A:$A,W581,Applicability!$B:$B,Y581,Applicability!$C:$C,X581)</f>
        <v>6.500000034999999E-2</v>
      </c>
      <c r="AF581" s="88">
        <f t="shared" si="76"/>
        <v>6.500000034999999E-2</v>
      </c>
      <c r="AJ581" t="s">
        <v>277</v>
      </c>
      <c r="AK581" t="s">
        <v>297</v>
      </c>
      <c r="AL581" t="s">
        <v>279</v>
      </c>
      <c r="AM581" t="s">
        <v>316</v>
      </c>
      <c r="AN581" t="s">
        <v>232</v>
      </c>
      <c r="AP581" t="s">
        <v>386</v>
      </c>
      <c r="AQ581" s="88">
        <f>AVERAGEIFS(Applicability!$M:$M,Applicability!$A:$A,AK581,Applicability!$B:$B,AM581,Applicability!$C:$C,AL581)</f>
        <v>6.500000034999999E-2</v>
      </c>
      <c r="AT581" s="88">
        <f t="shared" si="77"/>
        <v>6.500000034999999E-2</v>
      </c>
    </row>
    <row r="582" spans="1:46">
      <c r="A582" t="s">
        <v>277</v>
      </c>
      <c r="B582" t="s">
        <v>297</v>
      </c>
      <c r="C582" t="s">
        <v>201</v>
      </c>
      <c r="D582" t="s">
        <v>88</v>
      </c>
      <c r="E582" t="s">
        <v>232</v>
      </c>
      <c r="G582" t="s">
        <v>386</v>
      </c>
      <c r="H582" s="88">
        <f>AVERAGEIFS(Applicability!$M:$M,Applicability!$A:$A,B582,Applicability!$B:$B,D582,Applicability!$C:$C,C582)</f>
        <v>9.499999999999998E-3</v>
      </c>
      <c r="K582" s="88">
        <f t="shared" si="75"/>
        <v>9.499999999999998E-3</v>
      </c>
      <c r="V582" t="s">
        <v>277</v>
      </c>
      <c r="W582" t="s">
        <v>297</v>
      </c>
      <c r="X582" t="s">
        <v>201</v>
      </c>
      <c r="Y582" t="s">
        <v>88</v>
      </c>
      <c r="Z582" t="s">
        <v>232</v>
      </c>
      <c r="AB582" t="s">
        <v>386</v>
      </c>
      <c r="AC582" s="88">
        <f>AVERAGEIFS(Applicability!$M:$M,Applicability!$A:$A,W582,Applicability!$B:$B,Y582,Applicability!$C:$C,X582)</f>
        <v>9.499999999999998E-3</v>
      </c>
      <c r="AF582" s="88">
        <f t="shared" si="76"/>
        <v>9.499999999999998E-3</v>
      </c>
      <c r="AJ582" t="s">
        <v>277</v>
      </c>
      <c r="AK582" t="s">
        <v>297</v>
      </c>
      <c r="AL582" t="s">
        <v>201</v>
      </c>
      <c r="AM582" t="s">
        <v>88</v>
      </c>
      <c r="AN582" t="s">
        <v>232</v>
      </c>
      <c r="AP582" t="s">
        <v>386</v>
      </c>
      <c r="AQ582" s="88">
        <f>AVERAGEIFS(Applicability!$M:$M,Applicability!$A:$A,AK582,Applicability!$B:$B,AM582,Applicability!$C:$C,AL582)</f>
        <v>9.499999999999998E-3</v>
      </c>
      <c r="AT582" s="88">
        <f t="shared" si="77"/>
        <v>9.499999999999998E-3</v>
      </c>
    </row>
    <row r="583" spans="1:46">
      <c r="A583" t="s">
        <v>277</v>
      </c>
      <c r="B583" t="s">
        <v>297</v>
      </c>
      <c r="C583" t="s">
        <v>201</v>
      </c>
      <c r="D583" t="s">
        <v>199</v>
      </c>
      <c r="E583" t="s">
        <v>232</v>
      </c>
      <c r="G583" t="s">
        <v>386</v>
      </c>
      <c r="H583" s="88">
        <f>AVERAGEIFS(Applicability!$M:$M,Applicability!$A:$A,B583,Applicability!$B:$B,D583,Applicability!$C:$C,C583)</f>
        <v>2.9081632749999999E-2</v>
      </c>
      <c r="K583" s="88">
        <f t="shared" si="75"/>
        <v>2.9081632749999999E-2</v>
      </c>
      <c r="V583" t="s">
        <v>277</v>
      </c>
      <c r="W583" t="s">
        <v>297</v>
      </c>
      <c r="X583" t="s">
        <v>201</v>
      </c>
      <c r="Y583" t="s">
        <v>199</v>
      </c>
      <c r="Z583" t="s">
        <v>232</v>
      </c>
      <c r="AB583" t="s">
        <v>386</v>
      </c>
      <c r="AC583" s="88">
        <f>AVERAGEIFS(Applicability!$M:$M,Applicability!$A:$A,W583,Applicability!$B:$B,Y583,Applicability!$C:$C,X583)</f>
        <v>2.9081632749999999E-2</v>
      </c>
      <c r="AF583" s="88">
        <f t="shared" si="76"/>
        <v>2.9081632749999999E-2</v>
      </c>
      <c r="AJ583" t="s">
        <v>277</v>
      </c>
      <c r="AK583" t="s">
        <v>297</v>
      </c>
      <c r="AL583" t="s">
        <v>201</v>
      </c>
      <c r="AM583" t="s">
        <v>199</v>
      </c>
      <c r="AN583" t="s">
        <v>232</v>
      </c>
      <c r="AP583" t="s">
        <v>386</v>
      </c>
      <c r="AQ583" s="88">
        <f>AVERAGEIFS(Applicability!$M:$M,Applicability!$A:$A,AK583,Applicability!$B:$B,AM583,Applicability!$C:$C,AL583)</f>
        <v>2.9081632749999999E-2</v>
      </c>
      <c r="AT583" s="88">
        <f t="shared" si="77"/>
        <v>2.9081632749999999E-2</v>
      </c>
    </row>
    <row r="584" spans="1:46">
      <c r="A584" t="s">
        <v>277</v>
      </c>
      <c r="B584" t="s">
        <v>297</v>
      </c>
      <c r="C584" t="s">
        <v>201</v>
      </c>
      <c r="D584" t="s">
        <v>316</v>
      </c>
      <c r="E584" t="s">
        <v>232</v>
      </c>
      <c r="G584" t="s">
        <v>386</v>
      </c>
      <c r="H584" s="88">
        <f>AVERAGEIFS(Applicability!$M:$M,Applicability!$A:$A,B584,Applicability!$B:$B,D584,Applicability!$C:$C,C584)</f>
        <v>6.500000034999999E-2</v>
      </c>
      <c r="K584" s="88">
        <f t="shared" si="75"/>
        <v>6.500000034999999E-2</v>
      </c>
      <c r="V584" t="s">
        <v>277</v>
      </c>
      <c r="W584" t="s">
        <v>297</v>
      </c>
      <c r="X584" t="s">
        <v>201</v>
      </c>
      <c r="Y584" t="s">
        <v>316</v>
      </c>
      <c r="Z584" t="s">
        <v>232</v>
      </c>
      <c r="AB584" t="s">
        <v>386</v>
      </c>
      <c r="AC584" s="88">
        <f>AVERAGEIFS(Applicability!$M:$M,Applicability!$A:$A,W584,Applicability!$B:$B,Y584,Applicability!$C:$C,X584)</f>
        <v>6.500000034999999E-2</v>
      </c>
      <c r="AF584" s="88">
        <f t="shared" si="76"/>
        <v>6.500000034999999E-2</v>
      </c>
      <c r="AJ584" t="s">
        <v>277</v>
      </c>
      <c r="AK584" t="s">
        <v>297</v>
      </c>
      <c r="AL584" t="s">
        <v>201</v>
      </c>
      <c r="AM584" t="s">
        <v>316</v>
      </c>
      <c r="AN584" t="s">
        <v>232</v>
      </c>
      <c r="AP584" t="s">
        <v>386</v>
      </c>
      <c r="AQ584" s="88">
        <f>AVERAGEIFS(Applicability!$M:$M,Applicability!$A:$A,AK584,Applicability!$B:$B,AM584,Applicability!$C:$C,AL584)</f>
        <v>6.500000034999999E-2</v>
      </c>
      <c r="AT584" s="88">
        <f t="shared" si="77"/>
        <v>6.500000034999999E-2</v>
      </c>
    </row>
    <row r="585" spans="1:46">
      <c r="A585" t="s">
        <v>277</v>
      </c>
      <c r="B585" t="s">
        <v>297</v>
      </c>
      <c r="C585" t="s">
        <v>279</v>
      </c>
      <c r="D585" t="s">
        <v>88</v>
      </c>
      <c r="E585" t="s">
        <v>234</v>
      </c>
      <c r="G585" t="s">
        <v>386</v>
      </c>
      <c r="H585" s="88">
        <f>AVERAGEIFS(Applicability!$M:$M,Applicability!$A:$A,B585,Applicability!$B:$B,D585,Applicability!$C:$C,C585)</f>
        <v>9.499999999999998E-3</v>
      </c>
      <c r="K585" s="88">
        <f t="shared" si="75"/>
        <v>9.499999999999998E-3</v>
      </c>
      <c r="V585" t="s">
        <v>277</v>
      </c>
      <c r="W585" t="s">
        <v>297</v>
      </c>
      <c r="X585" t="s">
        <v>279</v>
      </c>
      <c r="Y585" t="s">
        <v>88</v>
      </c>
      <c r="Z585" t="s">
        <v>234</v>
      </c>
      <c r="AB585" t="s">
        <v>386</v>
      </c>
      <c r="AC585" s="88">
        <f>AVERAGEIFS(Applicability!$M:$M,Applicability!$A:$A,W585,Applicability!$B:$B,Y585,Applicability!$C:$C,X585)</f>
        <v>9.499999999999998E-3</v>
      </c>
      <c r="AF585" s="88">
        <f t="shared" si="76"/>
        <v>9.499999999999998E-3</v>
      </c>
      <c r="AJ585" t="s">
        <v>277</v>
      </c>
      <c r="AK585" t="s">
        <v>297</v>
      </c>
      <c r="AL585" t="s">
        <v>279</v>
      </c>
      <c r="AM585" t="s">
        <v>88</v>
      </c>
      <c r="AN585" t="s">
        <v>234</v>
      </c>
      <c r="AP585" t="s">
        <v>386</v>
      </c>
      <c r="AQ585" s="88">
        <f>AVERAGEIFS(Applicability!$M:$M,Applicability!$A:$A,AK585,Applicability!$B:$B,AM585,Applicability!$C:$C,AL585)</f>
        <v>9.499999999999998E-3</v>
      </c>
      <c r="AT585" s="88">
        <f t="shared" si="77"/>
        <v>9.499999999999998E-3</v>
      </c>
    </row>
    <row r="586" spans="1:46">
      <c r="A586" t="s">
        <v>277</v>
      </c>
      <c r="B586" t="s">
        <v>297</v>
      </c>
      <c r="C586" t="s">
        <v>279</v>
      </c>
      <c r="D586" t="s">
        <v>199</v>
      </c>
      <c r="E586" t="s">
        <v>234</v>
      </c>
      <c r="G586" t="s">
        <v>386</v>
      </c>
      <c r="H586" s="88">
        <f>AVERAGEIFS(Applicability!$M:$M,Applicability!$A:$A,B586,Applicability!$B:$B,D586,Applicability!$C:$C,C586)</f>
        <v>2.9081632749999999E-2</v>
      </c>
      <c r="K586" s="88">
        <f t="shared" si="75"/>
        <v>2.9081632749999999E-2</v>
      </c>
      <c r="V586" t="s">
        <v>277</v>
      </c>
      <c r="W586" t="s">
        <v>297</v>
      </c>
      <c r="X586" t="s">
        <v>279</v>
      </c>
      <c r="Y586" t="s">
        <v>199</v>
      </c>
      <c r="Z586" t="s">
        <v>234</v>
      </c>
      <c r="AB586" t="s">
        <v>386</v>
      </c>
      <c r="AC586" s="88">
        <f>AVERAGEIFS(Applicability!$M:$M,Applicability!$A:$A,W586,Applicability!$B:$B,Y586,Applicability!$C:$C,X586)</f>
        <v>2.9081632749999999E-2</v>
      </c>
      <c r="AF586" s="88">
        <f t="shared" si="76"/>
        <v>2.9081632749999999E-2</v>
      </c>
      <c r="AJ586" t="s">
        <v>277</v>
      </c>
      <c r="AK586" t="s">
        <v>297</v>
      </c>
      <c r="AL586" t="s">
        <v>279</v>
      </c>
      <c r="AM586" t="s">
        <v>199</v>
      </c>
      <c r="AN586" t="s">
        <v>234</v>
      </c>
      <c r="AP586" t="s">
        <v>386</v>
      </c>
      <c r="AQ586" s="88">
        <f>AVERAGEIFS(Applicability!$M:$M,Applicability!$A:$A,AK586,Applicability!$B:$B,AM586,Applicability!$C:$C,AL586)</f>
        <v>2.9081632749999999E-2</v>
      </c>
      <c r="AT586" s="88">
        <f t="shared" si="77"/>
        <v>2.9081632749999999E-2</v>
      </c>
    </row>
    <row r="587" spans="1:46">
      <c r="A587" t="s">
        <v>277</v>
      </c>
      <c r="B587" t="s">
        <v>297</v>
      </c>
      <c r="C587" t="s">
        <v>279</v>
      </c>
      <c r="D587" t="s">
        <v>316</v>
      </c>
      <c r="E587" t="s">
        <v>234</v>
      </c>
      <c r="G587" t="s">
        <v>386</v>
      </c>
      <c r="H587" s="88">
        <f>AVERAGEIFS(Applicability!$M:$M,Applicability!$A:$A,B587,Applicability!$B:$B,D587,Applicability!$C:$C,C587)</f>
        <v>6.500000034999999E-2</v>
      </c>
      <c r="K587" s="88">
        <f t="shared" si="75"/>
        <v>6.500000034999999E-2</v>
      </c>
      <c r="V587" t="s">
        <v>277</v>
      </c>
      <c r="W587" t="s">
        <v>297</v>
      </c>
      <c r="X587" t="s">
        <v>279</v>
      </c>
      <c r="Y587" t="s">
        <v>316</v>
      </c>
      <c r="Z587" t="s">
        <v>234</v>
      </c>
      <c r="AB587" t="s">
        <v>386</v>
      </c>
      <c r="AC587" s="88">
        <f>AVERAGEIFS(Applicability!$M:$M,Applicability!$A:$A,W587,Applicability!$B:$B,Y587,Applicability!$C:$C,X587)</f>
        <v>6.500000034999999E-2</v>
      </c>
      <c r="AF587" s="88">
        <f t="shared" si="76"/>
        <v>6.500000034999999E-2</v>
      </c>
      <c r="AJ587" t="s">
        <v>277</v>
      </c>
      <c r="AK587" t="s">
        <v>297</v>
      </c>
      <c r="AL587" t="s">
        <v>279</v>
      </c>
      <c r="AM587" t="s">
        <v>316</v>
      </c>
      <c r="AN587" t="s">
        <v>234</v>
      </c>
      <c r="AP587" t="s">
        <v>386</v>
      </c>
      <c r="AQ587" s="88">
        <f>AVERAGEIFS(Applicability!$M:$M,Applicability!$A:$A,AK587,Applicability!$B:$B,AM587,Applicability!$C:$C,AL587)</f>
        <v>6.500000034999999E-2</v>
      </c>
      <c r="AT587" s="88">
        <f t="shared" si="77"/>
        <v>6.500000034999999E-2</v>
      </c>
    </row>
    <row r="588" spans="1:46">
      <c r="A588" t="s">
        <v>277</v>
      </c>
      <c r="B588" t="s">
        <v>297</v>
      </c>
      <c r="C588" t="s">
        <v>201</v>
      </c>
      <c r="D588" t="s">
        <v>88</v>
      </c>
      <c r="E588" t="s">
        <v>234</v>
      </c>
      <c r="G588" t="s">
        <v>386</v>
      </c>
      <c r="H588" s="88">
        <f>AVERAGEIFS(Applicability!$M:$M,Applicability!$A:$A,B588,Applicability!$B:$B,D588,Applicability!$C:$C,C588)</f>
        <v>9.499999999999998E-3</v>
      </c>
      <c r="K588" s="88">
        <f t="shared" si="75"/>
        <v>9.499999999999998E-3</v>
      </c>
      <c r="V588" t="s">
        <v>277</v>
      </c>
      <c r="W588" t="s">
        <v>297</v>
      </c>
      <c r="X588" t="s">
        <v>201</v>
      </c>
      <c r="Y588" t="s">
        <v>88</v>
      </c>
      <c r="Z588" t="s">
        <v>234</v>
      </c>
      <c r="AB588" t="s">
        <v>386</v>
      </c>
      <c r="AC588" s="88">
        <f>AVERAGEIFS(Applicability!$M:$M,Applicability!$A:$A,W588,Applicability!$B:$B,Y588,Applicability!$C:$C,X588)</f>
        <v>9.499999999999998E-3</v>
      </c>
      <c r="AF588" s="88">
        <f t="shared" si="76"/>
        <v>9.499999999999998E-3</v>
      </c>
      <c r="AJ588" t="s">
        <v>277</v>
      </c>
      <c r="AK588" t="s">
        <v>297</v>
      </c>
      <c r="AL588" t="s">
        <v>201</v>
      </c>
      <c r="AM588" t="s">
        <v>88</v>
      </c>
      <c r="AN588" t="s">
        <v>234</v>
      </c>
      <c r="AP588" t="s">
        <v>386</v>
      </c>
      <c r="AQ588" s="88">
        <f>AVERAGEIFS(Applicability!$M:$M,Applicability!$A:$A,AK588,Applicability!$B:$B,AM588,Applicability!$C:$C,AL588)</f>
        <v>9.499999999999998E-3</v>
      </c>
      <c r="AT588" s="88">
        <f t="shared" si="77"/>
        <v>9.499999999999998E-3</v>
      </c>
    </row>
    <row r="589" spans="1:46">
      <c r="A589" t="s">
        <v>277</v>
      </c>
      <c r="B589" t="s">
        <v>297</v>
      </c>
      <c r="C589" t="s">
        <v>201</v>
      </c>
      <c r="D589" t="s">
        <v>199</v>
      </c>
      <c r="E589" t="s">
        <v>234</v>
      </c>
      <c r="G589" t="s">
        <v>386</v>
      </c>
      <c r="H589" s="88">
        <f>AVERAGEIFS(Applicability!$M:$M,Applicability!$A:$A,B589,Applicability!$B:$B,D589,Applicability!$C:$C,C589)</f>
        <v>2.9081632749999999E-2</v>
      </c>
      <c r="K589" s="88">
        <f t="shared" si="75"/>
        <v>2.9081632749999999E-2</v>
      </c>
      <c r="V589" t="s">
        <v>277</v>
      </c>
      <c r="W589" t="s">
        <v>297</v>
      </c>
      <c r="X589" t="s">
        <v>201</v>
      </c>
      <c r="Y589" t="s">
        <v>199</v>
      </c>
      <c r="Z589" t="s">
        <v>234</v>
      </c>
      <c r="AB589" t="s">
        <v>386</v>
      </c>
      <c r="AC589" s="88">
        <f>AVERAGEIFS(Applicability!$M:$M,Applicability!$A:$A,W589,Applicability!$B:$B,Y589,Applicability!$C:$C,X589)</f>
        <v>2.9081632749999999E-2</v>
      </c>
      <c r="AF589" s="88">
        <f t="shared" si="76"/>
        <v>2.9081632749999999E-2</v>
      </c>
      <c r="AJ589" t="s">
        <v>277</v>
      </c>
      <c r="AK589" t="s">
        <v>297</v>
      </c>
      <c r="AL589" t="s">
        <v>201</v>
      </c>
      <c r="AM589" t="s">
        <v>199</v>
      </c>
      <c r="AN589" t="s">
        <v>234</v>
      </c>
      <c r="AP589" t="s">
        <v>386</v>
      </c>
      <c r="AQ589" s="88">
        <f>AVERAGEIFS(Applicability!$M:$M,Applicability!$A:$A,AK589,Applicability!$B:$B,AM589,Applicability!$C:$C,AL589)</f>
        <v>2.9081632749999999E-2</v>
      </c>
      <c r="AT589" s="88">
        <f t="shared" si="77"/>
        <v>2.9081632749999999E-2</v>
      </c>
    </row>
    <row r="590" spans="1:46">
      <c r="A590" t="s">
        <v>277</v>
      </c>
      <c r="B590" t="s">
        <v>297</v>
      </c>
      <c r="C590" t="s">
        <v>201</v>
      </c>
      <c r="D590" t="s">
        <v>316</v>
      </c>
      <c r="E590" t="s">
        <v>234</v>
      </c>
      <c r="G590" t="s">
        <v>386</v>
      </c>
      <c r="H590" s="88">
        <f>AVERAGEIFS(Applicability!$M:$M,Applicability!$A:$A,B590,Applicability!$B:$B,D590,Applicability!$C:$C,C590)</f>
        <v>6.500000034999999E-2</v>
      </c>
      <c r="K590" s="88">
        <f t="shared" si="75"/>
        <v>6.500000034999999E-2</v>
      </c>
      <c r="V590" t="s">
        <v>277</v>
      </c>
      <c r="W590" t="s">
        <v>297</v>
      </c>
      <c r="X590" t="s">
        <v>201</v>
      </c>
      <c r="Y590" t="s">
        <v>316</v>
      </c>
      <c r="Z590" t="s">
        <v>234</v>
      </c>
      <c r="AB590" t="s">
        <v>386</v>
      </c>
      <c r="AC590" s="88">
        <f>AVERAGEIFS(Applicability!$M:$M,Applicability!$A:$A,W590,Applicability!$B:$B,Y590,Applicability!$C:$C,X590)</f>
        <v>6.500000034999999E-2</v>
      </c>
      <c r="AF590" s="88">
        <f t="shared" si="76"/>
        <v>6.500000034999999E-2</v>
      </c>
      <c r="AJ590" t="s">
        <v>277</v>
      </c>
      <c r="AK590" t="s">
        <v>297</v>
      </c>
      <c r="AL590" t="s">
        <v>201</v>
      </c>
      <c r="AM590" t="s">
        <v>316</v>
      </c>
      <c r="AN590" t="s">
        <v>234</v>
      </c>
      <c r="AP590" t="s">
        <v>386</v>
      </c>
      <c r="AQ590" s="88">
        <f>AVERAGEIFS(Applicability!$M:$M,Applicability!$A:$A,AK590,Applicability!$B:$B,AM590,Applicability!$C:$C,AL590)</f>
        <v>6.500000034999999E-2</v>
      </c>
      <c r="AT590" s="88">
        <f t="shared" si="77"/>
        <v>6.500000034999999E-2</v>
      </c>
    </row>
    <row r="591" spans="1:46">
      <c r="A591" t="s">
        <v>277</v>
      </c>
      <c r="B591" t="s">
        <v>298</v>
      </c>
      <c r="C591" t="s">
        <v>279</v>
      </c>
      <c r="D591" t="s">
        <v>88</v>
      </c>
      <c r="E591" t="s">
        <v>232</v>
      </c>
      <c r="G591" t="s">
        <v>386</v>
      </c>
      <c r="H591" s="88">
        <f>AVERAGEIFS(Applicability!$M:$M,Applicability!$A:$A,B591,Applicability!$B:$B,D591,Applicability!$C:$C,C591)</f>
        <v>9.9450000000000038E-2</v>
      </c>
      <c r="K591" s="88">
        <f t="shared" si="75"/>
        <v>9.9450000000000038E-2</v>
      </c>
      <c r="V591" t="s">
        <v>277</v>
      </c>
      <c r="W591" t="s">
        <v>298</v>
      </c>
      <c r="X591" t="s">
        <v>279</v>
      </c>
      <c r="Y591" t="s">
        <v>88</v>
      </c>
      <c r="Z591" t="s">
        <v>232</v>
      </c>
      <c r="AB591" t="s">
        <v>386</v>
      </c>
      <c r="AC591" s="88">
        <f>AVERAGEIFS(Applicability!$M:$M,Applicability!$A:$A,W591,Applicability!$B:$B,Y591,Applicability!$C:$C,X591)</f>
        <v>9.9450000000000038E-2</v>
      </c>
      <c r="AF591" s="88">
        <f t="shared" si="76"/>
        <v>9.9450000000000038E-2</v>
      </c>
      <c r="AJ591" t="s">
        <v>277</v>
      </c>
      <c r="AK591" t="s">
        <v>298</v>
      </c>
      <c r="AL591" t="s">
        <v>279</v>
      </c>
      <c r="AM591" t="s">
        <v>88</v>
      </c>
      <c r="AN591" t="s">
        <v>232</v>
      </c>
      <c r="AP591" t="s">
        <v>386</v>
      </c>
      <c r="AQ591" s="88">
        <f>AVERAGEIFS(Applicability!$M:$M,Applicability!$A:$A,AK591,Applicability!$B:$B,AM591,Applicability!$C:$C,AL591)</f>
        <v>9.9450000000000038E-2</v>
      </c>
      <c r="AT591" s="88">
        <f t="shared" si="77"/>
        <v>9.9450000000000038E-2</v>
      </c>
    </row>
    <row r="592" spans="1:46">
      <c r="A592" t="s">
        <v>277</v>
      </c>
      <c r="B592" t="s">
        <v>298</v>
      </c>
      <c r="C592" t="s">
        <v>279</v>
      </c>
      <c r="D592" t="s">
        <v>199</v>
      </c>
      <c r="E592" t="s">
        <v>232</v>
      </c>
      <c r="G592" t="s">
        <v>386</v>
      </c>
      <c r="H592" s="88">
        <f>AVERAGEIFS(Applicability!$M:$M,Applicability!$A:$A,B592,Applicability!$B:$B,D592,Applicability!$C:$C,C592)</f>
        <v>0.76500000000000001</v>
      </c>
      <c r="K592" s="88">
        <f t="shared" si="75"/>
        <v>0.76500000000000001</v>
      </c>
      <c r="V592" t="s">
        <v>277</v>
      </c>
      <c r="W592" t="s">
        <v>298</v>
      </c>
      <c r="X592" t="s">
        <v>279</v>
      </c>
      <c r="Y592" t="s">
        <v>199</v>
      </c>
      <c r="Z592" t="s">
        <v>232</v>
      </c>
      <c r="AB592" t="s">
        <v>386</v>
      </c>
      <c r="AC592" s="88">
        <f>AVERAGEIFS(Applicability!$M:$M,Applicability!$A:$A,W592,Applicability!$B:$B,Y592,Applicability!$C:$C,X592)</f>
        <v>0.76500000000000001</v>
      </c>
      <c r="AF592" s="88">
        <f t="shared" si="76"/>
        <v>0.76500000000000001</v>
      </c>
      <c r="AJ592" t="s">
        <v>277</v>
      </c>
      <c r="AK592" t="s">
        <v>298</v>
      </c>
      <c r="AL592" t="s">
        <v>279</v>
      </c>
      <c r="AM592" t="s">
        <v>199</v>
      </c>
      <c r="AN592" t="s">
        <v>232</v>
      </c>
      <c r="AP592" t="s">
        <v>386</v>
      </c>
      <c r="AQ592" s="88">
        <f>AVERAGEIFS(Applicability!$M:$M,Applicability!$A:$A,AK592,Applicability!$B:$B,AM592,Applicability!$C:$C,AL592)</f>
        <v>0.76500000000000001</v>
      </c>
      <c r="AT592" s="88">
        <f t="shared" si="77"/>
        <v>0.76500000000000001</v>
      </c>
    </row>
    <row r="593" spans="1:46">
      <c r="A593" t="s">
        <v>277</v>
      </c>
      <c r="B593" t="s">
        <v>298</v>
      </c>
      <c r="C593" t="s">
        <v>279</v>
      </c>
      <c r="D593" t="s">
        <v>316</v>
      </c>
      <c r="E593" t="s">
        <v>232</v>
      </c>
      <c r="G593" t="s">
        <v>386</v>
      </c>
      <c r="H593" s="88">
        <f>AVERAGEIFS(Applicability!$M:$M,Applicability!$A:$A,B593,Applicability!$B:$B,D593,Applicability!$C:$C,C593)</f>
        <v>0.76500000000000001</v>
      </c>
      <c r="K593" s="88">
        <f t="shared" si="75"/>
        <v>0.76500000000000001</v>
      </c>
      <c r="V593" t="s">
        <v>277</v>
      </c>
      <c r="W593" t="s">
        <v>298</v>
      </c>
      <c r="X593" t="s">
        <v>279</v>
      </c>
      <c r="Y593" t="s">
        <v>316</v>
      </c>
      <c r="Z593" t="s">
        <v>232</v>
      </c>
      <c r="AB593" t="s">
        <v>386</v>
      </c>
      <c r="AC593" s="88">
        <f>AVERAGEIFS(Applicability!$M:$M,Applicability!$A:$A,W593,Applicability!$B:$B,Y593,Applicability!$C:$C,X593)</f>
        <v>0.76500000000000001</v>
      </c>
      <c r="AF593" s="88">
        <f t="shared" si="76"/>
        <v>0.76500000000000001</v>
      </c>
      <c r="AJ593" t="s">
        <v>277</v>
      </c>
      <c r="AK593" t="s">
        <v>298</v>
      </c>
      <c r="AL593" t="s">
        <v>279</v>
      </c>
      <c r="AM593" t="s">
        <v>316</v>
      </c>
      <c r="AN593" t="s">
        <v>232</v>
      </c>
      <c r="AP593" t="s">
        <v>386</v>
      </c>
      <c r="AQ593" s="88">
        <f>AVERAGEIFS(Applicability!$M:$M,Applicability!$A:$A,AK593,Applicability!$B:$B,AM593,Applicability!$C:$C,AL593)</f>
        <v>0.76500000000000001</v>
      </c>
      <c r="AT593" s="88">
        <f t="shared" si="77"/>
        <v>0.76500000000000001</v>
      </c>
    </row>
    <row r="594" spans="1:46">
      <c r="A594" t="s">
        <v>277</v>
      </c>
      <c r="B594" t="s">
        <v>298</v>
      </c>
      <c r="C594" t="s">
        <v>201</v>
      </c>
      <c r="D594" t="s">
        <v>88</v>
      </c>
      <c r="E594" t="s">
        <v>232</v>
      </c>
      <c r="G594" t="s">
        <v>386</v>
      </c>
      <c r="H594" s="88">
        <f>AVERAGEIFS(Applicability!$M:$M,Applicability!$A:$A,B594,Applicability!$B:$B,D594,Applicability!$C:$C,C594)</f>
        <v>0.26324999999999998</v>
      </c>
      <c r="K594" s="88">
        <f t="shared" si="75"/>
        <v>0.26324999999999998</v>
      </c>
      <c r="V594" t="s">
        <v>277</v>
      </c>
      <c r="W594" t="s">
        <v>298</v>
      </c>
      <c r="X594" t="s">
        <v>201</v>
      </c>
      <c r="Y594" t="s">
        <v>88</v>
      </c>
      <c r="Z594" t="s">
        <v>232</v>
      </c>
      <c r="AB594" t="s">
        <v>386</v>
      </c>
      <c r="AC594" s="88">
        <f>AVERAGEIFS(Applicability!$M:$M,Applicability!$A:$A,W594,Applicability!$B:$B,Y594,Applicability!$C:$C,X594)</f>
        <v>0.26324999999999998</v>
      </c>
      <c r="AF594" s="88">
        <f t="shared" si="76"/>
        <v>0.26324999999999998</v>
      </c>
      <c r="AJ594" t="s">
        <v>277</v>
      </c>
      <c r="AK594" t="s">
        <v>298</v>
      </c>
      <c r="AL594" t="s">
        <v>201</v>
      </c>
      <c r="AM594" t="s">
        <v>88</v>
      </c>
      <c r="AN594" t="s">
        <v>232</v>
      </c>
      <c r="AP594" t="s">
        <v>386</v>
      </c>
      <c r="AQ594" s="88">
        <f>AVERAGEIFS(Applicability!$M:$M,Applicability!$A:$A,AK594,Applicability!$B:$B,AM594,Applicability!$C:$C,AL594)</f>
        <v>0.26324999999999998</v>
      </c>
      <c r="AT594" s="88">
        <f t="shared" si="77"/>
        <v>0.26324999999999998</v>
      </c>
    </row>
    <row r="595" spans="1:46">
      <c r="A595" t="s">
        <v>277</v>
      </c>
      <c r="B595" t="s">
        <v>298</v>
      </c>
      <c r="C595" t="s">
        <v>201</v>
      </c>
      <c r="D595" t="s">
        <v>199</v>
      </c>
      <c r="E595" t="s">
        <v>232</v>
      </c>
      <c r="G595" t="s">
        <v>386</v>
      </c>
      <c r="H595" s="88">
        <f>AVERAGEIFS(Applicability!$M:$M,Applicability!$A:$A,B595,Applicability!$B:$B,D595,Applicability!$C:$C,C595)</f>
        <v>0.40499999999999997</v>
      </c>
      <c r="K595" s="88">
        <f t="shared" si="75"/>
        <v>0.40499999999999997</v>
      </c>
      <c r="V595" t="s">
        <v>277</v>
      </c>
      <c r="W595" t="s">
        <v>298</v>
      </c>
      <c r="X595" t="s">
        <v>201</v>
      </c>
      <c r="Y595" t="s">
        <v>199</v>
      </c>
      <c r="Z595" t="s">
        <v>232</v>
      </c>
      <c r="AB595" t="s">
        <v>386</v>
      </c>
      <c r="AC595" s="88">
        <f>AVERAGEIFS(Applicability!$M:$M,Applicability!$A:$A,W595,Applicability!$B:$B,Y595,Applicability!$C:$C,X595)</f>
        <v>0.40499999999999997</v>
      </c>
      <c r="AF595" s="88">
        <f t="shared" si="76"/>
        <v>0.40499999999999997</v>
      </c>
      <c r="AJ595" t="s">
        <v>277</v>
      </c>
      <c r="AK595" t="s">
        <v>298</v>
      </c>
      <c r="AL595" t="s">
        <v>201</v>
      </c>
      <c r="AM595" t="s">
        <v>199</v>
      </c>
      <c r="AN595" t="s">
        <v>232</v>
      </c>
      <c r="AP595" t="s">
        <v>386</v>
      </c>
      <c r="AQ595" s="88">
        <f>AVERAGEIFS(Applicability!$M:$M,Applicability!$A:$A,AK595,Applicability!$B:$B,AM595,Applicability!$C:$C,AL595)</f>
        <v>0.40499999999999997</v>
      </c>
      <c r="AT595" s="88">
        <f t="shared" si="77"/>
        <v>0.40499999999999997</v>
      </c>
    </row>
    <row r="596" spans="1:46">
      <c r="A596" t="s">
        <v>277</v>
      </c>
      <c r="B596" t="s">
        <v>298</v>
      </c>
      <c r="C596" t="s">
        <v>201</v>
      </c>
      <c r="D596" t="s">
        <v>316</v>
      </c>
      <c r="E596" t="s">
        <v>232</v>
      </c>
      <c r="G596" t="s">
        <v>386</v>
      </c>
      <c r="H596" s="88">
        <f>AVERAGEIFS(Applicability!$M:$M,Applicability!$A:$A,B596,Applicability!$B:$B,D596,Applicability!$C:$C,C596)</f>
        <v>0.40499999999999997</v>
      </c>
      <c r="K596" s="88">
        <f t="shared" si="75"/>
        <v>0.40499999999999997</v>
      </c>
      <c r="V596" t="s">
        <v>277</v>
      </c>
      <c r="W596" t="s">
        <v>298</v>
      </c>
      <c r="X596" t="s">
        <v>201</v>
      </c>
      <c r="Y596" t="s">
        <v>316</v>
      </c>
      <c r="Z596" t="s">
        <v>232</v>
      </c>
      <c r="AB596" t="s">
        <v>386</v>
      </c>
      <c r="AC596" s="88">
        <f>AVERAGEIFS(Applicability!$M:$M,Applicability!$A:$A,W596,Applicability!$B:$B,Y596,Applicability!$C:$C,X596)</f>
        <v>0.40499999999999997</v>
      </c>
      <c r="AF596" s="88">
        <f t="shared" si="76"/>
        <v>0.40499999999999997</v>
      </c>
      <c r="AJ596" t="s">
        <v>277</v>
      </c>
      <c r="AK596" t="s">
        <v>298</v>
      </c>
      <c r="AL596" t="s">
        <v>201</v>
      </c>
      <c r="AM596" t="s">
        <v>316</v>
      </c>
      <c r="AN596" t="s">
        <v>232</v>
      </c>
      <c r="AP596" t="s">
        <v>386</v>
      </c>
      <c r="AQ596" s="88">
        <f>AVERAGEIFS(Applicability!$M:$M,Applicability!$A:$A,AK596,Applicability!$B:$B,AM596,Applicability!$C:$C,AL596)</f>
        <v>0.40499999999999997</v>
      </c>
      <c r="AT596" s="88">
        <f t="shared" si="77"/>
        <v>0.40499999999999997</v>
      </c>
    </row>
    <row r="597" spans="1:46">
      <c r="A597" t="s">
        <v>277</v>
      </c>
      <c r="B597" t="s">
        <v>298</v>
      </c>
      <c r="C597" t="s">
        <v>279</v>
      </c>
      <c r="D597" t="s">
        <v>88</v>
      </c>
      <c r="E597" t="s">
        <v>234</v>
      </c>
      <c r="G597" t="s">
        <v>386</v>
      </c>
      <c r="H597" s="88">
        <f>AVERAGEIFS(Applicability!$M:$M,Applicability!$A:$A,B597,Applicability!$B:$B,D597,Applicability!$C:$C,C597)</f>
        <v>9.9450000000000038E-2</v>
      </c>
      <c r="K597" s="88">
        <f t="shared" si="75"/>
        <v>9.9450000000000038E-2</v>
      </c>
      <c r="V597" t="s">
        <v>277</v>
      </c>
      <c r="W597" t="s">
        <v>298</v>
      </c>
      <c r="X597" t="s">
        <v>279</v>
      </c>
      <c r="Y597" t="s">
        <v>88</v>
      </c>
      <c r="Z597" t="s">
        <v>234</v>
      </c>
      <c r="AB597" t="s">
        <v>386</v>
      </c>
      <c r="AC597" s="88">
        <f>AVERAGEIFS(Applicability!$M:$M,Applicability!$A:$A,W597,Applicability!$B:$B,Y597,Applicability!$C:$C,X597)</f>
        <v>9.9450000000000038E-2</v>
      </c>
      <c r="AF597" s="88">
        <f t="shared" si="76"/>
        <v>9.9450000000000038E-2</v>
      </c>
      <c r="AJ597" t="s">
        <v>277</v>
      </c>
      <c r="AK597" t="s">
        <v>298</v>
      </c>
      <c r="AL597" t="s">
        <v>279</v>
      </c>
      <c r="AM597" t="s">
        <v>88</v>
      </c>
      <c r="AN597" t="s">
        <v>234</v>
      </c>
      <c r="AP597" t="s">
        <v>386</v>
      </c>
      <c r="AQ597" s="88">
        <f>AVERAGEIFS(Applicability!$M:$M,Applicability!$A:$A,AK597,Applicability!$B:$B,AM597,Applicability!$C:$C,AL597)</f>
        <v>9.9450000000000038E-2</v>
      </c>
      <c r="AT597" s="88">
        <f t="shared" si="77"/>
        <v>9.9450000000000038E-2</v>
      </c>
    </row>
    <row r="598" spans="1:46">
      <c r="A598" t="s">
        <v>277</v>
      </c>
      <c r="B598" t="s">
        <v>298</v>
      </c>
      <c r="C598" t="s">
        <v>279</v>
      </c>
      <c r="D598" t="s">
        <v>199</v>
      </c>
      <c r="E598" t="s">
        <v>234</v>
      </c>
      <c r="G598" t="s">
        <v>386</v>
      </c>
      <c r="H598" s="88">
        <f>AVERAGEIFS(Applicability!$M:$M,Applicability!$A:$A,B598,Applicability!$B:$B,D598,Applicability!$C:$C,C598)</f>
        <v>0.76500000000000001</v>
      </c>
      <c r="K598" s="88">
        <f t="shared" si="75"/>
        <v>0.76500000000000001</v>
      </c>
      <c r="V598" t="s">
        <v>277</v>
      </c>
      <c r="W598" t="s">
        <v>298</v>
      </c>
      <c r="X598" t="s">
        <v>279</v>
      </c>
      <c r="Y598" t="s">
        <v>199</v>
      </c>
      <c r="Z598" t="s">
        <v>234</v>
      </c>
      <c r="AB598" t="s">
        <v>386</v>
      </c>
      <c r="AC598" s="88">
        <f>AVERAGEIFS(Applicability!$M:$M,Applicability!$A:$A,W598,Applicability!$B:$B,Y598,Applicability!$C:$C,X598)</f>
        <v>0.76500000000000001</v>
      </c>
      <c r="AF598" s="88">
        <f t="shared" si="76"/>
        <v>0.76500000000000001</v>
      </c>
      <c r="AJ598" t="s">
        <v>277</v>
      </c>
      <c r="AK598" t="s">
        <v>298</v>
      </c>
      <c r="AL598" t="s">
        <v>279</v>
      </c>
      <c r="AM598" t="s">
        <v>199</v>
      </c>
      <c r="AN598" t="s">
        <v>234</v>
      </c>
      <c r="AP598" t="s">
        <v>386</v>
      </c>
      <c r="AQ598" s="88">
        <f>AVERAGEIFS(Applicability!$M:$M,Applicability!$A:$A,AK598,Applicability!$B:$B,AM598,Applicability!$C:$C,AL598)</f>
        <v>0.76500000000000001</v>
      </c>
      <c r="AT598" s="88">
        <f t="shared" si="77"/>
        <v>0.76500000000000001</v>
      </c>
    </row>
    <row r="599" spans="1:46">
      <c r="A599" t="s">
        <v>277</v>
      </c>
      <c r="B599" t="s">
        <v>298</v>
      </c>
      <c r="C599" t="s">
        <v>279</v>
      </c>
      <c r="D599" t="s">
        <v>316</v>
      </c>
      <c r="E599" t="s">
        <v>234</v>
      </c>
      <c r="G599" t="s">
        <v>386</v>
      </c>
      <c r="H599" s="88">
        <f>AVERAGEIFS(Applicability!$M:$M,Applicability!$A:$A,B599,Applicability!$B:$B,D599,Applicability!$C:$C,C599)</f>
        <v>0.76500000000000001</v>
      </c>
      <c r="K599" s="88">
        <f t="shared" si="75"/>
        <v>0.76500000000000001</v>
      </c>
      <c r="V599" t="s">
        <v>277</v>
      </c>
      <c r="W599" t="s">
        <v>298</v>
      </c>
      <c r="X599" t="s">
        <v>279</v>
      </c>
      <c r="Y599" t="s">
        <v>316</v>
      </c>
      <c r="Z599" t="s">
        <v>234</v>
      </c>
      <c r="AB599" t="s">
        <v>386</v>
      </c>
      <c r="AC599" s="88">
        <f>AVERAGEIFS(Applicability!$M:$M,Applicability!$A:$A,W599,Applicability!$B:$B,Y599,Applicability!$C:$C,X599)</f>
        <v>0.76500000000000001</v>
      </c>
      <c r="AF599" s="88">
        <f t="shared" si="76"/>
        <v>0.76500000000000001</v>
      </c>
      <c r="AJ599" t="s">
        <v>277</v>
      </c>
      <c r="AK599" t="s">
        <v>298</v>
      </c>
      <c r="AL599" t="s">
        <v>279</v>
      </c>
      <c r="AM599" t="s">
        <v>316</v>
      </c>
      <c r="AN599" t="s">
        <v>234</v>
      </c>
      <c r="AP599" t="s">
        <v>386</v>
      </c>
      <c r="AQ599" s="88">
        <f>AVERAGEIFS(Applicability!$M:$M,Applicability!$A:$A,AK599,Applicability!$B:$B,AM599,Applicability!$C:$C,AL599)</f>
        <v>0.76500000000000001</v>
      </c>
      <c r="AT599" s="88">
        <f t="shared" si="77"/>
        <v>0.76500000000000001</v>
      </c>
    </row>
    <row r="600" spans="1:46">
      <c r="A600" t="s">
        <v>277</v>
      </c>
      <c r="B600" t="s">
        <v>298</v>
      </c>
      <c r="C600" t="s">
        <v>201</v>
      </c>
      <c r="D600" t="s">
        <v>88</v>
      </c>
      <c r="E600" t="s">
        <v>234</v>
      </c>
      <c r="G600" t="s">
        <v>386</v>
      </c>
      <c r="H600" s="88">
        <f>AVERAGEIFS(Applicability!$M:$M,Applicability!$A:$A,B600,Applicability!$B:$B,D600,Applicability!$C:$C,C600)</f>
        <v>0.26324999999999998</v>
      </c>
      <c r="K600" s="88">
        <f t="shared" si="75"/>
        <v>0.26324999999999998</v>
      </c>
      <c r="V600" t="s">
        <v>277</v>
      </c>
      <c r="W600" t="s">
        <v>298</v>
      </c>
      <c r="X600" t="s">
        <v>201</v>
      </c>
      <c r="Y600" t="s">
        <v>88</v>
      </c>
      <c r="Z600" t="s">
        <v>234</v>
      </c>
      <c r="AB600" t="s">
        <v>386</v>
      </c>
      <c r="AC600" s="88">
        <f>AVERAGEIFS(Applicability!$M:$M,Applicability!$A:$A,W600,Applicability!$B:$B,Y600,Applicability!$C:$C,X600)</f>
        <v>0.26324999999999998</v>
      </c>
      <c r="AF600" s="88">
        <f t="shared" si="76"/>
        <v>0.26324999999999998</v>
      </c>
      <c r="AJ600" t="s">
        <v>277</v>
      </c>
      <c r="AK600" t="s">
        <v>298</v>
      </c>
      <c r="AL600" t="s">
        <v>201</v>
      </c>
      <c r="AM600" t="s">
        <v>88</v>
      </c>
      <c r="AN600" t="s">
        <v>234</v>
      </c>
      <c r="AP600" t="s">
        <v>386</v>
      </c>
      <c r="AQ600" s="88">
        <f>AVERAGEIFS(Applicability!$M:$M,Applicability!$A:$A,AK600,Applicability!$B:$B,AM600,Applicability!$C:$C,AL600)</f>
        <v>0.26324999999999998</v>
      </c>
      <c r="AT600" s="88">
        <f t="shared" si="77"/>
        <v>0.26324999999999998</v>
      </c>
    </row>
    <row r="601" spans="1:46">
      <c r="A601" t="s">
        <v>277</v>
      </c>
      <c r="B601" t="s">
        <v>298</v>
      </c>
      <c r="C601" t="s">
        <v>201</v>
      </c>
      <c r="D601" t="s">
        <v>199</v>
      </c>
      <c r="E601" t="s">
        <v>234</v>
      </c>
      <c r="G601" t="s">
        <v>386</v>
      </c>
      <c r="H601" s="88">
        <f>AVERAGEIFS(Applicability!$M:$M,Applicability!$A:$A,B601,Applicability!$B:$B,D601,Applicability!$C:$C,C601)</f>
        <v>0.40499999999999997</v>
      </c>
      <c r="K601" s="88">
        <f t="shared" si="75"/>
        <v>0.40499999999999997</v>
      </c>
      <c r="V601" t="s">
        <v>277</v>
      </c>
      <c r="W601" t="s">
        <v>298</v>
      </c>
      <c r="X601" t="s">
        <v>201</v>
      </c>
      <c r="Y601" t="s">
        <v>199</v>
      </c>
      <c r="Z601" t="s">
        <v>234</v>
      </c>
      <c r="AB601" t="s">
        <v>386</v>
      </c>
      <c r="AC601" s="88">
        <f>AVERAGEIFS(Applicability!$M:$M,Applicability!$A:$A,W601,Applicability!$B:$B,Y601,Applicability!$C:$C,X601)</f>
        <v>0.40499999999999997</v>
      </c>
      <c r="AF601" s="88">
        <f t="shared" si="76"/>
        <v>0.40499999999999997</v>
      </c>
      <c r="AJ601" t="s">
        <v>277</v>
      </c>
      <c r="AK601" t="s">
        <v>298</v>
      </c>
      <c r="AL601" t="s">
        <v>201</v>
      </c>
      <c r="AM601" t="s">
        <v>199</v>
      </c>
      <c r="AN601" t="s">
        <v>234</v>
      </c>
      <c r="AP601" t="s">
        <v>386</v>
      </c>
      <c r="AQ601" s="88">
        <f>AVERAGEIFS(Applicability!$M:$M,Applicability!$A:$A,AK601,Applicability!$B:$B,AM601,Applicability!$C:$C,AL601)</f>
        <v>0.40499999999999997</v>
      </c>
      <c r="AT601" s="88">
        <f t="shared" si="77"/>
        <v>0.40499999999999997</v>
      </c>
    </row>
    <row r="602" spans="1:46">
      <c r="A602" t="s">
        <v>277</v>
      </c>
      <c r="B602" t="s">
        <v>298</v>
      </c>
      <c r="C602" t="s">
        <v>201</v>
      </c>
      <c r="D602" t="s">
        <v>316</v>
      </c>
      <c r="E602" t="s">
        <v>234</v>
      </c>
      <c r="G602" t="s">
        <v>386</v>
      </c>
      <c r="H602" s="88">
        <f>AVERAGEIFS(Applicability!$M:$M,Applicability!$A:$A,B602,Applicability!$B:$B,D602,Applicability!$C:$C,C602)</f>
        <v>0.40499999999999997</v>
      </c>
      <c r="K602" s="88">
        <f t="shared" si="75"/>
        <v>0.40499999999999997</v>
      </c>
      <c r="V602" t="s">
        <v>277</v>
      </c>
      <c r="W602" t="s">
        <v>298</v>
      </c>
      <c r="X602" t="s">
        <v>201</v>
      </c>
      <c r="Y602" t="s">
        <v>316</v>
      </c>
      <c r="Z602" t="s">
        <v>234</v>
      </c>
      <c r="AB602" t="s">
        <v>386</v>
      </c>
      <c r="AC602" s="88">
        <f>AVERAGEIFS(Applicability!$M:$M,Applicability!$A:$A,W602,Applicability!$B:$B,Y602,Applicability!$C:$C,X602)</f>
        <v>0.40499999999999997</v>
      </c>
      <c r="AF602" s="88">
        <f t="shared" si="76"/>
        <v>0.40499999999999997</v>
      </c>
      <c r="AJ602" t="s">
        <v>277</v>
      </c>
      <c r="AK602" t="s">
        <v>298</v>
      </c>
      <c r="AL602" t="s">
        <v>201</v>
      </c>
      <c r="AM602" t="s">
        <v>316</v>
      </c>
      <c r="AN602" t="s">
        <v>234</v>
      </c>
      <c r="AP602" t="s">
        <v>386</v>
      </c>
      <c r="AQ602" s="88">
        <f>AVERAGEIFS(Applicability!$M:$M,Applicability!$A:$A,AK602,Applicability!$B:$B,AM602,Applicability!$C:$C,AL602)</f>
        <v>0.40499999999999997</v>
      </c>
      <c r="AT602" s="88">
        <f t="shared" si="77"/>
        <v>0.40499999999999997</v>
      </c>
    </row>
    <row r="603" spans="1:46">
      <c r="A603" t="s">
        <v>277</v>
      </c>
      <c r="B603" t="s">
        <v>299</v>
      </c>
      <c r="C603" t="s">
        <v>279</v>
      </c>
      <c r="D603" t="s">
        <v>88</v>
      </c>
      <c r="E603" t="s">
        <v>232</v>
      </c>
      <c r="G603" t="s">
        <v>386</v>
      </c>
      <c r="H603" s="88">
        <f>AVERAGEIFS(Applicability!$M:$M,Applicability!$A:$A,B603,Applicability!$B:$B,D603,Applicability!$C:$C,C603)</f>
        <v>8.7500000000000022E-2</v>
      </c>
      <c r="I603">
        <v>11</v>
      </c>
      <c r="J603" s="88">
        <f>2%</f>
        <v>0.02</v>
      </c>
      <c r="K603" s="88">
        <f t="shared" si="75"/>
        <v>0.02</v>
      </c>
      <c r="V603" t="s">
        <v>277</v>
      </c>
      <c r="W603" t="s">
        <v>299</v>
      </c>
      <c r="X603" t="s">
        <v>279</v>
      </c>
      <c r="Y603" t="s">
        <v>88</v>
      </c>
      <c r="Z603" t="s">
        <v>232</v>
      </c>
      <c r="AB603" t="s">
        <v>386</v>
      </c>
      <c r="AC603" s="88">
        <f>AVERAGEIFS(Applicability!$M:$M,Applicability!$A:$A,W603,Applicability!$B:$B,Y603,Applicability!$C:$C,X603)</f>
        <v>8.7500000000000022E-2</v>
      </c>
      <c r="AD603">
        <v>11</v>
      </c>
      <c r="AE603" s="88">
        <f>2%</f>
        <v>0.02</v>
      </c>
      <c r="AF603" s="88">
        <f t="shared" si="76"/>
        <v>0.02</v>
      </c>
      <c r="AJ603" t="s">
        <v>277</v>
      </c>
      <c r="AK603" t="s">
        <v>299</v>
      </c>
      <c r="AL603" t="s">
        <v>279</v>
      </c>
      <c r="AM603" t="s">
        <v>88</v>
      </c>
      <c r="AN603" t="s">
        <v>232</v>
      </c>
      <c r="AP603" t="s">
        <v>386</v>
      </c>
      <c r="AQ603" s="88">
        <f>AVERAGEIFS(Applicability!$M:$M,Applicability!$A:$A,AK603,Applicability!$B:$B,AM603,Applicability!$C:$C,AL603)</f>
        <v>8.7500000000000022E-2</v>
      </c>
      <c r="AR603">
        <v>11</v>
      </c>
      <c r="AS603" s="88">
        <f>2%</f>
        <v>0.02</v>
      </c>
      <c r="AT603" s="88">
        <f t="shared" si="77"/>
        <v>0.02</v>
      </c>
    </row>
    <row r="604" spans="1:46">
      <c r="A604" t="s">
        <v>277</v>
      </c>
      <c r="B604" t="s">
        <v>299</v>
      </c>
      <c r="C604" t="s">
        <v>279</v>
      </c>
      <c r="D604" t="s">
        <v>199</v>
      </c>
      <c r="E604" t="s">
        <v>232</v>
      </c>
      <c r="G604" t="s">
        <v>386</v>
      </c>
      <c r="H604" s="88">
        <f>AVERAGEIFS(Applicability!$M:$M,Applicability!$A:$A,B604,Applicability!$B:$B,D604,Applicability!$C:$C,C604)</f>
        <v>0.25</v>
      </c>
      <c r="I604">
        <v>11</v>
      </c>
      <c r="J604" s="88">
        <f>2%</f>
        <v>0.02</v>
      </c>
      <c r="K604" s="88">
        <f t="shared" ref="K604:K667" si="81">IF(J604&lt;&gt;"",J604,H604)</f>
        <v>0.02</v>
      </c>
      <c r="V604" t="s">
        <v>277</v>
      </c>
      <c r="W604" t="s">
        <v>299</v>
      </c>
      <c r="X604" t="s">
        <v>279</v>
      </c>
      <c r="Y604" t="s">
        <v>199</v>
      </c>
      <c r="Z604" t="s">
        <v>232</v>
      </c>
      <c r="AB604" t="s">
        <v>386</v>
      </c>
      <c r="AC604" s="88">
        <f>AVERAGEIFS(Applicability!$M:$M,Applicability!$A:$A,W604,Applicability!$B:$B,Y604,Applicability!$C:$C,X604)</f>
        <v>0.25</v>
      </c>
      <c r="AD604">
        <v>11</v>
      </c>
      <c r="AE604" s="88">
        <f>2%</f>
        <v>0.02</v>
      </c>
      <c r="AF604" s="88">
        <f t="shared" ref="AF604:AF667" si="82">IF(AE604&lt;&gt;"",AE604,AC604)</f>
        <v>0.02</v>
      </c>
      <c r="AJ604" t="s">
        <v>277</v>
      </c>
      <c r="AK604" t="s">
        <v>299</v>
      </c>
      <c r="AL604" t="s">
        <v>279</v>
      </c>
      <c r="AM604" t="s">
        <v>199</v>
      </c>
      <c r="AN604" t="s">
        <v>232</v>
      </c>
      <c r="AP604" t="s">
        <v>386</v>
      </c>
      <c r="AQ604" s="88">
        <f>AVERAGEIFS(Applicability!$M:$M,Applicability!$A:$A,AK604,Applicability!$B:$B,AM604,Applicability!$C:$C,AL604)</f>
        <v>0.25</v>
      </c>
      <c r="AR604">
        <v>11</v>
      </c>
      <c r="AS604" s="88">
        <f>2%</f>
        <v>0.02</v>
      </c>
      <c r="AT604" s="88">
        <f t="shared" ref="AT604:AT667" si="83">IF(AS604&lt;&gt;"",AS604,AQ604)</f>
        <v>0.02</v>
      </c>
    </row>
    <row r="605" spans="1:46">
      <c r="A605" t="s">
        <v>277</v>
      </c>
      <c r="B605" t="s">
        <v>299</v>
      </c>
      <c r="C605" t="s">
        <v>279</v>
      </c>
      <c r="D605" t="s">
        <v>316</v>
      </c>
      <c r="E605" t="s">
        <v>232</v>
      </c>
      <c r="G605" t="s">
        <v>386</v>
      </c>
      <c r="H605" s="88">
        <f>AVERAGEIFS(Applicability!$M:$M,Applicability!$A:$A,B605,Applicability!$B:$B,D605,Applicability!$C:$C,C605)</f>
        <v>0.5</v>
      </c>
      <c r="I605">
        <v>11</v>
      </c>
      <c r="J605" s="88">
        <f>2%</f>
        <v>0.02</v>
      </c>
      <c r="K605" s="88">
        <f t="shared" si="81"/>
        <v>0.02</v>
      </c>
      <c r="V605" t="s">
        <v>277</v>
      </c>
      <c r="W605" t="s">
        <v>299</v>
      </c>
      <c r="X605" t="s">
        <v>279</v>
      </c>
      <c r="Y605" t="s">
        <v>316</v>
      </c>
      <c r="Z605" t="s">
        <v>232</v>
      </c>
      <c r="AB605" t="s">
        <v>386</v>
      </c>
      <c r="AC605" s="88">
        <f>AVERAGEIFS(Applicability!$M:$M,Applicability!$A:$A,W605,Applicability!$B:$B,Y605,Applicability!$C:$C,X605)</f>
        <v>0.5</v>
      </c>
      <c r="AD605">
        <v>11</v>
      </c>
      <c r="AE605" s="88">
        <f>2%</f>
        <v>0.02</v>
      </c>
      <c r="AF605" s="88">
        <f t="shared" si="82"/>
        <v>0.02</v>
      </c>
      <c r="AJ605" t="s">
        <v>277</v>
      </c>
      <c r="AK605" t="s">
        <v>299</v>
      </c>
      <c r="AL605" t="s">
        <v>279</v>
      </c>
      <c r="AM605" t="s">
        <v>316</v>
      </c>
      <c r="AN605" t="s">
        <v>232</v>
      </c>
      <c r="AP605" t="s">
        <v>386</v>
      </c>
      <c r="AQ605" s="88">
        <f>AVERAGEIFS(Applicability!$M:$M,Applicability!$A:$A,AK605,Applicability!$B:$B,AM605,Applicability!$C:$C,AL605)</f>
        <v>0.5</v>
      </c>
      <c r="AR605">
        <v>11</v>
      </c>
      <c r="AS605" s="88">
        <f>2%</f>
        <v>0.02</v>
      </c>
      <c r="AT605" s="88">
        <f t="shared" si="83"/>
        <v>0.02</v>
      </c>
    </row>
    <row r="606" spans="1:46">
      <c r="A606" t="s">
        <v>277</v>
      </c>
      <c r="B606" t="s">
        <v>299</v>
      </c>
      <c r="C606" t="s">
        <v>201</v>
      </c>
      <c r="D606" t="s">
        <v>88</v>
      </c>
      <c r="E606" t="s">
        <v>232</v>
      </c>
      <c r="G606" t="s">
        <v>386</v>
      </c>
      <c r="H606" s="88">
        <f>AVERAGEIFS(Applicability!$M:$M,Applicability!$A:$A,B606,Applicability!$B:$B,D606,Applicability!$C:$C,C606)</f>
        <v>8.7500000000000022E-2</v>
      </c>
      <c r="I606">
        <v>11</v>
      </c>
      <c r="J606" s="88">
        <f>2%</f>
        <v>0.02</v>
      </c>
      <c r="K606" s="88">
        <f t="shared" si="81"/>
        <v>0.02</v>
      </c>
      <c r="V606" t="s">
        <v>277</v>
      </c>
      <c r="W606" t="s">
        <v>299</v>
      </c>
      <c r="X606" t="s">
        <v>201</v>
      </c>
      <c r="Y606" t="s">
        <v>88</v>
      </c>
      <c r="Z606" t="s">
        <v>232</v>
      </c>
      <c r="AB606" t="s">
        <v>386</v>
      </c>
      <c r="AC606" s="88">
        <f>AVERAGEIFS(Applicability!$M:$M,Applicability!$A:$A,W606,Applicability!$B:$B,Y606,Applicability!$C:$C,X606)</f>
        <v>8.7500000000000022E-2</v>
      </c>
      <c r="AD606">
        <v>11</v>
      </c>
      <c r="AE606" s="88">
        <f>2%</f>
        <v>0.02</v>
      </c>
      <c r="AF606" s="88">
        <f t="shared" si="82"/>
        <v>0.02</v>
      </c>
      <c r="AJ606" t="s">
        <v>277</v>
      </c>
      <c r="AK606" t="s">
        <v>299</v>
      </c>
      <c r="AL606" t="s">
        <v>201</v>
      </c>
      <c r="AM606" t="s">
        <v>88</v>
      </c>
      <c r="AN606" t="s">
        <v>232</v>
      </c>
      <c r="AP606" t="s">
        <v>386</v>
      </c>
      <c r="AQ606" s="88">
        <f>AVERAGEIFS(Applicability!$M:$M,Applicability!$A:$A,AK606,Applicability!$B:$B,AM606,Applicability!$C:$C,AL606)</f>
        <v>8.7500000000000022E-2</v>
      </c>
      <c r="AR606">
        <v>11</v>
      </c>
      <c r="AS606" s="88">
        <f>2%</f>
        <v>0.02</v>
      </c>
      <c r="AT606" s="88">
        <f t="shared" si="83"/>
        <v>0.02</v>
      </c>
    </row>
    <row r="607" spans="1:46">
      <c r="A607" t="s">
        <v>277</v>
      </c>
      <c r="B607" t="s">
        <v>299</v>
      </c>
      <c r="C607" t="s">
        <v>201</v>
      </c>
      <c r="D607" t="s">
        <v>199</v>
      </c>
      <c r="E607" t="s">
        <v>232</v>
      </c>
      <c r="G607" t="s">
        <v>386</v>
      </c>
      <c r="H607" s="88">
        <f>AVERAGEIFS(Applicability!$M:$M,Applicability!$A:$A,B607,Applicability!$B:$B,D607,Applicability!$C:$C,C607)</f>
        <v>0.25</v>
      </c>
      <c r="I607">
        <v>11</v>
      </c>
      <c r="J607" s="88">
        <f>2%</f>
        <v>0.02</v>
      </c>
      <c r="K607" s="88">
        <f t="shared" si="81"/>
        <v>0.02</v>
      </c>
      <c r="V607" t="s">
        <v>277</v>
      </c>
      <c r="W607" t="s">
        <v>299</v>
      </c>
      <c r="X607" t="s">
        <v>201</v>
      </c>
      <c r="Y607" t="s">
        <v>199</v>
      </c>
      <c r="Z607" t="s">
        <v>232</v>
      </c>
      <c r="AB607" t="s">
        <v>386</v>
      </c>
      <c r="AC607" s="88">
        <f>AVERAGEIFS(Applicability!$M:$M,Applicability!$A:$A,W607,Applicability!$B:$B,Y607,Applicability!$C:$C,X607)</f>
        <v>0.25</v>
      </c>
      <c r="AD607">
        <v>11</v>
      </c>
      <c r="AE607" s="88">
        <f>2%</f>
        <v>0.02</v>
      </c>
      <c r="AF607" s="88">
        <f t="shared" si="82"/>
        <v>0.02</v>
      </c>
      <c r="AJ607" t="s">
        <v>277</v>
      </c>
      <c r="AK607" t="s">
        <v>299</v>
      </c>
      <c r="AL607" t="s">
        <v>201</v>
      </c>
      <c r="AM607" t="s">
        <v>199</v>
      </c>
      <c r="AN607" t="s">
        <v>232</v>
      </c>
      <c r="AP607" t="s">
        <v>386</v>
      </c>
      <c r="AQ607" s="88">
        <f>AVERAGEIFS(Applicability!$M:$M,Applicability!$A:$A,AK607,Applicability!$B:$B,AM607,Applicability!$C:$C,AL607)</f>
        <v>0.25</v>
      </c>
      <c r="AR607">
        <v>11</v>
      </c>
      <c r="AS607" s="88">
        <f>2%</f>
        <v>0.02</v>
      </c>
      <c r="AT607" s="88">
        <f t="shared" si="83"/>
        <v>0.02</v>
      </c>
    </row>
    <row r="608" spans="1:46">
      <c r="A608" t="s">
        <v>277</v>
      </c>
      <c r="B608" t="s">
        <v>299</v>
      </c>
      <c r="C608" t="s">
        <v>201</v>
      </c>
      <c r="D608" t="s">
        <v>316</v>
      </c>
      <c r="E608" t="s">
        <v>232</v>
      </c>
      <c r="G608" t="s">
        <v>386</v>
      </c>
      <c r="H608" s="88">
        <f>AVERAGEIFS(Applicability!$M:$M,Applicability!$A:$A,B608,Applicability!$B:$B,D608,Applicability!$C:$C,C608)</f>
        <v>0.5</v>
      </c>
      <c r="I608">
        <v>11</v>
      </c>
      <c r="J608" s="88">
        <f>2%</f>
        <v>0.02</v>
      </c>
      <c r="K608" s="88">
        <f t="shared" si="81"/>
        <v>0.02</v>
      </c>
      <c r="V608" t="s">
        <v>277</v>
      </c>
      <c r="W608" t="s">
        <v>299</v>
      </c>
      <c r="X608" t="s">
        <v>201</v>
      </c>
      <c r="Y608" t="s">
        <v>316</v>
      </c>
      <c r="Z608" t="s">
        <v>232</v>
      </c>
      <c r="AB608" t="s">
        <v>386</v>
      </c>
      <c r="AC608" s="88">
        <f>AVERAGEIFS(Applicability!$M:$M,Applicability!$A:$A,W608,Applicability!$B:$B,Y608,Applicability!$C:$C,X608)</f>
        <v>0.5</v>
      </c>
      <c r="AD608">
        <v>11</v>
      </c>
      <c r="AE608" s="88">
        <f>2%</f>
        <v>0.02</v>
      </c>
      <c r="AF608" s="88">
        <f t="shared" si="82"/>
        <v>0.02</v>
      </c>
      <c r="AJ608" t="s">
        <v>277</v>
      </c>
      <c r="AK608" t="s">
        <v>299</v>
      </c>
      <c r="AL608" t="s">
        <v>201</v>
      </c>
      <c r="AM608" t="s">
        <v>316</v>
      </c>
      <c r="AN608" t="s">
        <v>232</v>
      </c>
      <c r="AP608" t="s">
        <v>386</v>
      </c>
      <c r="AQ608" s="88">
        <f>AVERAGEIFS(Applicability!$M:$M,Applicability!$A:$A,AK608,Applicability!$B:$B,AM608,Applicability!$C:$C,AL608)</f>
        <v>0.5</v>
      </c>
      <c r="AR608">
        <v>11</v>
      </c>
      <c r="AS608" s="88">
        <f>2%</f>
        <v>0.02</v>
      </c>
      <c r="AT608" s="88">
        <f t="shared" si="83"/>
        <v>0.02</v>
      </c>
    </row>
    <row r="609" spans="1:46">
      <c r="A609" t="s">
        <v>277</v>
      </c>
      <c r="B609" t="s">
        <v>299</v>
      </c>
      <c r="C609" t="s">
        <v>279</v>
      </c>
      <c r="D609" t="s">
        <v>88</v>
      </c>
      <c r="E609" t="s">
        <v>234</v>
      </c>
      <c r="G609" t="s">
        <v>386</v>
      </c>
      <c r="H609" s="88">
        <f>AVERAGEIFS(Applicability!$M:$M,Applicability!$A:$A,B609,Applicability!$B:$B,D609,Applicability!$C:$C,C609)</f>
        <v>8.7500000000000022E-2</v>
      </c>
      <c r="I609">
        <v>11</v>
      </c>
      <c r="J609" s="88">
        <f>2%</f>
        <v>0.02</v>
      </c>
      <c r="K609" s="88">
        <f t="shared" si="81"/>
        <v>0.02</v>
      </c>
      <c r="V609" t="s">
        <v>277</v>
      </c>
      <c r="W609" t="s">
        <v>299</v>
      </c>
      <c r="X609" t="s">
        <v>279</v>
      </c>
      <c r="Y609" t="s">
        <v>88</v>
      </c>
      <c r="Z609" t="s">
        <v>234</v>
      </c>
      <c r="AB609" t="s">
        <v>386</v>
      </c>
      <c r="AC609" s="88">
        <f>AVERAGEIFS(Applicability!$M:$M,Applicability!$A:$A,W609,Applicability!$B:$B,Y609,Applicability!$C:$C,X609)</f>
        <v>8.7500000000000022E-2</v>
      </c>
      <c r="AD609">
        <v>11</v>
      </c>
      <c r="AE609" s="88">
        <f>2%</f>
        <v>0.02</v>
      </c>
      <c r="AF609" s="88">
        <f t="shared" si="82"/>
        <v>0.02</v>
      </c>
      <c r="AJ609" t="s">
        <v>277</v>
      </c>
      <c r="AK609" t="s">
        <v>299</v>
      </c>
      <c r="AL609" t="s">
        <v>279</v>
      </c>
      <c r="AM609" t="s">
        <v>88</v>
      </c>
      <c r="AN609" t="s">
        <v>234</v>
      </c>
      <c r="AP609" t="s">
        <v>386</v>
      </c>
      <c r="AQ609" s="88">
        <f>AVERAGEIFS(Applicability!$M:$M,Applicability!$A:$A,AK609,Applicability!$B:$B,AM609,Applicability!$C:$C,AL609)</f>
        <v>8.7500000000000022E-2</v>
      </c>
      <c r="AR609">
        <v>11</v>
      </c>
      <c r="AS609" s="88">
        <f>2%</f>
        <v>0.02</v>
      </c>
      <c r="AT609" s="88">
        <f t="shared" si="83"/>
        <v>0.02</v>
      </c>
    </row>
    <row r="610" spans="1:46">
      <c r="A610" t="s">
        <v>277</v>
      </c>
      <c r="B610" t="s">
        <v>299</v>
      </c>
      <c r="C610" t="s">
        <v>279</v>
      </c>
      <c r="D610" t="s">
        <v>199</v>
      </c>
      <c r="E610" t="s">
        <v>234</v>
      </c>
      <c r="G610" t="s">
        <v>386</v>
      </c>
      <c r="H610" s="88">
        <f>AVERAGEIFS(Applicability!$M:$M,Applicability!$A:$A,B610,Applicability!$B:$B,D610,Applicability!$C:$C,C610)</f>
        <v>0.25</v>
      </c>
      <c r="I610">
        <v>11</v>
      </c>
      <c r="J610" s="88">
        <f>2%</f>
        <v>0.02</v>
      </c>
      <c r="K610" s="88">
        <f t="shared" si="81"/>
        <v>0.02</v>
      </c>
      <c r="V610" t="s">
        <v>277</v>
      </c>
      <c r="W610" t="s">
        <v>299</v>
      </c>
      <c r="X610" t="s">
        <v>279</v>
      </c>
      <c r="Y610" t="s">
        <v>199</v>
      </c>
      <c r="Z610" t="s">
        <v>234</v>
      </c>
      <c r="AB610" t="s">
        <v>386</v>
      </c>
      <c r="AC610" s="88">
        <f>AVERAGEIFS(Applicability!$M:$M,Applicability!$A:$A,W610,Applicability!$B:$B,Y610,Applicability!$C:$C,X610)</f>
        <v>0.25</v>
      </c>
      <c r="AD610">
        <v>11</v>
      </c>
      <c r="AE610" s="88">
        <f>2%</f>
        <v>0.02</v>
      </c>
      <c r="AF610" s="88">
        <f t="shared" si="82"/>
        <v>0.02</v>
      </c>
      <c r="AJ610" t="s">
        <v>277</v>
      </c>
      <c r="AK610" t="s">
        <v>299</v>
      </c>
      <c r="AL610" t="s">
        <v>279</v>
      </c>
      <c r="AM610" t="s">
        <v>199</v>
      </c>
      <c r="AN610" t="s">
        <v>234</v>
      </c>
      <c r="AP610" t="s">
        <v>386</v>
      </c>
      <c r="AQ610" s="88">
        <f>AVERAGEIFS(Applicability!$M:$M,Applicability!$A:$A,AK610,Applicability!$B:$B,AM610,Applicability!$C:$C,AL610)</f>
        <v>0.25</v>
      </c>
      <c r="AR610">
        <v>11</v>
      </c>
      <c r="AS610" s="88">
        <f>2%</f>
        <v>0.02</v>
      </c>
      <c r="AT610" s="88">
        <f t="shared" si="83"/>
        <v>0.02</v>
      </c>
    </row>
    <row r="611" spans="1:46">
      <c r="A611" t="s">
        <v>277</v>
      </c>
      <c r="B611" t="s">
        <v>299</v>
      </c>
      <c r="C611" t="s">
        <v>279</v>
      </c>
      <c r="D611" t="s">
        <v>316</v>
      </c>
      <c r="E611" t="s">
        <v>234</v>
      </c>
      <c r="G611" t="s">
        <v>386</v>
      </c>
      <c r="H611" s="88">
        <f>AVERAGEIFS(Applicability!$M:$M,Applicability!$A:$A,B611,Applicability!$B:$B,D611,Applicability!$C:$C,C611)</f>
        <v>0.5</v>
      </c>
      <c r="I611">
        <v>11</v>
      </c>
      <c r="J611" s="88">
        <f>2%</f>
        <v>0.02</v>
      </c>
      <c r="K611" s="88">
        <f t="shared" si="81"/>
        <v>0.02</v>
      </c>
      <c r="V611" t="s">
        <v>277</v>
      </c>
      <c r="W611" t="s">
        <v>299</v>
      </c>
      <c r="X611" t="s">
        <v>279</v>
      </c>
      <c r="Y611" t="s">
        <v>316</v>
      </c>
      <c r="Z611" t="s">
        <v>234</v>
      </c>
      <c r="AB611" t="s">
        <v>386</v>
      </c>
      <c r="AC611" s="88">
        <f>AVERAGEIFS(Applicability!$M:$M,Applicability!$A:$A,W611,Applicability!$B:$B,Y611,Applicability!$C:$C,X611)</f>
        <v>0.5</v>
      </c>
      <c r="AD611">
        <v>11</v>
      </c>
      <c r="AE611" s="88">
        <f>2%</f>
        <v>0.02</v>
      </c>
      <c r="AF611" s="88">
        <f t="shared" si="82"/>
        <v>0.02</v>
      </c>
      <c r="AJ611" t="s">
        <v>277</v>
      </c>
      <c r="AK611" t="s">
        <v>299</v>
      </c>
      <c r="AL611" t="s">
        <v>279</v>
      </c>
      <c r="AM611" t="s">
        <v>316</v>
      </c>
      <c r="AN611" t="s">
        <v>234</v>
      </c>
      <c r="AP611" t="s">
        <v>386</v>
      </c>
      <c r="AQ611" s="88">
        <f>AVERAGEIFS(Applicability!$M:$M,Applicability!$A:$A,AK611,Applicability!$B:$B,AM611,Applicability!$C:$C,AL611)</f>
        <v>0.5</v>
      </c>
      <c r="AR611">
        <v>11</v>
      </c>
      <c r="AS611" s="88">
        <f>2%</f>
        <v>0.02</v>
      </c>
      <c r="AT611" s="88">
        <f t="shared" si="83"/>
        <v>0.02</v>
      </c>
    </row>
    <row r="612" spans="1:46">
      <c r="A612" t="s">
        <v>277</v>
      </c>
      <c r="B612" t="s">
        <v>299</v>
      </c>
      <c r="C612" t="s">
        <v>201</v>
      </c>
      <c r="D612" t="s">
        <v>88</v>
      </c>
      <c r="E612" t="s">
        <v>234</v>
      </c>
      <c r="G612" t="s">
        <v>386</v>
      </c>
      <c r="H612" s="88">
        <f>AVERAGEIFS(Applicability!$M:$M,Applicability!$A:$A,B612,Applicability!$B:$B,D612,Applicability!$C:$C,C612)</f>
        <v>8.7500000000000022E-2</v>
      </c>
      <c r="I612">
        <v>11</v>
      </c>
      <c r="J612" s="88">
        <f>2%</f>
        <v>0.02</v>
      </c>
      <c r="K612" s="88">
        <f t="shared" si="81"/>
        <v>0.02</v>
      </c>
      <c r="V612" t="s">
        <v>277</v>
      </c>
      <c r="W612" t="s">
        <v>299</v>
      </c>
      <c r="X612" t="s">
        <v>201</v>
      </c>
      <c r="Y612" t="s">
        <v>88</v>
      </c>
      <c r="Z612" t="s">
        <v>234</v>
      </c>
      <c r="AB612" t="s">
        <v>386</v>
      </c>
      <c r="AC612" s="88">
        <f>AVERAGEIFS(Applicability!$M:$M,Applicability!$A:$A,W612,Applicability!$B:$B,Y612,Applicability!$C:$C,X612)</f>
        <v>8.7500000000000022E-2</v>
      </c>
      <c r="AD612">
        <v>11</v>
      </c>
      <c r="AE612" s="88">
        <f>2%</f>
        <v>0.02</v>
      </c>
      <c r="AF612" s="88">
        <f t="shared" si="82"/>
        <v>0.02</v>
      </c>
      <c r="AJ612" t="s">
        <v>277</v>
      </c>
      <c r="AK612" t="s">
        <v>299</v>
      </c>
      <c r="AL612" t="s">
        <v>201</v>
      </c>
      <c r="AM612" t="s">
        <v>88</v>
      </c>
      <c r="AN612" t="s">
        <v>234</v>
      </c>
      <c r="AP612" t="s">
        <v>386</v>
      </c>
      <c r="AQ612" s="88">
        <f>AVERAGEIFS(Applicability!$M:$M,Applicability!$A:$A,AK612,Applicability!$B:$B,AM612,Applicability!$C:$C,AL612)</f>
        <v>8.7500000000000022E-2</v>
      </c>
      <c r="AR612">
        <v>11</v>
      </c>
      <c r="AS612" s="88">
        <f>2%</f>
        <v>0.02</v>
      </c>
      <c r="AT612" s="88">
        <f t="shared" si="83"/>
        <v>0.02</v>
      </c>
    </row>
    <row r="613" spans="1:46">
      <c r="A613" t="s">
        <v>277</v>
      </c>
      <c r="B613" t="s">
        <v>299</v>
      </c>
      <c r="C613" t="s">
        <v>201</v>
      </c>
      <c r="D613" t="s">
        <v>199</v>
      </c>
      <c r="E613" t="s">
        <v>234</v>
      </c>
      <c r="G613" t="s">
        <v>386</v>
      </c>
      <c r="H613" s="88">
        <f>AVERAGEIFS(Applicability!$M:$M,Applicability!$A:$A,B613,Applicability!$B:$B,D613,Applicability!$C:$C,C613)</f>
        <v>0.25</v>
      </c>
      <c r="I613">
        <v>11</v>
      </c>
      <c r="J613" s="88">
        <f>2%</f>
        <v>0.02</v>
      </c>
      <c r="K613" s="88">
        <f t="shared" si="81"/>
        <v>0.02</v>
      </c>
      <c r="V613" t="s">
        <v>277</v>
      </c>
      <c r="W613" t="s">
        <v>299</v>
      </c>
      <c r="X613" t="s">
        <v>201</v>
      </c>
      <c r="Y613" t="s">
        <v>199</v>
      </c>
      <c r="Z613" t="s">
        <v>234</v>
      </c>
      <c r="AB613" t="s">
        <v>386</v>
      </c>
      <c r="AC613" s="88">
        <f>AVERAGEIFS(Applicability!$M:$M,Applicability!$A:$A,W613,Applicability!$B:$B,Y613,Applicability!$C:$C,X613)</f>
        <v>0.25</v>
      </c>
      <c r="AD613">
        <v>11</v>
      </c>
      <c r="AE613" s="88">
        <f>2%</f>
        <v>0.02</v>
      </c>
      <c r="AF613" s="88">
        <f t="shared" si="82"/>
        <v>0.02</v>
      </c>
      <c r="AJ613" t="s">
        <v>277</v>
      </c>
      <c r="AK613" t="s">
        <v>299</v>
      </c>
      <c r="AL613" t="s">
        <v>201</v>
      </c>
      <c r="AM613" t="s">
        <v>199</v>
      </c>
      <c r="AN613" t="s">
        <v>234</v>
      </c>
      <c r="AP613" t="s">
        <v>386</v>
      </c>
      <c r="AQ613" s="88">
        <f>AVERAGEIFS(Applicability!$M:$M,Applicability!$A:$A,AK613,Applicability!$B:$B,AM613,Applicability!$C:$C,AL613)</f>
        <v>0.25</v>
      </c>
      <c r="AR613">
        <v>11</v>
      </c>
      <c r="AS613" s="88">
        <f>2%</f>
        <v>0.02</v>
      </c>
      <c r="AT613" s="88">
        <f t="shared" si="83"/>
        <v>0.02</v>
      </c>
    </row>
    <row r="614" spans="1:46">
      <c r="A614" t="s">
        <v>277</v>
      </c>
      <c r="B614" t="s">
        <v>299</v>
      </c>
      <c r="C614" t="s">
        <v>201</v>
      </c>
      <c r="D614" t="s">
        <v>316</v>
      </c>
      <c r="E614" t="s">
        <v>234</v>
      </c>
      <c r="G614" t="s">
        <v>386</v>
      </c>
      <c r="H614" s="88">
        <f>AVERAGEIFS(Applicability!$M:$M,Applicability!$A:$A,B614,Applicability!$B:$B,D614,Applicability!$C:$C,C614)</f>
        <v>0.5</v>
      </c>
      <c r="I614">
        <v>11</v>
      </c>
      <c r="J614" s="88">
        <f>2%</f>
        <v>0.02</v>
      </c>
      <c r="K614" s="88">
        <f t="shared" si="81"/>
        <v>0.02</v>
      </c>
      <c r="V614" t="s">
        <v>277</v>
      </c>
      <c r="W614" t="s">
        <v>299</v>
      </c>
      <c r="X614" t="s">
        <v>201</v>
      </c>
      <c r="Y614" t="s">
        <v>316</v>
      </c>
      <c r="Z614" t="s">
        <v>234</v>
      </c>
      <c r="AB614" t="s">
        <v>386</v>
      </c>
      <c r="AC614" s="88">
        <f>AVERAGEIFS(Applicability!$M:$M,Applicability!$A:$A,W614,Applicability!$B:$B,Y614,Applicability!$C:$C,X614)</f>
        <v>0.5</v>
      </c>
      <c r="AD614">
        <v>11</v>
      </c>
      <c r="AE614" s="88">
        <f>2%</f>
        <v>0.02</v>
      </c>
      <c r="AF614" s="88">
        <f t="shared" si="82"/>
        <v>0.02</v>
      </c>
      <c r="AJ614" t="s">
        <v>277</v>
      </c>
      <c r="AK614" t="s">
        <v>299</v>
      </c>
      <c r="AL614" t="s">
        <v>201</v>
      </c>
      <c r="AM614" t="s">
        <v>316</v>
      </c>
      <c r="AN614" t="s">
        <v>234</v>
      </c>
      <c r="AP614" t="s">
        <v>386</v>
      </c>
      <c r="AQ614" s="88">
        <f>AVERAGEIFS(Applicability!$M:$M,Applicability!$A:$A,AK614,Applicability!$B:$B,AM614,Applicability!$C:$C,AL614)</f>
        <v>0.5</v>
      </c>
      <c r="AR614">
        <v>11</v>
      </c>
      <c r="AS614" s="88">
        <f>2%</f>
        <v>0.02</v>
      </c>
      <c r="AT614" s="88">
        <f t="shared" si="83"/>
        <v>0.02</v>
      </c>
    </row>
    <row r="615" spans="1:46">
      <c r="A615" t="s">
        <v>277</v>
      </c>
      <c r="B615" t="s">
        <v>300</v>
      </c>
      <c r="C615" t="s">
        <v>279</v>
      </c>
      <c r="D615" t="s">
        <v>88</v>
      </c>
      <c r="E615" t="s">
        <v>234</v>
      </c>
      <c r="G615" t="s">
        <v>386</v>
      </c>
      <c r="H615" s="88">
        <f>AVERAGEIFS(Applicability!$M:$M,Applicability!$A:$A,B615,Applicability!$B:$B,D615,Applicability!$C:$C,C615)</f>
        <v>0.18525</v>
      </c>
      <c r="I615">
        <v>4</v>
      </c>
      <c r="J615" s="88">
        <f t="shared" ref="J615:J626" si="84">H615*10%</f>
        <v>1.8525E-2</v>
      </c>
      <c r="K615" s="88">
        <f t="shared" si="81"/>
        <v>1.8525E-2</v>
      </c>
      <c r="V615" t="s">
        <v>277</v>
      </c>
      <c r="W615" t="s">
        <v>300</v>
      </c>
      <c r="X615" t="s">
        <v>279</v>
      </c>
      <c r="Y615" t="s">
        <v>88</v>
      </c>
      <c r="Z615" t="s">
        <v>234</v>
      </c>
      <c r="AB615" t="s">
        <v>386</v>
      </c>
      <c r="AC615" s="88">
        <f>AVERAGEIFS(Applicability!$M:$M,Applicability!$A:$A,W615,Applicability!$B:$B,Y615,Applicability!$C:$C,X615)</f>
        <v>0.18525</v>
      </c>
      <c r="AD615">
        <v>4</v>
      </c>
      <c r="AE615" s="88">
        <f t="shared" ref="AE615:AE626" si="85">AC615*10%</f>
        <v>1.8525E-2</v>
      </c>
      <c r="AF615" s="88">
        <f t="shared" si="82"/>
        <v>1.8525E-2</v>
      </c>
      <c r="AJ615" t="s">
        <v>277</v>
      </c>
      <c r="AK615" t="s">
        <v>300</v>
      </c>
      <c r="AL615" t="s">
        <v>279</v>
      </c>
      <c r="AM615" t="s">
        <v>88</v>
      </c>
      <c r="AN615" t="s">
        <v>234</v>
      </c>
      <c r="AP615" t="s">
        <v>386</v>
      </c>
      <c r="AQ615" s="88">
        <f>AVERAGEIFS(Applicability!$M:$M,Applicability!$A:$A,AK615,Applicability!$B:$B,AM615,Applicability!$C:$C,AL615)</f>
        <v>0.18525</v>
      </c>
      <c r="AR615">
        <v>4</v>
      </c>
      <c r="AS615" s="88">
        <f t="shared" ref="AS615:AS626" si="86">AQ615*10%</f>
        <v>1.8525E-2</v>
      </c>
      <c r="AT615" s="88">
        <f t="shared" si="83"/>
        <v>1.8525E-2</v>
      </c>
    </row>
    <row r="616" spans="1:46">
      <c r="A616" t="s">
        <v>277</v>
      </c>
      <c r="B616" t="s">
        <v>300</v>
      </c>
      <c r="C616" t="s">
        <v>279</v>
      </c>
      <c r="D616" t="s">
        <v>199</v>
      </c>
      <c r="E616" t="s">
        <v>234</v>
      </c>
      <c r="G616" t="s">
        <v>386</v>
      </c>
      <c r="H616" s="88">
        <f>AVERAGEIFS(Applicability!$M:$M,Applicability!$A:$A,B616,Applicability!$B:$B,D616,Applicability!$C:$C,C616)</f>
        <v>9.5000000000000001E-2</v>
      </c>
      <c r="I616">
        <v>4</v>
      </c>
      <c r="J616" s="88">
        <f t="shared" si="84"/>
        <v>9.5000000000000015E-3</v>
      </c>
      <c r="K616" s="88">
        <f t="shared" si="81"/>
        <v>9.5000000000000015E-3</v>
      </c>
      <c r="V616" t="s">
        <v>277</v>
      </c>
      <c r="W616" t="s">
        <v>300</v>
      </c>
      <c r="X616" t="s">
        <v>279</v>
      </c>
      <c r="Y616" t="s">
        <v>199</v>
      </c>
      <c r="Z616" t="s">
        <v>234</v>
      </c>
      <c r="AB616" t="s">
        <v>386</v>
      </c>
      <c r="AC616" s="88">
        <f>AVERAGEIFS(Applicability!$M:$M,Applicability!$A:$A,W616,Applicability!$B:$B,Y616,Applicability!$C:$C,X616)</f>
        <v>9.5000000000000001E-2</v>
      </c>
      <c r="AD616">
        <v>4</v>
      </c>
      <c r="AE616" s="88">
        <f t="shared" si="85"/>
        <v>9.5000000000000015E-3</v>
      </c>
      <c r="AF616" s="88">
        <f t="shared" si="82"/>
        <v>9.5000000000000015E-3</v>
      </c>
      <c r="AJ616" t="s">
        <v>277</v>
      </c>
      <c r="AK616" t="s">
        <v>300</v>
      </c>
      <c r="AL616" t="s">
        <v>279</v>
      </c>
      <c r="AM616" t="s">
        <v>199</v>
      </c>
      <c r="AN616" t="s">
        <v>234</v>
      </c>
      <c r="AP616" t="s">
        <v>386</v>
      </c>
      <c r="AQ616" s="88">
        <f>AVERAGEIFS(Applicability!$M:$M,Applicability!$A:$A,AK616,Applicability!$B:$B,AM616,Applicability!$C:$C,AL616)</f>
        <v>9.5000000000000001E-2</v>
      </c>
      <c r="AR616">
        <v>4</v>
      </c>
      <c r="AS616" s="88">
        <f t="shared" si="86"/>
        <v>9.5000000000000015E-3</v>
      </c>
      <c r="AT616" s="88">
        <f t="shared" si="83"/>
        <v>9.5000000000000015E-3</v>
      </c>
    </row>
    <row r="617" spans="1:46">
      <c r="A617" t="s">
        <v>277</v>
      </c>
      <c r="B617" t="s">
        <v>300</v>
      </c>
      <c r="C617" t="s">
        <v>279</v>
      </c>
      <c r="D617" t="s">
        <v>316</v>
      </c>
      <c r="E617" t="s">
        <v>234</v>
      </c>
      <c r="G617" t="s">
        <v>386</v>
      </c>
      <c r="H617" s="88">
        <f>AVERAGEIFS(Applicability!$M:$M,Applicability!$A:$A,B617,Applicability!$B:$B,D617,Applicability!$C:$C,C617)</f>
        <v>9.5000000000000001E-2</v>
      </c>
      <c r="I617">
        <v>4</v>
      </c>
      <c r="J617" s="88">
        <f t="shared" si="84"/>
        <v>9.5000000000000015E-3</v>
      </c>
      <c r="K617" s="88">
        <f t="shared" si="81"/>
        <v>9.5000000000000015E-3</v>
      </c>
      <c r="V617" t="s">
        <v>277</v>
      </c>
      <c r="W617" t="s">
        <v>300</v>
      </c>
      <c r="X617" t="s">
        <v>279</v>
      </c>
      <c r="Y617" t="s">
        <v>316</v>
      </c>
      <c r="Z617" t="s">
        <v>234</v>
      </c>
      <c r="AB617" t="s">
        <v>386</v>
      </c>
      <c r="AC617" s="88">
        <f>AVERAGEIFS(Applicability!$M:$M,Applicability!$A:$A,W617,Applicability!$B:$B,Y617,Applicability!$C:$C,X617)</f>
        <v>9.5000000000000001E-2</v>
      </c>
      <c r="AD617">
        <v>4</v>
      </c>
      <c r="AE617" s="88">
        <f t="shared" si="85"/>
        <v>9.5000000000000015E-3</v>
      </c>
      <c r="AF617" s="88">
        <f t="shared" si="82"/>
        <v>9.5000000000000015E-3</v>
      </c>
      <c r="AJ617" t="s">
        <v>277</v>
      </c>
      <c r="AK617" t="s">
        <v>300</v>
      </c>
      <c r="AL617" t="s">
        <v>279</v>
      </c>
      <c r="AM617" t="s">
        <v>316</v>
      </c>
      <c r="AN617" t="s">
        <v>234</v>
      </c>
      <c r="AP617" t="s">
        <v>386</v>
      </c>
      <c r="AQ617" s="88">
        <f>AVERAGEIFS(Applicability!$M:$M,Applicability!$A:$A,AK617,Applicability!$B:$B,AM617,Applicability!$C:$C,AL617)</f>
        <v>9.5000000000000001E-2</v>
      </c>
      <c r="AR617">
        <v>4</v>
      </c>
      <c r="AS617" s="88">
        <f t="shared" si="86"/>
        <v>9.5000000000000015E-3</v>
      </c>
      <c r="AT617" s="88">
        <f t="shared" si="83"/>
        <v>9.5000000000000015E-3</v>
      </c>
    </row>
    <row r="618" spans="1:46">
      <c r="A618" t="s">
        <v>277</v>
      </c>
      <c r="B618" t="s">
        <v>300</v>
      </c>
      <c r="C618" t="s">
        <v>201</v>
      </c>
      <c r="D618" t="s">
        <v>88</v>
      </c>
      <c r="E618" t="s">
        <v>234</v>
      </c>
      <c r="G618" t="s">
        <v>386</v>
      </c>
      <c r="H618" s="88">
        <f>AVERAGEIFS(Applicability!$M:$M,Applicability!$A:$A,B618,Applicability!$B:$B,D618,Applicability!$C:$C,C618)</f>
        <v>0.60562499999999997</v>
      </c>
      <c r="I618">
        <v>4</v>
      </c>
      <c r="J618" s="88">
        <f t="shared" si="84"/>
        <v>6.0562499999999998E-2</v>
      </c>
      <c r="K618" s="88">
        <f t="shared" si="81"/>
        <v>6.0562499999999998E-2</v>
      </c>
      <c r="V618" t="s">
        <v>277</v>
      </c>
      <c r="W618" t="s">
        <v>300</v>
      </c>
      <c r="X618" t="s">
        <v>201</v>
      </c>
      <c r="Y618" t="s">
        <v>88</v>
      </c>
      <c r="Z618" t="s">
        <v>234</v>
      </c>
      <c r="AB618" t="s">
        <v>386</v>
      </c>
      <c r="AC618" s="88">
        <f>AVERAGEIFS(Applicability!$M:$M,Applicability!$A:$A,W618,Applicability!$B:$B,Y618,Applicability!$C:$C,X618)</f>
        <v>0.60562499999999997</v>
      </c>
      <c r="AD618">
        <v>4</v>
      </c>
      <c r="AE618" s="88">
        <f t="shared" si="85"/>
        <v>6.0562499999999998E-2</v>
      </c>
      <c r="AF618" s="88">
        <f t="shared" si="82"/>
        <v>6.0562499999999998E-2</v>
      </c>
      <c r="AJ618" t="s">
        <v>277</v>
      </c>
      <c r="AK618" t="s">
        <v>300</v>
      </c>
      <c r="AL618" t="s">
        <v>201</v>
      </c>
      <c r="AM618" t="s">
        <v>88</v>
      </c>
      <c r="AN618" t="s">
        <v>234</v>
      </c>
      <c r="AP618" t="s">
        <v>386</v>
      </c>
      <c r="AQ618" s="88">
        <f>AVERAGEIFS(Applicability!$M:$M,Applicability!$A:$A,AK618,Applicability!$B:$B,AM618,Applicability!$C:$C,AL618)</f>
        <v>0.60562499999999997</v>
      </c>
      <c r="AR618">
        <v>4</v>
      </c>
      <c r="AS618" s="88">
        <f t="shared" si="86"/>
        <v>6.0562499999999998E-2</v>
      </c>
      <c r="AT618" s="88">
        <f t="shared" si="83"/>
        <v>6.0562499999999998E-2</v>
      </c>
    </row>
    <row r="619" spans="1:46">
      <c r="A619" t="s">
        <v>277</v>
      </c>
      <c r="B619" t="s">
        <v>300</v>
      </c>
      <c r="C619" t="s">
        <v>201</v>
      </c>
      <c r="D619" t="s">
        <v>199</v>
      </c>
      <c r="E619" t="s">
        <v>234</v>
      </c>
      <c r="G619" t="s">
        <v>386</v>
      </c>
      <c r="H619" s="88">
        <f>AVERAGEIFS(Applicability!$M:$M,Applicability!$A:$A,B619,Applicability!$B:$B,D619,Applicability!$C:$C,C619)</f>
        <v>9.5000000000000001E-2</v>
      </c>
      <c r="I619">
        <v>4</v>
      </c>
      <c r="J619" s="88">
        <f t="shared" si="84"/>
        <v>9.5000000000000015E-3</v>
      </c>
      <c r="K619" s="88">
        <f t="shared" si="81"/>
        <v>9.5000000000000015E-3</v>
      </c>
      <c r="V619" t="s">
        <v>277</v>
      </c>
      <c r="W619" t="s">
        <v>300</v>
      </c>
      <c r="X619" t="s">
        <v>201</v>
      </c>
      <c r="Y619" t="s">
        <v>199</v>
      </c>
      <c r="Z619" t="s">
        <v>234</v>
      </c>
      <c r="AB619" t="s">
        <v>386</v>
      </c>
      <c r="AC619" s="88">
        <f>AVERAGEIFS(Applicability!$M:$M,Applicability!$A:$A,W619,Applicability!$B:$B,Y619,Applicability!$C:$C,X619)</f>
        <v>9.5000000000000001E-2</v>
      </c>
      <c r="AD619">
        <v>4</v>
      </c>
      <c r="AE619" s="88">
        <f t="shared" si="85"/>
        <v>9.5000000000000015E-3</v>
      </c>
      <c r="AF619" s="88">
        <f t="shared" si="82"/>
        <v>9.5000000000000015E-3</v>
      </c>
      <c r="AJ619" t="s">
        <v>277</v>
      </c>
      <c r="AK619" t="s">
        <v>300</v>
      </c>
      <c r="AL619" t="s">
        <v>201</v>
      </c>
      <c r="AM619" t="s">
        <v>199</v>
      </c>
      <c r="AN619" t="s">
        <v>234</v>
      </c>
      <c r="AP619" t="s">
        <v>386</v>
      </c>
      <c r="AQ619" s="88">
        <f>AVERAGEIFS(Applicability!$M:$M,Applicability!$A:$A,AK619,Applicability!$B:$B,AM619,Applicability!$C:$C,AL619)</f>
        <v>9.5000000000000001E-2</v>
      </c>
      <c r="AR619">
        <v>4</v>
      </c>
      <c r="AS619" s="88">
        <f t="shared" si="86"/>
        <v>9.5000000000000015E-3</v>
      </c>
      <c r="AT619" s="88">
        <f t="shared" si="83"/>
        <v>9.5000000000000015E-3</v>
      </c>
    </row>
    <row r="620" spans="1:46">
      <c r="A620" t="s">
        <v>277</v>
      </c>
      <c r="B620" t="s">
        <v>300</v>
      </c>
      <c r="C620" t="s">
        <v>201</v>
      </c>
      <c r="D620" t="s">
        <v>316</v>
      </c>
      <c r="E620" t="s">
        <v>234</v>
      </c>
      <c r="G620" t="s">
        <v>386</v>
      </c>
      <c r="H620" s="88">
        <f>AVERAGEIFS(Applicability!$M:$M,Applicability!$A:$A,B620,Applicability!$B:$B,D620,Applicability!$C:$C,C620)</f>
        <v>9.5000000000000001E-2</v>
      </c>
      <c r="I620">
        <v>4</v>
      </c>
      <c r="J620" s="88">
        <f t="shared" si="84"/>
        <v>9.5000000000000015E-3</v>
      </c>
      <c r="K620" s="88">
        <f t="shared" si="81"/>
        <v>9.5000000000000015E-3</v>
      </c>
      <c r="V620" t="s">
        <v>277</v>
      </c>
      <c r="W620" t="s">
        <v>300</v>
      </c>
      <c r="X620" t="s">
        <v>201</v>
      </c>
      <c r="Y620" t="s">
        <v>316</v>
      </c>
      <c r="Z620" t="s">
        <v>234</v>
      </c>
      <c r="AB620" t="s">
        <v>386</v>
      </c>
      <c r="AC620" s="88">
        <f>AVERAGEIFS(Applicability!$M:$M,Applicability!$A:$A,W620,Applicability!$B:$B,Y620,Applicability!$C:$C,X620)</f>
        <v>9.5000000000000001E-2</v>
      </c>
      <c r="AD620">
        <v>4</v>
      </c>
      <c r="AE620" s="88">
        <f t="shared" si="85"/>
        <v>9.5000000000000015E-3</v>
      </c>
      <c r="AF620" s="88">
        <f t="shared" si="82"/>
        <v>9.5000000000000015E-3</v>
      </c>
      <c r="AJ620" t="s">
        <v>277</v>
      </c>
      <c r="AK620" t="s">
        <v>300</v>
      </c>
      <c r="AL620" t="s">
        <v>201</v>
      </c>
      <c r="AM620" t="s">
        <v>316</v>
      </c>
      <c r="AN620" t="s">
        <v>234</v>
      </c>
      <c r="AP620" t="s">
        <v>386</v>
      </c>
      <c r="AQ620" s="88">
        <f>AVERAGEIFS(Applicability!$M:$M,Applicability!$A:$A,AK620,Applicability!$B:$B,AM620,Applicability!$C:$C,AL620)</f>
        <v>9.5000000000000001E-2</v>
      </c>
      <c r="AR620">
        <v>4</v>
      </c>
      <c r="AS620" s="88">
        <f t="shared" si="86"/>
        <v>9.5000000000000015E-3</v>
      </c>
      <c r="AT620" s="88">
        <f t="shared" si="83"/>
        <v>9.5000000000000015E-3</v>
      </c>
    </row>
    <row r="621" spans="1:46">
      <c r="A621" t="s">
        <v>277</v>
      </c>
      <c r="B621" t="s">
        <v>300</v>
      </c>
      <c r="C621" t="s">
        <v>279</v>
      </c>
      <c r="D621" t="s">
        <v>88</v>
      </c>
      <c r="E621" t="s">
        <v>232</v>
      </c>
      <c r="G621" t="s">
        <v>386</v>
      </c>
      <c r="H621" s="88">
        <f>AVERAGEIFS(Applicability!$M:$M,Applicability!$A:$A,B621,Applicability!$B:$B,D621,Applicability!$C:$C,C621)</f>
        <v>0.18525</v>
      </c>
      <c r="I621">
        <v>4</v>
      </c>
      <c r="J621" s="88">
        <f t="shared" si="84"/>
        <v>1.8525E-2</v>
      </c>
      <c r="K621" s="88">
        <f t="shared" si="81"/>
        <v>1.8525E-2</v>
      </c>
      <c r="V621" t="s">
        <v>277</v>
      </c>
      <c r="W621" t="s">
        <v>300</v>
      </c>
      <c r="X621" t="s">
        <v>279</v>
      </c>
      <c r="Y621" t="s">
        <v>88</v>
      </c>
      <c r="Z621" t="s">
        <v>232</v>
      </c>
      <c r="AB621" t="s">
        <v>386</v>
      </c>
      <c r="AC621" s="88">
        <f>AVERAGEIFS(Applicability!$M:$M,Applicability!$A:$A,W621,Applicability!$B:$B,Y621,Applicability!$C:$C,X621)</f>
        <v>0.18525</v>
      </c>
      <c r="AD621">
        <v>4</v>
      </c>
      <c r="AE621" s="88">
        <f t="shared" si="85"/>
        <v>1.8525E-2</v>
      </c>
      <c r="AF621" s="88">
        <f t="shared" si="82"/>
        <v>1.8525E-2</v>
      </c>
      <c r="AJ621" t="s">
        <v>277</v>
      </c>
      <c r="AK621" t="s">
        <v>300</v>
      </c>
      <c r="AL621" t="s">
        <v>279</v>
      </c>
      <c r="AM621" t="s">
        <v>88</v>
      </c>
      <c r="AN621" t="s">
        <v>232</v>
      </c>
      <c r="AP621" t="s">
        <v>386</v>
      </c>
      <c r="AQ621" s="88">
        <f>AVERAGEIFS(Applicability!$M:$M,Applicability!$A:$A,AK621,Applicability!$B:$B,AM621,Applicability!$C:$C,AL621)</f>
        <v>0.18525</v>
      </c>
      <c r="AR621">
        <v>4</v>
      </c>
      <c r="AS621" s="88">
        <f t="shared" si="86"/>
        <v>1.8525E-2</v>
      </c>
      <c r="AT621" s="88">
        <f t="shared" si="83"/>
        <v>1.8525E-2</v>
      </c>
    </row>
    <row r="622" spans="1:46">
      <c r="A622" t="s">
        <v>277</v>
      </c>
      <c r="B622" t="s">
        <v>300</v>
      </c>
      <c r="C622" t="s">
        <v>279</v>
      </c>
      <c r="D622" t="s">
        <v>199</v>
      </c>
      <c r="E622" t="s">
        <v>232</v>
      </c>
      <c r="G622" t="s">
        <v>386</v>
      </c>
      <c r="H622" s="88">
        <f>AVERAGEIFS(Applicability!$M:$M,Applicability!$A:$A,B622,Applicability!$B:$B,D622,Applicability!$C:$C,C622)</f>
        <v>9.5000000000000001E-2</v>
      </c>
      <c r="I622">
        <v>4</v>
      </c>
      <c r="J622" s="88">
        <f t="shared" si="84"/>
        <v>9.5000000000000015E-3</v>
      </c>
      <c r="K622" s="88">
        <f t="shared" si="81"/>
        <v>9.5000000000000015E-3</v>
      </c>
      <c r="V622" t="s">
        <v>277</v>
      </c>
      <c r="W622" t="s">
        <v>300</v>
      </c>
      <c r="X622" t="s">
        <v>279</v>
      </c>
      <c r="Y622" t="s">
        <v>199</v>
      </c>
      <c r="Z622" t="s">
        <v>232</v>
      </c>
      <c r="AB622" t="s">
        <v>386</v>
      </c>
      <c r="AC622" s="88">
        <f>AVERAGEIFS(Applicability!$M:$M,Applicability!$A:$A,W622,Applicability!$B:$B,Y622,Applicability!$C:$C,X622)</f>
        <v>9.5000000000000001E-2</v>
      </c>
      <c r="AD622">
        <v>4</v>
      </c>
      <c r="AE622" s="88">
        <f t="shared" si="85"/>
        <v>9.5000000000000015E-3</v>
      </c>
      <c r="AF622" s="88">
        <f t="shared" si="82"/>
        <v>9.5000000000000015E-3</v>
      </c>
      <c r="AJ622" t="s">
        <v>277</v>
      </c>
      <c r="AK622" t="s">
        <v>300</v>
      </c>
      <c r="AL622" t="s">
        <v>279</v>
      </c>
      <c r="AM622" t="s">
        <v>199</v>
      </c>
      <c r="AN622" t="s">
        <v>232</v>
      </c>
      <c r="AP622" t="s">
        <v>386</v>
      </c>
      <c r="AQ622" s="88">
        <f>AVERAGEIFS(Applicability!$M:$M,Applicability!$A:$A,AK622,Applicability!$B:$B,AM622,Applicability!$C:$C,AL622)</f>
        <v>9.5000000000000001E-2</v>
      </c>
      <c r="AR622">
        <v>4</v>
      </c>
      <c r="AS622" s="88">
        <f t="shared" si="86"/>
        <v>9.5000000000000015E-3</v>
      </c>
      <c r="AT622" s="88">
        <f t="shared" si="83"/>
        <v>9.5000000000000015E-3</v>
      </c>
    </row>
    <row r="623" spans="1:46">
      <c r="A623" t="s">
        <v>277</v>
      </c>
      <c r="B623" t="s">
        <v>300</v>
      </c>
      <c r="C623" t="s">
        <v>279</v>
      </c>
      <c r="D623" t="s">
        <v>316</v>
      </c>
      <c r="E623" t="s">
        <v>232</v>
      </c>
      <c r="G623" t="s">
        <v>386</v>
      </c>
      <c r="H623" s="88">
        <f>AVERAGEIFS(Applicability!$M:$M,Applicability!$A:$A,B623,Applicability!$B:$B,D623,Applicability!$C:$C,C623)</f>
        <v>9.5000000000000001E-2</v>
      </c>
      <c r="I623">
        <v>4</v>
      </c>
      <c r="J623" s="88">
        <f t="shared" si="84"/>
        <v>9.5000000000000015E-3</v>
      </c>
      <c r="K623" s="88">
        <f t="shared" si="81"/>
        <v>9.5000000000000015E-3</v>
      </c>
      <c r="V623" t="s">
        <v>277</v>
      </c>
      <c r="W623" t="s">
        <v>300</v>
      </c>
      <c r="X623" t="s">
        <v>279</v>
      </c>
      <c r="Y623" t="s">
        <v>316</v>
      </c>
      <c r="Z623" t="s">
        <v>232</v>
      </c>
      <c r="AB623" t="s">
        <v>386</v>
      </c>
      <c r="AC623" s="88">
        <f>AVERAGEIFS(Applicability!$M:$M,Applicability!$A:$A,W623,Applicability!$B:$B,Y623,Applicability!$C:$C,X623)</f>
        <v>9.5000000000000001E-2</v>
      </c>
      <c r="AD623">
        <v>4</v>
      </c>
      <c r="AE623" s="88">
        <f t="shared" si="85"/>
        <v>9.5000000000000015E-3</v>
      </c>
      <c r="AF623" s="88">
        <f t="shared" si="82"/>
        <v>9.5000000000000015E-3</v>
      </c>
      <c r="AJ623" t="s">
        <v>277</v>
      </c>
      <c r="AK623" t="s">
        <v>300</v>
      </c>
      <c r="AL623" t="s">
        <v>279</v>
      </c>
      <c r="AM623" t="s">
        <v>316</v>
      </c>
      <c r="AN623" t="s">
        <v>232</v>
      </c>
      <c r="AP623" t="s">
        <v>386</v>
      </c>
      <c r="AQ623" s="88">
        <f>AVERAGEIFS(Applicability!$M:$M,Applicability!$A:$A,AK623,Applicability!$B:$B,AM623,Applicability!$C:$C,AL623)</f>
        <v>9.5000000000000001E-2</v>
      </c>
      <c r="AR623">
        <v>4</v>
      </c>
      <c r="AS623" s="88">
        <f t="shared" si="86"/>
        <v>9.5000000000000015E-3</v>
      </c>
      <c r="AT623" s="88">
        <f t="shared" si="83"/>
        <v>9.5000000000000015E-3</v>
      </c>
    </row>
    <row r="624" spans="1:46">
      <c r="A624" t="s">
        <v>277</v>
      </c>
      <c r="B624" t="s">
        <v>300</v>
      </c>
      <c r="C624" t="s">
        <v>201</v>
      </c>
      <c r="D624" t="s">
        <v>88</v>
      </c>
      <c r="E624" t="s">
        <v>232</v>
      </c>
      <c r="G624" t="s">
        <v>386</v>
      </c>
      <c r="H624" s="88">
        <f>AVERAGEIFS(Applicability!$M:$M,Applicability!$A:$A,B624,Applicability!$B:$B,D624,Applicability!$C:$C,C624)</f>
        <v>0.60562499999999997</v>
      </c>
      <c r="I624">
        <v>4</v>
      </c>
      <c r="J624" s="88">
        <f t="shared" si="84"/>
        <v>6.0562499999999998E-2</v>
      </c>
      <c r="K624" s="88">
        <f t="shared" si="81"/>
        <v>6.0562499999999998E-2</v>
      </c>
      <c r="V624" t="s">
        <v>277</v>
      </c>
      <c r="W624" t="s">
        <v>300</v>
      </c>
      <c r="X624" t="s">
        <v>201</v>
      </c>
      <c r="Y624" t="s">
        <v>88</v>
      </c>
      <c r="Z624" t="s">
        <v>232</v>
      </c>
      <c r="AB624" t="s">
        <v>386</v>
      </c>
      <c r="AC624" s="88">
        <f>AVERAGEIFS(Applicability!$M:$M,Applicability!$A:$A,W624,Applicability!$B:$B,Y624,Applicability!$C:$C,X624)</f>
        <v>0.60562499999999997</v>
      </c>
      <c r="AD624">
        <v>4</v>
      </c>
      <c r="AE624" s="88">
        <f t="shared" si="85"/>
        <v>6.0562499999999998E-2</v>
      </c>
      <c r="AF624" s="88">
        <f t="shared" si="82"/>
        <v>6.0562499999999998E-2</v>
      </c>
      <c r="AJ624" t="s">
        <v>277</v>
      </c>
      <c r="AK624" t="s">
        <v>300</v>
      </c>
      <c r="AL624" t="s">
        <v>201</v>
      </c>
      <c r="AM624" t="s">
        <v>88</v>
      </c>
      <c r="AN624" t="s">
        <v>232</v>
      </c>
      <c r="AP624" t="s">
        <v>386</v>
      </c>
      <c r="AQ624" s="88">
        <f>AVERAGEIFS(Applicability!$M:$M,Applicability!$A:$A,AK624,Applicability!$B:$B,AM624,Applicability!$C:$C,AL624)</f>
        <v>0.60562499999999997</v>
      </c>
      <c r="AR624">
        <v>4</v>
      </c>
      <c r="AS624" s="88">
        <f t="shared" si="86"/>
        <v>6.0562499999999998E-2</v>
      </c>
      <c r="AT624" s="88">
        <f t="shared" si="83"/>
        <v>6.0562499999999998E-2</v>
      </c>
    </row>
    <row r="625" spans="1:46">
      <c r="A625" t="s">
        <v>277</v>
      </c>
      <c r="B625" t="s">
        <v>300</v>
      </c>
      <c r="C625" t="s">
        <v>201</v>
      </c>
      <c r="D625" t="s">
        <v>199</v>
      </c>
      <c r="E625" t="s">
        <v>232</v>
      </c>
      <c r="G625" t="s">
        <v>386</v>
      </c>
      <c r="H625" s="88">
        <f>AVERAGEIFS(Applicability!$M:$M,Applicability!$A:$A,B625,Applicability!$B:$B,D625,Applicability!$C:$C,C625)</f>
        <v>9.5000000000000001E-2</v>
      </c>
      <c r="I625">
        <v>4</v>
      </c>
      <c r="J625" s="88">
        <f t="shared" si="84"/>
        <v>9.5000000000000015E-3</v>
      </c>
      <c r="K625" s="88">
        <f t="shared" si="81"/>
        <v>9.5000000000000015E-3</v>
      </c>
      <c r="V625" t="s">
        <v>277</v>
      </c>
      <c r="W625" t="s">
        <v>300</v>
      </c>
      <c r="X625" t="s">
        <v>201</v>
      </c>
      <c r="Y625" t="s">
        <v>199</v>
      </c>
      <c r="Z625" t="s">
        <v>232</v>
      </c>
      <c r="AB625" t="s">
        <v>386</v>
      </c>
      <c r="AC625" s="88">
        <f>AVERAGEIFS(Applicability!$M:$M,Applicability!$A:$A,W625,Applicability!$B:$B,Y625,Applicability!$C:$C,X625)</f>
        <v>9.5000000000000001E-2</v>
      </c>
      <c r="AD625">
        <v>4</v>
      </c>
      <c r="AE625" s="88">
        <f t="shared" si="85"/>
        <v>9.5000000000000015E-3</v>
      </c>
      <c r="AF625" s="88">
        <f t="shared" si="82"/>
        <v>9.5000000000000015E-3</v>
      </c>
      <c r="AJ625" t="s">
        <v>277</v>
      </c>
      <c r="AK625" t="s">
        <v>300</v>
      </c>
      <c r="AL625" t="s">
        <v>201</v>
      </c>
      <c r="AM625" t="s">
        <v>199</v>
      </c>
      <c r="AN625" t="s">
        <v>232</v>
      </c>
      <c r="AP625" t="s">
        <v>386</v>
      </c>
      <c r="AQ625" s="88">
        <f>AVERAGEIFS(Applicability!$M:$M,Applicability!$A:$A,AK625,Applicability!$B:$B,AM625,Applicability!$C:$C,AL625)</f>
        <v>9.5000000000000001E-2</v>
      </c>
      <c r="AR625">
        <v>4</v>
      </c>
      <c r="AS625" s="88">
        <f t="shared" si="86"/>
        <v>9.5000000000000015E-3</v>
      </c>
      <c r="AT625" s="88">
        <f t="shared" si="83"/>
        <v>9.5000000000000015E-3</v>
      </c>
    </row>
    <row r="626" spans="1:46">
      <c r="A626" t="s">
        <v>277</v>
      </c>
      <c r="B626" t="s">
        <v>300</v>
      </c>
      <c r="C626" t="s">
        <v>201</v>
      </c>
      <c r="D626" t="s">
        <v>316</v>
      </c>
      <c r="E626" t="s">
        <v>232</v>
      </c>
      <c r="G626" t="s">
        <v>386</v>
      </c>
      <c r="H626" s="88">
        <f>AVERAGEIFS(Applicability!$M:$M,Applicability!$A:$A,B626,Applicability!$B:$B,D626,Applicability!$C:$C,C626)</f>
        <v>9.5000000000000001E-2</v>
      </c>
      <c r="I626">
        <v>4</v>
      </c>
      <c r="J626" s="88">
        <f t="shared" si="84"/>
        <v>9.5000000000000015E-3</v>
      </c>
      <c r="K626" s="88">
        <f t="shared" si="81"/>
        <v>9.5000000000000015E-3</v>
      </c>
      <c r="V626" t="s">
        <v>277</v>
      </c>
      <c r="W626" t="s">
        <v>300</v>
      </c>
      <c r="X626" t="s">
        <v>201</v>
      </c>
      <c r="Y626" t="s">
        <v>316</v>
      </c>
      <c r="Z626" t="s">
        <v>232</v>
      </c>
      <c r="AB626" t="s">
        <v>386</v>
      </c>
      <c r="AC626" s="88">
        <f>AVERAGEIFS(Applicability!$M:$M,Applicability!$A:$A,W626,Applicability!$B:$B,Y626,Applicability!$C:$C,X626)</f>
        <v>9.5000000000000001E-2</v>
      </c>
      <c r="AD626">
        <v>4</v>
      </c>
      <c r="AE626" s="88">
        <f t="shared" si="85"/>
        <v>9.5000000000000015E-3</v>
      </c>
      <c r="AF626" s="88">
        <f t="shared" si="82"/>
        <v>9.5000000000000015E-3</v>
      </c>
      <c r="AJ626" t="s">
        <v>277</v>
      </c>
      <c r="AK626" t="s">
        <v>300</v>
      </c>
      <c r="AL626" t="s">
        <v>201</v>
      </c>
      <c r="AM626" t="s">
        <v>316</v>
      </c>
      <c r="AN626" t="s">
        <v>232</v>
      </c>
      <c r="AP626" t="s">
        <v>386</v>
      </c>
      <c r="AQ626" s="88">
        <f>AVERAGEIFS(Applicability!$M:$M,Applicability!$A:$A,AK626,Applicability!$B:$B,AM626,Applicability!$C:$C,AL626)</f>
        <v>9.5000000000000001E-2</v>
      </c>
      <c r="AR626">
        <v>4</v>
      </c>
      <c r="AS626" s="88">
        <f t="shared" si="86"/>
        <v>9.5000000000000015E-3</v>
      </c>
      <c r="AT626" s="88">
        <f t="shared" si="83"/>
        <v>9.5000000000000015E-3</v>
      </c>
    </row>
    <row r="627" spans="1:46">
      <c r="A627" t="s">
        <v>277</v>
      </c>
      <c r="B627" t="s">
        <v>301</v>
      </c>
      <c r="C627" t="s">
        <v>279</v>
      </c>
      <c r="D627" t="s">
        <v>88</v>
      </c>
      <c r="E627" t="s">
        <v>232</v>
      </c>
      <c r="G627" t="s">
        <v>386</v>
      </c>
      <c r="H627" s="88">
        <f>AVERAGEIFS(Applicability!$M:$M,Applicability!$A:$A,B627,Applicability!$B:$B,D627,Applicability!$C:$C,C627)</f>
        <v>5.8799999999999998E-2</v>
      </c>
      <c r="K627" s="88">
        <f t="shared" si="81"/>
        <v>5.8799999999999998E-2</v>
      </c>
      <c r="V627" t="s">
        <v>277</v>
      </c>
      <c r="W627" t="s">
        <v>301</v>
      </c>
      <c r="X627" t="s">
        <v>279</v>
      </c>
      <c r="Y627" t="s">
        <v>88</v>
      </c>
      <c r="Z627" t="s">
        <v>232</v>
      </c>
      <c r="AB627" t="s">
        <v>386</v>
      </c>
      <c r="AC627" s="88">
        <f>AVERAGEIFS(Applicability!$M:$M,Applicability!$A:$A,W627,Applicability!$B:$B,Y627,Applicability!$C:$C,X627)</f>
        <v>5.8799999999999998E-2</v>
      </c>
      <c r="AF627" s="88">
        <f t="shared" si="82"/>
        <v>5.8799999999999998E-2</v>
      </c>
      <c r="AJ627" t="s">
        <v>277</v>
      </c>
      <c r="AK627" t="s">
        <v>301</v>
      </c>
      <c r="AL627" t="s">
        <v>279</v>
      </c>
      <c r="AM627" t="s">
        <v>88</v>
      </c>
      <c r="AN627" t="s">
        <v>232</v>
      </c>
      <c r="AP627" t="s">
        <v>386</v>
      </c>
      <c r="AQ627" s="88">
        <f>AVERAGEIFS(Applicability!$M:$M,Applicability!$A:$A,AK627,Applicability!$B:$B,AM627,Applicability!$C:$C,AL627)</f>
        <v>5.8799999999999998E-2</v>
      </c>
      <c r="AT627" s="88">
        <f t="shared" si="83"/>
        <v>5.8799999999999998E-2</v>
      </c>
    </row>
    <row r="628" spans="1:46">
      <c r="A628" t="s">
        <v>277</v>
      </c>
      <c r="B628" t="s">
        <v>301</v>
      </c>
      <c r="C628" t="s">
        <v>279</v>
      </c>
      <c r="D628" t="s">
        <v>199</v>
      </c>
      <c r="E628" t="s">
        <v>232</v>
      </c>
      <c r="G628" t="s">
        <v>386</v>
      </c>
      <c r="H628" s="88">
        <f>AVERAGEIFS(Applicability!$M:$M,Applicability!$A:$A,B628,Applicability!$B:$B,D628,Applicability!$C:$C,C628)</f>
        <v>5.8799999999999998E-2</v>
      </c>
      <c r="K628" s="88">
        <f t="shared" si="81"/>
        <v>5.8799999999999998E-2</v>
      </c>
      <c r="V628" t="s">
        <v>277</v>
      </c>
      <c r="W628" t="s">
        <v>301</v>
      </c>
      <c r="X628" t="s">
        <v>279</v>
      </c>
      <c r="Y628" t="s">
        <v>199</v>
      </c>
      <c r="Z628" t="s">
        <v>232</v>
      </c>
      <c r="AB628" t="s">
        <v>386</v>
      </c>
      <c r="AC628" s="88">
        <f>AVERAGEIFS(Applicability!$M:$M,Applicability!$A:$A,W628,Applicability!$B:$B,Y628,Applicability!$C:$C,X628)</f>
        <v>5.8799999999999998E-2</v>
      </c>
      <c r="AF628" s="88">
        <f t="shared" si="82"/>
        <v>5.8799999999999998E-2</v>
      </c>
      <c r="AJ628" t="s">
        <v>277</v>
      </c>
      <c r="AK628" t="s">
        <v>301</v>
      </c>
      <c r="AL628" t="s">
        <v>279</v>
      </c>
      <c r="AM628" t="s">
        <v>199</v>
      </c>
      <c r="AN628" t="s">
        <v>232</v>
      </c>
      <c r="AP628" t="s">
        <v>386</v>
      </c>
      <c r="AQ628" s="88">
        <f>AVERAGEIFS(Applicability!$M:$M,Applicability!$A:$A,AK628,Applicability!$B:$B,AM628,Applicability!$C:$C,AL628)</f>
        <v>5.8799999999999998E-2</v>
      </c>
      <c r="AT628" s="88">
        <f t="shared" si="83"/>
        <v>5.8799999999999998E-2</v>
      </c>
    </row>
    <row r="629" spans="1:46">
      <c r="A629" t="s">
        <v>277</v>
      </c>
      <c r="B629" t="s">
        <v>301</v>
      </c>
      <c r="C629" t="s">
        <v>279</v>
      </c>
      <c r="D629" t="s">
        <v>316</v>
      </c>
      <c r="E629" t="s">
        <v>232</v>
      </c>
      <c r="G629" t="s">
        <v>386</v>
      </c>
      <c r="H629" s="88">
        <f>AVERAGEIFS(Applicability!$M:$M,Applicability!$A:$A,B629,Applicability!$B:$B,D629,Applicability!$C:$C,C629)</f>
        <v>5.8799999999999998E-2</v>
      </c>
      <c r="K629" s="88">
        <f t="shared" si="81"/>
        <v>5.8799999999999998E-2</v>
      </c>
      <c r="V629" t="s">
        <v>277</v>
      </c>
      <c r="W629" t="s">
        <v>301</v>
      </c>
      <c r="X629" t="s">
        <v>279</v>
      </c>
      <c r="Y629" t="s">
        <v>316</v>
      </c>
      <c r="Z629" t="s">
        <v>232</v>
      </c>
      <c r="AB629" t="s">
        <v>386</v>
      </c>
      <c r="AC629" s="88">
        <f>AVERAGEIFS(Applicability!$M:$M,Applicability!$A:$A,W629,Applicability!$B:$B,Y629,Applicability!$C:$C,X629)</f>
        <v>5.8799999999999998E-2</v>
      </c>
      <c r="AF629" s="88">
        <f t="shared" si="82"/>
        <v>5.8799999999999998E-2</v>
      </c>
      <c r="AJ629" t="s">
        <v>277</v>
      </c>
      <c r="AK629" t="s">
        <v>301</v>
      </c>
      <c r="AL629" t="s">
        <v>279</v>
      </c>
      <c r="AM629" t="s">
        <v>316</v>
      </c>
      <c r="AN629" t="s">
        <v>232</v>
      </c>
      <c r="AP629" t="s">
        <v>386</v>
      </c>
      <c r="AQ629" s="88">
        <f>AVERAGEIFS(Applicability!$M:$M,Applicability!$A:$A,AK629,Applicability!$B:$B,AM629,Applicability!$C:$C,AL629)</f>
        <v>5.8799999999999998E-2</v>
      </c>
      <c r="AT629" s="88">
        <f t="shared" si="83"/>
        <v>5.8799999999999998E-2</v>
      </c>
    </row>
    <row r="630" spans="1:46">
      <c r="A630" t="s">
        <v>277</v>
      </c>
      <c r="B630" t="s">
        <v>301</v>
      </c>
      <c r="C630" t="s">
        <v>201</v>
      </c>
      <c r="D630" t="s">
        <v>88</v>
      </c>
      <c r="E630" t="s">
        <v>232</v>
      </c>
      <c r="G630" t="s">
        <v>386</v>
      </c>
      <c r="H630" s="88">
        <f>AVERAGEIFS(Applicability!$M:$M,Applicability!$A:$A,B630,Applicability!$B:$B,D630,Applicability!$C:$C,C630)</f>
        <v>5.8799999999999998E-2</v>
      </c>
      <c r="K630" s="88">
        <f t="shared" si="81"/>
        <v>5.8799999999999998E-2</v>
      </c>
      <c r="V630" t="s">
        <v>277</v>
      </c>
      <c r="W630" t="s">
        <v>301</v>
      </c>
      <c r="X630" t="s">
        <v>201</v>
      </c>
      <c r="Y630" t="s">
        <v>88</v>
      </c>
      <c r="Z630" t="s">
        <v>232</v>
      </c>
      <c r="AB630" t="s">
        <v>386</v>
      </c>
      <c r="AC630" s="88">
        <f>AVERAGEIFS(Applicability!$M:$M,Applicability!$A:$A,W630,Applicability!$B:$B,Y630,Applicability!$C:$C,X630)</f>
        <v>5.8799999999999998E-2</v>
      </c>
      <c r="AF630" s="88">
        <f t="shared" si="82"/>
        <v>5.8799999999999998E-2</v>
      </c>
      <c r="AJ630" t="s">
        <v>277</v>
      </c>
      <c r="AK630" t="s">
        <v>301</v>
      </c>
      <c r="AL630" t="s">
        <v>201</v>
      </c>
      <c r="AM630" t="s">
        <v>88</v>
      </c>
      <c r="AN630" t="s">
        <v>232</v>
      </c>
      <c r="AP630" t="s">
        <v>386</v>
      </c>
      <c r="AQ630" s="88">
        <f>AVERAGEIFS(Applicability!$M:$M,Applicability!$A:$A,AK630,Applicability!$B:$B,AM630,Applicability!$C:$C,AL630)</f>
        <v>5.8799999999999998E-2</v>
      </c>
      <c r="AT630" s="88">
        <f t="shared" si="83"/>
        <v>5.8799999999999998E-2</v>
      </c>
    </row>
    <row r="631" spans="1:46">
      <c r="A631" t="s">
        <v>277</v>
      </c>
      <c r="B631" t="s">
        <v>301</v>
      </c>
      <c r="C631" t="s">
        <v>201</v>
      </c>
      <c r="D631" t="s">
        <v>199</v>
      </c>
      <c r="E631" t="s">
        <v>232</v>
      </c>
      <c r="G631" t="s">
        <v>386</v>
      </c>
      <c r="H631" s="88">
        <f>AVERAGEIFS(Applicability!$M:$M,Applicability!$A:$A,B631,Applicability!$B:$B,D631,Applicability!$C:$C,C631)</f>
        <v>5.8799999999999998E-2</v>
      </c>
      <c r="K631" s="88">
        <f t="shared" si="81"/>
        <v>5.8799999999999998E-2</v>
      </c>
      <c r="V631" t="s">
        <v>277</v>
      </c>
      <c r="W631" t="s">
        <v>301</v>
      </c>
      <c r="X631" t="s">
        <v>201</v>
      </c>
      <c r="Y631" t="s">
        <v>199</v>
      </c>
      <c r="Z631" t="s">
        <v>232</v>
      </c>
      <c r="AB631" t="s">
        <v>386</v>
      </c>
      <c r="AC631" s="88">
        <f>AVERAGEIFS(Applicability!$M:$M,Applicability!$A:$A,W631,Applicability!$B:$B,Y631,Applicability!$C:$C,X631)</f>
        <v>5.8799999999999998E-2</v>
      </c>
      <c r="AF631" s="88">
        <f t="shared" si="82"/>
        <v>5.8799999999999998E-2</v>
      </c>
      <c r="AJ631" t="s">
        <v>277</v>
      </c>
      <c r="AK631" t="s">
        <v>301</v>
      </c>
      <c r="AL631" t="s">
        <v>201</v>
      </c>
      <c r="AM631" t="s">
        <v>199</v>
      </c>
      <c r="AN631" t="s">
        <v>232</v>
      </c>
      <c r="AP631" t="s">
        <v>386</v>
      </c>
      <c r="AQ631" s="88">
        <f>AVERAGEIFS(Applicability!$M:$M,Applicability!$A:$A,AK631,Applicability!$B:$B,AM631,Applicability!$C:$C,AL631)</f>
        <v>5.8799999999999998E-2</v>
      </c>
      <c r="AT631" s="88">
        <f t="shared" si="83"/>
        <v>5.8799999999999998E-2</v>
      </c>
    </row>
    <row r="632" spans="1:46">
      <c r="A632" t="s">
        <v>277</v>
      </c>
      <c r="B632" t="s">
        <v>301</v>
      </c>
      <c r="C632" t="s">
        <v>201</v>
      </c>
      <c r="D632" t="s">
        <v>316</v>
      </c>
      <c r="E632" t="s">
        <v>232</v>
      </c>
      <c r="G632" t="s">
        <v>386</v>
      </c>
      <c r="H632" s="88">
        <f>AVERAGEIFS(Applicability!$M:$M,Applicability!$A:$A,B632,Applicability!$B:$B,D632,Applicability!$C:$C,C632)</f>
        <v>5.8799999999999998E-2</v>
      </c>
      <c r="K632" s="88">
        <f t="shared" si="81"/>
        <v>5.8799999999999998E-2</v>
      </c>
      <c r="V632" t="s">
        <v>277</v>
      </c>
      <c r="W632" t="s">
        <v>301</v>
      </c>
      <c r="X632" t="s">
        <v>201</v>
      </c>
      <c r="Y632" t="s">
        <v>316</v>
      </c>
      <c r="Z632" t="s">
        <v>232</v>
      </c>
      <c r="AB632" t="s">
        <v>386</v>
      </c>
      <c r="AC632" s="88">
        <f>AVERAGEIFS(Applicability!$M:$M,Applicability!$A:$A,W632,Applicability!$B:$B,Y632,Applicability!$C:$C,X632)</f>
        <v>5.8799999999999998E-2</v>
      </c>
      <c r="AF632" s="88">
        <f t="shared" si="82"/>
        <v>5.8799999999999998E-2</v>
      </c>
      <c r="AJ632" t="s">
        <v>277</v>
      </c>
      <c r="AK632" t="s">
        <v>301</v>
      </c>
      <c r="AL632" t="s">
        <v>201</v>
      </c>
      <c r="AM632" t="s">
        <v>316</v>
      </c>
      <c r="AN632" t="s">
        <v>232</v>
      </c>
      <c r="AP632" t="s">
        <v>386</v>
      </c>
      <c r="AQ632" s="88">
        <f>AVERAGEIFS(Applicability!$M:$M,Applicability!$A:$A,AK632,Applicability!$B:$B,AM632,Applicability!$C:$C,AL632)</f>
        <v>5.8799999999999998E-2</v>
      </c>
      <c r="AT632" s="88">
        <f t="shared" si="83"/>
        <v>5.8799999999999998E-2</v>
      </c>
    </row>
    <row r="633" spans="1:46">
      <c r="A633" t="s">
        <v>277</v>
      </c>
      <c r="B633" t="s">
        <v>301</v>
      </c>
      <c r="C633" t="s">
        <v>279</v>
      </c>
      <c r="D633" t="s">
        <v>88</v>
      </c>
      <c r="E633" t="s">
        <v>234</v>
      </c>
      <c r="G633" t="s">
        <v>386</v>
      </c>
      <c r="H633" s="88">
        <f>AVERAGEIFS(Applicability!$M:$M,Applicability!$A:$A,B633,Applicability!$B:$B,D633,Applicability!$C:$C,C633)</f>
        <v>5.8799999999999998E-2</v>
      </c>
      <c r="K633" s="88">
        <f t="shared" si="81"/>
        <v>5.8799999999999998E-2</v>
      </c>
      <c r="V633" t="s">
        <v>277</v>
      </c>
      <c r="W633" t="s">
        <v>301</v>
      </c>
      <c r="X633" t="s">
        <v>279</v>
      </c>
      <c r="Y633" t="s">
        <v>88</v>
      </c>
      <c r="Z633" t="s">
        <v>234</v>
      </c>
      <c r="AB633" t="s">
        <v>386</v>
      </c>
      <c r="AC633" s="88">
        <f>AVERAGEIFS(Applicability!$M:$M,Applicability!$A:$A,W633,Applicability!$B:$B,Y633,Applicability!$C:$C,X633)</f>
        <v>5.8799999999999998E-2</v>
      </c>
      <c r="AF633" s="88">
        <f t="shared" si="82"/>
        <v>5.8799999999999998E-2</v>
      </c>
      <c r="AJ633" t="s">
        <v>277</v>
      </c>
      <c r="AK633" t="s">
        <v>301</v>
      </c>
      <c r="AL633" t="s">
        <v>279</v>
      </c>
      <c r="AM633" t="s">
        <v>88</v>
      </c>
      <c r="AN633" t="s">
        <v>234</v>
      </c>
      <c r="AP633" t="s">
        <v>386</v>
      </c>
      <c r="AQ633" s="88">
        <f>AVERAGEIFS(Applicability!$M:$M,Applicability!$A:$A,AK633,Applicability!$B:$B,AM633,Applicability!$C:$C,AL633)</f>
        <v>5.8799999999999998E-2</v>
      </c>
      <c r="AT633" s="88">
        <f t="shared" si="83"/>
        <v>5.8799999999999998E-2</v>
      </c>
    </row>
    <row r="634" spans="1:46">
      <c r="A634" t="s">
        <v>277</v>
      </c>
      <c r="B634" t="s">
        <v>301</v>
      </c>
      <c r="C634" t="s">
        <v>279</v>
      </c>
      <c r="D634" t="s">
        <v>199</v>
      </c>
      <c r="E634" t="s">
        <v>234</v>
      </c>
      <c r="G634" t="s">
        <v>386</v>
      </c>
      <c r="H634" s="88">
        <f>AVERAGEIFS(Applicability!$M:$M,Applicability!$A:$A,B634,Applicability!$B:$B,D634,Applicability!$C:$C,C634)</f>
        <v>5.8799999999999998E-2</v>
      </c>
      <c r="K634" s="88">
        <f t="shared" si="81"/>
        <v>5.8799999999999998E-2</v>
      </c>
      <c r="V634" t="s">
        <v>277</v>
      </c>
      <c r="W634" t="s">
        <v>301</v>
      </c>
      <c r="X634" t="s">
        <v>279</v>
      </c>
      <c r="Y634" t="s">
        <v>199</v>
      </c>
      <c r="Z634" t="s">
        <v>234</v>
      </c>
      <c r="AB634" t="s">
        <v>386</v>
      </c>
      <c r="AC634" s="88">
        <f>AVERAGEIFS(Applicability!$M:$M,Applicability!$A:$A,W634,Applicability!$B:$B,Y634,Applicability!$C:$C,X634)</f>
        <v>5.8799999999999998E-2</v>
      </c>
      <c r="AF634" s="88">
        <f t="shared" si="82"/>
        <v>5.8799999999999998E-2</v>
      </c>
      <c r="AJ634" t="s">
        <v>277</v>
      </c>
      <c r="AK634" t="s">
        <v>301</v>
      </c>
      <c r="AL634" t="s">
        <v>279</v>
      </c>
      <c r="AM634" t="s">
        <v>199</v>
      </c>
      <c r="AN634" t="s">
        <v>234</v>
      </c>
      <c r="AP634" t="s">
        <v>386</v>
      </c>
      <c r="AQ634" s="88">
        <f>AVERAGEIFS(Applicability!$M:$M,Applicability!$A:$A,AK634,Applicability!$B:$B,AM634,Applicability!$C:$C,AL634)</f>
        <v>5.8799999999999998E-2</v>
      </c>
      <c r="AT634" s="88">
        <f t="shared" si="83"/>
        <v>5.8799999999999998E-2</v>
      </c>
    </row>
    <row r="635" spans="1:46">
      <c r="A635" t="s">
        <v>277</v>
      </c>
      <c r="B635" t="s">
        <v>301</v>
      </c>
      <c r="C635" t="s">
        <v>279</v>
      </c>
      <c r="D635" t="s">
        <v>316</v>
      </c>
      <c r="E635" t="s">
        <v>234</v>
      </c>
      <c r="G635" t="s">
        <v>386</v>
      </c>
      <c r="H635" s="88">
        <f>AVERAGEIFS(Applicability!$M:$M,Applicability!$A:$A,B635,Applicability!$B:$B,D635,Applicability!$C:$C,C635)</f>
        <v>5.8799999999999998E-2</v>
      </c>
      <c r="K635" s="88">
        <f t="shared" si="81"/>
        <v>5.8799999999999998E-2</v>
      </c>
      <c r="V635" t="s">
        <v>277</v>
      </c>
      <c r="W635" t="s">
        <v>301</v>
      </c>
      <c r="X635" t="s">
        <v>279</v>
      </c>
      <c r="Y635" t="s">
        <v>316</v>
      </c>
      <c r="Z635" t="s">
        <v>234</v>
      </c>
      <c r="AB635" t="s">
        <v>386</v>
      </c>
      <c r="AC635" s="88">
        <f>AVERAGEIFS(Applicability!$M:$M,Applicability!$A:$A,W635,Applicability!$B:$B,Y635,Applicability!$C:$C,X635)</f>
        <v>5.8799999999999998E-2</v>
      </c>
      <c r="AF635" s="88">
        <f t="shared" si="82"/>
        <v>5.8799999999999998E-2</v>
      </c>
      <c r="AJ635" t="s">
        <v>277</v>
      </c>
      <c r="AK635" t="s">
        <v>301</v>
      </c>
      <c r="AL635" t="s">
        <v>279</v>
      </c>
      <c r="AM635" t="s">
        <v>316</v>
      </c>
      <c r="AN635" t="s">
        <v>234</v>
      </c>
      <c r="AP635" t="s">
        <v>386</v>
      </c>
      <c r="AQ635" s="88">
        <f>AVERAGEIFS(Applicability!$M:$M,Applicability!$A:$A,AK635,Applicability!$B:$B,AM635,Applicability!$C:$C,AL635)</f>
        <v>5.8799999999999998E-2</v>
      </c>
      <c r="AT635" s="88">
        <f t="shared" si="83"/>
        <v>5.8799999999999998E-2</v>
      </c>
    </row>
    <row r="636" spans="1:46">
      <c r="A636" t="s">
        <v>277</v>
      </c>
      <c r="B636" t="s">
        <v>301</v>
      </c>
      <c r="C636" t="s">
        <v>201</v>
      </c>
      <c r="D636" t="s">
        <v>88</v>
      </c>
      <c r="E636" t="s">
        <v>234</v>
      </c>
      <c r="G636" t="s">
        <v>386</v>
      </c>
      <c r="H636" s="88">
        <f>AVERAGEIFS(Applicability!$M:$M,Applicability!$A:$A,B636,Applicability!$B:$B,D636,Applicability!$C:$C,C636)</f>
        <v>5.8799999999999998E-2</v>
      </c>
      <c r="K636" s="88">
        <f t="shared" si="81"/>
        <v>5.8799999999999998E-2</v>
      </c>
      <c r="V636" t="s">
        <v>277</v>
      </c>
      <c r="W636" t="s">
        <v>301</v>
      </c>
      <c r="X636" t="s">
        <v>201</v>
      </c>
      <c r="Y636" t="s">
        <v>88</v>
      </c>
      <c r="Z636" t="s">
        <v>234</v>
      </c>
      <c r="AB636" t="s">
        <v>386</v>
      </c>
      <c r="AC636" s="88">
        <f>AVERAGEIFS(Applicability!$M:$M,Applicability!$A:$A,W636,Applicability!$B:$B,Y636,Applicability!$C:$C,X636)</f>
        <v>5.8799999999999998E-2</v>
      </c>
      <c r="AF636" s="88">
        <f t="shared" si="82"/>
        <v>5.8799999999999998E-2</v>
      </c>
      <c r="AJ636" t="s">
        <v>277</v>
      </c>
      <c r="AK636" t="s">
        <v>301</v>
      </c>
      <c r="AL636" t="s">
        <v>201</v>
      </c>
      <c r="AM636" t="s">
        <v>88</v>
      </c>
      <c r="AN636" t="s">
        <v>234</v>
      </c>
      <c r="AP636" t="s">
        <v>386</v>
      </c>
      <c r="AQ636" s="88">
        <f>AVERAGEIFS(Applicability!$M:$M,Applicability!$A:$A,AK636,Applicability!$B:$B,AM636,Applicability!$C:$C,AL636)</f>
        <v>5.8799999999999998E-2</v>
      </c>
      <c r="AT636" s="88">
        <f t="shared" si="83"/>
        <v>5.8799999999999998E-2</v>
      </c>
    </row>
    <row r="637" spans="1:46">
      <c r="A637" t="s">
        <v>277</v>
      </c>
      <c r="B637" t="s">
        <v>301</v>
      </c>
      <c r="C637" t="s">
        <v>201</v>
      </c>
      <c r="D637" t="s">
        <v>199</v>
      </c>
      <c r="E637" t="s">
        <v>234</v>
      </c>
      <c r="G637" t="s">
        <v>386</v>
      </c>
      <c r="H637" s="88">
        <f>AVERAGEIFS(Applicability!$M:$M,Applicability!$A:$A,B637,Applicability!$B:$B,D637,Applicability!$C:$C,C637)</f>
        <v>5.8799999999999998E-2</v>
      </c>
      <c r="K637" s="88">
        <f t="shared" si="81"/>
        <v>5.8799999999999998E-2</v>
      </c>
      <c r="V637" t="s">
        <v>277</v>
      </c>
      <c r="W637" t="s">
        <v>301</v>
      </c>
      <c r="X637" t="s">
        <v>201</v>
      </c>
      <c r="Y637" t="s">
        <v>199</v>
      </c>
      <c r="Z637" t="s">
        <v>234</v>
      </c>
      <c r="AB637" t="s">
        <v>386</v>
      </c>
      <c r="AC637" s="88">
        <f>AVERAGEIFS(Applicability!$M:$M,Applicability!$A:$A,W637,Applicability!$B:$B,Y637,Applicability!$C:$C,X637)</f>
        <v>5.8799999999999998E-2</v>
      </c>
      <c r="AF637" s="88">
        <f t="shared" si="82"/>
        <v>5.8799999999999998E-2</v>
      </c>
      <c r="AJ637" t="s">
        <v>277</v>
      </c>
      <c r="AK637" t="s">
        <v>301</v>
      </c>
      <c r="AL637" t="s">
        <v>201</v>
      </c>
      <c r="AM637" t="s">
        <v>199</v>
      </c>
      <c r="AN637" t="s">
        <v>234</v>
      </c>
      <c r="AP637" t="s">
        <v>386</v>
      </c>
      <c r="AQ637" s="88">
        <f>AVERAGEIFS(Applicability!$M:$M,Applicability!$A:$A,AK637,Applicability!$B:$B,AM637,Applicability!$C:$C,AL637)</f>
        <v>5.8799999999999998E-2</v>
      </c>
      <c r="AT637" s="88">
        <f t="shared" si="83"/>
        <v>5.8799999999999998E-2</v>
      </c>
    </row>
    <row r="638" spans="1:46">
      <c r="A638" t="s">
        <v>277</v>
      </c>
      <c r="B638" t="s">
        <v>301</v>
      </c>
      <c r="C638" t="s">
        <v>201</v>
      </c>
      <c r="D638" t="s">
        <v>316</v>
      </c>
      <c r="E638" t="s">
        <v>234</v>
      </c>
      <c r="G638" t="s">
        <v>386</v>
      </c>
      <c r="H638" s="88">
        <f>AVERAGEIFS(Applicability!$M:$M,Applicability!$A:$A,B638,Applicability!$B:$B,D638,Applicability!$C:$C,C638)</f>
        <v>5.8799999999999998E-2</v>
      </c>
      <c r="K638" s="88">
        <f t="shared" si="81"/>
        <v>5.8799999999999998E-2</v>
      </c>
      <c r="V638" t="s">
        <v>277</v>
      </c>
      <c r="W638" t="s">
        <v>301</v>
      </c>
      <c r="X638" t="s">
        <v>201</v>
      </c>
      <c r="Y638" t="s">
        <v>316</v>
      </c>
      <c r="Z638" t="s">
        <v>234</v>
      </c>
      <c r="AB638" t="s">
        <v>386</v>
      </c>
      <c r="AC638" s="88">
        <f>AVERAGEIFS(Applicability!$M:$M,Applicability!$A:$A,W638,Applicability!$B:$B,Y638,Applicability!$C:$C,X638)</f>
        <v>5.8799999999999998E-2</v>
      </c>
      <c r="AF638" s="88">
        <f t="shared" si="82"/>
        <v>5.8799999999999998E-2</v>
      </c>
      <c r="AJ638" t="s">
        <v>277</v>
      </c>
      <c r="AK638" t="s">
        <v>301</v>
      </c>
      <c r="AL638" t="s">
        <v>201</v>
      </c>
      <c r="AM638" t="s">
        <v>316</v>
      </c>
      <c r="AN638" t="s">
        <v>234</v>
      </c>
      <c r="AP638" t="s">
        <v>386</v>
      </c>
      <c r="AQ638" s="88">
        <f>AVERAGEIFS(Applicability!$M:$M,Applicability!$A:$A,AK638,Applicability!$B:$B,AM638,Applicability!$C:$C,AL638)</f>
        <v>5.8799999999999998E-2</v>
      </c>
      <c r="AT638" s="88">
        <f t="shared" si="83"/>
        <v>5.8799999999999998E-2</v>
      </c>
    </row>
    <row r="639" spans="1:46">
      <c r="A639" t="s">
        <v>277</v>
      </c>
      <c r="B639" t="s">
        <v>302</v>
      </c>
      <c r="C639" t="s">
        <v>279</v>
      </c>
      <c r="D639" t="s">
        <v>88</v>
      </c>
      <c r="E639" t="s">
        <v>232</v>
      </c>
      <c r="G639" t="s">
        <v>386</v>
      </c>
      <c r="H639" s="88">
        <f>AVERAGEIFS(Applicability!$M:$M,Applicability!$A:$A,B639,Applicability!$B:$B,D639,Applicability!$C:$C,C639)</f>
        <v>0.22499999999999998</v>
      </c>
      <c r="I639">
        <v>11</v>
      </c>
      <c r="J639" s="87">
        <f t="shared" ref="J639:J650" si="87">H639</f>
        <v>0.22499999999999998</v>
      </c>
      <c r="K639" s="88">
        <f t="shared" si="81"/>
        <v>0.22499999999999998</v>
      </c>
      <c r="V639" t="s">
        <v>277</v>
      </c>
      <c r="W639" t="s">
        <v>302</v>
      </c>
      <c r="X639" t="s">
        <v>279</v>
      </c>
      <c r="Y639" t="s">
        <v>88</v>
      </c>
      <c r="Z639" t="s">
        <v>232</v>
      </c>
      <c r="AB639" t="s">
        <v>386</v>
      </c>
      <c r="AC639" s="88">
        <f>AVERAGEIFS(Applicability!$M:$M,Applicability!$A:$A,W639,Applicability!$B:$B,Y639,Applicability!$C:$C,X639)</f>
        <v>0.22499999999999998</v>
      </c>
      <c r="AD639">
        <v>11</v>
      </c>
      <c r="AE639" s="87">
        <f t="shared" ref="AE639:AE650" si="88">AC639</f>
        <v>0.22499999999999998</v>
      </c>
      <c r="AF639" s="88">
        <f t="shared" si="82"/>
        <v>0.22499999999999998</v>
      </c>
      <c r="AJ639" t="s">
        <v>277</v>
      </c>
      <c r="AK639" t="s">
        <v>302</v>
      </c>
      <c r="AL639" t="s">
        <v>279</v>
      </c>
      <c r="AM639" t="s">
        <v>88</v>
      </c>
      <c r="AN639" t="s">
        <v>232</v>
      </c>
      <c r="AP639" t="s">
        <v>386</v>
      </c>
      <c r="AQ639" s="88">
        <f>AVERAGEIFS(Applicability!$M:$M,Applicability!$A:$A,AK639,Applicability!$B:$B,AM639,Applicability!$C:$C,AL639)</f>
        <v>0.22499999999999998</v>
      </c>
      <c r="AR639">
        <v>11</v>
      </c>
      <c r="AS639" s="87">
        <f t="shared" ref="AS639:AS650" si="89">AQ639</f>
        <v>0.22499999999999998</v>
      </c>
      <c r="AT639" s="88">
        <f t="shared" si="83"/>
        <v>0.22499999999999998</v>
      </c>
    </row>
    <row r="640" spans="1:46">
      <c r="A640" t="s">
        <v>277</v>
      </c>
      <c r="B640" t="s">
        <v>302</v>
      </c>
      <c r="C640" t="s">
        <v>279</v>
      </c>
      <c r="D640" t="s">
        <v>199</v>
      </c>
      <c r="E640" t="s">
        <v>232</v>
      </c>
      <c r="G640" t="s">
        <v>386</v>
      </c>
      <c r="H640" s="88">
        <f>AVERAGEIFS(Applicability!$M:$M,Applicability!$A:$A,B640,Applicability!$B:$B,D640,Applicability!$C:$C,C640)</f>
        <v>0.9</v>
      </c>
      <c r="I640">
        <v>11</v>
      </c>
      <c r="J640" s="87">
        <f t="shared" si="87"/>
        <v>0.9</v>
      </c>
      <c r="K640" s="88">
        <f t="shared" si="81"/>
        <v>0.9</v>
      </c>
      <c r="V640" t="s">
        <v>277</v>
      </c>
      <c r="W640" t="s">
        <v>302</v>
      </c>
      <c r="X640" t="s">
        <v>279</v>
      </c>
      <c r="Y640" t="s">
        <v>199</v>
      </c>
      <c r="Z640" t="s">
        <v>232</v>
      </c>
      <c r="AB640" t="s">
        <v>386</v>
      </c>
      <c r="AC640" s="88">
        <f>AVERAGEIFS(Applicability!$M:$M,Applicability!$A:$A,W640,Applicability!$B:$B,Y640,Applicability!$C:$C,X640)</f>
        <v>0.9</v>
      </c>
      <c r="AD640">
        <v>11</v>
      </c>
      <c r="AE640" s="87">
        <f t="shared" si="88"/>
        <v>0.9</v>
      </c>
      <c r="AF640" s="88">
        <f t="shared" si="82"/>
        <v>0.9</v>
      </c>
      <c r="AJ640" t="s">
        <v>277</v>
      </c>
      <c r="AK640" t="s">
        <v>302</v>
      </c>
      <c r="AL640" t="s">
        <v>279</v>
      </c>
      <c r="AM640" t="s">
        <v>199</v>
      </c>
      <c r="AN640" t="s">
        <v>232</v>
      </c>
      <c r="AP640" t="s">
        <v>386</v>
      </c>
      <c r="AQ640" s="88">
        <f>AVERAGEIFS(Applicability!$M:$M,Applicability!$A:$A,AK640,Applicability!$B:$B,AM640,Applicability!$C:$C,AL640)</f>
        <v>0.9</v>
      </c>
      <c r="AR640">
        <v>11</v>
      </c>
      <c r="AS640" s="87">
        <f t="shared" si="89"/>
        <v>0.9</v>
      </c>
      <c r="AT640" s="88">
        <f t="shared" si="83"/>
        <v>0.9</v>
      </c>
    </row>
    <row r="641" spans="1:46">
      <c r="A641" t="s">
        <v>277</v>
      </c>
      <c r="B641" t="s">
        <v>302</v>
      </c>
      <c r="C641" t="s">
        <v>279</v>
      </c>
      <c r="D641" t="s">
        <v>316</v>
      </c>
      <c r="E641" t="s">
        <v>232</v>
      </c>
      <c r="G641" t="s">
        <v>386</v>
      </c>
      <c r="H641" s="88">
        <f>AVERAGEIFS(Applicability!$M:$M,Applicability!$A:$A,B641,Applicability!$B:$B,D641,Applicability!$C:$C,C641)</f>
        <v>0.9</v>
      </c>
      <c r="I641">
        <v>11</v>
      </c>
      <c r="J641" s="87">
        <f t="shared" si="87"/>
        <v>0.9</v>
      </c>
      <c r="K641" s="88">
        <f t="shared" si="81"/>
        <v>0.9</v>
      </c>
      <c r="V641" t="s">
        <v>277</v>
      </c>
      <c r="W641" t="s">
        <v>302</v>
      </c>
      <c r="X641" t="s">
        <v>279</v>
      </c>
      <c r="Y641" t="s">
        <v>316</v>
      </c>
      <c r="Z641" t="s">
        <v>232</v>
      </c>
      <c r="AB641" t="s">
        <v>386</v>
      </c>
      <c r="AC641" s="88">
        <f>AVERAGEIFS(Applicability!$M:$M,Applicability!$A:$A,W641,Applicability!$B:$B,Y641,Applicability!$C:$C,X641)</f>
        <v>0.9</v>
      </c>
      <c r="AD641">
        <v>11</v>
      </c>
      <c r="AE641" s="87">
        <f t="shared" si="88"/>
        <v>0.9</v>
      </c>
      <c r="AF641" s="88">
        <f t="shared" si="82"/>
        <v>0.9</v>
      </c>
      <c r="AJ641" t="s">
        <v>277</v>
      </c>
      <c r="AK641" t="s">
        <v>302</v>
      </c>
      <c r="AL641" t="s">
        <v>279</v>
      </c>
      <c r="AM641" t="s">
        <v>316</v>
      </c>
      <c r="AN641" t="s">
        <v>232</v>
      </c>
      <c r="AP641" t="s">
        <v>386</v>
      </c>
      <c r="AQ641" s="88">
        <f>AVERAGEIFS(Applicability!$M:$M,Applicability!$A:$A,AK641,Applicability!$B:$B,AM641,Applicability!$C:$C,AL641)</f>
        <v>0.9</v>
      </c>
      <c r="AR641">
        <v>11</v>
      </c>
      <c r="AS641" s="87">
        <f t="shared" si="89"/>
        <v>0.9</v>
      </c>
      <c r="AT641" s="88">
        <f t="shared" si="83"/>
        <v>0.9</v>
      </c>
    </row>
    <row r="642" spans="1:46">
      <c r="A642" t="s">
        <v>277</v>
      </c>
      <c r="B642" t="s">
        <v>302</v>
      </c>
      <c r="C642" t="s">
        <v>201</v>
      </c>
      <c r="D642" t="s">
        <v>88</v>
      </c>
      <c r="E642" t="s">
        <v>232</v>
      </c>
      <c r="G642" t="s">
        <v>386</v>
      </c>
      <c r="H642" s="88">
        <f>AVERAGEIFS(Applicability!$M:$M,Applicability!$A:$A,B642,Applicability!$B:$B,D642,Applicability!$C:$C,C642)</f>
        <v>0.22499999999999998</v>
      </c>
      <c r="I642">
        <v>11</v>
      </c>
      <c r="J642" s="87">
        <f t="shared" si="87"/>
        <v>0.22499999999999998</v>
      </c>
      <c r="K642" s="88">
        <f t="shared" si="81"/>
        <v>0.22499999999999998</v>
      </c>
      <c r="V642" t="s">
        <v>277</v>
      </c>
      <c r="W642" t="s">
        <v>302</v>
      </c>
      <c r="X642" t="s">
        <v>201</v>
      </c>
      <c r="Y642" t="s">
        <v>88</v>
      </c>
      <c r="Z642" t="s">
        <v>232</v>
      </c>
      <c r="AB642" t="s">
        <v>386</v>
      </c>
      <c r="AC642" s="88">
        <f>AVERAGEIFS(Applicability!$M:$M,Applicability!$A:$A,W642,Applicability!$B:$B,Y642,Applicability!$C:$C,X642)</f>
        <v>0.22499999999999998</v>
      </c>
      <c r="AD642">
        <v>11</v>
      </c>
      <c r="AE642" s="87">
        <f t="shared" si="88"/>
        <v>0.22499999999999998</v>
      </c>
      <c r="AF642" s="88">
        <f t="shared" si="82"/>
        <v>0.22499999999999998</v>
      </c>
      <c r="AJ642" t="s">
        <v>277</v>
      </c>
      <c r="AK642" t="s">
        <v>302</v>
      </c>
      <c r="AL642" t="s">
        <v>201</v>
      </c>
      <c r="AM642" t="s">
        <v>88</v>
      </c>
      <c r="AN642" t="s">
        <v>232</v>
      </c>
      <c r="AP642" t="s">
        <v>386</v>
      </c>
      <c r="AQ642" s="88">
        <f>AVERAGEIFS(Applicability!$M:$M,Applicability!$A:$A,AK642,Applicability!$B:$B,AM642,Applicability!$C:$C,AL642)</f>
        <v>0.22499999999999998</v>
      </c>
      <c r="AR642">
        <v>11</v>
      </c>
      <c r="AS642" s="87">
        <f t="shared" si="89"/>
        <v>0.22499999999999998</v>
      </c>
      <c r="AT642" s="88">
        <f t="shared" si="83"/>
        <v>0.22499999999999998</v>
      </c>
    </row>
    <row r="643" spans="1:46">
      <c r="A643" t="s">
        <v>277</v>
      </c>
      <c r="B643" t="s">
        <v>302</v>
      </c>
      <c r="C643" t="s">
        <v>201</v>
      </c>
      <c r="D643" t="s">
        <v>199</v>
      </c>
      <c r="E643" t="s">
        <v>232</v>
      </c>
      <c r="G643" t="s">
        <v>386</v>
      </c>
      <c r="H643" s="88">
        <f>AVERAGEIFS(Applicability!$M:$M,Applicability!$A:$A,B643,Applicability!$B:$B,D643,Applicability!$C:$C,C643)</f>
        <v>0.9</v>
      </c>
      <c r="I643">
        <v>11</v>
      </c>
      <c r="J643" s="87">
        <f t="shared" si="87"/>
        <v>0.9</v>
      </c>
      <c r="K643" s="88">
        <f t="shared" si="81"/>
        <v>0.9</v>
      </c>
      <c r="V643" t="s">
        <v>277</v>
      </c>
      <c r="W643" t="s">
        <v>302</v>
      </c>
      <c r="X643" t="s">
        <v>201</v>
      </c>
      <c r="Y643" t="s">
        <v>199</v>
      </c>
      <c r="Z643" t="s">
        <v>232</v>
      </c>
      <c r="AB643" t="s">
        <v>386</v>
      </c>
      <c r="AC643" s="88">
        <f>AVERAGEIFS(Applicability!$M:$M,Applicability!$A:$A,W643,Applicability!$B:$B,Y643,Applicability!$C:$C,X643)</f>
        <v>0.9</v>
      </c>
      <c r="AD643">
        <v>11</v>
      </c>
      <c r="AE643" s="87">
        <f t="shared" si="88"/>
        <v>0.9</v>
      </c>
      <c r="AF643" s="88">
        <f t="shared" si="82"/>
        <v>0.9</v>
      </c>
      <c r="AJ643" t="s">
        <v>277</v>
      </c>
      <c r="AK643" t="s">
        <v>302</v>
      </c>
      <c r="AL643" t="s">
        <v>201</v>
      </c>
      <c r="AM643" t="s">
        <v>199</v>
      </c>
      <c r="AN643" t="s">
        <v>232</v>
      </c>
      <c r="AP643" t="s">
        <v>386</v>
      </c>
      <c r="AQ643" s="88">
        <f>AVERAGEIFS(Applicability!$M:$M,Applicability!$A:$A,AK643,Applicability!$B:$B,AM643,Applicability!$C:$C,AL643)</f>
        <v>0.9</v>
      </c>
      <c r="AR643">
        <v>11</v>
      </c>
      <c r="AS643" s="87">
        <f t="shared" si="89"/>
        <v>0.9</v>
      </c>
      <c r="AT643" s="88">
        <f t="shared" si="83"/>
        <v>0.9</v>
      </c>
    </row>
    <row r="644" spans="1:46">
      <c r="A644" t="s">
        <v>277</v>
      </c>
      <c r="B644" t="s">
        <v>302</v>
      </c>
      <c r="C644" t="s">
        <v>201</v>
      </c>
      <c r="D644" t="s">
        <v>316</v>
      </c>
      <c r="E644" t="s">
        <v>232</v>
      </c>
      <c r="G644" t="s">
        <v>386</v>
      </c>
      <c r="H644" s="88">
        <f>AVERAGEIFS(Applicability!$M:$M,Applicability!$A:$A,B644,Applicability!$B:$B,D644,Applicability!$C:$C,C644)</f>
        <v>0.9</v>
      </c>
      <c r="I644">
        <v>11</v>
      </c>
      <c r="J644" s="87">
        <f t="shared" si="87"/>
        <v>0.9</v>
      </c>
      <c r="K644" s="88">
        <f t="shared" si="81"/>
        <v>0.9</v>
      </c>
      <c r="V644" t="s">
        <v>277</v>
      </c>
      <c r="W644" t="s">
        <v>302</v>
      </c>
      <c r="X644" t="s">
        <v>201</v>
      </c>
      <c r="Y644" t="s">
        <v>316</v>
      </c>
      <c r="Z644" t="s">
        <v>232</v>
      </c>
      <c r="AB644" t="s">
        <v>386</v>
      </c>
      <c r="AC644" s="88">
        <f>AVERAGEIFS(Applicability!$M:$M,Applicability!$A:$A,W644,Applicability!$B:$B,Y644,Applicability!$C:$C,X644)</f>
        <v>0.9</v>
      </c>
      <c r="AD644">
        <v>11</v>
      </c>
      <c r="AE644" s="87">
        <f t="shared" si="88"/>
        <v>0.9</v>
      </c>
      <c r="AF644" s="88">
        <f t="shared" si="82"/>
        <v>0.9</v>
      </c>
      <c r="AJ644" t="s">
        <v>277</v>
      </c>
      <c r="AK644" t="s">
        <v>302</v>
      </c>
      <c r="AL644" t="s">
        <v>201</v>
      </c>
      <c r="AM644" t="s">
        <v>316</v>
      </c>
      <c r="AN644" t="s">
        <v>232</v>
      </c>
      <c r="AP644" t="s">
        <v>386</v>
      </c>
      <c r="AQ644" s="88">
        <f>AVERAGEIFS(Applicability!$M:$M,Applicability!$A:$A,AK644,Applicability!$B:$B,AM644,Applicability!$C:$C,AL644)</f>
        <v>0.9</v>
      </c>
      <c r="AR644">
        <v>11</v>
      </c>
      <c r="AS644" s="87">
        <f t="shared" si="89"/>
        <v>0.9</v>
      </c>
      <c r="AT644" s="88">
        <f t="shared" si="83"/>
        <v>0.9</v>
      </c>
    </row>
    <row r="645" spans="1:46">
      <c r="A645" t="s">
        <v>277</v>
      </c>
      <c r="B645" t="s">
        <v>302</v>
      </c>
      <c r="C645" t="s">
        <v>279</v>
      </c>
      <c r="D645" t="s">
        <v>88</v>
      </c>
      <c r="E645" t="s">
        <v>234</v>
      </c>
      <c r="G645" t="s">
        <v>386</v>
      </c>
      <c r="H645" s="88">
        <f>AVERAGEIFS(Applicability!$M:$M,Applicability!$A:$A,B645,Applicability!$B:$B,D645,Applicability!$C:$C,C645)</f>
        <v>0.22499999999999998</v>
      </c>
      <c r="I645">
        <v>11</v>
      </c>
      <c r="J645" s="87">
        <f t="shared" si="87"/>
        <v>0.22499999999999998</v>
      </c>
      <c r="K645" s="88">
        <f t="shared" si="81"/>
        <v>0.22499999999999998</v>
      </c>
      <c r="V645" t="s">
        <v>277</v>
      </c>
      <c r="W645" t="s">
        <v>302</v>
      </c>
      <c r="X645" t="s">
        <v>279</v>
      </c>
      <c r="Y645" t="s">
        <v>88</v>
      </c>
      <c r="Z645" t="s">
        <v>234</v>
      </c>
      <c r="AB645" t="s">
        <v>386</v>
      </c>
      <c r="AC645" s="88">
        <f>AVERAGEIFS(Applicability!$M:$M,Applicability!$A:$A,W645,Applicability!$B:$B,Y645,Applicability!$C:$C,X645)</f>
        <v>0.22499999999999998</v>
      </c>
      <c r="AD645">
        <v>11</v>
      </c>
      <c r="AE645" s="87">
        <f t="shared" si="88"/>
        <v>0.22499999999999998</v>
      </c>
      <c r="AF645" s="88">
        <f t="shared" si="82"/>
        <v>0.22499999999999998</v>
      </c>
      <c r="AJ645" t="s">
        <v>277</v>
      </c>
      <c r="AK645" t="s">
        <v>302</v>
      </c>
      <c r="AL645" t="s">
        <v>279</v>
      </c>
      <c r="AM645" t="s">
        <v>88</v>
      </c>
      <c r="AN645" t="s">
        <v>234</v>
      </c>
      <c r="AP645" t="s">
        <v>386</v>
      </c>
      <c r="AQ645" s="88">
        <f>AVERAGEIFS(Applicability!$M:$M,Applicability!$A:$A,AK645,Applicability!$B:$B,AM645,Applicability!$C:$C,AL645)</f>
        <v>0.22499999999999998</v>
      </c>
      <c r="AR645">
        <v>11</v>
      </c>
      <c r="AS645" s="87">
        <f t="shared" si="89"/>
        <v>0.22499999999999998</v>
      </c>
      <c r="AT645" s="88">
        <f t="shared" si="83"/>
        <v>0.22499999999999998</v>
      </c>
    </row>
    <row r="646" spans="1:46">
      <c r="A646" t="s">
        <v>277</v>
      </c>
      <c r="B646" t="s">
        <v>302</v>
      </c>
      <c r="C646" t="s">
        <v>279</v>
      </c>
      <c r="D646" t="s">
        <v>199</v>
      </c>
      <c r="E646" t="s">
        <v>234</v>
      </c>
      <c r="G646" t="s">
        <v>386</v>
      </c>
      <c r="H646" s="88">
        <f>AVERAGEIFS(Applicability!$M:$M,Applicability!$A:$A,B646,Applicability!$B:$B,D646,Applicability!$C:$C,C646)</f>
        <v>0.9</v>
      </c>
      <c r="I646">
        <v>11</v>
      </c>
      <c r="J646" s="87">
        <f t="shared" si="87"/>
        <v>0.9</v>
      </c>
      <c r="K646" s="88">
        <f t="shared" si="81"/>
        <v>0.9</v>
      </c>
      <c r="V646" t="s">
        <v>277</v>
      </c>
      <c r="W646" t="s">
        <v>302</v>
      </c>
      <c r="X646" t="s">
        <v>279</v>
      </c>
      <c r="Y646" t="s">
        <v>199</v>
      </c>
      <c r="Z646" t="s">
        <v>234</v>
      </c>
      <c r="AB646" t="s">
        <v>386</v>
      </c>
      <c r="AC646" s="88">
        <f>AVERAGEIFS(Applicability!$M:$M,Applicability!$A:$A,W646,Applicability!$B:$B,Y646,Applicability!$C:$C,X646)</f>
        <v>0.9</v>
      </c>
      <c r="AD646">
        <v>11</v>
      </c>
      <c r="AE646" s="87">
        <f t="shared" si="88"/>
        <v>0.9</v>
      </c>
      <c r="AF646" s="88">
        <f t="shared" si="82"/>
        <v>0.9</v>
      </c>
      <c r="AJ646" t="s">
        <v>277</v>
      </c>
      <c r="AK646" t="s">
        <v>302</v>
      </c>
      <c r="AL646" t="s">
        <v>279</v>
      </c>
      <c r="AM646" t="s">
        <v>199</v>
      </c>
      <c r="AN646" t="s">
        <v>234</v>
      </c>
      <c r="AP646" t="s">
        <v>386</v>
      </c>
      <c r="AQ646" s="88">
        <f>AVERAGEIFS(Applicability!$M:$M,Applicability!$A:$A,AK646,Applicability!$B:$B,AM646,Applicability!$C:$C,AL646)</f>
        <v>0.9</v>
      </c>
      <c r="AR646">
        <v>11</v>
      </c>
      <c r="AS646" s="87">
        <f t="shared" si="89"/>
        <v>0.9</v>
      </c>
      <c r="AT646" s="88">
        <f t="shared" si="83"/>
        <v>0.9</v>
      </c>
    </row>
    <row r="647" spans="1:46">
      <c r="A647" t="s">
        <v>277</v>
      </c>
      <c r="B647" t="s">
        <v>302</v>
      </c>
      <c r="C647" t="s">
        <v>279</v>
      </c>
      <c r="D647" t="s">
        <v>316</v>
      </c>
      <c r="E647" t="s">
        <v>234</v>
      </c>
      <c r="G647" t="s">
        <v>386</v>
      </c>
      <c r="H647" s="88">
        <f>AVERAGEIFS(Applicability!$M:$M,Applicability!$A:$A,B647,Applicability!$B:$B,D647,Applicability!$C:$C,C647)</f>
        <v>0.9</v>
      </c>
      <c r="I647">
        <v>11</v>
      </c>
      <c r="J647" s="87">
        <f t="shared" si="87"/>
        <v>0.9</v>
      </c>
      <c r="K647" s="88">
        <f t="shared" si="81"/>
        <v>0.9</v>
      </c>
      <c r="V647" t="s">
        <v>277</v>
      </c>
      <c r="W647" t="s">
        <v>302</v>
      </c>
      <c r="X647" t="s">
        <v>279</v>
      </c>
      <c r="Y647" t="s">
        <v>316</v>
      </c>
      <c r="Z647" t="s">
        <v>234</v>
      </c>
      <c r="AB647" t="s">
        <v>386</v>
      </c>
      <c r="AC647" s="88">
        <f>AVERAGEIFS(Applicability!$M:$M,Applicability!$A:$A,W647,Applicability!$B:$B,Y647,Applicability!$C:$C,X647)</f>
        <v>0.9</v>
      </c>
      <c r="AD647">
        <v>11</v>
      </c>
      <c r="AE647" s="87">
        <f t="shared" si="88"/>
        <v>0.9</v>
      </c>
      <c r="AF647" s="88">
        <f t="shared" si="82"/>
        <v>0.9</v>
      </c>
      <c r="AJ647" t="s">
        <v>277</v>
      </c>
      <c r="AK647" t="s">
        <v>302</v>
      </c>
      <c r="AL647" t="s">
        <v>279</v>
      </c>
      <c r="AM647" t="s">
        <v>316</v>
      </c>
      <c r="AN647" t="s">
        <v>234</v>
      </c>
      <c r="AP647" t="s">
        <v>386</v>
      </c>
      <c r="AQ647" s="88">
        <f>AVERAGEIFS(Applicability!$M:$M,Applicability!$A:$A,AK647,Applicability!$B:$B,AM647,Applicability!$C:$C,AL647)</f>
        <v>0.9</v>
      </c>
      <c r="AR647">
        <v>11</v>
      </c>
      <c r="AS647" s="87">
        <f t="shared" si="89"/>
        <v>0.9</v>
      </c>
      <c r="AT647" s="88">
        <f t="shared" si="83"/>
        <v>0.9</v>
      </c>
    </row>
    <row r="648" spans="1:46">
      <c r="A648" t="s">
        <v>277</v>
      </c>
      <c r="B648" t="s">
        <v>302</v>
      </c>
      <c r="C648" t="s">
        <v>201</v>
      </c>
      <c r="D648" t="s">
        <v>88</v>
      </c>
      <c r="E648" t="s">
        <v>234</v>
      </c>
      <c r="G648" t="s">
        <v>386</v>
      </c>
      <c r="H648" s="88">
        <f>AVERAGEIFS(Applicability!$M:$M,Applicability!$A:$A,B648,Applicability!$B:$B,D648,Applicability!$C:$C,C648)</f>
        <v>0.22499999999999998</v>
      </c>
      <c r="I648">
        <v>11</v>
      </c>
      <c r="J648" s="87">
        <f t="shared" si="87"/>
        <v>0.22499999999999998</v>
      </c>
      <c r="K648" s="88">
        <f t="shared" si="81"/>
        <v>0.22499999999999998</v>
      </c>
      <c r="V648" t="s">
        <v>277</v>
      </c>
      <c r="W648" t="s">
        <v>302</v>
      </c>
      <c r="X648" t="s">
        <v>201</v>
      </c>
      <c r="Y648" t="s">
        <v>88</v>
      </c>
      <c r="Z648" t="s">
        <v>234</v>
      </c>
      <c r="AB648" t="s">
        <v>386</v>
      </c>
      <c r="AC648" s="88">
        <f>AVERAGEIFS(Applicability!$M:$M,Applicability!$A:$A,W648,Applicability!$B:$B,Y648,Applicability!$C:$C,X648)</f>
        <v>0.22499999999999998</v>
      </c>
      <c r="AD648">
        <v>11</v>
      </c>
      <c r="AE648" s="87">
        <f t="shared" si="88"/>
        <v>0.22499999999999998</v>
      </c>
      <c r="AF648" s="88">
        <f t="shared" si="82"/>
        <v>0.22499999999999998</v>
      </c>
      <c r="AJ648" t="s">
        <v>277</v>
      </c>
      <c r="AK648" t="s">
        <v>302</v>
      </c>
      <c r="AL648" t="s">
        <v>201</v>
      </c>
      <c r="AM648" t="s">
        <v>88</v>
      </c>
      <c r="AN648" t="s">
        <v>234</v>
      </c>
      <c r="AP648" t="s">
        <v>386</v>
      </c>
      <c r="AQ648" s="88">
        <f>AVERAGEIFS(Applicability!$M:$M,Applicability!$A:$A,AK648,Applicability!$B:$B,AM648,Applicability!$C:$C,AL648)</f>
        <v>0.22499999999999998</v>
      </c>
      <c r="AR648">
        <v>11</v>
      </c>
      <c r="AS648" s="87">
        <f t="shared" si="89"/>
        <v>0.22499999999999998</v>
      </c>
      <c r="AT648" s="88">
        <f t="shared" si="83"/>
        <v>0.22499999999999998</v>
      </c>
    </row>
    <row r="649" spans="1:46">
      <c r="A649" t="s">
        <v>277</v>
      </c>
      <c r="B649" t="s">
        <v>302</v>
      </c>
      <c r="C649" t="s">
        <v>201</v>
      </c>
      <c r="D649" t="s">
        <v>199</v>
      </c>
      <c r="E649" t="s">
        <v>234</v>
      </c>
      <c r="G649" t="s">
        <v>386</v>
      </c>
      <c r="H649" s="88">
        <f>AVERAGEIFS(Applicability!$M:$M,Applicability!$A:$A,B649,Applicability!$B:$B,D649,Applicability!$C:$C,C649)</f>
        <v>0.9</v>
      </c>
      <c r="I649">
        <v>11</v>
      </c>
      <c r="J649" s="87">
        <f t="shared" si="87"/>
        <v>0.9</v>
      </c>
      <c r="K649" s="88">
        <f t="shared" si="81"/>
        <v>0.9</v>
      </c>
      <c r="V649" t="s">
        <v>277</v>
      </c>
      <c r="W649" t="s">
        <v>302</v>
      </c>
      <c r="X649" t="s">
        <v>201</v>
      </c>
      <c r="Y649" t="s">
        <v>199</v>
      </c>
      <c r="Z649" t="s">
        <v>234</v>
      </c>
      <c r="AB649" t="s">
        <v>386</v>
      </c>
      <c r="AC649" s="88">
        <f>AVERAGEIFS(Applicability!$M:$M,Applicability!$A:$A,W649,Applicability!$B:$B,Y649,Applicability!$C:$C,X649)</f>
        <v>0.9</v>
      </c>
      <c r="AD649">
        <v>11</v>
      </c>
      <c r="AE649" s="87">
        <f t="shared" si="88"/>
        <v>0.9</v>
      </c>
      <c r="AF649" s="88">
        <f t="shared" si="82"/>
        <v>0.9</v>
      </c>
      <c r="AJ649" t="s">
        <v>277</v>
      </c>
      <c r="AK649" t="s">
        <v>302</v>
      </c>
      <c r="AL649" t="s">
        <v>201</v>
      </c>
      <c r="AM649" t="s">
        <v>199</v>
      </c>
      <c r="AN649" t="s">
        <v>234</v>
      </c>
      <c r="AP649" t="s">
        <v>386</v>
      </c>
      <c r="AQ649" s="88">
        <f>AVERAGEIFS(Applicability!$M:$M,Applicability!$A:$A,AK649,Applicability!$B:$B,AM649,Applicability!$C:$C,AL649)</f>
        <v>0.9</v>
      </c>
      <c r="AR649">
        <v>11</v>
      </c>
      <c r="AS649" s="87">
        <f t="shared" si="89"/>
        <v>0.9</v>
      </c>
      <c r="AT649" s="88">
        <f t="shared" si="83"/>
        <v>0.9</v>
      </c>
    </row>
    <row r="650" spans="1:46">
      <c r="A650" t="s">
        <v>277</v>
      </c>
      <c r="B650" t="s">
        <v>302</v>
      </c>
      <c r="C650" t="s">
        <v>201</v>
      </c>
      <c r="D650" t="s">
        <v>316</v>
      </c>
      <c r="E650" t="s">
        <v>234</v>
      </c>
      <c r="G650" t="s">
        <v>386</v>
      </c>
      <c r="H650" s="88">
        <f>AVERAGEIFS(Applicability!$M:$M,Applicability!$A:$A,B650,Applicability!$B:$B,D650,Applicability!$C:$C,C650)</f>
        <v>0.9</v>
      </c>
      <c r="I650">
        <v>11</v>
      </c>
      <c r="J650" s="87">
        <f t="shared" si="87"/>
        <v>0.9</v>
      </c>
      <c r="K650" s="88">
        <f t="shared" si="81"/>
        <v>0.9</v>
      </c>
      <c r="V650" t="s">
        <v>277</v>
      </c>
      <c r="W650" t="s">
        <v>302</v>
      </c>
      <c r="X650" t="s">
        <v>201</v>
      </c>
      <c r="Y650" t="s">
        <v>316</v>
      </c>
      <c r="Z650" t="s">
        <v>234</v>
      </c>
      <c r="AB650" t="s">
        <v>386</v>
      </c>
      <c r="AC650" s="88">
        <f>AVERAGEIFS(Applicability!$M:$M,Applicability!$A:$A,W650,Applicability!$B:$B,Y650,Applicability!$C:$C,X650)</f>
        <v>0.9</v>
      </c>
      <c r="AD650">
        <v>11</v>
      </c>
      <c r="AE650" s="87">
        <f t="shared" si="88"/>
        <v>0.9</v>
      </c>
      <c r="AF650" s="88">
        <f t="shared" si="82"/>
        <v>0.9</v>
      </c>
      <c r="AJ650" t="s">
        <v>277</v>
      </c>
      <c r="AK650" t="s">
        <v>302</v>
      </c>
      <c r="AL650" t="s">
        <v>201</v>
      </c>
      <c r="AM650" t="s">
        <v>316</v>
      </c>
      <c r="AN650" t="s">
        <v>234</v>
      </c>
      <c r="AP650" t="s">
        <v>386</v>
      </c>
      <c r="AQ650" s="88">
        <f>AVERAGEIFS(Applicability!$M:$M,Applicability!$A:$A,AK650,Applicability!$B:$B,AM650,Applicability!$C:$C,AL650)</f>
        <v>0.9</v>
      </c>
      <c r="AR650">
        <v>11</v>
      </c>
      <c r="AS650" s="87">
        <f t="shared" si="89"/>
        <v>0.9</v>
      </c>
      <c r="AT650" s="88">
        <f t="shared" si="83"/>
        <v>0.9</v>
      </c>
    </row>
    <row r="651" spans="1:46">
      <c r="A651" t="s">
        <v>277</v>
      </c>
      <c r="B651" t="s">
        <v>380</v>
      </c>
      <c r="C651" t="s">
        <v>279</v>
      </c>
      <c r="D651" t="s">
        <v>88</v>
      </c>
      <c r="E651" t="s">
        <v>234</v>
      </c>
      <c r="G651" t="s">
        <v>386</v>
      </c>
      <c r="H651" s="88">
        <f>AVERAGEIFS(Applicability!$M:$M,Applicability!$A:$A,B651,Applicability!$B:$B,D651,Applicability!$C:$C,C651)</f>
        <v>0.15789569442651299</v>
      </c>
      <c r="I651">
        <v>6</v>
      </c>
      <c r="J651" s="88">
        <f t="shared" ref="J651:J698" si="90">H651*90%</f>
        <v>0.14210612498386169</v>
      </c>
      <c r="K651" s="88">
        <f t="shared" si="81"/>
        <v>0.14210612498386169</v>
      </c>
      <c r="V651" t="s">
        <v>277</v>
      </c>
      <c r="W651" t="s">
        <v>380</v>
      </c>
      <c r="X651" t="s">
        <v>279</v>
      </c>
      <c r="Y651" t="s">
        <v>88</v>
      </c>
      <c r="Z651" t="s">
        <v>234</v>
      </c>
      <c r="AB651" t="s">
        <v>386</v>
      </c>
      <c r="AC651" s="88">
        <f>AVERAGEIFS(Applicability!$M:$M,Applicability!$A:$A,W651,Applicability!$B:$B,Y651,Applicability!$C:$C,X651)</f>
        <v>0.15789569442651299</v>
      </c>
      <c r="AD651">
        <v>6</v>
      </c>
      <c r="AE651" s="88">
        <f t="shared" ref="AE651:AE698" si="91">AC651*90%</f>
        <v>0.14210612498386169</v>
      </c>
      <c r="AF651" s="88">
        <f t="shared" si="82"/>
        <v>0.14210612498386169</v>
      </c>
      <c r="AJ651" t="s">
        <v>277</v>
      </c>
      <c r="AK651" t="s">
        <v>380</v>
      </c>
      <c r="AL651" t="s">
        <v>279</v>
      </c>
      <c r="AM651" t="s">
        <v>88</v>
      </c>
      <c r="AN651" t="s">
        <v>234</v>
      </c>
      <c r="AP651" t="s">
        <v>386</v>
      </c>
      <c r="AQ651" s="88">
        <f>AVERAGEIFS(Applicability!$M:$M,Applicability!$A:$A,AK651,Applicability!$B:$B,AM651,Applicability!$C:$C,AL651)</f>
        <v>0.15789569442651299</v>
      </c>
      <c r="AR651">
        <v>6</v>
      </c>
      <c r="AS651" s="88">
        <f t="shared" ref="AS651:AS698" si="92">AQ651*90%</f>
        <v>0.14210612498386169</v>
      </c>
      <c r="AT651" s="88">
        <f t="shared" si="83"/>
        <v>0.14210612498386169</v>
      </c>
    </row>
    <row r="652" spans="1:46">
      <c r="A652" t="s">
        <v>277</v>
      </c>
      <c r="B652" t="s">
        <v>380</v>
      </c>
      <c r="C652" t="s">
        <v>279</v>
      </c>
      <c r="D652" t="s">
        <v>199</v>
      </c>
      <c r="E652" t="s">
        <v>234</v>
      </c>
      <c r="G652" t="s">
        <v>386</v>
      </c>
      <c r="H652" s="88">
        <f>AVERAGEIFS(Applicability!$M:$M,Applicability!$A:$A,B652,Applicability!$B:$B,D652,Applicability!$C:$C,C652)</f>
        <v>7.8947847213256497E-2</v>
      </c>
      <c r="I652">
        <v>6</v>
      </c>
      <c r="J652" s="88">
        <f t="shared" si="90"/>
        <v>7.1053062491930843E-2</v>
      </c>
      <c r="K652" s="88">
        <f t="shared" si="81"/>
        <v>7.1053062491930843E-2</v>
      </c>
      <c r="V652" t="s">
        <v>277</v>
      </c>
      <c r="W652" t="s">
        <v>380</v>
      </c>
      <c r="X652" t="s">
        <v>279</v>
      </c>
      <c r="Y652" t="s">
        <v>199</v>
      </c>
      <c r="Z652" t="s">
        <v>234</v>
      </c>
      <c r="AB652" t="s">
        <v>386</v>
      </c>
      <c r="AC652" s="88">
        <f>AVERAGEIFS(Applicability!$M:$M,Applicability!$A:$A,W652,Applicability!$B:$B,Y652,Applicability!$C:$C,X652)</f>
        <v>7.8947847213256497E-2</v>
      </c>
      <c r="AD652">
        <v>6</v>
      </c>
      <c r="AE652" s="88">
        <f t="shared" si="91"/>
        <v>7.1053062491930843E-2</v>
      </c>
      <c r="AF652" s="88">
        <f t="shared" si="82"/>
        <v>7.1053062491930843E-2</v>
      </c>
      <c r="AJ652" t="s">
        <v>277</v>
      </c>
      <c r="AK652" t="s">
        <v>380</v>
      </c>
      <c r="AL652" t="s">
        <v>279</v>
      </c>
      <c r="AM652" t="s">
        <v>199</v>
      </c>
      <c r="AN652" t="s">
        <v>234</v>
      </c>
      <c r="AP652" t="s">
        <v>386</v>
      </c>
      <c r="AQ652" s="88">
        <f>AVERAGEIFS(Applicability!$M:$M,Applicability!$A:$A,AK652,Applicability!$B:$B,AM652,Applicability!$C:$C,AL652)</f>
        <v>7.8947847213256497E-2</v>
      </c>
      <c r="AR652">
        <v>6</v>
      </c>
      <c r="AS652" s="88">
        <f t="shared" si="92"/>
        <v>7.1053062491930843E-2</v>
      </c>
      <c r="AT652" s="88">
        <f t="shared" si="83"/>
        <v>7.1053062491930843E-2</v>
      </c>
    </row>
    <row r="653" spans="1:46">
      <c r="A653" t="s">
        <v>277</v>
      </c>
      <c r="B653" t="s">
        <v>380</v>
      </c>
      <c r="C653" t="s">
        <v>279</v>
      </c>
      <c r="D653" t="s">
        <v>316</v>
      </c>
      <c r="E653" t="s">
        <v>234</v>
      </c>
      <c r="G653" t="s">
        <v>386</v>
      </c>
      <c r="H653" s="88">
        <f>AVERAGEIFS(Applicability!$M:$M,Applicability!$A:$A,B653,Applicability!$B:$B,D653,Applicability!$C:$C,C653)</f>
        <v>0.15789569442651299</v>
      </c>
      <c r="I653">
        <v>6</v>
      </c>
      <c r="J653" s="88">
        <f t="shared" si="90"/>
        <v>0.14210612498386169</v>
      </c>
      <c r="K653" s="88">
        <f t="shared" si="81"/>
        <v>0.14210612498386169</v>
      </c>
      <c r="V653" t="s">
        <v>277</v>
      </c>
      <c r="W653" t="s">
        <v>380</v>
      </c>
      <c r="X653" t="s">
        <v>279</v>
      </c>
      <c r="Y653" t="s">
        <v>316</v>
      </c>
      <c r="Z653" t="s">
        <v>234</v>
      </c>
      <c r="AB653" t="s">
        <v>386</v>
      </c>
      <c r="AC653" s="88">
        <f>AVERAGEIFS(Applicability!$M:$M,Applicability!$A:$A,W653,Applicability!$B:$B,Y653,Applicability!$C:$C,X653)</f>
        <v>0.15789569442651299</v>
      </c>
      <c r="AD653">
        <v>6</v>
      </c>
      <c r="AE653" s="88">
        <f t="shared" si="91"/>
        <v>0.14210612498386169</v>
      </c>
      <c r="AF653" s="88">
        <f t="shared" si="82"/>
        <v>0.14210612498386169</v>
      </c>
      <c r="AJ653" t="s">
        <v>277</v>
      </c>
      <c r="AK653" t="s">
        <v>380</v>
      </c>
      <c r="AL653" t="s">
        <v>279</v>
      </c>
      <c r="AM653" t="s">
        <v>316</v>
      </c>
      <c r="AN653" t="s">
        <v>234</v>
      </c>
      <c r="AP653" t="s">
        <v>386</v>
      </c>
      <c r="AQ653" s="88">
        <f>AVERAGEIFS(Applicability!$M:$M,Applicability!$A:$A,AK653,Applicability!$B:$B,AM653,Applicability!$C:$C,AL653)</f>
        <v>0.15789569442651299</v>
      </c>
      <c r="AR653">
        <v>6</v>
      </c>
      <c r="AS653" s="88">
        <f t="shared" si="92"/>
        <v>0.14210612498386169</v>
      </c>
      <c r="AT653" s="88">
        <f t="shared" si="83"/>
        <v>0.14210612498386169</v>
      </c>
    </row>
    <row r="654" spans="1:46">
      <c r="A654" t="s">
        <v>277</v>
      </c>
      <c r="B654" t="s">
        <v>380</v>
      </c>
      <c r="C654" t="s">
        <v>201</v>
      </c>
      <c r="D654" t="s">
        <v>88</v>
      </c>
      <c r="E654" t="s">
        <v>234</v>
      </c>
      <c r="G654" t="s">
        <v>386</v>
      </c>
      <c r="H654" s="88">
        <f>AVERAGEIFS(Applicability!$M:$M,Applicability!$A:$A,B654,Applicability!$B:$B,D654,Applicability!$C:$C,C654)</f>
        <v>0</v>
      </c>
      <c r="I654">
        <v>6</v>
      </c>
      <c r="J654" s="87">
        <f t="shared" si="90"/>
        <v>0</v>
      </c>
      <c r="K654" s="88">
        <f t="shared" si="81"/>
        <v>0</v>
      </c>
      <c r="V654" t="s">
        <v>277</v>
      </c>
      <c r="W654" t="s">
        <v>380</v>
      </c>
      <c r="X654" t="s">
        <v>201</v>
      </c>
      <c r="Y654" t="s">
        <v>88</v>
      </c>
      <c r="Z654" t="s">
        <v>234</v>
      </c>
      <c r="AB654" t="s">
        <v>386</v>
      </c>
      <c r="AC654" s="88">
        <f>AVERAGEIFS(Applicability!$M:$M,Applicability!$A:$A,W654,Applicability!$B:$B,Y654,Applicability!$C:$C,X654)</f>
        <v>0</v>
      </c>
      <c r="AD654">
        <v>6</v>
      </c>
      <c r="AE654" s="87">
        <f t="shared" si="91"/>
        <v>0</v>
      </c>
      <c r="AF654" s="88">
        <f t="shared" si="82"/>
        <v>0</v>
      </c>
      <c r="AJ654" t="s">
        <v>277</v>
      </c>
      <c r="AK654" t="s">
        <v>380</v>
      </c>
      <c r="AL654" t="s">
        <v>201</v>
      </c>
      <c r="AM654" t="s">
        <v>88</v>
      </c>
      <c r="AN654" t="s">
        <v>234</v>
      </c>
      <c r="AP654" t="s">
        <v>386</v>
      </c>
      <c r="AQ654" s="88">
        <f>AVERAGEIFS(Applicability!$M:$M,Applicability!$A:$A,AK654,Applicability!$B:$B,AM654,Applicability!$C:$C,AL654)</f>
        <v>0</v>
      </c>
      <c r="AR654">
        <v>6</v>
      </c>
      <c r="AS654" s="87">
        <f t="shared" si="92"/>
        <v>0</v>
      </c>
      <c r="AT654" s="88">
        <f t="shared" si="83"/>
        <v>0</v>
      </c>
    </row>
    <row r="655" spans="1:46">
      <c r="A655" t="s">
        <v>277</v>
      </c>
      <c r="B655" t="s">
        <v>380</v>
      </c>
      <c r="C655" t="s">
        <v>201</v>
      </c>
      <c r="D655" t="s">
        <v>199</v>
      </c>
      <c r="E655" t="s">
        <v>234</v>
      </c>
      <c r="G655" t="s">
        <v>386</v>
      </c>
      <c r="H655" s="88">
        <f>AVERAGEIFS(Applicability!$M:$M,Applicability!$A:$A,B655,Applicability!$B:$B,D655,Applicability!$C:$C,C655)</f>
        <v>0</v>
      </c>
      <c r="I655">
        <v>6</v>
      </c>
      <c r="J655" s="87">
        <f t="shared" si="90"/>
        <v>0</v>
      </c>
      <c r="K655" s="88">
        <f t="shared" si="81"/>
        <v>0</v>
      </c>
      <c r="V655" t="s">
        <v>277</v>
      </c>
      <c r="W655" t="s">
        <v>380</v>
      </c>
      <c r="X655" t="s">
        <v>201</v>
      </c>
      <c r="Y655" t="s">
        <v>199</v>
      </c>
      <c r="Z655" t="s">
        <v>234</v>
      </c>
      <c r="AB655" t="s">
        <v>386</v>
      </c>
      <c r="AC655" s="88">
        <f>AVERAGEIFS(Applicability!$M:$M,Applicability!$A:$A,W655,Applicability!$B:$B,Y655,Applicability!$C:$C,X655)</f>
        <v>0</v>
      </c>
      <c r="AD655">
        <v>6</v>
      </c>
      <c r="AE655" s="87">
        <f t="shared" si="91"/>
        <v>0</v>
      </c>
      <c r="AF655" s="88">
        <f t="shared" si="82"/>
        <v>0</v>
      </c>
      <c r="AJ655" t="s">
        <v>277</v>
      </c>
      <c r="AK655" t="s">
        <v>380</v>
      </c>
      <c r="AL655" t="s">
        <v>201</v>
      </c>
      <c r="AM655" t="s">
        <v>199</v>
      </c>
      <c r="AN655" t="s">
        <v>234</v>
      </c>
      <c r="AP655" t="s">
        <v>386</v>
      </c>
      <c r="AQ655" s="88">
        <f>AVERAGEIFS(Applicability!$M:$M,Applicability!$A:$A,AK655,Applicability!$B:$B,AM655,Applicability!$C:$C,AL655)</f>
        <v>0</v>
      </c>
      <c r="AR655">
        <v>6</v>
      </c>
      <c r="AS655" s="87">
        <f t="shared" si="92"/>
        <v>0</v>
      </c>
      <c r="AT655" s="88">
        <f t="shared" si="83"/>
        <v>0</v>
      </c>
    </row>
    <row r="656" spans="1:46">
      <c r="A656" t="s">
        <v>277</v>
      </c>
      <c r="B656" t="s">
        <v>380</v>
      </c>
      <c r="C656" t="s">
        <v>201</v>
      </c>
      <c r="D656" t="s">
        <v>316</v>
      </c>
      <c r="E656" t="s">
        <v>234</v>
      </c>
      <c r="G656" t="s">
        <v>386</v>
      </c>
      <c r="H656" s="88">
        <f>AVERAGEIFS(Applicability!$M:$M,Applicability!$A:$A,B656,Applicability!$B:$B,D656,Applicability!$C:$C,C656)</f>
        <v>0</v>
      </c>
      <c r="I656">
        <v>6</v>
      </c>
      <c r="J656" s="87">
        <f t="shared" si="90"/>
        <v>0</v>
      </c>
      <c r="K656" s="88">
        <f t="shared" si="81"/>
        <v>0</v>
      </c>
      <c r="V656" t="s">
        <v>277</v>
      </c>
      <c r="W656" t="s">
        <v>380</v>
      </c>
      <c r="X656" t="s">
        <v>201</v>
      </c>
      <c r="Y656" t="s">
        <v>316</v>
      </c>
      <c r="Z656" t="s">
        <v>234</v>
      </c>
      <c r="AB656" t="s">
        <v>386</v>
      </c>
      <c r="AC656" s="88">
        <f>AVERAGEIFS(Applicability!$M:$M,Applicability!$A:$A,W656,Applicability!$B:$B,Y656,Applicability!$C:$C,X656)</f>
        <v>0</v>
      </c>
      <c r="AD656">
        <v>6</v>
      </c>
      <c r="AE656" s="87">
        <f t="shared" si="91"/>
        <v>0</v>
      </c>
      <c r="AF656" s="88">
        <f t="shared" si="82"/>
        <v>0</v>
      </c>
      <c r="AJ656" t="s">
        <v>277</v>
      </c>
      <c r="AK656" t="s">
        <v>380</v>
      </c>
      <c r="AL656" t="s">
        <v>201</v>
      </c>
      <c r="AM656" t="s">
        <v>316</v>
      </c>
      <c r="AN656" t="s">
        <v>234</v>
      </c>
      <c r="AP656" t="s">
        <v>386</v>
      </c>
      <c r="AQ656" s="88">
        <f>AVERAGEIFS(Applicability!$M:$M,Applicability!$A:$A,AK656,Applicability!$B:$B,AM656,Applicability!$C:$C,AL656)</f>
        <v>0</v>
      </c>
      <c r="AR656">
        <v>6</v>
      </c>
      <c r="AS656" s="87">
        <f t="shared" si="92"/>
        <v>0</v>
      </c>
      <c r="AT656" s="88">
        <f t="shared" si="83"/>
        <v>0</v>
      </c>
    </row>
    <row r="657" spans="1:46">
      <c r="A657" t="s">
        <v>277</v>
      </c>
      <c r="B657" t="s">
        <v>380</v>
      </c>
      <c r="C657" t="s">
        <v>279</v>
      </c>
      <c r="D657" t="s">
        <v>88</v>
      </c>
      <c r="E657" t="s">
        <v>232</v>
      </c>
      <c r="G657" t="s">
        <v>386</v>
      </c>
      <c r="H657" s="88">
        <f>AVERAGEIFS(Applicability!$M:$M,Applicability!$A:$A,B657,Applicability!$B:$B,D657,Applicability!$C:$C,C657)</f>
        <v>0.15789569442651299</v>
      </c>
      <c r="I657">
        <v>6</v>
      </c>
      <c r="J657" s="88">
        <f t="shared" si="90"/>
        <v>0.14210612498386169</v>
      </c>
      <c r="K657" s="88">
        <f t="shared" si="81"/>
        <v>0.14210612498386169</v>
      </c>
      <c r="V657" t="s">
        <v>277</v>
      </c>
      <c r="W657" t="s">
        <v>380</v>
      </c>
      <c r="X657" t="s">
        <v>279</v>
      </c>
      <c r="Y657" t="s">
        <v>88</v>
      </c>
      <c r="Z657" t="s">
        <v>232</v>
      </c>
      <c r="AB657" t="s">
        <v>386</v>
      </c>
      <c r="AC657" s="88">
        <f>AVERAGEIFS(Applicability!$M:$M,Applicability!$A:$A,W657,Applicability!$B:$B,Y657,Applicability!$C:$C,X657)</f>
        <v>0.15789569442651299</v>
      </c>
      <c r="AD657">
        <v>6</v>
      </c>
      <c r="AE657" s="88">
        <f t="shared" si="91"/>
        <v>0.14210612498386169</v>
      </c>
      <c r="AF657" s="88">
        <f t="shared" si="82"/>
        <v>0.14210612498386169</v>
      </c>
      <c r="AJ657" t="s">
        <v>277</v>
      </c>
      <c r="AK657" t="s">
        <v>380</v>
      </c>
      <c r="AL657" t="s">
        <v>279</v>
      </c>
      <c r="AM657" t="s">
        <v>88</v>
      </c>
      <c r="AN657" t="s">
        <v>232</v>
      </c>
      <c r="AP657" t="s">
        <v>386</v>
      </c>
      <c r="AQ657" s="88">
        <f>AVERAGEIFS(Applicability!$M:$M,Applicability!$A:$A,AK657,Applicability!$B:$B,AM657,Applicability!$C:$C,AL657)</f>
        <v>0.15789569442651299</v>
      </c>
      <c r="AR657">
        <v>6</v>
      </c>
      <c r="AS657" s="88">
        <f t="shared" si="92"/>
        <v>0.14210612498386169</v>
      </c>
      <c r="AT657" s="88">
        <f t="shared" si="83"/>
        <v>0.14210612498386169</v>
      </c>
    </row>
    <row r="658" spans="1:46">
      <c r="A658" t="s">
        <v>277</v>
      </c>
      <c r="B658" t="s">
        <v>380</v>
      </c>
      <c r="C658" t="s">
        <v>279</v>
      </c>
      <c r="D658" t="s">
        <v>199</v>
      </c>
      <c r="E658" t="s">
        <v>232</v>
      </c>
      <c r="G658" t="s">
        <v>386</v>
      </c>
      <c r="H658" s="88">
        <f>AVERAGEIFS(Applicability!$M:$M,Applicability!$A:$A,B658,Applicability!$B:$B,D658,Applicability!$C:$C,C658)</f>
        <v>7.8947847213256497E-2</v>
      </c>
      <c r="I658">
        <v>6</v>
      </c>
      <c r="J658" s="88">
        <f t="shared" si="90"/>
        <v>7.1053062491930843E-2</v>
      </c>
      <c r="K658" s="88">
        <f t="shared" si="81"/>
        <v>7.1053062491930843E-2</v>
      </c>
      <c r="V658" t="s">
        <v>277</v>
      </c>
      <c r="W658" t="s">
        <v>380</v>
      </c>
      <c r="X658" t="s">
        <v>279</v>
      </c>
      <c r="Y658" t="s">
        <v>199</v>
      </c>
      <c r="Z658" t="s">
        <v>232</v>
      </c>
      <c r="AB658" t="s">
        <v>386</v>
      </c>
      <c r="AC658" s="88">
        <f>AVERAGEIFS(Applicability!$M:$M,Applicability!$A:$A,W658,Applicability!$B:$B,Y658,Applicability!$C:$C,X658)</f>
        <v>7.8947847213256497E-2</v>
      </c>
      <c r="AD658">
        <v>6</v>
      </c>
      <c r="AE658" s="88">
        <f t="shared" si="91"/>
        <v>7.1053062491930843E-2</v>
      </c>
      <c r="AF658" s="88">
        <f t="shared" si="82"/>
        <v>7.1053062491930843E-2</v>
      </c>
      <c r="AJ658" t="s">
        <v>277</v>
      </c>
      <c r="AK658" t="s">
        <v>380</v>
      </c>
      <c r="AL658" t="s">
        <v>279</v>
      </c>
      <c r="AM658" t="s">
        <v>199</v>
      </c>
      <c r="AN658" t="s">
        <v>232</v>
      </c>
      <c r="AP658" t="s">
        <v>386</v>
      </c>
      <c r="AQ658" s="88">
        <f>AVERAGEIFS(Applicability!$M:$M,Applicability!$A:$A,AK658,Applicability!$B:$B,AM658,Applicability!$C:$C,AL658)</f>
        <v>7.8947847213256497E-2</v>
      </c>
      <c r="AR658">
        <v>6</v>
      </c>
      <c r="AS658" s="88">
        <f t="shared" si="92"/>
        <v>7.1053062491930843E-2</v>
      </c>
      <c r="AT658" s="88">
        <f t="shared" si="83"/>
        <v>7.1053062491930843E-2</v>
      </c>
    </row>
    <row r="659" spans="1:46">
      <c r="A659" t="s">
        <v>277</v>
      </c>
      <c r="B659" t="s">
        <v>380</v>
      </c>
      <c r="C659" t="s">
        <v>279</v>
      </c>
      <c r="D659" t="s">
        <v>316</v>
      </c>
      <c r="E659" t="s">
        <v>232</v>
      </c>
      <c r="G659" t="s">
        <v>386</v>
      </c>
      <c r="H659" s="88">
        <f>AVERAGEIFS(Applicability!$M:$M,Applicability!$A:$A,B659,Applicability!$B:$B,D659,Applicability!$C:$C,C659)</f>
        <v>0.15789569442651299</v>
      </c>
      <c r="I659">
        <v>6</v>
      </c>
      <c r="J659" s="88">
        <f t="shared" si="90"/>
        <v>0.14210612498386169</v>
      </c>
      <c r="K659" s="88">
        <f t="shared" si="81"/>
        <v>0.14210612498386169</v>
      </c>
      <c r="V659" t="s">
        <v>277</v>
      </c>
      <c r="W659" t="s">
        <v>380</v>
      </c>
      <c r="X659" t="s">
        <v>279</v>
      </c>
      <c r="Y659" t="s">
        <v>316</v>
      </c>
      <c r="Z659" t="s">
        <v>232</v>
      </c>
      <c r="AB659" t="s">
        <v>386</v>
      </c>
      <c r="AC659" s="88">
        <f>AVERAGEIFS(Applicability!$M:$M,Applicability!$A:$A,W659,Applicability!$B:$B,Y659,Applicability!$C:$C,X659)</f>
        <v>0.15789569442651299</v>
      </c>
      <c r="AD659">
        <v>6</v>
      </c>
      <c r="AE659" s="88">
        <f t="shared" si="91"/>
        <v>0.14210612498386169</v>
      </c>
      <c r="AF659" s="88">
        <f t="shared" si="82"/>
        <v>0.14210612498386169</v>
      </c>
      <c r="AJ659" t="s">
        <v>277</v>
      </c>
      <c r="AK659" t="s">
        <v>380</v>
      </c>
      <c r="AL659" t="s">
        <v>279</v>
      </c>
      <c r="AM659" t="s">
        <v>316</v>
      </c>
      <c r="AN659" t="s">
        <v>232</v>
      </c>
      <c r="AP659" t="s">
        <v>386</v>
      </c>
      <c r="AQ659" s="88">
        <f>AVERAGEIFS(Applicability!$M:$M,Applicability!$A:$A,AK659,Applicability!$B:$B,AM659,Applicability!$C:$C,AL659)</f>
        <v>0.15789569442651299</v>
      </c>
      <c r="AR659">
        <v>6</v>
      </c>
      <c r="AS659" s="88">
        <f t="shared" si="92"/>
        <v>0.14210612498386169</v>
      </c>
      <c r="AT659" s="88">
        <f t="shared" si="83"/>
        <v>0.14210612498386169</v>
      </c>
    </row>
    <row r="660" spans="1:46">
      <c r="A660" t="s">
        <v>277</v>
      </c>
      <c r="B660" t="s">
        <v>380</v>
      </c>
      <c r="C660" t="s">
        <v>201</v>
      </c>
      <c r="D660" t="s">
        <v>88</v>
      </c>
      <c r="E660" t="s">
        <v>232</v>
      </c>
      <c r="G660" t="s">
        <v>386</v>
      </c>
      <c r="H660" s="88">
        <f>AVERAGEIFS(Applicability!$M:$M,Applicability!$A:$A,B660,Applicability!$B:$B,D660,Applicability!$C:$C,C660)</f>
        <v>0</v>
      </c>
      <c r="I660">
        <v>6</v>
      </c>
      <c r="J660" s="87">
        <f t="shared" si="90"/>
        <v>0</v>
      </c>
      <c r="K660" s="88">
        <f t="shared" si="81"/>
        <v>0</v>
      </c>
      <c r="V660" t="s">
        <v>277</v>
      </c>
      <c r="W660" t="s">
        <v>380</v>
      </c>
      <c r="X660" t="s">
        <v>201</v>
      </c>
      <c r="Y660" t="s">
        <v>88</v>
      </c>
      <c r="Z660" t="s">
        <v>232</v>
      </c>
      <c r="AB660" t="s">
        <v>386</v>
      </c>
      <c r="AC660" s="88">
        <f>AVERAGEIFS(Applicability!$M:$M,Applicability!$A:$A,W660,Applicability!$B:$B,Y660,Applicability!$C:$C,X660)</f>
        <v>0</v>
      </c>
      <c r="AD660">
        <v>6</v>
      </c>
      <c r="AE660" s="87">
        <f t="shared" si="91"/>
        <v>0</v>
      </c>
      <c r="AF660" s="88">
        <f t="shared" si="82"/>
        <v>0</v>
      </c>
      <c r="AJ660" t="s">
        <v>277</v>
      </c>
      <c r="AK660" t="s">
        <v>380</v>
      </c>
      <c r="AL660" t="s">
        <v>201</v>
      </c>
      <c r="AM660" t="s">
        <v>88</v>
      </c>
      <c r="AN660" t="s">
        <v>232</v>
      </c>
      <c r="AP660" t="s">
        <v>386</v>
      </c>
      <c r="AQ660" s="88">
        <f>AVERAGEIFS(Applicability!$M:$M,Applicability!$A:$A,AK660,Applicability!$B:$B,AM660,Applicability!$C:$C,AL660)</f>
        <v>0</v>
      </c>
      <c r="AR660">
        <v>6</v>
      </c>
      <c r="AS660" s="87">
        <f t="shared" si="92"/>
        <v>0</v>
      </c>
      <c r="AT660" s="88">
        <f t="shared" si="83"/>
        <v>0</v>
      </c>
    </row>
    <row r="661" spans="1:46">
      <c r="A661" t="s">
        <v>277</v>
      </c>
      <c r="B661" t="s">
        <v>380</v>
      </c>
      <c r="C661" t="s">
        <v>201</v>
      </c>
      <c r="D661" t="s">
        <v>199</v>
      </c>
      <c r="E661" t="s">
        <v>232</v>
      </c>
      <c r="G661" t="s">
        <v>386</v>
      </c>
      <c r="H661" s="88">
        <f>AVERAGEIFS(Applicability!$M:$M,Applicability!$A:$A,B661,Applicability!$B:$B,D661,Applicability!$C:$C,C661)</f>
        <v>0</v>
      </c>
      <c r="I661">
        <v>6</v>
      </c>
      <c r="J661" s="87">
        <f t="shared" si="90"/>
        <v>0</v>
      </c>
      <c r="K661" s="88">
        <f t="shared" si="81"/>
        <v>0</v>
      </c>
      <c r="V661" t="s">
        <v>277</v>
      </c>
      <c r="W661" t="s">
        <v>380</v>
      </c>
      <c r="X661" t="s">
        <v>201</v>
      </c>
      <c r="Y661" t="s">
        <v>199</v>
      </c>
      <c r="Z661" t="s">
        <v>232</v>
      </c>
      <c r="AB661" t="s">
        <v>386</v>
      </c>
      <c r="AC661" s="88">
        <f>AVERAGEIFS(Applicability!$M:$M,Applicability!$A:$A,W661,Applicability!$B:$B,Y661,Applicability!$C:$C,X661)</f>
        <v>0</v>
      </c>
      <c r="AD661">
        <v>6</v>
      </c>
      <c r="AE661" s="87">
        <f t="shared" si="91"/>
        <v>0</v>
      </c>
      <c r="AF661" s="88">
        <f t="shared" si="82"/>
        <v>0</v>
      </c>
      <c r="AJ661" t="s">
        <v>277</v>
      </c>
      <c r="AK661" t="s">
        <v>380</v>
      </c>
      <c r="AL661" t="s">
        <v>201</v>
      </c>
      <c r="AM661" t="s">
        <v>199</v>
      </c>
      <c r="AN661" t="s">
        <v>232</v>
      </c>
      <c r="AP661" t="s">
        <v>386</v>
      </c>
      <c r="AQ661" s="88">
        <f>AVERAGEIFS(Applicability!$M:$M,Applicability!$A:$A,AK661,Applicability!$B:$B,AM661,Applicability!$C:$C,AL661)</f>
        <v>0</v>
      </c>
      <c r="AR661">
        <v>6</v>
      </c>
      <c r="AS661" s="87">
        <f t="shared" si="92"/>
        <v>0</v>
      </c>
      <c r="AT661" s="88">
        <f t="shared" si="83"/>
        <v>0</v>
      </c>
    </row>
    <row r="662" spans="1:46">
      <c r="A662" t="s">
        <v>277</v>
      </c>
      <c r="B662" t="s">
        <v>380</v>
      </c>
      <c r="C662" t="s">
        <v>201</v>
      </c>
      <c r="D662" t="s">
        <v>316</v>
      </c>
      <c r="E662" t="s">
        <v>232</v>
      </c>
      <c r="G662" t="s">
        <v>386</v>
      </c>
      <c r="H662" s="88">
        <f>AVERAGEIFS(Applicability!$M:$M,Applicability!$A:$A,B662,Applicability!$B:$B,D662,Applicability!$C:$C,C662)</f>
        <v>0</v>
      </c>
      <c r="I662">
        <v>6</v>
      </c>
      <c r="J662" s="87">
        <f t="shared" si="90"/>
        <v>0</v>
      </c>
      <c r="K662" s="88">
        <f t="shared" si="81"/>
        <v>0</v>
      </c>
      <c r="V662" t="s">
        <v>277</v>
      </c>
      <c r="W662" t="s">
        <v>380</v>
      </c>
      <c r="X662" t="s">
        <v>201</v>
      </c>
      <c r="Y662" t="s">
        <v>316</v>
      </c>
      <c r="Z662" t="s">
        <v>232</v>
      </c>
      <c r="AB662" t="s">
        <v>386</v>
      </c>
      <c r="AC662" s="88">
        <f>AVERAGEIFS(Applicability!$M:$M,Applicability!$A:$A,W662,Applicability!$B:$B,Y662,Applicability!$C:$C,X662)</f>
        <v>0</v>
      </c>
      <c r="AD662">
        <v>6</v>
      </c>
      <c r="AE662" s="87">
        <f t="shared" si="91"/>
        <v>0</v>
      </c>
      <c r="AF662" s="88">
        <f t="shared" si="82"/>
        <v>0</v>
      </c>
      <c r="AJ662" t="s">
        <v>277</v>
      </c>
      <c r="AK662" t="s">
        <v>380</v>
      </c>
      <c r="AL662" t="s">
        <v>201</v>
      </c>
      <c r="AM662" t="s">
        <v>316</v>
      </c>
      <c r="AN662" t="s">
        <v>232</v>
      </c>
      <c r="AP662" t="s">
        <v>386</v>
      </c>
      <c r="AQ662" s="88">
        <f>AVERAGEIFS(Applicability!$M:$M,Applicability!$A:$A,AK662,Applicability!$B:$B,AM662,Applicability!$C:$C,AL662)</f>
        <v>0</v>
      </c>
      <c r="AR662">
        <v>6</v>
      </c>
      <c r="AS662" s="87">
        <f t="shared" si="92"/>
        <v>0</v>
      </c>
      <c r="AT662" s="88">
        <f t="shared" si="83"/>
        <v>0</v>
      </c>
    </row>
    <row r="663" spans="1:46">
      <c r="A663" t="s">
        <v>277</v>
      </c>
      <c r="B663" t="s">
        <v>303</v>
      </c>
      <c r="C663" t="s">
        <v>279</v>
      </c>
      <c r="D663" t="s">
        <v>88</v>
      </c>
      <c r="E663" t="s">
        <v>234</v>
      </c>
      <c r="G663" t="s">
        <v>386</v>
      </c>
      <c r="H663" s="88">
        <f>AVERAGEIFS(Applicability!$M:$M,Applicability!$A:$A,B663,Applicability!$B:$B,D663,Applicability!$C:$C,C663)</f>
        <v>6.3605936264043594E-2</v>
      </c>
      <c r="I663">
        <v>6</v>
      </c>
      <c r="J663" s="88">
        <f t="shared" si="90"/>
        <v>5.7245342637639238E-2</v>
      </c>
      <c r="K663" s="88">
        <f t="shared" si="81"/>
        <v>5.7245342637639238E-2</v>
      </c>
      <c r="V663" t="s">
        <v>277</v>
      </c>
      <c r="W663" t="s">
        <v>303</v>
      </c>
      <c r="X663" t="s">
        <v>279</v>
      </c>
      <c r="Y663" t="s">
        <v>88</v>
      </c>
      <c r="Z663" t="s">
        <v>234</v>
      </c>
      <c r="AB663" t="s">
        <v>386</v>
      </c>
      <c r="AC663" s="88">
        <f>AVERAGEIFS(Applicability!$M:$M,Applicability!$A:$A,W663,Applicability!$B:$B,Y663,Applicability!$C:$C,X663)</f>
        <v>6.3605936264043594E-2</v>
      </c>
      <c r="AD663">
        <v>6</v>
      </c>
      <c r="AE663" s="88">
        <f t="shared" si="91"/>
        <v>5.7245342637639238E-2</v>
      </c>
      <c r="AF663" s="88">
        <f t="shared" si="82"/>
        <v>5.7245342637639238E-2</v>
      </c>
      <c r="AJ663" t="s">
        <v>277</v>
      </c>
      <c r="AK663" t="s">
        <v>303</v>
      </c>
      <c r="AL663" t="s">
        <v>279</v>
      </c>
      <c r="AM663" t="s">
        <v>88</v>
      </c>
      <c r="AN663" t="s">
        <v>234</v>
      </c>
      <c r="AP663" t="s">
        <v>386</v>
      </c>
      <c r="AQ663" s="88">
        <f>AVERAGEIFS(Applicability!$M:$M,Applicability!$A:$A,AK663,Applicability!$B:$B,AM663,Applicability!$C:$C,AL663)</f>
        <v>6.3605936264043594E-2</v>
      </c>
      <c r="AR663">
        <v>6</v>
      </c>
      <c r="AS663" s="88">
        <f t="shared" si="92"/>
        <v>5.7245342637639238E-2</v>
      </c>
      <c r="AT663" s="88">
        <f t="shared" si="83"/>
        <v>5.7245342637639238E-2</v>
      </c>
    </row>
    <row r="664" spans="1:46">
      <c r="A664" t="s">
        <v>277</v>
      </c>
      <c r="B664" t="s">
        <v>303</v>
      </c>
      <c r="C664" t="s">
        <v>279</v>
      </c>
      <c r="D664" t="s">
        <v>199</v>
      </c>
      <c r="E664" t="s">
        <v>234</v>
      </c>
      <c r="G664" t="s">
        <v>386</v>
      </c>
      <c r="H664" s="88">
        <f>AVERAGEIFS(Applicability!$M:$M,Applicability!$A:$A,B664,Applicability!$B:$B,D664,Applicability!$C:$C,C664)</f>
        <v>3.1802968132021797E-2</v>
      </c>
      <c r="I664">
        <v>6</v>
      </c>
      <c r="J664" s="88">
        <f t="shared" si="90"/>
        <v>2.8622671318819619E-2</v>
      </c>
      <c r="K664" s="88">
        <f t="shared" si="81"/>
        <v>2.8622671318819619E-2</v>
      </c>
      <c r="V664" t="s">
        <v>277</v>
      </c>
      <c r="W664" t="s">
        <v>303</v>
      </c>
      <c r="X664" t="s">
        <v>279</v>
      </c>
      <c r="Y664" t="s">
        <v>199</v>
      </c>
      <c r="Z664" t="s">
        <v>234</v>
      </c>
      <c r="AB664" t="s">
        <v>386</v>
      </c>
      <c r="AC664" s="88">
        <f>AVERAGEIFS(Applicability!$M:$M,Applicability!$A:$A,W664,Applicability!$B:$B,Y664,Applicability!$C:$C,X664)</f>
        <v>3.1802968132021797E-2</v>
      </c>
      <c r="AD664">
        <v>6</v>
      </c>
      <c r="AE664" s="88">
        <f t="shared" si="91"/>
        <v>2.8622671318819619E-2</v>
      </c>
      <c r="AF664" s="88">
        <f t="shared" si="82"/>
        <v>2.8622671318819619E-2</v>
      </c>
      <c r="AJ664" t="s">
        <v>277</v>
      </c>
      <c r="AK664" t="s">
        <v>303</v>
      </c>
      <c r="AL664" t="s">
        <v>279</v>
      </c>
      <c r="AM664" t="s">
        <v>199</v>
      </c>
      <c r="AN664" t="s">
        <v>234</v>
      </c>
      <c r="AP664" t="s">
        <v>386</v>
      </c>
      <c r="AQ664" s="88">
        <f>AVERAGEIFS(Applicability!$M:$M,Applicability!$A:$A,AK664,Applicability!$B:$B,AM664,Applicability!$C:$C,AL664)</f>
        <v>3.1802968132021797E-2</v>
      </c>
      <c r="AR664">
        <v>6</v>
      </c>
      <c r="AS664" s="88">
        <f t="shared" si="92"/>
        <v>2.8622671318819619E-2</v>
      </c>
      <c r="AT664" s="88">
        <f t="shared" si="83"/>
        <v>2.8622671318819619E-2</v>
      </c>
    </row>
    <row r="665" spans="1:46">
      <c r="A665" t="s">
        <v>277</v>
      </c>
      <c r="B665" t="s">
        <v>303</v>
      </c>
      <c r="C665" t="s">
        <v>279</v>
      </c>
      <c r="D665" t="s">
        <v>316</v>
      </c>
      <c r="E665" t="s">
        <v>234</v>
      </c>
      <c r="G665" t="s">
        <v>386</v>
      </c>
      <c r="H665" s="88">
        <f>AVERAGEIFS(Applicability!$M:$M,Applicability!$A:$A,B665,Applicability!$B:$B,D665,Applicability!$C:$C,C665)</f>
        <v>6.3605936264043594E-2</v>
      </c>
      <c r="I665">
        <v>6</v>
      </c>
      <c r="J665" s="88">
        <f t="shared" si="90"/>
        <v>5.7245342637639238E-2</v>
      </c>
      <c r="K665" s="88">
        <f t="shared" si="81"/>
        <v>5.7245342637639238E-2</v>
      </c>
      <c r="V665" t="s">
        <v>277</v>
      </c>
      <c r="W665" t="s">
        <v>303</v>
      </c>
      <c r="X665" t="s">
        <v>279</v>
      </c>
      <c r="Y665" t="s">
        <v>316</v>
      </c>
      <c r="Z665" t="s">
        <v>234</v>
      </c>
      <c r="AB665" t="s">
        <v>386</v>
      </c>
      <c r="AC665" s="88">
        <f>AVERAGEIFS(Applicability!$M:$M,Applicability!$A:$A,W665,Applicability!$B:$B,Y665,Applicability!$C:$C,X665)</f>
        <v>6.3605936264043594E-2</v>
      </c>
      <c r="AD665">
        <v>6</v>
      </c>
      <c r="AE665" s="88">
        <f t="shared" si="91"/>
        <v>5.7245342637639238E-2</v>
      </c>
      <c r="AF665" s="88">
        <f t="shared" si="82"/>
        <v>5.7245342637639238E-2</v>
      </c>
      <c r="AJ665" t="s">
        <v>277</v>
      </c>
      <c r="AK665" t="s">
        <v>303</v>
      </c>
      <c r="AL665" t="s">
        <v>279</v>
      </c>
      <c r="AM665" t="s">
        <v>316</v>
      </c>
      <c r="AN665" t="s">
        <v>234</v>
      </c>
      <c r="AP665" t="s">
        <v>386</v>
      </c>
      <c r="AQ665" s="88">
        <f>AVERAGEIFS(Applicability!$M:$M,Applicability!$A:$A,AK665,Applicability!$B:$B,AM665,Applicability!$C:$C,AL665)</f>
        <v>6.3605936264043594E-2</v>
      </c>
      <c r="AR665">
        <v>6</v>
      </c>
      <c r="AS665" s="88">
        <f t="shared" si="92"/>
        <v>5.7245342637639238E-2</v>
      </c>
      <c r="AT665" s="88">
        <f t="shared" si="83"/>
        <v>5.7245342637639238E-2</v>
      </c>
    </row>
    <row r="666" spans="1:46">
      <c r="A666" t="s">
        <v>277</v>
      </c>
      <c r="B666" t="s">
        <v>303</v>
      </c>
      <c r="C666" t="s">
        <v>201</v>
      </c>
      <c r="D666" t="s">
        <v>88</v>
      </c>
      <c r="E666" t="s">
        <v>234</v>
      </c>
      <c r="G666" t="s">
        <v>386</v>
      </c>
      <c r="H666" s="88">
        <f>AVERAGEIFS(Applicability!$M:$M,Applicability!$A:$A,B666,Applicability!$B:$B,D666,Applicability!$C:$C,C666)</f>
        <v>0</v>
      </c>
      <c r="I666">
        <v>6</v>
      </c>
      <c r="J666" s="87">
        <f t="shared" si="90"/>
        <v>0</v>
      </c>
      <c r="K666" s="88">
        <f t="shared" si="81"/>
        <v>0</v>
      </c>
      <c r="V666" t="s">
        <v>277</v>
      </c>
      <c r="W666" t="s">
        <v>303</v>
      </c>
      <c r="X666" t="s">
        <v>201</v>
      </c>
      <c r="Y666" t="s">
        <v>88</v>
      </c>
      <c r="Z666" t="s">
        <v>234</v>
      </c>
      <c r="AB666" t="s">
        <v>386</v>
      </c>
      <c r="AC666" s="88">
        <f>AVERAGEIFS(Applicability!$M:$M,Applicability!$A:$A,W666,Applicability!$B:$B,Y666,Applicability!$C:$C,X666)</f>
        <v>0</v>
      </c>
      <c r="AD666">
        <v>6</v>
      </c>
      <c r="AE666" s="87">
        <f t="shared" si="91"/>
        <v>0</v>
      </c>
      <c r="AF666" s="88">
        <f t="shared" si="82"/>
        <v>0</v>
      </c>
      <c r="AJ666" t="s">
        <v>277</v>
      </c>
      <c r="AK666" t="s">
        <v>303</v>
      </c>
      <c r="AL666" t="s">
        <v>201</v>
      </c>
      <c r="AM666" t="s">
        <v>88</v>
      </c>
      <c r="AN666" t="s">
        <v>234</v>
      </c>
      <c r="AP666" t="s">
        <v>386</v>
      </c>
      <c r="AQ666" s="88">
        <f>AVERAGEIFS(Applicability!$M:$M,Applicability!$A:$A,AK666,Applicability!$B:$B,AM666,Applicability!$C:$C,AL666)</f>
        <v>0</v>
      </c>
      <c r="AR666">
        <v>6</v>
      </c>
      <c r="AS666" s="87">
        <f t="shared" si="92"/>
        <v>0</v>
      </c>
      <c r="AT666" s="88">
        <f t="shared" si="83"/>
        <v>0</v>
      </c>
    </row>
    <row r="667" spans="1:46">
      <c r="A667" t="s">
        <v>277</v>
      </c>
      <c r="B667" t="s">
        <v>303</v>
      </c>
      <c r="C667" t="s">
        <v>201</v>
      </c>
      <c r="D667" t="s">
        <v>199</v>
      </c>
      <c r="E667" t="s">
        <v>234</v>
      </c>
      <c r="G667" t="s">
        <v>386</v>
      </c>
      <c r="H667" s="88">
        <f>AVERAGEIFS(Applicability!$M:$M,Applicability!$A:$A,B667,Applicability!$B:$B,D667,Applicability!$C:$C,C667)</f>
        <v>0</v>
      </c>
      <c r="I667">
        <v>6</v>
      </c>
      <c r="J667" s="87">
        <f t="shared" si="90"/>
        <v>0</v>
      </c>
      <c r="K667" s="88">
        <f t="shared" si="81"/>
        <v>0</v>
      </c>
      <c r="V667" t="s">
        <v>277</v>
      </c>
      <c r="W667" t="s">
        <v>303</v>
      </c>
      <c r="X667" t="s">
        <v>201</v>
      </c>
      <c r="Y667" t="s">
        <v>199</v>
      </c>
      <c r="Z667" t="s">
        <v>234</v>
      </c>
      <c r="AB667" t="s">
        <v>386</v>
      </c>
      <c r="AC667" s="88">
        <f>AVERAGEIFS(Applicability!$M:$M,Applicability!$A:$A,W667,Applicability!$B:$B,Y667,Applicability!$C:$C,X667)</f>
        <v>0</v>
      </c>
      <c r="AD667">
        <v>6</v>
      </c>
      <c r="AE667" s="87">
        <f t="shared" si="91"/>
        <v>0</v>
      </c>
      <c r="AF667" s="88">
        <f t="shared" si="82"/>
        <v>0</v>
      </c>
      <c r="AJ667" t="s">
        <v>277</v>
      </c>
      <c r="AK667" t="s">
        <v>303</v>
      </c>
      <c r="AL667" t="s">
        <v>201</v>
      </c>
      <c r="AM667" t="s">
        <v>199</v>
      </c>
      <c r="AN667" t="s">
        <v>234</v>
      </c>
      <c r="AP667" t="s">
        <v>386</v>
      </c>
      <c r="AQ667" s="88">
        <f>AVERAGEIFS(Applicability!$M:$M,Applicability!$A:$A,AK667,Applicability!$B:$B,AM667,Applicability!$C:$C,AL667)</f>
        <v>0</v>
      </c>
      <c r="AR667">
        <v>6</v>
      </c>
      <c r="AS667" s="87">
        <f t="shared" si="92"/>
        <v>0</v>
      </c>
      <c r="AT667" s="88">
        <f t="shared" si="83"/>
        <v>0</v>
      </c>
    </row>
    <row r="668" spans="1:46">
      <c r="A668" t="s">
        <v>277</v>
      </c>
      <c r="B668" t="s">
        <v>303</v>
      </c>
      <c r="C668" t="s">
        <v>201</v>
      </c>
      <c r="D668" t="s">
        <v>316</v>
      </c>
      <c r="E668" t="s">
        <v>234</v>
      </c>
      <c r="G668" t="s">
        <v>386</v>
      </c>
      <c r="H668" s="88">
        <f>AVERAGEIFS(Applicability!$M:$M,Applicability!$A:$A,B668,Applicability!$B:$B,D668,Applicability!$C:$C,C668)</f>
        <v>0</v>
      </c>
      <c r="I668">
        <v>6</v>
      </c>
      <c r="J668" s="87">
        <f t="shared" si="90"/>
        <v>0</v>
      </c>
      <c r="K668" s="88">
        <f t="shared" ref="K668:K731" si="93">IF(J668&lt;&gt;"",J668,H668)</f>
        <v>0</v>
      </c>
      <c r="V668" t="s">
        <v>277</v>
      </c>
      <c r="W668" t="s">
        <v>303</v>
      </c>
      <c r="X668" t="s">
        <v>201</v>
      </c>
      <c r="Y668" t="s">
        <v>316</v>
      </c>
      <c r="Z668" t="s">
        <v>234</v>
      </c>
      <c r="AB668" t="s">
        <v>386</v>
      </c>
      <c r="AC668" s="88">
        <f>AVERAGEIFS(Applicability!$M:$M,Applicability!$A:$A,W668,Applicability!$B:$B,Y668,Applicability!$C:$C,X668)</f>
        <v>0</v>
      </c>
      <c r="AD668">
        <v>6</v>
      </c>
      <c r="AE668" s="87">
        <f t="shared" si="91"/>
        <v>0</v>
      </c>
      <c r="AF668" s="88">
        <f t="shared" ref="AF668:AF731" si="94">IF(AE668&lt;&gt;"",AE668,AC668)</f>
        <v>0</v>
      </c>
      <c r="AJ668" t="s">
        <v>277</v>
      </c>
      <c r="AK668" t="s">
        <v>303</v>
      </c>
      <c r="AL668" t="s">
        <v>201</v>
      </c>
      <c r="AM668" t="s">
        <v>316</v>
      </c>
      <c r="AN668" t="s">
        <v>234</v>
      </c>
      <c r="AP668" t="s">
        <v>386</v>
      </c>
      <c r="AQ668" s="88">
        <f>AVERAGEIFS(Applicability!$M:$M,Applicability!$A:$A,AK668,Applicability!$B:$B,AM668,Applicability!$C:$C,AL668)</f>
        <v>0</v>
      </c>
      <c r="AR668">
        <v>6</v>
      </c>
      <c r="AS668" s="87">
        <f t="shared" si="92"/>
        <v>0</v>
      </c>
      <c r="AT668" s="88">
        <f t="shared" ref="AT668:AT731" si="95">IF(AS668&lt;&gt;"",AS668,AQ668)</f>
        <v>0</v>
      </c>
    </row>
    <row r="669" spans="1:46">
      <c r="A669" t="s">
        <v>277</v>
      </c>
      <c r="B669" t="s">
        <v>303</v>
      </c>
      <c r="C669" t="s">
        <v>279</v>
      </c>
      <c r="D669" t="s">
        <v>88</v>
      </c>
      <c r="E669" t="s">
        <v>232</v>
      </c>
      <c r="G669" t="s">
        <v>386</v>
      </c>
      <c r="H669" s="88">
        <f>AVERAGEIFS(Applicability!$M:$M,Applicability!$A:$A,B669,Applicability!$B:$B,D669,Applicability!$C:$C,C669)</f>
        <v>6.3605936264043594E-2</v>
      </c>
      <c r="I669">
        <v>6</v>
      </c>
      <c r="J669" s="88">
        <f t="shared" si="90"/>
        <v>5.7245342637639238E-2</v>
      </c>
      <c r="K669" s="88">
        <f t="shared" si="93"/>
        <v>5.7245342637639238E-2</v>
      </c>
      <c r="V669" t="s">
        <v>277</v>
      </c>
      <c r="W669" t="s">
        <v>303</v>
      </c>
      <c r="X669" t="s">
        <v>279</v>
      </c>
      <c r="Y669" t="s">
        <v>88</v>
      </c>
      <c r="Z669" t="s">
        <v>232</v>
      </c>
      <c r="AB669" t="s">
        <v>386</v>
      </c>
      <c r="AC669" s="88">
        <f>AVERAGEIFS(Applicability!$M:$M,Applicability!$A:$A,W669,Applicability!$B:$B,Y669,Applicability!$C:$C,X669)</f>
        <v>6.3605936264043594E-2</v>
      </c>
      <c r="AD669">
        <v>6</v>
      </c>
      <c r="AE669" s="88">
        <f t="shared" si="91"/>
        <v>5.7245342637639238E-2</v>
      </c>
      <c r="AF669" s="88">
        <f t="shared" si="94"/>
        <v>5.7245342637639238E-2</v>
      </c>
      <c r="AJ669" t="s">
        <v>277</v>
      </c>
      <c r="AK669" t="s">
        <v>303</v>
      </c>
      <c r="AL669" t="s">
        <v>279</v>
      </c>
      <c r="AM669" t="s">
        <v>88</v>
      </c>
      <c r="AN669" t="s">
        <v>232</v>
      </c>
      <c r="AP669" t="s">
        <v>386</v>
      </c>
      <c r="AQ669" s="88">
        <f>AVERAGEIFS(Applicability!$M:$M,Applicability!$A:$A,AK669,Applicability!$B:$B,AM669,Applicability!$C:$C,AL669)</f>
        <v>6.3605936264043594E-2</v>
      </c>
      <c r="AR669">
        <v>6</v>
      </c>
      <c r="AS669" s="88">
        <f t="shared" si="92"/>
        <v>5.7245342637639238E-2</v>
      </c>
      <c r="AT669" s="88">
        <f t="shared" si="95"/>
        <v>5.7245342637639238E-2</v>
      </c>
    </row>
    <row r="670" spans="1:46">
      <c r="A670" t="s">
        <v>277</v>
      </c>
      <c r="B670" t="s">
        <v>303</v>
      </c>
      <c r="C670" t="s">
        <v>279</v>
      </c>
      <c r="D670" t="s">
        <v>199</v>
      </c>
      <c r="E670" t="s">
        <v>232</v>
      </c>
      <c r="G670" t="s">
        <v>386</v>
      </c>
      <c r="H670" s="88">
        <f>AVERAGEIFS(Applicability!$M:$M,Applicability!$A:$A,B670,Applicability!$B:$B,D670,Applicability!$C:$C,C670)</f>
        <v>3.1802968132021797E-2</v>
      </c>
      <c r="I670">
        <v>6</v>
      </c>
      <c r="J670" s="88">
        <f t="shared" si="90"/>
        <v>2.8622671318819619E-2</v>
      </c>
      <c r="K670" s="88">
        <f t="shared" si="93"/>
        <v>2.8622671318819619E-2</v>
      </c>
      <c r="V670" t="s">
        <v>277</v>
      </c>
      <c r="W670" t="s">
        <v>303</v>
      </c>
      <c r="X670" t="s">
        <v>279</v>
      </c>
      <c r="Y670" t="s">
        <v>199</v>
      </c>
      <c r="Z670" t="s">
        <v>232</v>
      </c>
      <c r="AB670" t="s">
        <v>386</v>
      </c>
      <c r="AC670" s="88">
        <f>AVERAGEIFS(Applicability!$M:$M,Applicability!$A:$A,W670,Applicability!$B:$B,Y670,Applicability!$C:$C,X670)</f>
        <v>3.1802968132021797E-2</v>
      </c>
      <c r="AD670">
        <v>6</v>
      </c>
      <c r="AE670" s="88">
        <f t="shared" si="91"/>
        <v>2.8622671318819619E-2</v>
      </c>
      <c r="AF670" s="88">
        <f t="shared" si="94"/>
        <v>2.8622671318819619E-2</v>
      </c>
      <c r="AJ670" t="s">
        <v>277</v>
      </c>
      <c r="AK670" t="s">
        <v>303</v>
      </c>
      <c r="AL670" t="s">
        <v>279</v>
      </c>
      <c r="AM670" t="s">
        <v>199</v>
      </c>
      <c r="AN670" t="s">
        <v>232</v>
      </c>
      <c r="AP670" t="s">
        <v>386</v>
      </c>
      <c r="AQ670" s="88">
        <f>AVERAGEIFS(Applicability!$M:$M,Applicability!$A:$A,AK670,Applicability!$B:$B,AM670,Applicability!$C:$C,AL670)</f>
        <v>3.1802968132021797E-2</v>
      </c>
      <c r="AR670">
        <v>6</v>
      </c>
      <c r="AS670" s="88">
        <f t="shared" si="92"/>
        <v>2.8622671318819619E-2</v>
      </c>
      <c r="AT670" s="88">
        <f t="shared" si="95"/>
        <v>2.8622671318819619E-2</v>
      </c>
    </row>
    <row r="671" spans="1:46">
      <c r="A671" t="s">
        <v>277</v>
      </c>
      <c r="B671" t="s">
        <v>303</v>
      </c>
      <c r="C671" t="s">
        <v>279</v>
      </c>
      <c r="D671" t="s">
        <v>316</v>
      </c>
      <c r="E671" t="s">
        <v>232</v>
      </c>
      <c r="G671" t="s">
        <v>386</v>
      </c>
      <c r="H671" s="88">
        <f>AVERAGEIFS(Applicability!$M:$M,Applicability!$A:$A,B671,Applicability!$B:$B,D671,Applicability!$C:$C,C671)</f>
        <v>6.3605936264043594E-2</v>
      </c>
      <c r="I671">
        <v>6</v>
      </c>
      <c r="J671" s="88">
        <f t="shared" si="90"/>
        <v>5.7245342637639238E-2</v>
      </c>
      <c r="K671" s="88">
        <f t="shared" si="93"/>
        <v>5.7245342637639238E-2</v>
      </c>
      <c r="V671" t="s">
        <v>277</v>
      </c>
      <c r="W671" t="s">
        <v>303</v>
      </c>
      <c r="X671" t="s">
        <v>279</v>
      </c>
      <c r="Y671" t="s">
        <v>316</v>
      </c>
      <c r="Z671" t="s">
        <v>232</v>
      </c>
      <c r="AB671" t="s">
        <v>386</v>
      </c>
      <c r="AC671" s="88">
        <f>AVERAGEIFS(Applicability!$M:$M,Applicability!$A:$A,W671,Applicability!$B:$B,Y671,Applicability!$C:$C,X671)</f>
        <v>6.3605936264043594E-2</v>
      </c>
      <c r="AD671">
        <v>6</v>
      </c>
      <c r="AE671" s="88">
        <f t="shared" si="91"/>
        <v>5.7245342637639238E-2</v>
      </c>
      <c r="AF671" s="88">
        <f t="shared" si="94"/>
        <v>5.7245342637639238E-2</v>
      </c>
      <c r="AJ671" t="s">
        <v>277</v>
      </c>
      <c r="AK671" t="s">
        <v>303</v>
      </c>
      <c r="AL671" t="s">
        <v>279</v>
      </c>
      <c r="AM671" t="s">
        <v>316</v>
      </c>
      <c r="AN671" t="s">
        <v>232</v>
      </c>
      <c r="AP671" t="s">
        <v>386</v>
      </c>
      <c r="AQ671" s="88">
        <f>AVERAGEIFS(Applicability!$M:$M,Applicability!$A:$A,AK671,Applicability!$B:$B,AM671,Applicability!$C:$C,AL671)</f>
        <v>6.3605936264043594E-2</v>
      </c>
      <c r="AR671">
        <v>6</v>
      </c>
      <c r="AS671" s="88">
        <f t="shared" si="92"/>
        <v>5.7245342637639238E-2</v>
      </c>
      <c r="AT671" s="88">
        <f t="shared" si="95"/>
        <v>5.7245342637639238E-2</v>
      </c>
    </row>
    <row r="672" spans="1:46">
      <c r="A672" t="s">
        <v>277</v>
      </c>
      <c r="B672" t="s">
        <v>303</v>
      </c>
      <c r="C672" t="s">
        <v>201</v>
      </c>
      <c r="D672" t="s">
        <v>88</v>
      </c>
      <c r="E672" t="s">
        <v>232</v>
      </c>
      <c r="G672" t="s">
        <v>386</v>
      </c>
      <c r="H672" s="88">
        <f>AVERAGEIFS(Applicability!$M:$M,Applicability!$A:$A,B672,Applicability!$B:$B,D672,Applicability!$C:$C,C672)</f>
        <v>0</v>
      </c>
      <c r="I672">
        <v>6</v>
      </c>
      <c r="J672" s="87">
        <f t="shared" si="90"/>
        <v>0</v>
      </c>
      <c r="K672" s="88">
        <f t="shared" si="93"/>
        <v>0</v>
      </c>
      <c r="V672" t="s">
        <v>277</v>
      </c>
      <c r="W672" t="s">
        <v>303</v>
      </c>
      <c r="X672" t="s">
        <v>201</v>
      </c>
      <c r="Y672" t="s">
        <v>88</v>
      </c>
      <c r="Z672" t="s">
        <v>232</v>
      </c>
      <c r="AB672" t="s">
        <v>386</v>
      </c>
      <c r="AC672" s="88">
        <f>AVERAGEIFS(Applicability!$M:$M,Applicability!$A:$A,W672,Applicability!$B:$B,Y672,Applicability!$C:$C,X672)</f>
        <v>0</v>
      </c>
      <c r="AD672">
        <v>6</v>
      </c>
      <c r="AE672" s="87">
        <f t="shared" si="91"/>
        <v>0</v>
      </c>
      <c r="AF672" s="88">
        <f t="shared" si="94"/>
        <v>0</v>
      </c>
      <c r="AJ672" t="s">
        <v>277</v>
      </c>
      <c r="AK672" t="s">
        <v>303</v>
      </c>
      <c r="AL672" t="s">
        <v>201</v>
      </c>
      <c r="AM672" t="s">
        <v>88</v>
      </c>
      <c r="AN672" t="s">
        <v>232</v>
      </c>
      <c r="AP672" t="s">
        <v>386</v>
      </c>
      <c r="AQ672" s="88">
        <f>AVERAGEIFS(Applicability!$M:$M,Applicability!$A:$A,AK672,Applicability!$B:$B,AM672,Applicability!$C:$C,AL672)</f>
        <v>0</v>
      </c>
      <c r="AR672">
        <v>6</v>
      </c>
      <c r="AS672" s="87">
        <f t="shared" si="92"/>
        <v>0</v>
      </c>
      <c r="AT672" s="88">
        <f t="shared" si="95"/>
        <v>0</v>
      </c>
    </row>
    <row r="673" spans="1:46">
      <c r="A673" t="s">
        <v>277</v>
      </c>
      <c r="B673" t="s">
        <v>303</v>
      </c>
      <c r="C673" t="s">
        <v>201</v>
      </c>
      <c r="D673" t="s">
        <v>199</v>
      </c>
      <c r="E673" t="s">
        <v>232</v>
      </c>
      <c r="G673" t="s">
        <v>386</v>
      </c>
      <c r="H673" s="88">
        <f>AVERAGEIFS(Applicability!$M:$M,Applicability!$A:$A,B673,Applicability!$B:$B,D673,Applicability!$C:$C,C673)</f>
        <v>0</v>
      </c>
      <c r="I673">
        <v>6</v>
      </c>
      <c r="J673" s="87">
        <f t="shared" si="90"/>
        <v>0</v>
      </c>
      <c r="K673" s="88">
        <f t="shared" si="93"/>
        <v>0</v>
      </c>
      <c r="V673" t="s">
        <v>277</v>
      </c>
      <c r="W673" t="s">
        <v>303</v>
      </c>
      <c r="X673" t="s">
        <v>201</v>
      </c>
      <c r="Y673" t="s">
        <v>199</v>
      </c>
      <c r="Z673" t="s">
        <v>232</v>
      </c>
      <c r="AB673" t="s">
        <v>386</v>
      </c>
      <c r="AC673" s="88">
        <f>AVERAGEIFS(Applicability!$M:$M,Applicability!$A:$A,W673,Applicability!$B:$B,Y673,Applicability!$C:$C,X673)</f>
        <v>0</v>
      </c>
      <c r="AD673">
        <v>6</v>
      </c>
      <c r="AE673" s="87">
        <f t="shared" si="91"/>
        <v>0</v>
      </c>
      <c r="AF673" s="88">
        <f t="shared" si="94"/>
        <v>0</v>
      </c>
      <c r="AJ673" t="s">
        <v>277</v>
      </c>
      <c r="AK673" t="s">
        <v>303</v>
      </c>
      <c r="AL673" t="s">
        <v>201</v>
      </c>
      <c r="AM673" t="s">
        <v>199</v>
      </c>
      <c r="AN673" t="s">
        <v>232</v>
      </c>
      <c r="AP673" t="s">
        <v>386</v>
      </c>
      <c r="AQ673" s="88">
        <f>AVERAGEIFS(Applicability!$M:$M,Applicability!$A:$A,AK673,Applicability!$B:$B,AM673,Applicability!$C:$C,AL673)</f>
        <v>0</v>
      </c>
      <c r="AR673">
        <v>6</v>
      </c>
      <c r="AS673" s="87">
        <f t="shared" si="92"/>
        <v>0</v>
      </c>
      <c r="AT673" s="88">
        <f t="shared" si="95"/>
        <v>0</v>
      </c>
    </row>
    <row r="674" spans="1:46">
      <c r="A674" t="s">
        <v>277</v>
      </c>
      <c r="B674" t="s">
        <v>303</v>
      </c>
      <c r="C674" t="s">
        <v>201</v>
      </c>
      <c r="D674" t="s">
        <v>316</v>
      </c>
      <c r="E674" t="s">
        <v>232</v>
      </c>
      <c r="G674" t="s">
        <v>386</v>
      </c>
      <c r="H674" s="88">
        <f>AVERAGEIFS(Applicability!$M:$M,Applicability!$A:$A,B674,Applicability!$B:$B,D674,Applicability!$C:$C,C674)</f>
        <v>0</v>
      </c>
      <c r="I674">
        <v>6</v>
      </c>
      <c r="J674" s="87">
        <f t="shared" si="90"/>
        <v>0</v>
      </c>
      <c r="K674" s="88">
        <f t="shared" si="93"/>
        <v>0</v>
      </c>
      <c r="V674" t="s">
        <v>277</v>
      </c>
      <c r="W674" t="s">
        <v>303</v>
      </c>
      <c r="X674" t="s">
        <v>201</v>
      </c>
      <c r="Y674" t="s">
        <v>316</v>
      </c>
      <c r="Z674" t="s">
        <v>232</v>
      </c>
      <c r="AB674" t="s">
        <v>386</v>
      </c>
      <c r="AC674" s="88">
        <f>AVERAGEIFS(Applicability!$M:$M,Applicability!$A:$A,W674,Applicability!$B:$B,Y674,Applicability!$C:$C,X674)</f>
        <v>0</v>
      </c>
      <c r="AD674">
        <v>6</v>
      </c>
      <c r="AE674" s="87">
        <f t="shared" si="91"/>
        <v>0</v>
      </c>
      <c r="AF674" s="88">
        <f t="shared" si="94"/>
        <v>0</v>
      </c>
      <c r="AJ674" t="s">
        <v>277</v>
      </c>
      <c r="AK674" t="s">
        <v>303</v>
      </c>
      <c r="AL674" t="s">
        <v>201</v>
      </c>
      <c r="AM674" t="s">
        <v>316</v>
      </c>
      <c r="AN674" t="s">
        <v>232</v>
      </c>
      <c r="AP674" t="s">
        <v>386</v>
      </c>
      <c r="AQ674" s="88">
        <f>AVERAGEIFS(Applicability!$M:$M,Applicability!$A:$A,AK674,Applicability!$B:$B,AM674,Applicability!$C:$C,AL674)</f>
        <v>0</v>
      </c>
      <c r="AR674">
        <v>6</v>
      </c>
      <c r="AS674" s="87">
        <f t="shared" si="92"/>
        <v>0</v>
      </c>
      <c r="AT674" s="88">
        <f t="shared" si="95"/>
        <v>0</v>
      </c>
    </row>
    <row r="675" spans="1:46">
      <c r="A675" t="s">
        <v>277</v>
      </c>
      <c r="B675" t="s">
        <v>382</v>
      </c>
      <c r="C675" t="s">
        <v>279</v>
      </c>
      <c r="D675" t="s">
        <v>88</v>
      </c>
      <c r="E675" t="s">
        <v>234</v>
      </c>
      <c r="G675" t="s">
        <v>386</v>
      </c>
      <c r="H675" s="88">
        <f>AVERAGEIFS(Applicability!$M:$M,Applicability!$A:$A,B675,Applicability!$B:$B,D675,Applicability!$C:$C,C675)</f>
        <v>0.16251059990035649</v>
      </c>
      <c r="I675">
        <v>6</v>
      </c>
      <c r="J675" s="88">
        <f t="shared" si="90"/>
        <v>0.14625953991032084</v>
      </c>
      <c r="K675" s="88">
        <f t="shared" si="93"/>
        <v>0.14625953991032084</v>
      </c>
      <c r="V675" t="s">
        <v>277</v>
      </c>
      <c r="W675" t="s">
        <v>382</v>
      </c>
      <c r="X675" t="s">
        <v>279</v>
      </c>
      <c r="Y675" t="s">
        <v>88</v>
      </c>
      <c r="Z675" t="s">
        <v>234</v>
      </c>
      <c r="AB675" t="s">
        <v>386</v>
      </c>
      <c r="AC675" s="88">
        <f>AVERAGEIFS(Applicability!$M:$M,Applicability!$A:$A,W675,Applicability!$B:$B,Y675,Applicability!$C:$C,X675)</f>
        <v>0.16251059990035649</v>
      </c>
      <c r="AD675">
        <v>6</v>
      </c>
      <c r="AE675" s="88">
        <f t="shared" si="91"/>
        <v>0.14625953991032084</v>
      </c>
      <c r="AF675" s="88">
        <f t="shared" si="94"/>
        <v>0.14625953991032084</v>
      </c>
      <c r="AJ675" t="s">
        <v>277</v>
      </c>
      <c r="AK675" t="s">
        <v>382</v>
      </c>
      <c r="AL675" t="s">
        <v>279</v>
      </c>
      <c r="AM675" t="s">
        <v>88</v>
      </c>
      <c r="AN675" t="s">
        <v>234</v>
      </c>
      <c r="AP675" t="s">
        <v>386</v>
      </c>
      <c r="AQ675" s="88">
        <f>AVERAGEIFS(Applicability!$M:$M,Applicability!$A:$A,AK675,Applicability!$B:$B,AM675,Applicability!$C:$C,AL675)</f>
        <v>0.16251059990035649</v>
      </c>
      <c r="AR675">
        <v>6</v>
      </c>
      <c r="AS675" s="88">
        <f t="shared" si="92"/>
        <v>0.14625953991032084</v>
      </c>
      <c r="AT675" s="88">
        <f t="shared" si="95"/>
        <v>0.14625953991032084</v>
      </c>
    </row>
    <row r="676" spans="1:46">
      <c r="A676" t="s">
        <v>277</v>
      </c>
      <c r="B676" t="s">
        <v>382</v>
      </c>
      <c r="C676" t="s">
        <v>279</v>
      </c>
      <c r="D676" t="s">
        <v>199</v>
      </c>
      <c r="E676" t="s">
        <v>234</v>
      </c>
      <c r="G676" t="s">
        <v>386</v>
      </c>
      <c r="H676" s="88">
        <f>AVERAGEIFS(Applicability!$M:$M,Applicability!$A:$A,B676,Applicability!$B:$B,D676,Applicability!$C:$C,C676)</f>
        <v>8.1255299950178245E-2</v>
      </c>
      <c r="I676">
        <v>6</v>
      </c>
      <c r="J676" s="88">
        <f t="shared" si="90"/>
        <v>7.312976995516042E-2</v>
      </c>
      <c r="K676" s="88">
        <f t="shared" si="93"/>
        <v>7.312976995516042E-2</v>
      </c>
      <c r="V676" t="s">
        <v>277</v>
      </c>
      <c r="W676" t="s">
        <v>382</v>
      </c>
      <c r="X676" t="s">
        <v>279</v>
      </c>
      <c r="Y676" t="s">
        <v>199</v>
      </c>
      <c r="Z676" t="s">
        <v>234</v>
      </c>
      <c r="AB676" t="s">
        <v>386</v>
      </c>
      <c r="AC676" s="88">
        <f>AVERAGEIFS(Applicability!$M:$M,Applicability!$A:$A,W676,Applicability!$B:$B,Y676,Applicability!$C:$C,X676)</f>
        <v>8.1255299950178245E-2</v>
      </c>
      <c r="AD676">
        <v>6</v>
      </c>
      <c r="AE676" s="88">
        <f t="shared" si="91"/>
        <v>7.312976995516042E-2</v>
      </c>
      <c r="AF676" s="88">
        <f t="shared" si="94"/>
        <v>7.312976995516042E-2</v>
      </c>
      <c r="AJ676" t="s">
        <v>277</v>
      </c>
      <c r="AK676" t="s">
        <v>382</v>
      </c>
      <c r="AL676" t="s">
        <v>279</v>
      </c>
      <c r="AM676" t="s">
        <v>199</v>
      </c>
      <c r="AN676" t="s">
        <v>234</v>
      </c>
      <c r="AP676" t="s">
        <v>386</v>
      </c>
      <c r="AQ676" s="88">
        <f>AVERAGEIFS(Applicability!$M:$M,Applicability!$A:$A,AK676,Applicability!$B:$B,AM676,Applicability!$C:$C,AL676)</f>
        <v>8.1255299950178245E-2</v>
      </c>
      <c r="AR676">
        <v>6</v>
      </c>
      <c r="AS676" s="88">
        <f t="shared" si="92"/>
        <v>7.312976995516042E-2</v>
      </c>
      <c r="AT676" s="88">
        <f t="shared" si="95"/>
        <v>7.312976995516042E-2</v>
      </c>
    </row>
    <row r="677" spans="1:46">
      <c r="A677" t="s">
        <v>277</v>
      </c>
      <c r="B677" t="s">
        <v>382</v>
      </c>
      <c r="C677" t="s">
        <v>279</v>
      </c>
      <c r="D677" t="s">
        <v>316</v>
      </c>
      <c r="E677" t="s">
        <v>234</v>
      </c>
      <c r="G677" t="s">
        <v>386</v>
      </c>
      <c r="H677" s="88">
        <f>AVERAGEIFS(Applicability!$M:$M,Applicability!$A:$A,B677,Applicability!$B:$B,D677,Applicability!$C:$C,C677)</f>
        <v>0.16251059990035649</v>
      </c>
      <c r="I677">
        <v>6</v>
      </c>
      <c r="J677" s="88">
        <f t="shared" si="90"/>
        <v>0.14625953991032084</v>
      </c>
      <c r="K677" s="88">
        <f t="shared" si="93"/>
        <v>0.14625953991032084</v>
      </c>
      <c r="V677" t="s">
        <v>277</v>
      </c>
      <c r="W677" t="s">
        <v>382</v>
      </c>
      <c r="X677" t="s">
        <v>279</v>
      </c>
      <c r="Y677" t="s">
        <v>316</v>
      </c>
      <c r="Z677" t="s">
        <v>234</v>
      </c>
      <c r="AB677" t="s">
        <v>386</v>
      </c>
      <c r="AC677" s="88">
        <f>AVERAGEIFS(Applicability!$M:$M,Applicability!$A:$A,W677,Applicability!$B:$B,Y677,Applicability!$C:$C,X677)</f>
        <v>0.16251059990035649</v>
      </c>
      <c r="AD677">
        <v>6</v>
      </c>
      <c r="AE677" s="88">
        <f t="shared" si="91"/>
        <v>0.14625953991032084</v>
      </c>
      <c r="AF677" s="88">
        <f t="shared" si="94"/>
        <v>0.14625953991032084</v>
      </c>
      <c r="AJ677" t="s">
        <v>277</v>
      </c>
      <c r="AK677" t="s">
        <v>382</v>
      </c>
      <c r="AL677" t="s">
        <v>279</v>
      </c>
      <c r="AM677" t="s">
        <v>316</v>
      </c>
      <c r="AN677" t="s">
        <v>234</v>
      </c>
      <c r="AP677" t="s">
        <v>386</v>
      </c>
      <c r="AQ677" s="88">
        <f>AVERAGEIFS(Applicability!$M:$M,Applicability!$A:$A,AK677,Applicability!$B:$B,AM677,Applicability!$C:$C,AL677)</f>
        <v>0.16251059990035649</v>
      </c>
      <c r="AR677">
        <v>6</v>
      </c>
      <c r="AS677" s="88">
        <f t="shared" si="92"/>
        <v>0.14625953991032084</v>
      </c>
      <c r="AT677" s="88">
        <f t="shared" si="95"/>
        <v>0.14625953991032084</v>
      </c>
    </row>
    <row r="678" spans="1:46">
      <c r="A678" t="s">
        <v>277</v>
      </c>
      <c r="B678" t="s">
        <v>382</v>
      </c>
      <c r="C678" t="s">
        <v>201</v>
      </c>
      <c r="D678" t="s">
        <v>88</v>
      </c>
      <c r="E678" t="s">
        <v>234</v>
      </c>
      <c r="G678" t="s">
        <v>386</v>
      </c>
      <c r="H678" s="88">
        <f>AVERAGEIFS(Applicability!$M:$M,Applicability!$A:$A,B678,Applicability!$B:$B,D678,Applicability!$C:$C,C678)</f>
        <v>0</v>
      </c>
      <c r="I678">
        <v>6</v>
      </c>
      <c r="J678" s="87">
        <f t="shared" si="90"/>
        <v>0</v>
      </c>
      <c r="K678" s="88">
        <f t="shared" si="93"/>
        <v>0</v>
      </c>
      <c r="V678" t="s">
        <v>277</v>
      </c>
      <c r="W678" t="s">
        <v>382</v>
      </c>
      <c r="X678" t="s">
        <v>201</v>
      </c>
      <c r="Y678" t="s">
        <v>88</v>
      </c>
      <c r="Z678" t="s">
        <v>234</v>
      </c>
      <c r="AB678" t="s">
        <v>386</v>
      </c>
      <c r="AC678" s="88">
        <f>AVERAGEIFS(Applicability!$M:$M,Applicability!$A:$A,W678,Applicability!$B:$B,Y678,Applicability!$C:$C,X678)</f>
        <v>0</v>
      </c>
      <c r="AD678">
        <v>6</v>
      </c>
      <c r="AE678" s="87">
        <f t="shared" si="91"/>
        <v>0</v>
      </c>
      <c r="AF678" s="88">
        <f t="shared" si="94"/>
        <v>0</v>
      </c>
      <c r="AJ678" t="s">
        <v>277</v>
      </c>
      <c r="AK678" t="s">
        <v>382</v>
      </c>
      <c r="AL678" t="s">
        <v>201</v>
      </c>
      <c r="AM678" t="s">
        <v>88</v>
      </c>
      <c r="AN678" t="s">
        <v>234</v>
      </c>
      <c r="AP678" t="s">
        <v>386</v>
      </c>
      <c r="AQ678" s="88">
        <f>AVERAGEIFS(Applicability!$M:$M,Applicability!$A:$A,AK678,Applicability!$B:$B,AM678,Applicability!$C:$C,AL678)</f>
        <v>0</v>
      </c>
      <c r="AR678">
        <v>6</v>
      </c>
      <c r="AS678" s="87">
        <f t="shared" si="92"/>
        <v>0</v>
      </c>
      <c r="AT678" s="88">
        <f t="shared" si="95"/>
        <v>0</v>
      </c>
    </row>
    <row r="679" spans="1:46">
      <c r="A679" t="s">
        <v>277</v>
      </c>
      <c r="B679" t="s">
        <v>382</v>
      </c>
      <c r="C679" t="s">
        <v>201</v>
      </c>
      <c r="D679" t="s">
        <v>199</v>
      </c>
      <c r="E679" t="s">
        <v>234</v>
      </c>
      <c r="G679" t="s">
        <v>386</v>
      </c>
      <c r="H679" s="88">
        <f>AVERAGEIFS(Applicability!$M:$M,Applicability!$A:$A,B679,Applicability!$B:$B,D679,Applicability!$C:$C,C679)</f>
        <v>0</v>
      </c>
      <c r="I679">
        <v>6</v>
      </c>
      <c r="J679" s="87">
        <f t="shared" si="90"/>
        <v>0</v>
      </c>
      <c r="K679" s="88">
        <f t="shared" si="93"/>
        <v>0</v>
      </c>
      <c r="V679" t="s">
        <v>277</v>
      </c>
      <c r="W679" t="s">
        <v>382</v>
      </c>
      <c r="X679" t="s">
        <v>201</v>
      </c>
      <c r="Y679" t="s">
        <v>199</v>
      </c>
      <c r="Z679" t="s">
        <v>234</v>
      </c>
      <c r="AB679" t="s">
        <v>386</v>
      </c>
      <c r="AC679" s="88">
        <f>AVERAGEIFS(Applicability!$M:$M,Applicability!$A:$A,W679,Applicability!$B:$B,Y679,Applicability!$C:$C,X679)</f>
        <v>0</v>
      </c>
      <c r="AD679">
        <v>6</v>
      </c>
      <c r="AE679" s="87">
        <f t="shared" si="91"/>
        <v>0</v>
      </c>
      <c r="AF679" s="88">
        <f t="shared" si="94"/>
        <v>0</v>
      </c>
      <c r="AJ679" t="s">
        <v>277</v>
      </c>
      <c r="AK679" t="s">
        <v>382</v>
      </c>
      <c r="AL679" t="s">
        <v>201</v>
      </c>
      <c r="AM679" t="s">
        <v>199</v>
      </c>
      <c r="AN679" t="s">
        <v>234</v>
      </c>
      <c r="AP679" t="s">
        <v>386</v>
      </c>
      <c r="AQ679" s="88">
        <f>AVERAGEIFS(Applicability!$M:$M,Applicability!$A:$A,AK679,Applicability!$B:$B,AM679,Applicability!$C:$C,AL679)</f>
        <v>0</v>
      </c>
      <c r="AR679">
        <v>6</v>
      </c>
      <c r="AS679" s="87">
        <f t="shared" si="92"/>
        <v>0</v>
      </c>
      <c r="AT679" s="88">
        <f t="shared" si="95"/>
        <v>0</v>
      </c>
    </row>
    <row r="680" spans="1:46">
      <c r="A680" t="s">
        <v>277</v>
      </c>
      <c r="B680" t="s">
        <v>382</v>
      </c>
      <c r="C680" t="s">
        <v>201</v>
      </c>
      <c r="D680" t="s">
        <v>316</v>
      </c>
      <c r="E680" t="s">
        <v>234</v>
      </c>
      <c r="G680" t="s">
        <v>386</v>
      </c>
      <c r="H680" s="88">
        <f>AVERAGEIFS(Applicability!$M:$M,Applicability!$A:$A,B680,Applicability!$B:$B,D680,Applicability!$C:$C,C680)</f>
        <v>0</v>
      </c>
      <c r="I680">
        <v>6</v>
      </c>
      <c r="J680" s="87">
        <f t="shared" si="90"/>
        <v>0</v>
      </c>
      <c r="K680" s="88">
        <f t="shared" si="93"/>
        <v>0</v>
      </c>
      <c r="V680" t="s">
        <v>277</v>
      </c>
      <c r="W680" t="s">
        <v>382</v>
      </c>
      <c r="X680" t="s">
        <v>201</v>
      </c>
      <c r="Y680" t="s">
        <v>316</v>
      </c>
      <c r="Z680" t="s">
        <v>234</v>
      </c>
      <c r="AB680" t="s">
        <v>386</v>
      </c>
      <c r="AC680" s="88">
        <f>AVERAGEIFS(Applicability!$M:$M,Applicability!$A:$A,W680,Applicability!$B:$B,Y680,Applicability!$C:$C,X680)</f>
        <v>0</v>
      </c>
      <c r="AD680">
        <v>6</v>
      </c>
      <c r="AE680" s="87">
        <f t="shared" si="91"/>
        <v>0</v>
      </c>
      <c r="AF680" s="88">
        <f t="shared" si="94"/>
        <v>0</v>
      </c>
      <c r="AJ680" t="s">
        <v>277</v>
      </c>
      <c r="AK680" t="s">
        <v>382</v>
      </c>
      <c r="AL680" t="s">
        <v>201</v>
      </c>
      <c r="AM680" t="s">
        <v>316</v>
      </c>
      <c r="AN680" t="s">
        <v>234</v>
      </c>
      <c r="AP680" t="s">
        <v>386</v>
      </c>
      <c r="AQ680" s="88">
        <f>AVERAGEIFS(Applicability!$M:$M,Applicability!$A:$A,AK680,Applicability!$B:$B,AM680,Applicability!$C:$C,AL680)</f>
        <v>0</v>
      </c>
      <c r="AR680">
        <v>6</v>
      </c>
      <c r="AS680" s="87">
        <f t="shared" si="92"/>
        <v>0</v>
      </c>
      <c r="AT680" s="88">
        <f t="shared" si="95"/>
        <v>0</v>
      </c>
    </row>
    <row r="681" spans="1:46">
      <c r="A681" t="s">
        <v>277</v>
      </c>
      <c r="B681" t="s">
        <v>382</v>
      </c>
      <c r="C681" t="s">
        <v>279</v>
      </c>
      <c r="D681" t="s">
        <v>88</v>
      </c>
      <c r="E681" t="s">
        <v>232</v>
      </c>
      <c r="G681" t="s">
        <v>386</v>
      </c>
      <c r="H681" s="88">
        <f>AVERAGEIFS(Applicability!$M:$M,Applicability!$A:$A,B681,Applicability!$B:$B,D681,Applicability!$C:$C,C681)</f>
        <v>0.16251059990035649</v>
      </c>
      <c r="I681">
        <v>6</v>
      </c>
      <c r="J681" s="88">
        <f t="shared" si="90"/>
        <v>0.14625953991032084</v>
      </c>
      <c r="K681" s="88">
        <f t="shared" si="93"/>
        <v>0.14625953991032084</v>
      </c>
      <c r="V681" t="s">
        <v>277</v>
      </c>
      <c r="W681" t="s">
        <v>382</v>
      </c>
      <c r="X681" t="s">
        <v>279</v>
      </c>
      <c r="Y681" t="s">
        <v>88</v>
      </c>
      <c r="Z681" t="s">
        <v>232</v>
      </c>
      <c r="AB681" t="s">
        <v>386</v>
      </c>
      <c r="AC681" s="88">
        <f>AVERAGEIFS(Applicability!$M:$M,Applicability!$A:$A,W681,Applicability!$B:$B,Y681,Applicability!$C:$C,X681)</f>
        <v>0.16251059990035649</v>
      </c>
      <c r="AD681">
        <v>6</v>
      </c>
      <c r="AE681" s="88">
        <f t="shared" si="91"/>
        <v>0.14625953991032084</v>
      </c>
      <c r="AF681" s="88">
        <f t="shared" si="94"/>
        <v>0.14625953991032084</v>
      </c>
      <c r="AJ681" t="s">
        <v>277</v>
      </c>
      <c r="AK681" t="s">
        <v>382</v>
      </c>
      <c r="AL681" t="s">
        <v>279</v>
      </c>
      <c r="AM681" t="s">
        <v>88</v>
      </c>
      <c r="AN681" t="s">
        <v>232</v>
      </c>
      <c r="AP681" t="s">
        <v>386</v>
      </c>
      <c r="AQ681" s="88">
        <f>AVERAGEIFS(Applicability!$M:$M,Applicability!$A:$A,AK681,Applicability!$B:$B,AM681,Applicability!$C:$C,AL681)</f>
        <v>0.16251059990035649</v>
      </c>
      <c r="AR681">
        <v>6</v>
      </c>
      <c r="AS681" s="88">
        <f t="shared" si="92"/>
        <v>0.14625953991032084</v>
      </c>
      <c r="AT681" s="88">
        <f t="shared" si="95"/>
        <v>0.14625953991032084</v>
      </c>
    </row>
    <row r="682" spans="1:46">
      <c r="A682" t="s">
        <v>277</v>
      </c>
      <c r="B682" t="s">
        <v>382</v>
      </c>
      <c r="C682" t="s">
        <v>279</v>
      </c>
      <c r="D682" t="s">
        <v>199</v>
      </c>
      <c r="E682" t="s">
        <v>232</v>
      </c>
      <c r="G682" t="s">
        <v>386</v>
      </c>
      <c r="H682" s="88">
        <f>AVERAGEIFS(Applicability!$M:$M,Applicability!$A:$A,B682,Applicability!$B:$B,D682,Applicability!$C:$C,C682)</f>
        <v>8.1255299950178245E-2</v>
      </c>
      <c r="I682">
        <v>6</v>
      </c>
      <c r="J682" s="88">
        <f t="shared" si="90"/>
        <v>7.312976995516042E-2</v>
      </c>
      <c r="K682" s="88">
        <f t="shared" si="93"/>
        <v>7.312976995516042E-2</v>
      </c>
      <c r="V682" t="s">
        <v>277</v>
      </c>
      <c r="W682" t="s">
        <v>382</v>
      </c>
      <c r="X682" t="s">
        <v>279</v>
      </c>
      <c r="Y682" t="s">
        <v>199</v>
      </c>
      <c r="Z682" t="s">
        <v>232</v>
      </c>
      <c r="AB682" t="s">
        <v>386</v>
      </c>
      <c r="AC682" s="88">
        <f>AVERAGEIFS(Applicability!$M:$M,Applicability!$A:$A,W682,Applicability!$B:$B,Y682,Applicability!$C:$C,X682)</f>
        <v>8.1255299950178245E-2</v>
      </c>
      <c r="AD682">
        <v>6</v>
      </c>
      <c r="AE682" s="88">
        <f t="shared" si="91"/>
        <v>7.312976995516042E-2</v>
      </c>
      <c r="AF682" s="88">
        <f t="shared" si="94"/>
        <v>7.312976995516042E-2</v>
      </c>
      <c r="AJ682" t="s">
        <v>277</v>
      </c>
      <c r="AK682" t="s">
        <v>382</v>
      </c>
      <c r="AL682" t="s">
        <v>279</v>
      </c>
      <c r="AM682" t="s">
        <v>199</v>
      </c>
      <c r="AN682" t="s">
        <v>232</v>
      </c>
      <c r="AP682" t="s">
        <v>386</v>
      </c>
      <c r="AQ682" s="88">
        <f>AVERAGEIFS(Applicability!$M:$M,Applicability!$A:$A,AK682,Applicability!$B:$B,AM682,Applicability!$C:$C,AL682)</f>
        <v>8.1255299950178245E-2</v>
      </c>
      <c r="AR682">
        <v>6</v>
      </c>
      <c r="AS682" s="88">
        <f t="shared" si="92"/>
        <v>7.312976995516042E-2</v>
      </c>
      <c r="AT682" s="88">
        <f t="shared" si="95"/>
        <v>7.312976995516042E-2</v>
      </c>
    </row>
    <row r="683" spans="1:46">
      <c r="A683" t="s">
        <v>277</v>
      </c>
      <c r="B683" t="s">
        <v>382</v>
      </c>
      <c r="C683" t="s">
        <v>279</v>
      </c>
      <c r="D683" t="s">
        <v>316</v>
      </c>
      <c r="E683" t="s">
        <v>232</v>
      </c>
      <c r="G683" t="s">
        <v>386</v>
      </c>
      <c r="H683" s="88">
        <f>AVERAGEIFS(Applicability!$M:$M,Applicability!$A:$A,B683,Applicability!$B:$B,D683,Applicability!$C:$C,C683)</f>
        <v>0.16251059990035649</v>
      </c>
      <c r="I683">
        <v>6</v>
      </c>
      <c r="J683" s="88">
        <f t="shared" si="90"/>
        <v>0.14625953991032084</v>
      </c>
      <c r="K683" s="88">
        <f t="shared" si="93"/>
        <v>0.14625953991032084</v>
      </c>
      <c r="V683" t="s">
        <v>277</v>
      </c>
      <c r="W683" t="s">
        <v>382</v>
      </c>
      <c r="X683" t="s">
        <v>279</v>
      </c>
      <c r="Y683" t="s">
        <v>316</v>
      </c>
      <c r="Z683" t="s">
        <v>232</v>
      </c>
      <c r="AB683" t="s">
        <v>386</v>
      </c>
      <c r="AC683" s="88">
        <f>AVERAGEIFS(Applicability!$M:$M,Applicability!$A:$A,W683,Applicability!$B:$B,Y683,Applicability!$C:$C,X683)</f>
        <v>0.16251059990035649</v>
      </c>
      <c r="AD683">
        <v>6</v>
      </c>
      <c r="AE683" s="88">
        <f t="shared" si="91"/>
        <v>0.14625953991032084</v>
      </c>
      <c r="AF683" s="88">
        <f t="shared" si="94"/>
        <v>0.14625953991032084</v>
      </c>
      <c r="AJ683" t="s">
        <v>277</v>
      </c>
      <c r="AK683" t="s">
        <v>382</v>
      </c>
      <c r="AL683" t="s">
        <v>279</v>
      </c>
      <c r="AM683" t="s">
        <v>316</v>
      </c>
      <c r="AN683" t="s">
        <v>232</v>
      </c>
      <c r="AP683" t="s">
        <v>386</v>
      </c>
      <c r="AQ683" s="88">
        <f>AVERAGEIFS(Applicability!$M:$M,Applicability!$A:$A,AK683,Applicability!$B:$B,AM683,Applicability!$C:$C,AL683)</f>
        <v>0.16251059990035649</v>
      </c>
      <c r="AR683">
        <v>6</v>
      </c>
      <c r="AS683" s="88">
        <f t="shared" si="92"/>
        <v>0.14625953991032084</v>
      </c>
      <c r="AT683" s="88">
        <f t="shared" si="95"/>
        <v>0.14625953991032084</v>
      </c>
    </row>
    <row r="684" spans="1:46">
      <c r="A684" t="s">
        <v>277</v>
      </c>
      <c r="B684" t="s">
        <v>382</v>
      </c>
      <c r="C684" t="s">
        <v>201</v>
      </c>
      <c r="D684" t="s">
        <v>88</v>
      </c>
      <c r="E684" t="s">
        <v>232</v>
      </c>
      <c r="G684" t="s">
        <v>386</v>
      </c>
      <c r="H684" s="88">
        <f>AVERAGEIFS(Applicability!$M:$M,Applicability!$A:$A,B684,Applicability!$B:$B,D684,Applicability!$C:$C,C684)</f>
        <v>0</v>
      </c>
      <c r="I684">
        <v>6</v>
      </c>
      <c r="J684" s="87">
        <f t="shared" si="90"/>
        <v>0</v>
      </c>
      <c r="K684" s="88">
        <f t="shared" si="93"/>
        <v>0</v>
      </c>
      <c r="V684" t="s">
        <v>277</v>
      </c>
      <c r="W684" t="s">
        <v>382</v>
      </c>
      <c r="X684" t="s">
        <v>201</v>
      </c>
      <c r="Y684" t="s">
        <v>88</v>
      </c>
      <c r="Z684" t="s">
        <v>232</v>
      </c>
      <c r="AB684" t="s">
        <v>386</v>
      </c>
      <c r="AC684" s="88">
        <f>AVERAGEIFS(Applicability!$M:$M,Applicability!$A:$A,W684,Applicability!$B:$B,Y684,Applicability!$C:$C,X684)</f>
        <v>0</v>
      </c>
      <c r="AD684">
        <v>6</v>
      </c>
      <c r="AE684" s="87">
        <f t="shared" si="91"/>
        <v>0</v>
      </c>
      <c r="AF684" s="88">
        <f t="shared" si="94"/>
        <v>0</v>
      </c>
      <c r="AJ684" t="s">
        <v>277</v>
      </c>
      <c r="AK684" t="s">
        <v>382</v>
      </c>
      <c r="AL684" t="s">
        <v>201</v>
      </c>
      <c r="AM684" t="s">
        <v>88</v>
      </c>
      <c r="AN684" t="s">
        <v>232</v>
      </c>
      <c r="AP684" t="s">
        <v>386</v>
      </c>
      <c r="AQ684" s="88">
        <f>AVERAGEIFS(Applicability!$M:$M,Applicability!$A:$A,AK684,Applicability!$B:$B,AM684,Applicability!$C:$C,AL684)</f>
        <v>0</v>
      </c>
      <c r="AR684">
        <v>6</v>
      </c>
      <c r="AS684" s="87">
        <f t="shared" si="92"/>
        <v>0</v>
      </c>
      <c r="AT684" s="88">
        <f t="shared" si="95"/>
        <v>0</v>
      </c>
    </row>
    <row r="685" spans="1:46">
      <c r="A685" t="s">
        <v>277</v>
      </c>
      <c r="B685" t="s">
        <v>382</v>
      </c>
      <c r="C685" t="s">
        <v>201</v>
      </c>
      <c r="D685" t="s">
        <v>199</v>
      </c>
      <c r="E685" t="s">
        <v>232</v>
      </c>
      <c r="G685" t="s">
        <v>386</v>
      </c>
      <c r="H685" s="88">
        <f>AVERAGEIFS(Applicability!$M:$M,Applicability!$A:$A,B685,Applicability!$B:$B,D685,Applicability!$C:$C,C685)</f>
        <v>0</v>
      </c>
      <c r="I685">
        <v>6</v>
      </c>
      <c r="J685" s="87">
        <f t="shared" si="90"/>
        <v>0</v>
      </c>
      <c r="K685" s="88">
        <f t="shared" si="93"/>
        <v>0</v>
      </c>
      <c r="V685" t="s">
        <v>277</v>
      </c>
      <c r="W685" t="s">
        <v>382</v>
      </c>
      <c r="X685" t="s">
        <v>201</v>
      </c>
      <c r="Y685" t="s">
        <v>199</v>
      </c>
      <c r="Z685" t="s">
        <v>232</v>
      </c>
      <c r="AB685" t="s">
        <v>386</v>
      </c>
      <c r="AC685" s="88">
        <f>AVERAGEIFS(Applicability!$M:$M,Applicability!$A:$A,W685,Applicability!$B:$B,Y685,Applicability!$C:$C,X685)</f>
        <v>0</v>
      </c>
      <c r="AD685">
        <v>6</v>
      </c>
      <c r="AE685" s="87">
        <f t="shared" si="91"/>
        <v>0</v>
      </c>
      <c r="AF685" s="88">
        <f t="shared" si="94"/>
        <v>0</v>
      </c>
      <c r="AJ685" t="s">
        <v>277</v>
      </c>
      <c r="AK685" t="s">
        <v>382</v>
      </c>
      <c r="AL685" t="s">
        <v>201</v>
      </c>
      <c r="AM685" t="s">
        <v>199</v>
      </c>
      <c r="AN685" t="s">
        <v>232</v>
      </c>
      <c r="AP685" t="s">
        <v>386</v>
      </c>
      <c r="AQ685" s="88">
        <f>AVERAGEIFS(Applicability!$M:$M,Applicability!$A:$A,AK685,Applicability!$B:$B,AM685,Applicability!$C:$C,AL685)</f>
        <v>0</v>
      </c>
      <c r="AR685">
        <v>6</v>
      </c>
      <c r="AS685" s="87">
        <f t="shared" si="92"/>
        <v>0</v>
      </c>
      <c r="AT685" s="88">
        <f t="shared" si="95"/>
        <v>0</v>
      </c>
    </row>
    <row r="686" spans="1:46">
      <c r="A686" t="s">
        <v>277</v>
      </c>
      <c r="B686" t="s">
        <v>382</v>
      </c>
      <c r="C686" t="s">
        <v>201</v>
      </c>
      <c r="D686" t="s">
        <v>316</v>
      </c>
      <c r="E686" t="s">
        <v>232</v>
      </c>
      <c r="G686" t="s">
        <v>386</v>
      </c>
      <c r="H686" s="88">
        <f>AVERAGEIFS(Applicability!$M:$M,Applicability!$A:$A,B686,Applicability!$B:$B,D686,Applicability!$C:$C,C686)</f>
        <v>0</v>
      </c>
      <c r="I686">
        <v>6</v>
      </c>
      <c r="J686" s="87">
        <f t="shared" si="90"/>
        <v>0</v>
      </c>
      <c r="K686" s="88">
        <f t="shared" si="93"/>
        <v>0</v>
      </c>
      <c r="V686" t="s">
        <v>277</v>
      </c>
      <c r="W686" t="s">
        <v>382</v>
      </c>
      <c r="X686" t="s">
        <v>201</v>
      </c>
      <c r="Y686" t="s">
        <v>316</v>
      </c>
      <c r="Z686" t="s">
        <v>232</v>
      </c>
      <c r="AB686" t="s">
        <v>386</v>
      </c>
      <c r="AC686" s="88">
        <f>AVERAGEIFS(Applicability!$M:$M,Applicability!$A:$A,W686,Applicability!$B:$B,Y686,Applicability!$C:$C,X686)</f>
        <v>0</v>
      </c>
      <c r="AD686">
        <v>6</v>
      </c>
      <c r="AE686" s="87">
        <f t="shared" si="91"/>
        <v>0</v>
      </c>
      <c r="AF686" s="88">
        <f t="shared" si="94"/>
        <v>0</v>
      </c>
      <c r="AJ686" t="s">
        <v>277</v>
      </c>
      <c r="AK686" t="s">
        <v>382</v>
      </c>
      <c r="AL686" t="s">
        <v>201</v>
      </c>
      <c r="AM686" t="s">
        <v>316</v>
      </c>
      <c r="AN686" t="s">
        <v>232</v>
      </c>
      <c r="AP686" t="s">
        <v>386</v>
      </c>
      <c r="AQ686" s="88">
        <f>AVERAGEIFS(Applicability!$M:$M,Applicability!$A:$A,AK686,Applicability!$B:$B,AM686,Applicability!$C:$C,AL686)</f>
        <v>0</v>
      </c>
      <c r="AR686">
        <v>6</v>
      </c>
      <c r="AS686" s="87">
        <f t="shared" si="92"/>
        <v>0</v>
      </c>
      <c r="AT686" s="88">
        <f t="shared" si="95"/>
        <v>0</v>
      </c>
    </row>
    <row r="687" spans="1:46">
      <c r="A687" t="s">
        <v>277</v>
      </c>
      <c r="B687" t="s">
        <v>304</v>
      </c>
      <c r="C687" t="s">
        <v>279</v>
      </c>
      <c r="D687" t="s">
        <v>88</v>
      </c>
      <c r="E687" t="s">
        <v>234</v>
      </c>
      <c r="G687" t="s">
        <v>386</v>
      </c>
      <c r="H687" s="88">
        <f>AVERAGEIFS(Applicability!$M:$M,Applicability!$A:$A,B687,Applicability!$B:$B,D687,Applicability!$C:$C,C687)</f>
        <v>0.3903869540363592</v>
      </c>
      <c r="I687">
        <v>6</v>
      </c>
      <c r="J687" s="88">
        <f t="shared" si="90"/>
        <v>0.35134825863272329</v>
      </c>
      <c r="K687" s="88">
        <f t="shared" si="93"/>
        <v>0.35134825863272329</v>
      </c>
      <c r="V687" t="s">
        <v>277</v>
      </c>
      <c r="W687" t="s">
        <v>304</v>
      </c>
      <c r="X687" t="s">
        <v>279</v>
      </c>
      <c r="Y687" t="s">
        <v>88</v>
      </c>
      <c r="Z687" t="s">
        <v>234</v>
      </c>
      <c r="AB687" t="s">
        <v>386</v>
      </c>
      <c r="AC687" s="88">
        <f>AVERAGEIFS(Applicability!$M:$M,Applicability!$A:$A,W687,Applicability!$B:$B,Y687,Applicability!$C:$C,X687)</f>
        <v>0.3903869540363592</v>
      </c>
      <c r="AD687">
        <v>6</v>
      </c>
      <c r="AE687" s="88">
        <f t="shared" si="91"/>
        <v>0.35134825863272329</v>
      </c>
      <c r="AF687" s="88">
        <f t="shared" si="94"/>
        <v>0.35134825863272329</v>
      </c>
      <c r="AJ687" t="s">
        <v>277</v>
      </c>
      <c r="AK687" t="s">
        <v>304</v>
      </c>
      <c r="AL687" t="s">
        <v>279</v>
      </c>
      <c r="AM687" t="s">
        <v>88</v>
      </c>
      <c r="AN687" t="s">
        <v>234</v>
      </c>
      <c r="AP687" t="s">
        <v>386</v>
      </c>
      <c r="AQ687" s="88">
        <f>AVERAGEIFS(Applicability!$M:$M,Applicability!$A:$A,AK687,Applicability!$B:$B,AM687,Applicability!$C:$C,AL687)</f>
        <v>0.3903869540363592</v>
      </c>
      <c r="AR687">
        <v>6</v>
      </c>
      <c r="AS687" s="88">
        <f t="shared" si="92"/>
        <v>0.35134825863272329</v>
      </c>
      <c r="AT687" s="88">
        <f t="shared" si="95"/>
        <v>0.35134825863272329</v>
      </c>
    </row>
    <row r="688" spans="1:46">
      <c r="A688" t="s">
        <v>277</v>
      </c>
      <c r="B688" t="s">
        <v>304</v>
      </c>
      <c r="C688" t="s">
        <v>279</v>
      </c>
      <c r="D688" t="s">
        <v>199</v>
      </c>
      <c r="E688" t="s">
        <v>234</v>
      </c>
      <c r="G688" t="s">
        <v>386</v>
      </c>
      <c r="H688" s="88">
        <f>AVERAGEIFS(Applicability!$M:$M,Applicability!$A:$A,B688,Applicability!$B:$B,D688,Applicability!$C:$C,C688)</f>
        <v>0.1951934770181796</v>
      </c>
      <c r="I688">
        <v>6</v>
      </c>
      <c r="J688" s="88">
        <f t="shared" si="90"/>
        <v>0.17567412931636164</v>
      </c>
      <c r="K688" s="88">
        <f t="shared" si="93"/>
        <v>0.17567412931636164</v>
      </c>
      <c r="V688" t="s">
        <v>277</v>
      </c>
      <c r="W688" t="s">
        <v>304</v>
      </c>
      <c r="X688" t="s">
        <v>279</v>
      </c>
      <c r="Y688" t="s">
        <v>199</v>
      </c>
      <c r="Z688" t="s">
        <v>234</v>
      </c>
      <c r="AB688" t="s">
        <v>386</v>
      </c>
      <c r="AC688" s="88">
        <f>AVERAGEIFS(Applicability!$M:$M,Applicability!$A:$A,W688,Applicability!$B:$B,Y688,Applicability!$C:$C,X688)</f>
        <v>0.1951934770181796</v>
      </c>
      <c r="AD688">
        <v>6</v>
      </c>
      <c r="AE688" s="88">
        <f t="shared" si="91"/>
        <v>0.17567412931636164</v>
      </c>
      <c r="AF688" s="88">
        <f t="shared" si="94"/>
        <v>0.17567412931636164</v>
      </c>
      <c r="AJ688" t="s">
        <v>277</v>
      </c>
      <c r="AK688" t="s">
        <v>304</v>
      </c>
      <c r="AL688" t="s">
        <v>279</v>
      </c>
      <c r="AM688" t="s">
        <v>199</v>
      </c>
      <c r="AN688" t="s">
        <v>234</v>
      </c>
      <c r="AP688" t="s">
        <v>386</v>
      </c>
      <c r="AQ688" s="88">
        <f>AVERAGEIFS(Applicability!$M:$M,Applicability!$A:$A,AK688,Applicability!$B:$B,AM688,Applicability!$C:$C,AL688)</f>
        <v>0.1951934770181796</v>
      </c>
      <c r="AR688">
        <v>6</v>
      </c>
      <c r="AS688" s="88">
        <f t="shared" si="92"/>
        <v>0.17567412931636164</v>
      </c>
      <c r="AT688" s="88">
        <f t="shared" si="95"/>
        <v>0.17567412931636164</v>
      </c>
    </row>
    <row r="689" spans="1:46">
      <c r="A689" t="s">
        <v>277</v>
      </c>
      <c r="B689" t="s">
        <v>304</v>
      </c>
      <c r="C689" t="s">
        <v>279</v>
      </c>
      <c r="D689" t="s">
        <v>316</v>
      </c>
      <c r="E689" t="s">
        <v>234</v>
      </c>
      <c r="G689" t="s">
        <v>386</v>
      </c>
      <c r="H689" s="88">
        <f>AVERAGEIFS(Applicability!$M:$M,Applicability!$A:$A,B689,Applicability!$B:$B,D689,Applicability!$C:$C,C689)</f>
        <v>0.3903869540363592</v>
      </c>
      <c r="I689">
        <v>6</v>
      </c>
      <c r="J689" s="88">
        <f t="shared" si="90"/>
        <v>0.35134825863272329</v>
      </c>
      <c r="K689" s="88">
        <f t="shared" si="93"/>
        <v>0.35134825863272329</v>
      </c>
      <c r="V689" t="s">
        <v>277</v>
      </c>
      <c r="W689" t="s">
        <v>304</v>
      </c>
      <c r="X689" t="s">
        <v>279</v>
      </c>
      <c r="Y689" t="s">
        <v>316</v>
      </c>
      <c r="Z689" t="s">
        <v>234</v>
      </c>
      <c r="AB689" t="s">
        <v>386</v>
      </c>
      <c r="AC689" s="88">
        <f>AVERAGEIFS(Applicability!$M:$M,Applicability!$A:$A,W689,Applicability!$B:$B,Y689,Applicability!$C:$C,X689)</f>
        <v>0.3903869540363592</v>
      </c>
      <c r="AD689">
        <v>6</v>
      </c>
      <c r="AE689" s="88">
        <f t="shared" si="91"/>
        <v>0.35134825863272329</v>
      </c>
      <c r="AF689" s="88">
        <f t="shared" si="94"/>
        <v>0.35134825863272329</v>
      </c>
      <c r="AJ689" t="s">
        <v>277</v>
      </c>
      <c r="AK689" t="s">
        <v>304</v>
      </c>
      <c r="AL689" t="s">
        <v>279</v>
      </c>
      <c r="AM689" t="s">
        <v>316</v>
      </c>
      <c r="AN689" t="s">
        <v>234</v>
      </c>
      <c r="AP689" t="s">
        <v>386</v>
      </c>
      <c r="AQ689" s="88">
        <f>AVERAGEIFS(Applicability!$M:$M,Applicability!$A:$A,AK689,Applicability!$B:$B,AM689,Applicability!$C:$C,AL689)</f>
        <v>0.3903869540363592</v>
      </c>
      <c r="AR689">
        <v>6</v>
      </c>
      <c r="AS689" s="88">
        <f t="shared" si="92"/>
        <v>0.35134825863272329</v>
      </c>
      <c r="AT689" s="88">
        <f t="shared" si="95"/>
        <v>0.35134825863272329</v>
      </c>
    </row>
    <row r="690" spans="1:46">
      <c r="A690" t="s">
        <v>277</v>
      </c>
      <c r="B690" t="s">
        <v>304</v>
      </c>
      <c r="C690" t="s">
        <v>201</v>
      </c>
      <c r="D690" t="s">
        <v>88</v>
      </c>
      <c r="E690" t="s">
        <v>234</v>
      </c>
      <c r="G690" t="s">
        <v>386</v>
      </c>
      <c r="H690" s="88">
        <f>AVERAGEIFS(Applicability!$M:$M,Applicability!$A:$A,B690,Applicability!$B:$B,D690,Applicability!$C:$C,C690)</f>
        <v>0.8</v>
      </c>
      <c r="I690">
        <v>6</v>
      </c>
      <c r="J690" s="87">
        <f t="shared" si="90"/>
        <v>0.72000000000000008</v>
      </c>
      <c r="K690" s="88">
        <f t="shared" si="93"/>
        <v>0.72000000000000008</v>
      </c>
      <c r="V690" t="s">
        <v>277</v>
      </c>
      <c r="W690" t="s">
        <v>304</v>
      </c>
      <c r="X690" t="s">
        <v>201</v>
      </c>
      <c r="Y690" t="s">
        <v>88</v>
      </c>
      <c r="Z690" t="s">
        <v>234</v>
      </c>
      <c r="AB690" t="s">
        <v>386</v>
      </c>
      <c r="AC690" s="88">
        <f>AVERAGEIFS(Applicability!$M:$M,Applicability!$A:$A,W690,Applicability!$B:$B,Y690,Applicability!$C:$C,X690)</f>
        <v>0.8</v>
      </c>
      <c r="AD690">
        <v>6</v>
      </c>
      <c r="AE690" s="87">
        <f t="shared" si="91"/>
        <v>0.72000000000000008</v>
      </c>
      <c r="AF690" s="88">
        <f t="shared" si="94"/>
        <v>0.72000000000000008</v>
      </c>
      <c r="AJ690" t="s">
        <v>277</v>
      </c>
      <c r="AK690" t="s">
        <v>304</v>
      </c>
      <c r="AL690" t="s">
        <v>201</v>
      </c>
      <c r="AM690" t="s">
        <v>88</v>
      </c>
      <c r="AN690" t="s">
        <v>234</v>
      </c>
      <c r="AP690" t="s">
        <v>386</v>
      </c>
      <c r="AQ690" s="88">
        <f>AVERAGEIFS(Applicability!$M:$M,Applicability!$A:$A,AK690,Applicability!$B:$B,AM690,Applicability!$C:$C,AL690)</f>
        <v>0.8</v>
      </c>
      <c r="AR690">
        <v>6</v>
      </c>
      <c r="AS690" s="87">
        <f t="shared" si="92"/>
        <v>0.72000000000000008</v>
      </c>
      <c r="AT690" s="88">
        <f t="shared" si="95"/>
        <v>0.72000000000000008</v>
      </c>
    </row>
    <row r="691" spans="1:46">
      <c r="A691" t="s">
        <v>277</v>
      </c>
      <c r="B691" t="s">
        <v>304</v>
      </c>
      <c r="C691" t="s">
        <v>201</v>
      </c>
      <c r="D691" t="s">
        <v>199</v>
      </c>
      <c r="E691" t="s">
        <v>234</v>
      </c>
      <c r="G691" t="s">
        <v>386</v>
      </c>
      <c r="H691" s="88">
        <f>AVERAGEIFS(Applicability!$M:$M,Applicability!$A:$A,B691,Applicability!$B:$B,D691,Applicability!$C:$C,C691)</f>
        <v>0.4</v>
      </c>
      <c r="I691">
        <v>6</v>
      </c>
      <c r="J691" s="87">
        <f t="shared" si="90"/>
        <v>0.36000000000000004</v>
      </c>
      <c r="K691" s="88">
        <f t="shared" si="93"/>
        <v>0.36000000000000004</v>
      </c>
      <c r="V691" t="s">
        <v>277</v>
      </c>
      <c r="W691" t="s">
        <v>304</v>
      </c>
      <c r="X691" t="s">
        <v>201</v>
      </c>
      <c r="Y691" t="s">
        <v>199</v>
      </c>
      <c r="Z691" t="s">
        <v>234</v>
      </c>
      <c r="AB691" t="s">
        <v>386</v>
      </c>
      <c r="AC691" s="88">
        <f>AVERAGEIFS(Applicability!$M:$M,Applicability!$A:$A,W691,Applicability!$B:$B,Y691,Applicability!$C:$C,X691)</f>
        <v>0.4</v>
      </c>
      <c r="AD691">
        <v>6</v>
      </c>
      <c r="AE691" s="87">
        <f t="shared" si="91"/>
        <v>0.36000000000000004</v>
      </c>
      <c r="AF691" s="88">
        <f t="shared" si="94"/>
        <v>0.36000000000000004</v>
      </c>
      <c r="AJ691" t="s">
        <v>277</v>
      </c>
      <c r="AK691" t="s">
        <v>304</v>
      </c>
      <c r="AL691" t="s">
        <v>201</v>
      </c>
      <c r="AM691" t="s">
        <v>199</v>
      </c>
      <c r="AN691" t="s">
        <v>234</v>
      </c>
      <c r="AP691" t="s">
        <v>386</v>
      </c>
      <c r="AQ691" s="88">
        <f>AVERAGEIFS(Applicability!$M:$M,Applicability!$A:$A,AK691,Applicability!$B:$B,AM691,Applicability!$C:$C,AL691)</f>
        <v>0.4</v>
      </c>
      <c r="AR691">
        <v>6</v>
      </c>
      <c r="AS691" s="87">
        <f t="shared" si="92"/>
        <v>0.36000000000000004</v>
      </c>
      <c r="AT691" s="88">
        <f t="shared" si="95"/>
        <v>0.36000000000000004</v>
      </c>
    </row>
    <row r="692" spans="1:46">
      <c r="A692" t="s">
        <v>277</v>
      </c>
      <c r="B692" t="s">
        <v>304</v>
      </c>
      <c r="C692" t="s">
        <v>201</v>
      </c>
      <c r="D692" t="s">
        <v>316</v>
      </c>
      <c r="E692" t="s">
        <v>234</v>
      </c>
      <c r="G692" t="s">
        <v>386</v>
      </c>
      <c r="H692" s="88">
        <f>AVERAGEIFS(Applicability!$M:$M,Applicability!$A:$A,B692,Applicability!$B:$B,D692,Applicability!$C:$C,C692)</f>
        <v>0.8</v>
      </c>
      <c r="I692">
        <v>6</v>
      </c>
      <c r="J692" s="87">
        <f t="shared" si="90"/>
        <v>0.72000000000000008</v>
      </c>
      <c r="K692" s="88">
        <f t="shared" si="93"/>
        <v>0.72000000000000008</v>
      </c>
      <c r="V692" t="s">
        <v>277</v>
      </c>
      <c r="W692" t="s">
        <v>304</v>
      </c>
      <c r="X692" t="s">
        <v>201</v>
      </c>
      <c r="Y692" t="s">
        <v>316</v>
      </c>
      <c r="Z692" t="s">
        <v>234</v>
      </c>
      <c r="AB692" t="s">
        <v>386</v>
      </c>
      <c r="AC692" s="88">
        <f>AVERAGEIFS(Applicability!$M:$M,Applicability!$A:$A,W692,Applicability!$B:$B,Y692,Applicability!$C:$C,X692)</f>
        <v>0.8</v>
      </c>
      <c r="AD692">
        <v>6</v>
      </c>
      <c r="AE692" s="87">
        <f t="shared" si="91"/>
        <v>0.72000000000000008</v>
      </c>
      <c r="AF692" s="88">
        <f t="shared" si="94"/>
        <v>0.72000000000000008</v>
      </c>
      <c r="AJ692" t="s">
        <v>277</v>
      </c>
      <c r="AK692" t="s">
        <v>304</v>
      </c>
      <c r="AL692" t="s">
        <v>201</v>
      </c>
      <c r="AM692" t="s">
        <v>316</v>
      </c>
      <c r="AN692" t="s">
        <v>234</v>
      </c>
      <c r="AP692" t="s">
        <v>386</v>
      </c>
      <c r="AQ692" s="88">
        <f>AVERAGEIFS(Applicability!$M:$M,Applicability!$A:$A,AK692,Applicability!$B:$B,AM692,Applicability!$C:$C,AL692)</f>
        <v>0.8</v>
      </c>
      <c r="AR692">
        <v>6</v>
      </c>
      <c r="AS692" s="87">
        <f t="shared" si="92"/>
        <v>0.72000000000000008</v>
      </c>
      <c r="AT692" s="88">
        <f t="shared" si="95"/>
        <v>0.72000000000000008</v>
      </c>
    </row>
    <row r="693" spans="1:46">
      <c r="A693" t="s">
        <v>277</v>
      </c>
      <c r="B693" t="s">
        <v>304</v>
      </c>
      <c r="C693" t="s">
        <v>279</v>
      </c>
      <c r="D693" t="s">
        <v>88</v>
      </c>
      <c r="E693" t="s">
        <v>232</v>
      </c>
      <c r="G693" t="s">
        <v>386</v>
      </c>
      <c r="H693" s="88">
        <f>AVERAGEIFS(Applicability!$M:$M,Applicability!$A:$A,B693,Applicability!$B:$B,D693,Applicability!$C:$C,C693)</f>
        <v>0.3903869540363592</v>
      </c>
      <c r="I693">
        <v>6</v>
      </c>
      <c r="J693" s="88">
        <f t="shared" si="90"/>
        <v>0.35134825863272329</v>
      </c>
      <c r="K693" s="88">
        <f t="shared" si="93"/>
        <v>0.35134825863272329</v>
      </c>
      <c r="V693" t="s">
        <v>277</v>
      </c>
      <c r="W693" t="s">
        <v>304</v>
      </c>
      <c r="X693" t="s">
        <v>279</v>
      </c>
      <c r="Y693" t="s">
        <v>88</v>
      </c>
      <c r="Z693" t="s">
        <v>232</v>
      </c>
      <c r="AB693" t="s">
        <v>386</v>
      </c>
      <c r="AC693" s="88">
        <f>AVERAGEIFS(Applicability!$M:$M,Applicability!$A:$A,W693,Applicability!$B:$B,Y693,Applicability!$C:$C,X693)</f>
        <v>0.3903869540363592</v>
      </c>
      <c r="AD693">
        <v>6</v>
      </c>
      <c r="AE693" s="88">
        <f t="shared" si="91"/>
        <v>0.35134825863272329</v>
      </c>
      <c r="AF693" s="88">
        <f t="shared" si="94"/>
        <v>0.35134825863272329</v>
      </c>
      <c r="AJ693" t="s">
        <v>277</v>
      </c>
      <c r="AK693" t="s">
        <v>304</v>
      </c>
      <c r="AL693" t="s">
        <v>279</v>
      </c>
      <c r="AM693" t="s">
        <v>88</v>
      </c>
      <c r="AN693" t="s">
        <v>232</v>
      </c>
      <c r="AP693" t="s">
        <v>386</v>
      </c>
      <c r="AQ693" s="88">
        <f>AVERAGEIFS(Applicability!$M:$M,Applicability!$A:$A,AK693,Applicability!$B:$B,AM693,Applicability!$C:$C,AL693)</f>
        <v>0.3903869540363592</v>
      </c>
      <c r="AR693">
        <v>6</v>
      </c>
      <c r="AS693" s="88">
        <f t="shared" si="92"/>
        <v>0.35134825863272329</v>
      </c>
      <c r="AT693" s="88">
        <f t="shared" si="95"/>
        <v>0.35134825863272329</v>
      </c>
    </row>
    <row r="694" spans="1:46">
      <c r="A694" t="s">
        <v>277</v>
      </c>
      <c r="B694" t="s">
        <v>304</v>
      </c>
      <c r="C694" t="s">
        <v>279</v>
      </c>
      <c r="D694" t="s">
        <v>199</v>
      </c>
      <c r="E694" t="s">
        <v>232</v>
      </c>
      <c r="G694" t="s">
        <v>386</v>
      </c>
      <c r="H694" s="88">
        <f>AVERAGEIFS(Applicability!$M:$M,Applicability!$A:$A,B694,Applicability!$B:$B,D694,Applicability!$C:$C,C694)</f>
        <v>0.1951934770181796</v>
      </c>
      <c r="I694">
        <v>6</v>
      </c>
      <c r="J694" s="88">
        <f t="shared" si="90"/>
        <v>0.17567412931636164</v>
      </c>
      <c r="K694" s="88">
        <f t="shared" si="93"/>
        <v>0.17567412931636164</v>
      </c>
      <c r="V694" t="s">
        <v>277</v>
      </c>
      <c r="W694" t="s">
        <v>304</v>
      </c>
      <c r="X694" t="s">
        <v>279</v>
      </c>
      <c r="Y694" t="s">
        <v>199</v>
      </c>
      <c r="Z694" t="s">
        <v>232</v>
      </c>
      <c r="AB694" t="s">
        <v>386</v>
      </c>
      <c r="AC694" s="88">
        <f>AVERAGEIFS(Applicability!$M:$M,Applicability!$A:$A,W694,Applicability!$B:$B,Y694,Applicability!$C:$C,X694)</f>
        <v>0.1951934770181796</v>
      </c>
      <c r="AD694">
        <v>6</v>
      </c>
      <c r="AE694" s="88">
        <f t="shared" si="91"/>
        <v>0.17567412931636164</v>
      </c>
      <c r="AF694" s="88">
        <f t="shared" si="94"/>
        <v>0.17567412931636164</v>
      </c>
      <c r="AJ694" t="s">
        <v>277</v>
      </c>
      <c r="AK694" t="s">
        <v>304</v>
      </c>
      <c r="AL694" t="s">
        <v>279</v>
      </c>
      <c r="AM694" t="s">
        <v>199</v>
      </c>
      <c r="AN694" t="s">
        <v>232</v>
      </c>
      <c r="AP694" t="s">
        <v>386</v>
      </c>
      <c r="AQ694" s="88">
        <f>AVERAGEIFS(Applicability!$M:$M,Applicability!$A:$A,AK694,Applicability!$B:$B,AM694,Applicability!$C:$C,AL694)</f>
        <v>0.1951934770181796</v>
      </c>
      <c r="AR694">
        <v>6</v>
      </c>
      <c r="AS694" s="88">
        <f t="shared" si="92"/>
        <v>0.17567412931636164</v>
      </c>
      <c r="AT694" s="88">
        <f t="shared" si="95"/>
        <v>0.17567412931636164</v>
      </c>
    </row>
    <row r="695" spans="1:46">
      <c r="A695" t="s">
        <v>277</v>
      </c>
      <c r="B695" t="s">
        <v>304</v>
      </c>
      <c r="C695" t="s">
        <v>279</v>
      </c>
      <c r="D695" t="s">
        <v>316</v>
      </c>
      <c r="E695" t="s">
        <v>232</v>
      </c>
      <c r="G695" t="s">
        <v>386</v>
      </c>
      <c r="H695" s="88">
        <f>AVERAGEIFS(Applicability!$M:$M,Applicability!$A:$A,B695,Applicability!$B:$B,D695,Applicability!$C:$C,C695)</f>
        <v>0.3903869540363592</v>
      </c>
      <c r="I695">
        <v>6</v>
      </c>
      <c r="J695" s="88">
        <f t="shared" si="90"/>
        <v>0.35134825863272329</v>
      </c>
      <c r="K695" s="88">
        <f t="shared" si="93"/>
        <v>0.35134825863272329</v>
      </c>
      <c r="V695" t="s">
        <v>277</v>
      </c>
      <c r="W695" t="s">
        <v>304</v>
      </c>
      <c r="X695" t="s">
        <v>279</v>
      </c>
      <c r="Y695" t="s">
        <v>316</v>
      </c>
      <c r="Z695" t="s">
        <v>232</v>
      </c>
      <c r="AB695" t="s">
        <v>386</v>
      </c>
      <c r="AC695" s="88">
        <f>AVERAGEIFS(Applicability!$M:$M,Applicability!$A:$A,W695,Applicability!$B:$B,Y695,Applicability!$C:$C,X695)</f>
        <v>0.3903869540363592</v>
      </c>
      <c r="AD695">
        <v>6</v>
      </c>
      <c r="AE695" s="88">
        <f t="shared" si="91"/>
        <v>0.35134825863272329</v>
      </c>
      <c r="AF695" s="88">
        <f t="shared" si="94"/>
        <v>0.35134825863272329</v>
      </c>
      <c r="AJ695" t="s">
        <v>277</v>
      </c>
      <c r="AK695" t="s">
        <v>304</v>
      </c>
      <c r="AL695" t="s">
        <v>279</v>
      </c>
      <c r="AM695" t="s">
        <v>316</v>
      </c>
      <c r="AN695" t="s">
        <v>232</v>
      </c>
      <c r="AP695" t="s">
        <v>386</v>
      </c>
      <c r="AQ695" s="88">
        <f>AVERAGEIFS(Applicability!$M:$M,Applicability!$A:$A,AK695,Applicability!$B:$B,AM695,Applicability!$C:$C,AL695)</f>
        <v>0.3903869540363592</v>
      </c>
      <c r="AR695">
        <v>6</v>
      </c>
      <c r="AS695" s="88">
        <f t="shared" si="92"/>
        <v>0.35134825863272329</v>
      </c>
      <c r="AT695" s="88">
        <f t="shared" si="95"/>
        <v>0.35134825863272329</v>
      </c>
    </row>
    <row r="696" spans="1:46">
      <c r="A696" t="s">
        <v>277</v>
      </c>
      <c r="B696" t="s">
        <v>304</v>
      </c>
      <c r="C696" t="s">
        <v>201</v>
      </c>
      <c r="D696" t="s">
        <v>88</v>
      </c>
      <c r="E696" t="s">
        <v>232</v>
      </c>
      <c r="G696" t="s">
        <v>386</v>
      </c>
      <c r="H696" s="88">
        <f>AVERAGEIFS(Applicability!$M:$M,Applicability!$A:$A,B696,Applicability!$B:$B,D696,Applicability!$C:$C,C696)</f>
        <v>0.8</v>
      </c>
      <c r="I696">
        <v>6</v>
      </c>
      <c r="J696" s="87">
        <f t="shared" si="90"/>
        <v>0.72000000000000008</v>
      </c>
      <c r="K696" s="88">
        <f t="shared" si="93"/>
        <v>0.72000000000000008</v>
      </c>
      <c r="V696" t="s">
        <v>277</v>
      </c>
      <c r="W696" t="s">
        <v>304</v>
      </c>
      <c r="X696" t="s">
        <v>201</v>
      </c>
      <c r="Y696" t="s">
        <v>88</v>
      </c>
      <c r="Z696" t="s">
        <v>232</v>
      </c>
      <c r="AB696" t="s">
        <v>386</v>
      </c>
      <c r="AC696" s="88">
        <f>AVERAGEIFS(Applicability!$M:$M,Applicability!$A:$A,W696,Applicability!$B:$B,Y696,Applicability!$C:$C,X696)</f>
        <v>0.8</v>
      </c>
      <c r="AD696">
        <v>6</v>
      </c>
      <c r="AE696" s="87">
        <f t="shared" si="91"/>
        <v>0.72000000000000008</v>
      </c>
      <c r="AF696" s="88">
        <f t="shared" si="94"/>
        <v>0.72000000000000008</v>
      </c>
      <c r="AJ696" t="s">
        <v>277</v>
      </c>
      <c r="AK696" t="s">
        <v>304</v>
      </c>
      <c r="AL696" t="s">
        <v>201</v>
      </c>
      <c r="AM696" t="s">
        <v>88</v>
      </c>
      <c r="AN696" t="s">
        <v>232</v>
      </c>
      <c r="AP696" t="s">
        <v>386</v>
      </c>
      <c r="AQ696" s="88">
        <f>AVERAGEIFS(Applicability!$M:$M,Applicability!$A:$A,AK696,Applicability!$B:$B,AM696,Applicability!$C:$C,AL696)</f>
        <v>0.8</v>
      </c>
      <c r="AR696">
        <v>6</v>
      </c>
      <c r="AS696" s="87">
        <f t="shared" si="92"/>
        <v>0.72000000000000008</v>
      </c>
      <c r="AT696" s="88">
        <f t="shared" si="95"/>
        <v>0.72000000000000008</v>
      </c>
    </row>
    <row r="697" spans="1:46">
      <c r="A697" t="s">
        <v>277</v>
      </c>
      <c r="B697" t="s">
        <v>304</v>
      </c>
      <c r="C697" t="s">
        <v>201</v>
      </c>
      <c r="D697" t="s">
        <v>199</v>
      </c>
      <c r="E697" t="s">
        <v>232</v>
      </c>
      <c r="G697" t="s">
        <v>386</v>
      </c>
      <c r="H697" s="88">
        <f>AVERAGEIFS(Applicability!$M:$M,Applicability!$A:$A,B697,Applicability!$B:$B,D697,Applicability!$C:$C,C697)</f>
        <v>0.4</v>
      </c>
      <c r="I697">
        <v>6</v>
      </c>
      <c r="J697" s="87">
        <f t="shared" si="90"/>
        <v>0.36000000000000004</v>
      </c>
      <c r="K697" s="88">
        <f t="shared" si="93"/>
        <v>0.36000000000000004</v>
      </c>
      <c r="V697" t="s">
        <v>277</v>
      </c>
      <c r="W697" t="s">
        <v>304</v>
      </c>
      <c r="X697" t="s">
        <v>201</v>
      </c>
      <c r="Y697" t="s">
        <v>199</v>
      </c>
      <c r="Z697" t="s">
        <v>232</v>
      </c>
      <c r="AB697" t="s">
        <v>386</v>
      </c>
      <c r="AC697" s="88">
        <f>AVERAGEIFS(Applicability!$M:$M,Applicability!$A:$A,W697,Applicability!$B:$B,Y697,Applicability!$C:$C,X697)</f>
        <v>0.4</v>
      </c>
      <c r="AD697">
        <v>6</v>
      </c>
      <c r="AE697" s="87">
        <f t="shared" si="91"/>
        <v>0.36000000000000004</v>
      </c>
      <c r="AF697" s="88">
        <f t="shared" si="94"/>
        <v>0.36000000000000004</v>
      </c>
      <c r="AJ697" t="s">
        <v>277</v>
      </c>
      <c r="AK697" t="s">
        <v>304</v>
      </c>
      <c r="AL697" t="s">
        <v>201</v>
      </c>
      <c r="AM697" t="s">
        <v>199</v>
      </c>
      <c r="AN697" t="s">
        <v>232</v>
      </c>
      <c r="AP697" t="s">
        <v>386</v>
      </c>
      <c r="AQ697" s="88">
        <f>AVERAGEIFS(Applicability!$M:$M,Applicability!$A:$A,AK697,Applicability!$B:$B,AM697,Applicability!$C:$C,AL697)</f>
        <v>0.4</v>
      </c>
      <c r="AR697">
        <v>6</v>
      </c>
      <c r="AS697" s="87">
        <f t="shared" si="92"/>
        <v>0.36000000000000004</v>
      </c>
      <c r="AT697" s="88">
        <f t="shared" si="95"/>
        <v>0.36000000000000004</v>
      </c>
    </row>
    <row r="698" spans="1:46">
      <c r="A698" t="s">
        <v>277</v>
      </c>
      <c r="B698" t="s">
        <v>304</v>
      </c>
      <c r="C698" t="s">
        <v>201</v>
      </c>
      <c r="D698" t="s">
        <v>316</v>
      </c>
      <c r="E698" t="s">
        <v>232</v>
      </c>
      <c r="G698" t="s">
        <v>386</v>
      </c>
      <c r="H698" s="88">
        <f>AVERAGEIFS(Applicability!$M:$M,Applicability!$A:$A,B698,Applicability!$B:$B,D698,Applicability!$C:$C,C698)</f>
        <v>0.8</v>
      </c>
      <c r="I698">
        <v>6</v>
      </c>
      <c r="J698" s="87">
        <f t="shared" si="90"/>
        <v>0.72000000000000008</v>
      </c>
      <c r="K698" s="88">
        <f t="shared" si="93"/>
        <v>0.72000000000000008</v>
      </c>
      <c r="V698" t="s">
        <v>277</v>
      </c>
      <c r="W698" t="s">
        <v>304</v>
      </c>
      <c r="X698" t="s">
        <v>201</v>
      </c>
      <c r="Y698" t="s">
        <v>316</v>
      </c>
      <c r="Z698" t="s">
        <v>232</v>
      </c>
      <c r="AB698" t="s">
        <v>386</v>
      </c>
      <c r="AC698" s="88">
        <f>AVERAGEIFS(Applicability!$M:$M,Applicability!$A:$A,W698,Applicability!$B:$B,Y698,Applicability!$C:$C,X698)</f>
        <v>0.8</v>
      </c>
      <c r="AD698">
        <v>6</v>
      </c>
      <c r="AE698" s="87">
        <f t="shared" si="91"/>
        <v>0.72000000000000008</v>
      </c>
      <c r="AF698" s="88">
        <f t="shared" si="94"/>
        <v>0.72000000000000008</v>
      </c>
      <c r="AJ698" t="s">
        <v>277</v>
      </c>
      <c r="AK698" t="s">
        <v>304</v>
      </c>
      <c r="AL698" t="s">
        <v>201</v>
      </c>
      <c r="AM698" t="s">
        <v>316</v>
      </c>
      <c r="AN698" t="s">
        <v>232</v>
      </c>
      <c r="AP698" t="s">
        <v>386</v>
      </c>
      <c r="AQ698" s="88">
        <f>AVERAGEIFS(Applicability!$M:$M,Applicability!$A:$A,AK698,Applicability!$B:$B,AM698,Applicability!$C:$C,AL698)</f>
        <v>0.8</v>
      </c>
      <c r="AR698">
        <v>6</v>
      </c>
      <c r="AS698" s="87">
        <f t="shared" si="92"/>
        <v>0.72000000000000008</v>
      </c>
      <c r="AT698" s="88">
        <f t="shared" si="95"/>
        <v>0.72000000000000008</v>
      </c>
    </row>
    <row r="699" spans="1:46">
      <c r="A699" t="s">
        <v>277</v>
      </c>
      <c r="B699" t="s">
        <v>305</v>
      </c>
      <c r="C699" t="s">
        <v>279</v>
      </c>
      <c r="D699" t="s">
        <v>88</v>
      </c>
      <c r="E699" t="s">
        <v>232</v>
      </c>
      <c r="G699" t="s">
        <v>386</v>
      </c>
      <c r="H699" s="88">
        <f>AVERAGEIFS(Applicability!$M:$M,Applicability!$A:$A,B699,Applicability!$B:$B,D699,Applicability!$C:$C,C699)</f>
        <v>0.14249999999999996</v>
      </c>
      <c r="I699">
        <v>12</v>
      </c>
      <c r="J699" s="88">
        <v>0</v>
      </c>
      <c r="K699" s="88">
        <f t="shared" si="93"/>
        <v>0</v>
      </c>
      <c r="V699" t="s">
        <v>277</v>
      </c>
      <c r="W699" t="s">
        <v>305</v>
      </c>
      <c r="X699" t="s">
        <v>279</v>
      </c>
      <c r="Y699" t="s">
        <v>88</v>
      </c>
      <c r="Z699" t="s">
        <v>232</v>
      </c>
      <c r="AB699" t="s">
        <v>386</v>
      </c>
      <c r="AC699" s="88">
        <f>AVERAGEIFS(Applicability!$M:$M,Applicability!$A:$A,W699,Applicability!$B:$B,Y699,Applicability!$C:$C,X699)</f>
        <v>0.14249999999999996</v>
      </c>
      <c r="AD699">
        <v>12</v>
      </c>
      <c r="AE699" s="88">
        <v>0</v>
      </c>
      <c r="AF699" s="88">
        <f t="shared" si="94"/>
        <v>0</v>
      </c>
      <c r="AJ699" t="s">
        <v>277</v>
      </c>
      <c r="AK699" t="s">
        <v>305</v>
      </c>
      <c r="AL699" t="s">
        <v>279</v>
      </c>
      <c r="AM699" t="s">
        <v>88</v>
      </c>
      <c r="AN699" t="s">
        <v>232</v>
      </c>
      <c r="AP699" t="s">
        <v>386</v>
      </c>
      <c r="AQ699" s="88">
        <f>AVERAGEIFS(Applicability!$M:$M,Applicability!$A:$A,AK699,Applicability!$B:$B,AM699,Applicability!$C:$C,AL699)</f>
        <v>0.14249999999999996</v>
      </c>
      <c r="AR699">
        <v>12</v>
      </c>
      <c r="AS699" s="88">
        <v>0</v>
      </c>
      <c r="AT699" s="88">
        <f t="shared" si="95"/>
        <v>0</v>
      </c>
    </row>
    <row r="700" spans="1:46">
      <c r="A700" t="s">
        <v>277</v>
      </c>
      <c r="B700" t="s">
        <v>305</v>
      </c>
      <c r="C700" t="s">
        <v>279</v>
      </c>
      <c r="D700" t="s">
        <v>199</v>
      </c>
      <c r="E700" t="s">
        <v>232</v>
      </c>
      <c r="G700" t="s">
        <v>386</v>
      </c>
      <c r="H700" s="88">
        <f>AVERAGEIFS(Applicability!$M:$M,Applicability!$A:$A,B700,Applicability!$B:$B,D700,Applicability!$C:$C,C700)</f>
        <v>0.14249999999999996</v>
      </c>
      <c r="I700">
        <v>12</v>
      </c>
      <c r="J700" s="88">
        <v>0</v>
      </c>
      <c r="K700" s="88">
        <f t="shared" si="93"/>
        <v>0</v>
      </c>
      <c r="V700" t="s">
        <v>277</v>
      </c>
      <c r="W700" t="s">
        <v>305</v>
      </c>
      <c r="X700" t="s">
        <v>279</v>
      </c>
      <c r="Y700" t="s">
        <v>199</v>
      </c>
      <c r="Z700" t="s">
        <v>232</v>
      </c>
      <c r="AB700" t="s">
        <v>386</v>
      </c>
      <c r="AC700" s="88">
        <f>AVERAGEIFS(Applicability!$M:$M,Applicability!$A:$A,W700,Applicability!$B:$B,Y700,Applicability!$C:$C,X700)</f>
        <v>0.14249999999999996</v>
      </c>
      <c r="AD700">
        <v>12</v>
      </c>
      <c r="AE700" s="88">
        <v>0</v>
      </c>
      <c r="AF700" s="88">
        <f t="shared" si="94"/>
        <v>0</v>
      </c>
      <c r="AJ700" t="s">
        <v>277</v>
      </c>
      <c r="AK700" t="s">
        <v>305</v>
      </c>
      <c r="AL700" t="s">
        <v>279</v>
      </c>
      <c r="AM700" t="s">
        <v>199</v>
      </c>
      <c r="AN700" t="s">
        <v>232</v>
      </c>
      <c r="AP700" t="s">
        <v>386</v>
      </c>
      <c r="AQ700" s="88">
        <f>AVERAGEIFS(Applicability!$M:$M,Applicability!$A:$A,AK700,Applicability!$B:$B,AM700,Applicability!$C:$C,AL700)</f>
        <v>0.14249999999999996</v>
      </c>
      <c r="AR700">
        <v>12</v>
      </c>
      <c r="AS700" s="88">
        <v>0</v>
      </c>
      <c r="AT700" s="88">
        <f t="shared" si="95"/>
        <v>0</v>
      </c>
    </row>
    <row r="701" spans="1:46">
      <c r="A701" t="s">
        <v>277</v>
      </c>
      <c r="B701" t="s">
        <v>305</v>
      </c>
      <c r="C701" t="s">
        <v>279</v>
      </c>
      <c r="D701" t="s">
        <v>316</v>
      </c>
      <c r="E701" t="s">
        <v>232</v>
      </c>
      <c r="G701" t="s">
        <v>386</v>
      </c>
      <c r="H701" s="88">
        <f>AVERAGEIFS(Applicability!$M:$M,Applicability!$A:$A,B701,Applicability!$B:$B,D701,Applicability!$C:$C,C701)</f>
        <v>0.14249999999999996</v>
      </c>
      <c r="I701">
        <v>12</v>
      </c>
      <c r="J701" s="88">
        <v>0</v>
      </c>
      <c r="K701" s="88">
        <f t="shared" si="93"/>
        <v>0</v>
      </c>
      <c r="V701" t="s">
        <v>277</v>
      </c>
      <c r="W701" t="s">
        <v>305</v>
      </c>
      <c r="X701" t="s">
        <v>279</v>
      </c>
      <c r="Y701" t="s">
        <v>316</v>
      </c>
      <c r="Z701" t="s">
        <v>232</v>
      </c>
      <c r="AB701" t="s">
        <v>386</v>
      </c>
      <c r="AC701" s="88">
        <f>AVERAGEIFS(Applicability!$M:$M,Applicability!$A:$A,W701,Applicability!$B:$B,Y701,Applicability!$C:$C,X701)</f>
        <v>0.14249999999999996</v>
      </c>
      <c r="AD701">
        <v>12</v>
      </c>
      <c r="AE701" s="88">
        <v>0</v>
      </c>
      <c r="AF701" s="88">
        <f t="shared" si="94"/>
        <v>0</v>
      </c>
      <c r="AJ701" t="s">
        <v>277</v>
      </c>
      <c r="AK701" t="s">
        <v>305</v>
      </c>
      <c r="AL701" t="s">
        <v>279</v>
      </c>
      <c r="AM701" t="s">
        <v>316</v>
      </c>
      <c r="AN701" t="s">
        <v>232</v>
      </c>
      <c r="AP701" t="s">
        <v>386</v>
      </c>
      <c r="AQ701" s="88">
        <f>AVERAGEIFS(Applicability!$M:$M,Applicability!$A:$A,AK701,Applicability!$B:$B,AM701,Applicability!$C:$C,AL701)</f>
        <v>0.14249999999999996</v>
      </c>
      <c r="AR701">
        <v>12</v>
      </c>
      <c r="AS701" s="88">
        <v>0</v>
      </c>
      <c r="AT701" s="88">
        <f t="shared" si="95"/>
        <v>0</v>
      </c>
    </row>
    <row r="702" spans="1:46">
      <c r="A702" t="s">
        <v>277</v>
      </c>
      <c r="B702" t="s">
        <v>305</v>
      </c>
      <c r="C702" t="s">
        <v>201</v>
      </c>
      <c r="D702" t="s">
        <v>88</v>
      </c>
      <c r="E702" t="s">
        <v>232</v>
      </c>
      <c r="G702" t="s">
        <v>386</v>
      </c>
      <c r="H702" s="88">
        <f>AVERAGEIFS(Applicability!$M:$M,Applicability!$A:$A,B702,Applicability!$B:$B,D702,Applicability!$C:$C,C702)</f>
        <v>0.14249999999999996</v>
      </c>
      <c r="I702">
        <v>12</v>
      </c>
      <c r="J702" s="88">
        <v>0</v>
      </c>
      <c r="K702" s="88">
        <f t="shared" si="93"/>
        <v>0</v>
      </c>
      <c r="V702" t="s">
        <v>277</v>
      </c>
      <c r="W702" t="s">
        <v>305</v>
      </c>
      <c r="X702" t="s">
        <v>201</v>
      </c>
      <c r="Y702" t="s">
        <v>88</v>
      </c>
      <c r="Z702" t="s">
        <v>232</v>
      </c>
      <c r="AB702" t="s">
        <v>386</v>
      </c>
      <c r="AC702" s="88">
        <f>AVERAGEIFS(Applicability!$M:$M,Applicability!$A:$A,W702,Applicability!$B:$B,Y702,Applicability!$C:$C,X702)</f>
        <v>0.14249999999999996</v>
      </c>
      <c r="AD702">
        <v>12</v>
      </c>
      <c r="AE702" s="88">
        <v>0</v>
      </c>
      <c r="AF702" s="88">
        <f t="shared" si="94"/>
        <v>0</v>
      </c>
      <c r="AJ702" t="s">
        <v>277</v>
      </c>
      <c r="AK702" t="s">
        <v>305</v>
      </c>
      <c r="AL702" t="s">
        <v>201</v>
      </c>
      <c r="AM702" t="s">
        <v>88</v>
      </c>
      <c r="AN702" t="s">
        <v>232</v>
      </c>
      <c r="AP702" t="s">
        <v>386</v>
      </c>
      <c r="AQ702" s="88">
        <f>AVERAGEIFS(Applicability!$M:$M,Applicability!$A:$A,AK702,Applicability!$B:$B,AM702,Applicability!$C:$C,AL702)</f>
        <v>0.14249999999999996</v>
      </c>
      <c r="AR702">
        <v>12</v>
      </c>
      <c r="AS702" s="88">
        <v>0</v>
      </c>
      <c r="AT702" s="88">
        <f t="shared" si="95"/>
        <v>0</v>
      </c>
    </row>
    <row r="703" spans="1:46">
      <c r="A703" t="s">
        <v>277</v>
      </c>
      <c r="B703" t="s">
        <v>305</v>
      </c>
      <c r="C703" t="s">
        <v>201</v>
      </c>
      <c r="D703" t="s">
        <v>199</v>
      </c>
      <c r="E703" t="s">
        <v>232</v>
      </c>
      <c r="G703" t="s">
        <v>386</v>
      </c>
      <c r="H703" s="88">
        <f>AVERAGEIFS(Applicability!$M:$M,Applicability!$A:$A,B703,Applicability!$B:$B,D703,Applicability!$C:$C,C703)</f>
        <v>0.14249999999999996</v>
      </c>
      <c r="I703">
        <v>12</v>
      </c>
      <c r="J703" s="88">
        <v>0</v>
      </c>
      <c r="K703" s="88">
        <f t="shared" si="93"/>
        <v>0</v>
      </c>
      <c r="V703" t="s">
        <v>277</v>
      </c>
      <c r="W703" t="s">
        <v>305</v>
      </c>
      <c r="X703" t="s">
        <v>201</v>
      </c>
      <c r="Y703" t="s">
        <v>199</v>
      </c>
      <c r="Z703" t="s">
        <v>232</v>
      </c>
      <c r="AB703" t="s">
        <v>386</v>
      </c>
      <c r="AC703" s="88">
        <f>AVERAGEIFS(Applicability!$M:$M,Applicability!$A:$A,W703,Applicability!$B:$B,Y703,Applicability!$C:$C,X703)</f>
        <v>0.14249999999999996</v>
      </c>
      <c r="AD703">
        <v>12</v>
      </c>
      <c r="AE703" s="88">
        <v>0</v>
      </c>
      <c r="AF703" s="88">
        <f t="shared" si="94"/>
        <v>0</v>
      </c>
      <c r="AJ703" t="s">
        <v>277</v>
      </c>
      <c r="AK703" t="s">
        <v>305</v>
      </c>
      <c r="AL703" t="s">
        <v>201</v>
      </c>
      <c r="AM703" t="s">
        <v>199</v>
      </c>
      <c r="AN703" t="s">
        <v>232</v>
      </c>
      <c r="AP703" t="s">
        <v>386</v>
      </c>
      <c r="AQ703" s="88">
        <f>AVERAGEIFS(Applicability!$M:$M,Applicability!$A:$A,AK703,Applicability!$B:$B,AM703,Applicability!$C:$C,AL703)</f>
        <v>0.14249999999999996</v>
      </c>
      <c r="AR703">
        <v>12</v>
      </c>
      <c r="AS703" s="88">
        <v>0</v>
      </c>
      <c r="AT703" s="88">
        <f t="shared" si="95"/>
        <v>0</v>
      </c>
    </row>
    <row r="704" spans="1:46">
      <c r="A704" t="s">
        <v>277</v>
      </c>
      <c r="B704" t="s">
        <v>305</v>
      </c>
      <c r="C704" t="s">
        <v>201</v>
      </c>
      <c r="D704" t="s">
        <v>316</v>
      </c>
      <c r="E704" t="s">
        <v>232</v>
      </c>
      <c r="G704" t="s">
        <v>386</v>
      </c>
      <c r="H704" s="88">
        <f>AVERAGEIFS(Applicability!$M:$M,Applicability!$A:$A,B704,Applicability!$B:$B,D704,Applicability!$C:$C,C704)</f>
        <v>0.14249999999999996</v>
      </c>
      <c r="I704">
        <v>12</v>
      </c>
      <c r="J704" s="88">
        <v>0</v>
      </c>
      <c r="K704" s="88">
        <f t="shared" si="93"/>
        <v>0</v>
      </c>
      <c r="V704" t="s">
        <v>277</v>
      </c>
      <c r="W704" t="s">
        <v>305</v>
      </c>
      <c r="X704" t="s">
        <v>201</v>
      </c>
      <c r="Y704" t="s">
        <v>316</v>
      </c>
      <c r="Z704" t="s">
        <v>232</v>
      </c>
      <c r="AB704" t="s">
        <v>386</v>
      </c>
      <c r="AC704" s="88">
        <f>AVERAGEIFS(Applicability!$M:$M,Applicability!$A:$A,W704,Applicability!$B:$B,Y704,Applicability!$C:$C,X704)</f>
        <v>0.14249999999999996</v>
      </c>
      <c r="AD704">
        <v>12</v>
      </c>
      <c r="AE704" s="88">
        <v>0</v>
      </c>
      <c r="AF704" s="88">
        <f t="shared" si="94"/>
        <v>0</v>
      </c>
      <c r="AJ704" t="s">
        <v>277</v>
      </c>
      <c r="AK704" t="s">
        <v>305</v>
      </c>
      <c r="AL704" t="s">
        <v>201</v>
      </c>
      <c r="AM704" t="s">
        <v>316</v>
      </c>
      <c r="AN704" t="s">
        <v>232</v>
      </c>
      <c r="AP704" t="s">
        <v>386</v>
      </c>
      <c r="AQ704" s="88">
        <f>AVERAGEIFS(Applicability!$M:$M,Applicability!$A:$A,AK704,Applicability!$B:$B,AM704,Applicability!$C:$C,AL704)</f>
        <v>0.14249999999999996</v>
      </c>
      <c r="AR704">
        <v>12</v>
      </c>
      <c r="AS704" s="88">
        <v>0</v>
      </c>
      <c r="AT704" s="88">
        <f t="shared" si="95"/>
        <v>0</v>
      </c>
    </row>
    <row r="705" spans="1:46">
      <c r="A705" t="s">
        <v>277</v>
      </c>
      <c r="B705" t="s">
        <v>305</v>
      </c>
      <c r="C705" t="s">
        <v>279</v>
      </c>
      <c r="D705" t="s">
        <v>88</v>
      </c>
      <c r="E705" t="s">
        <v>234</v>
      </c>
      <c r="G705" t="s">
        <v>386</v>
      </c>
      <c r="H705" s="88">
        <f>AVERAGEIFS(Applicability!$M:$M,Applicability!$A:$A,B705,Applicability!$B:$B,D705,Applicability!$C:$C,C705)</f>
        <v>0.14249999999999996</v>
      </c>
      <c r="I705">
        <v>12</v>
      </c>
      <c r="J705" s="88">
        <v>0</v>
      </c>
      <c r="K705" s="88">
        <f t="shared" si="93"/>
        <v>0</v>
      </c>
      <c r="V705" t="s">
        <v>277</v>
      </c>
      <c r="W705" t="s">
        <v>305</v>
      </c>
      <c r="X705" t="s">
        <v>279</v>
      </c>
      <c r="Y705" t="s">
        <v>88</v>
      </c>
      <c r="Z705" t="s">
        <v>234</v>
      </c>
      <c r="AB705" t="s">
        <v>386</v>
      </c>
      <c r="AC705" s="88">
        <f>AVERAGEIFS(Applicability!$M:$M,Applicability!$A:$A,W705,Applicability!$B:$B,Y705,Applicability!$C:$C,X705)</f>
        <v>0.14249999999999996</v>
      </c>
      <c r="AD705">
        <v>12</v>
      </c>
      <c r="AE705" s="88">
        <v>0</v>
      </c>
      <c r="AF705" s="88">
        <f t="shared" si="94"/>
        <v>0</v>
      </c>
      <c r="AJ705" t="s">
        <v>277</v>
      </c>
      <c r="AK705" t="s">
        <v>305</v>
      </c>
      <c r="AL705" t="s">
        <v>279</v>
      </c>
      <c r="AM705" t="s">
        <v>88</v>
      </c>
      <c r="AN705" t="s">
        <v>234</v>
      </c>
      <c r="AP705" t="s">
        <v>386</v>
      </c>
      <c r="AQ705" s="88">
        <f>AVERAGEIFS(Applicability!$M:$M,Applicability!$A:$A,AK705,Applicability!$B:$B,AM705,Applicability!$C:$C,AL705)</f>
        <v>0.14249999999999996</v>
      </c>
      <c r="AR705">
        <v>12</v>
      </c>
      <c r="AS705" s="88">
        <v>0</v>
      </c>
      <c r="AT705" s="88">
        <f t="shared" si="95"/>
        <v>0</v>
      </c>
    </row>
    <row r="706" spans="1:46">
      <c r="A706" t="s">
        <v>277</v>
      </c>
      <c r="B706" t="s">
        <v>305</v>
      </c>
      <c r="C706" t="s">
        <v>279</v>
      </c>
      <c r="D706" t="s">
        <v>199</v>
      </c>
      <c r="E706" t="s">
        <v>234</v>
      </c>
      <c r="G706" t="s">
        <v>386</v>
      </c>
      <c r="H706" s="88">
        <f>AVERAGEIFS(Applicability!$M:$M,Applicability!$A:$A,B706,Applicability!$B:$B,D706,Applicability!$C:$C,C706)</f>
        <v>0.14249999999999996</v>
      </c>
      <c r="I706">
        <v>12</v>
      </c>
      <c r="J706" s="88">
        <v>0</v>
      </c>
      <c r="K706" s="88">
        <f t="shared" si="93"/>
        <v>0</v>
      </c>
      <c r="V706" t="s">
        <v>277</v>
      </c>
      <c r="W706" t="s">
        <v>305</v>
      </c>
      <c r="X706" t="s">
        <v>279</v>
      </c>
      <c r="Y706" t="s">
        <v>199</v>
      </c>
      <c r="Z706" t="s">
        <v>234</v>
      </c>
      <c r="AB706" t="s">
        <v>386</v>
      </c>
      <c r="AC706" s="88">
        <f>AVERAGEIFS(Applicability!$M:$M,Applicability!$A:$A,W706,Applicability!$B:$B,Y706,Applicability!$C:$C,X706)</f>
        <v>0.14249999999999996</v>
      </c>
      <c r="AD706">
        <v>12</v>
      </c>
      <c r="AE706" s="88">
        <v>0</v>
      </c>
      <c r="AF706" s="88">
        <f t="shared" si="94"/>
        <v>0</v>
      </c>
      <c r="AJ706" t="s">
        <v>277</v>
      </c>
      <c r="AK706" t="s">
        <v>305</v>
      </c>
      <c r="AL706" t="s">
        <v>279</v>
      </c>
      <c r="AM706" t="s">
        <v>199</v>
      </c>
      <c r="AN706" t="s">
        <v>234</v>
      </c>
      <c r="AP706" t="s">
        <v>386</v>
      </c>
      <c r="AQ706" s="88">
        <f>AVERAGEIFS(Applicability!$M:$M,Applicability!$A:$A,AK706,Applicability!$B:$B,AM706,Applicability!$C:$C,AL706)</f>
        <v>0.14249999999999996</v>
      </c>
      <c r="AR706">
        <v>12</v>
      </c>
      <c r="AS706" s="88">
        <v>0</v>
      </c>
      <c r="AT706" s="88">
        <f t="shared" si="95"/>
        <v>0</v>
      </c>
    </row>
    <row r="707" spans="1:46">
      <c r="A707" t="s">
        <v>277</v>
      </c>
      <c r="B707" t="s">
        <v>305</v>
      </c>
      <c r="C707" t="s">
        <v>279</v>
      </c>
      <c r="D707" t="s">
        <v>316</v>
      </c>
      <c r="E707" t="s">
        <v>234</v>
      </c>
      <c r="G707" t="s">
        <v>386</v>
      </c>
      <c r="H707" s="88">
        <f>AVERAGEIFS(Applicability!$M:$M,Applicability!$A:$A,B707,Applicability!$B:$B,D707,Applicability!$C:$C,C707)</f>
        <v>0.14249999999999996</v>
      </c>
      <c r="I707">
        <v>12</v>
      </c>
      <c r="J707" s="88">
        <v>0</v>
      </c>
      <c r="K707" s="88">
        <f t="shared" si="93"/>
        <v>0</v>
      </c>
      <c r="V707" t="s">
        <v>277</v>
      </c>
      <c r="W707" t="s">
        <v>305</v>
      </c>
      <c r="X707" t="s">
        <v>279</v>
      </c>
      <c r="Y707" t="s">
        <v>316</v>
      </c>
      <c r="Z707" t="s">
        <v>234</v>
      </c>
      <c r="AB707" t="s">
        <v>386</v>
      </c>
      <c r="AC707" s="88">
        <f>AVERAGEIFS(Applicability!$M:$M,Applicability!$A:$A,W707,Applicability!$B:$B,Y707,Applicability!$C:$C,X707)</f>
        <v>0.14249999999999996</v>
      </c>
      <c r="AD707">
        <v>12</v>
      </c>
      <c r="AE707" s="88">
        <v>0</v>
      </c>
      <c r="AF707" s="88">
        <f t="shared" si="94"/>
        <v>0</v>
      </c>
      <c r="AJ707" t="s">
        <v>277</v>
      </c>
      <c r="AK707" t="s">
        <v>305</v>
      </c>
      <c r="AL707" t="s">
        <v>279</v>
      </c>
      <c r="AM707" t="s">
        <v>316</v>
      </c>
      <c r="AN707" t="s">
        <v>234</v>
      </c>
      <c r="AP707" t="s">
        <v>386</v>
      </c>
      <c r="AQ707" s="88">
        <f>AVERAGEIFS(Applicability!$M:$M,Applicability!$A:$A,AK707,Applicability!$B:$B,AM707,Applicability!$C:$C,AL707)</f>
        <v>0.14249999999999996</v>
      </c>
      <c r="AR707">
        <v>12</v>
      </c>
      <c r="AS707" s="88">
        <v>0</v>
      </c>
      <c r="AT707" s="88">
        <f t="shared" si="95"/>
        <v>0</v>
      </c>
    </row>
    <row r="708" spans="1:46">
      <c r="A708" t="s">
        <v>277</v>
      </c>
      <c r="B708" t="s">
        <v>305</v>
      </c>
      <c r="C708" t="s">
        <v>201</v>
      </c>
      <c r="D708" t="s">
        <v>88</v>
      </c>
      <c r="E708" t="s">
        <v>234</v>
      </c>
      <c r="G708" t="s">
        <v>386</v>
      </c>
      <c r="H708" s="88">
        <f>AVERAGEIFS(Applicability!$M:$M,Applicability!$A:$A,B708,Applicability!$B:$B,D708,Applicability!$C:$C,C708)</f>
        <v>0.14249999999999996</v>
      </c>
      <c r="I708">
        <v>12</v>
      </c>
      <c r="J708" s="88">
        <v>0</v>
      </c>
      <c r="K708" s="88">
        <f t="shared" si="93"/>
        <v>0</v>
      </c>
      <c r="V708" t="s">
        <v>277</v>
      </c>
      <c r="W708" t="s">
        <v>305</v>
      </c>
      <c r="X708" t="s">
        <v>201</v>
      </c>
      <c r="Y708" t="s">
        <v>88</v>
      </c>
      <c r="Z708" t="s">
        <v>234</v>
      </c>
      <c r="AB708" t="s">
        <v>386</v>
      </c>
      <c r="AC708" s="88">
        <f>AVERAGEIFS(Applicability!$M:$M,Applicability!$A:$A,W708,Applicability!$B:$B,Y708,Applicability!$C:$C,X708)</f>
        <v>0.14249999999999996</v>
      </c>
      <c r="AD708">
        <v>12</v>
      </c>
      <c r="AE708" s="88">
        <v>0</v>
      </c>
      <c r="AF708" s="88">
        <f t="shared" si="94"/>
        <v>0</v>
      </c>
      <c r="AJ708" t="s">
        <v>277</v>
      </c>
      <c r="AK708" t="s">
        <v>305</v>
      </c>
      <c r="AL708" t="s">
        <v>201</v>
      </c>
      <c r="AM708" t="s">
        <v>88</v>
      </c>
      <c r="AN708" t="s">
        <v>234</v>
      </c>
      <c r="AP708" t="s">
        <v>386</v>
      </c>
      <c r="AQ708" s="88">
        <f>AVERAGEIFS(Applicability!$M:$M,Applicability!$A:$A,AK708,Applicability!$B:$B,AM708,Applicability!$C:$C,AL708)</f>
        <v>0.14249999999999996</v>
      </c>
      <c r="AR708">
        <v>12</v>
      </c>
      <c r="AS708" s="88">
        <v>0</v>
      </c>
      <c r="AT708" s="88">
        <f t="shared" si="95"/>
        <v>0</v>
      </c>
    </row>
    <row r="709" spans="1:46">
      <c r="A709" t="s">
        <v>277</v>
      </c>
      <c r="B709" t="s">
        <v>305</v>
      </c>
      <c r="C709" t="s">
        <v>201</v>
      </c>
      <c r="D709" t="s">
        <v>199</v>
      </c>
      <c r="E709" t="s">
        <v>234</v>
      </c>
      <c r="G709" t="s">
        <v>386</v>
      </c>
      <c r="H709" s="88">
        <f>AVERAGEIFS(Applicability!$M:$M,Applicability!$A:$A,B709,Applicability!$B:$B,D709,Applicability!$C:$C,C709)</f>
        <v>0.14249999999999996</v>
      </c>
      <c r="I709">
        <v>12</v>
      </c>
      <c r="J709" s="88">
        <v>0</v>
      </c>
      <c r="K709" s="88">
        <f t="shared" si="93"/>
        <v>0</v>
      </c>
      <c r="V709" t="s">
        <v>277</v>
      </c>
      <c r="W709" t="s">
        <v>305</v>
      </c>
      <c r="X709" t="s">
        <v>201</v>
      </c>
      <c r="Y709" t="s">
        <v>199</v>
      </c>
      <c r="Z709" t="s">
        <v>234</v>
      </c>
      <c r="AB709" t="s">
        <v>386</v>
      </c>
      <c r="AC709" s="88">
        <f>AVERAGEIFS(Applicability!$M:$M,Applicability!$A:$A,W709,Applicability!$B:$B,Y709,Applicability!$C:$C,X709)</f>
        <v>0.14249999999999996</v>
      </c>
      <c r="AD709">
        <v>12</v>
      </c>
      <c r="AE709" s="88">
        <v>0</v>
      </c>
      <c r="AF709" s="88">
        <f t="shared" si="94"/>
        <v>0</v>
      </c>
      <c r="AJ709" t="s">
        <v>277</v>
      </c>
      <c r="AK709" t="s">
        <v>305</v>
      </c>
      <c r="AL709" t="s">
        <v>201</v>
      </c>
      <c r="AM709" t="s">
        <v>199</v>
      </c>
      <c r="AN709" t="s">
        <v>234</v>
      </c>
      <c r="AP709" t="s">
        <v>386</v>
      </c>
      <c r="AQ709" s="88">
        <f>AVERAGEIFS(Applicability!$M:$M,Applicability!$A:$A,AK709,Applicability!$B:$B,AM709,Applicability!$C:$C,AL709)</f>
        <v>0.14249999999999996</v>
      </c>
      <c r="AR709">
        <v>12</v>
      </c>
      <c r="AS709" s="88">
        <v>0</v>
      </c>
      <c r="AT709" s="88">
        <f t="shared" si="95"/>
        <v>0</v>
      </c>
    </row>
    <row r="710" spans="1:46">
      <c r="A710" t="s">
        <v>277</v>
      </c>
      <c r="B710" t="s">
        <v>305</v>
      </c>
      <c r="C710" t="s">
        <v>201</v>
      </c>
      <c r="D710" t="s">
        <v>316</v>
      </c>
      <c r="E710" t="s">
        <v>234</v>
      </c>
      <c r="G710" t="s">
        <v>386</v>
      </c>
      <c r="H710" s="88">
        <f>AVERAGEIFS(Applicability!$M:$M,Applicability!$A:$A,B710,Applicability!$B:$B,D710,Applicability!$C:$C,C710)</f>
        <v>0.14249999999999996</v>
      </c>
      <c r="I710">
        <v>12</v>
      </c>
      <c r="J710" s="88">
        <v>0</v>
      </c>
      <c r="K710" s="88">
        <f t="shared" si="93"/>
        <v>0</v>
      </c>
      <c r="V710" t="s">
        <v>277</v>
      </c>
      <c r="W710" t="s">
        <v>305</v>
      </c>
      <c r="X710" t="s">
        <v>201</v>
      </c>
      <c r="Y710" t="s">
        <v>316</v>
      </c>
      <c r="Z710" t="s">
        <v>234</v>
      </c>
      <c r="AB710" t="s">
        <v>386</v>
      </c>
      <c r="AC710" s="88">
        <f>AVERAGEIFS(Applicability!$M:$M,Applicability!$A:$A,W710,Applicability!$B:$B,Y710,Applicability!$C:$C,X710)</f>
        <v>0.14249999999999996</v>
      </c>
      <c r="AD710">
        <v>12</v>
      </c>
      <c r="AE710" s="88">
        <v>0</v>
      </c>
      <c r="AF710" s="88">
        <f t="shared" si="94"/>
        <v>0</v>
      </c>
      <c r="AJ710" t="s">
        <v>277</v>
      </c>
      <c r="AK710" t="s">
        <v>305</v>
      </c>
      <c r="AL710" t="s">
        <v>201</v>
      </c>
      <c r="AM710" t="s">
        <v>316</v>
      </c>
      <c r="AN710" t="s">
        <v>234</v>
      </c>
      <c r="AP710" t="s">
        <v>386</v>
      </c>
      <c r="AQ710" s="88">
        <f>AVERAGEIFS(Applicability!$M:$M,Applicability!$A:$A,AK710,Applicability!$B:$B,AM710,Applicability!$C:$C,AL710)</f>
        <v>0.14249999999999996</v>
      </c>
      <c r="AR710">
        <v>12</v>
      </c>
      <c r="AS710" s="88">
        <v>0</v>
      </c>
      <c r="AT710" s="88">
        <f t="shared" si="95"/>
        <v>0</v>
      </c>
    </row>
    <row r="711" spans="1:46">
      <c r="A711" t="s">
        <v>277</v>
      </c>
      <c r="B711" t="s">
        <v>306</v>
      </c>
      <c r="C711" t="s">
        <v>279</v>
      </c>
      <c r="D711" t="s">
        <v>88</v>
      </c>
      <c r="E711" t="s">
        <v>232</v>
      </c>
      <c r="G711" t="s">
        <v>386</v>
      </c>
      <c r="H711" s="88">
        <f>AVERAGEIFS(Applicability!$M:$M,Applicability!$A:$A,B711,Applicability!$B:$B,D711,Applicability!$C:$C,C711)</f>
        <v>4.500000000000004E-2</v>
      </c>
      <c r="K711" s="88">
        <f t="shared" si="93"/>
        <v>4.500000000000004E-2</v>
      </c>
      <c r="V711" t="s">
        <v>277</v>
      </c>
      <c r="W711" t="s">
        <v>306</v>
      </c>
      <c r="X711" t="s">
        <v>279</v>
      </c>
      <c r="Y711" t="s">
        <v>88</v>
      </c>
      <c r="Z711" t="s">
        <v>232</v>
      </c>
      <c r="AB711" t="s">
        <v>386</v>
      </c>
      <c r="AC711" s="88">
        <f>AVERAGEIFS(Applicability!$M:$M,Applicability!$A:$A,W711,Applicability!$B:$B,Y711,Applicability!$C:$C,X711)</f>
        <v>4.500000000000004E-2</v>
      </c>
      <c r="AF711" s="88">
        <f t="shared" si="94"/>
        <v>4.500000000000004E-2</v>
      </c>
      <c r="AJ711" t="s">
        <v>277</v>
      </c>
      <c r="AK711" t="s">
        <v>306</v>
      </c>
      <c r="AL711" t="s">
        <v>279</v>
      </c>
      <c r="AM711" t="s">
        <v>88</v>
      </c>
      <c r="AN711" t="s">
        <v>232</v>
      </c>
      <c r="AP711" t="s">
        <v>386</v>
      </c>
      <c r="AQ711" s="88">
        <f>AVERAGEIFS(Applicability!$M:$M,Applicability!$A:$A,AK711,Applicability!$B:$B,AM711,Applicability!$C:$C,AL711)</f>
        <v>4.500000000000004E-2</v>
      </c>
      <c r="AT711" s="88">
        <f t="shared" si="95"/>
        <v>4.500000000000004E-2</v>
      </c>
    </row>
    <row r="712" spans="1:46">
      <c r="A712" t="s">
        <v>277</v>
      </c>
      <c r="B712" t="s">
        <v>306</v>
      </c>
      <c r="C712" t="s">
        <v>279</v>
      </c>
      <c r="D712" t="s">
        <v>199</v>
      </c>
      <c r="E712" t="s">
        <v>232</v>
      </c>
      <c r="G712" t="s">
        <v>386</v>
      </c>
      <c r="H712" s="88">
        <f>AVERAGEIFS(Applicability!$M:$M,Applicability!$A:$A,B712,Applicability!$B:$B,D712,Applicability!$C:$C,C712)</f>
        <v>0.14999999999999997</v>
      </c>
      <c r="K712" s="88">
        <f t="shared" si="93"/>
        <v>0.14999999999999997</v>
      </c>
      <c r="V712" t="s">
        <v>277</v>
      </c>
      <c r="W712" t="s">
        <v>306</v>
      </c>
      <c r="X712" t="s">
        <v>279</v>
      </c>
      <c r="Y712" t="s">
        <v>199</v>
      </c>
      <c r="Z712" t="s">
        <v>232</v>
      </c>
      <c r="AB712" t="s">
        <v>386</v>
      </c>
      <c r="AC712" s="88">
        <f>AVERAGEIFS(Applicability!$M:$M,Applicability!$A:$A,W712,Applicability!$B:$B,Y712,Applicability!$C:$C,X712)</f>
        <v>0.14999999999999997</v>
      </c>
      <c r="AF712" s="88">
        <f t="shared" si="94"/>
        <v>0.14999999999999997</v>
      </c>
      <c r="AJ712" t="s">
        <v>277</v>
      </c>
      <c r="AK712" t="s">
        <v>306</v>
      </c>
      <c r="AL712" t="s">
        <v>279</v>
      </c>
      <c r="AM712" t="s">
        <v>199</v>
      </c>
      <c r="AN712" t="s">
        <v>232</v>
      </c>
      <c r="AP712" t="s">
        <v>386</v>
      </c>
      <c r="AQ712" s="88">
        <f>AVERAGEIFS(Applicability!$M:$M,Applicability!$A:$A,AK712,Applicability!$B:$B,AM712,Applicability!$C:$C,AL712)</f>
        <v>0.14999999999999997</v>
      </c>
      <c r="AT712" s="88">
        <f t="shared" si="95"/>
        <v>0.14999999999999997</v>
      </c>
    </row>
    <row r="713" spans="1:46">
      <c r="A713" t="s">
        <v>277</v>
      </c>
      <c r="B713" t="s">
        <v>306</v>
      </c>
      <c r="C713" t="s">
        <v>279</v>
      </c>
      <c r="D713" t="s">
        <v>316</v>
      </c>
      <c r="E713" t="s">
        <v>232</v>
      </c>
      <c r="G713" t="s">
        <v>386</v>
      </c>
      <c r="H713" s="88">
        <f>AVERAGEIFS(Applicability!$M:$M,Applicability!$A:$A,B713,Applicability!$B:$B,D713,Applicability!$C:$C,C713)</f>
        <v>6.7499999999999977E-2</v>
      </c>
      <c r="K713" s="88">
        <f t="shared" si="93"/>
        <v>6.7499999999999977E-2</v>
      </c>
      <c r="V713" t="s">
        <v>277</v>
      </c>
      <c r="W713" t="s">
        <v>306</v>
      </c>
      <c r="X713" t="s">
        <v>279</v>
      </c>
      <c r="Y713" t="s">
        <v>316</v>
      </c>
      <c r="Z713" t="s">
        <v>232</v>
      </c>
      <c r="AB713" t="s">
        <v>386</v>
      </c>
      <c r="AC713" s="88">
        <f>AVERAGEIFS(Applicability!$M:$M,Applicability!$A:$A,W713,Applicability!$B:$B,Y713,Applicability!$C:$C,X713)</f>
        <v>6.7499999999999977E-2</v>
      </c>
      <c r="AF713" s="88">
        <f t="shared" si="94"/>
        <v>6.7499999999999977E-2</v>
      </c>
      <c r="AJ713" t="s">
        <v>277</v>
      </c>
      <c r="AK713" t="s">
        <v>306</v>
      </c>
      <c r="AL713" t="s">
        <v>279</v>
      </c>
      <c r="AM713" t="s">
        <v>316</v>
      </c>
      <c r="AN713" t="s">
        <v>232</v>
      </c>
      <c r="AP713" t="s">
        <v>386</v>
      </c>
      <c r="AQ713" s="88">
        <f>AVERAGEIFS(Applicability!$M:$M,Applicability!$A:$A,AK713,Applicability!$B:$B,AM713,Applicability!$C:$C,AL713)</f>
        <v>6.7499999999999977E-2</v>
      </c>
      <c r="AT713" s="88">
        <f t="shared" si="95"/>
        <v>6.7499999999999977E-2</v>
      </c>
    </row>
    <row r="714" spans="1:46">
      <c r="A714" t="s">
        <v>277</v>
      </c>
      <c r="B714" t="s">
        <v>306</v>
      </c>
      <c r="C714" t="s">
        <v>201</v>
      </c>
      <c r="D714" t="s">
        <v>88</v>
      </c>
      <c r="E714" t="s">
        <v>232</v>
      </c>
      <c r="G714" t="s">
        <v>386</v>
      </c>
      <c r="H714" s="88">
        <f>AVERAGEIFS(Applicability!$M:$M,Applicability!$A:$A,B714,Applicability!$B:$B,D714,Applicability!$C:$C,C714)</f>
        <v>6.7499999999999977E-2</v>
      </c>
      <c r="K714" s="88">
        <f t="shared" si="93"/>
        <v>6.7499999999999977E-2</v>
      </c>
      <c r="V714" t="s">
        <v>277</v>
      </c>
      <c r="W714" t="s">
        <v>306</v>
      </c>
      <c r="X714" t="s">
        <v>201</v>
      </c>
      <c r="Y714" t="s">
        <v>88</v>
      </c>
      <c r="Z714" t="s">
        <v>232</v>
      </c>
      <c r="AB714" t="s">
        <v>386</v>
      </c>
      <c r="AC714" s="88">
        <f>AVERAGEIFS(Applicability!$M:$M,Applicability!$A:$A,W714,Applicability!$B:$B,Y714,Applicability!$C:$C,X714)</f>
        <v>6.7499999999999977E-2</v>
      </c>
      <c r="AF714" s="88">
        <f t="shared" si="94"/>
        <v>6.7499999999999977E-2</v>
      </c>
      <c r="AJ714" t="s">
        <v>277</v>
      </c>
      <c r="AK714" t="s">
        <v>306</v>
      </c>
      <c r="AL714" t="s">
        <v>201</v>
      </c>
      <c r="AM714" t="s">
        <v>88</v>
      </c>
      <c r="AN714" t="s">
        <v>232</v>
      </c>
      <c r="AP714" t="s">
        <v>386</v>
      </c>
      <c r="AQ714" s="88">
        <f>AVERAGEIFS(Applicability!$M:$M,Applicability!$A:$A,AK714,Applicability!$B:$B,AM714,Applicability!$C:$C,AL714)</f>
        <v>6.7499999999999977E-2</v>
      </c>
      <c r="AT714" s="88">
        <f t="shared" si="95"/>
        <v>6.7499999999999977E-2</v>
      </c>
    </row>
    <row r="715" spans="1:46">
      <c r="A715" t="s">
        <v>277</v>
      </c>
      <c r="B715" t="s">
        <v>306</v>
      </c>
      <c r="C715" t="s">
        <v>201</v>
      </c>
      <c r="D715" t="s">
        <v>199</v>
      </c>
      <c r="E715" t="s">
        <v>232</v>
      </c>
      <c r="G715" t="s">
        <v>386</v>
      </c>
      <c r="H715" s="88">
        <f>AVERAGEIFS(Applicability!$M:$M,Applicability!$A:$A,B715,Applicability!$B:$B,D715,Applicability!$C:$C,C715)</f>
        <v>6.7499999999999977E-2</v>
      </c>
      <c r="K715" s="88">
        <f t="shared" si="93"/>
        <v>6.7499999999999977E-2</v>
      </c>
      <c r="V715" t="s">
        <v>277</v>
      </c>
      <c r="W715" t="s">
        <v>306</v>
      </c>
      <c r="X715" t="s">
        <v>201</v>
      </c>
      <c r="Y715" t="s">
        <v>199</v>
      </c>
      <c r="Z715" t="s">
        <v>232</v>
      </c>
      <c r="AB715" t="s">
        <v>386</v>
      </c>
      <c r="AC715" s="88">
        <f>AVERAGEIFS(Applicability!$M:$M,Applicability!$A:$A,W715,Applicability!$B:$B,Y715,Applicability!$C:$C,X715)</f>
        <v>6.7499999999999977E-2</v>
      </c>
      <c r="AF715" s="88">
        <f t="shared" si="94"/>
        <v>6.7499999999999977E-2</v>
      </c>
      <c r="AJ715" t="s">
        <v>277</v>
      </c>
      <c r="AK715" t="s">
        <v>306</v>
      </c>
      <c r="AL715" t="s">
        <v>201</v>
      </c>
      <c r="AM715" t="s">
        <v>199</v>
      </c>
      <c r="AN715" t="s">
        <v>232</v>
      </c>
      <c r="AP715" t="s">
        <v>386</v>
      </c>
      <c r="AQ715" s="88">
        <f>AVERAGEIFS(Applicability!$M:$M,Applicability!$A:$A,AK715,Applicability!$B:$B,AM715,Applicability!$C:$C,AL715)</f>
        <v>6.7499999999999977E-2</v>
      </c>
      <c r="AT715" s="88">
        <f t="shared" si="95"/>
        <v>6.7499999999999977E-2</v>
      </c>
    </row>
    <row r="716" spans="1:46">
      <c r="A716" t="s">
        <v>277</v>
      </c>
      <c r="B716" t="s">
        <v>306</v>
      </c>
      <c r="C716" t="s">
        <v>201</v>
      </c>
      <c r="D716" t="s">
        <v>316</v>
      </c>
      <c r="E716" t="s">
        <v>232</v>
      </c>
      <c r="G716" t="s">
        <v>386</v>
      </c>
      <c r="H716" s="88">
        <f>AVERAGEIFS(Applicability!$M:$M,Applicability!$A:$A,B716,Applicability!$B:$B,D716,Applicability!$C:$C,C716)</f>
        <v>6.7499999999999977E-2</v>
      </c>
      <c r="K716" s="88">
        <f t="shared" si="93"/>
        <v>6.7499999999999977E-2</v>
      </c>
      <c r="V716" t="s">
        <v>277</v>
      </c>
      <c r="W716" t="s">
        <v>306</v>
      </c>
      <c r="X716" t="s">
        <v>201</v>
      </c>
      <c r="Y716" t="s">
        <v>316</v>
      </c>
      <c r="Z716" t="s">
        <v>232</v>
      </c>
      <c r="AB716" t="s">
        <v>386</v>
      </c>
      <c r="AC716" s="88">
        <f>AVERAGEIFS(Applicability!$M:$M,Applicability!$A:$A,W716,Applicability!$B:$B,Y716,Applicability!$C:$C,X716)</f>
        <v>6.7499999999999977E-2</v>
      </c>
      <c r="AF716" s="88">
        <f t="shared" si="94"/>
        <v>6.7499999999999977E-2</v>
      </c>
      <c r="AJ716" t="s">
        <v>277</v>
      </c>
      <c r="AK716" t="s">
        <v>306</v>
      </c>
      <c r="AL716" t="s">
        <v>201</v>
      </c>
      <c r="AM716" t="s">
        <v>316</v>
      </c>
      <c r="AN716" t="s">
        <v>232</v>
      </c>
      <c r="AP716" t="s">
        <v>386</v>
      </c>
      <c r="AQ716" s="88">
        <f>AVERAGEIFS(Applicability!$M:$M,Applicability!$A:$A,AK716,Applicability!$B:$B,AM716,Applicability!$C:$C,AL716)</f>
        <v>6.7499999999999977E-2</v>
      </c>
      <c r="AT716" s="88">
        <f t="shared" si="95"/>
        <v>6.7499999999999977E-2</v>
      </c>
    </row>
    <row r="717" spans="1:46">
      <c r="A717" t="s">
        <v>277</v>
      </c>
      <c r="B717" t="s">
        <v>306</v>
      </c>
      <c r="C717" t="s">
        <v>279</v>
      </c>
      <c r="D717" t="s">
        <v>88</v>
      </c>
      <c r="E717" t="s">
        <v>234</v>
      </c>
      <c r="G717" t="s">
        <v>386</v>
      </c>
      <c r="H717" s="88">
        <f>AVERAGEIFS(Applicability!$M:$M,Applicability!$A:$A,B717,Applicability!$B:$B,D717,Applicability!$C:$C,C717)</f>
        <v>4.500000000000004E-2</v>
      </c>
      <c r="K717" s="88">
        <f t="shared" si="93"/>
        <v>4.500000000000004E-2</v>
      </c>
      <c r="V717" t="s">
        <v>277</v>
      </c>
      <c r="W717" t="s">
        <v>306</v>
      </c>
      <c r="X717" t="s">
        <v>279</v>
      </c>
      <c r="Y717" t="s">
        <v>88</v>
      </c>
      <c r="Z717" t="s">
        <v>234</v>
      </c>
      <c r="AB717" t="s">
        <v>386</v>
      </c>
      <c r="AC717" s="88">
        <f>AVERAGEIFS(Applicability!$M:$M,Applicability!$A:$A,W717,Applicability!$B:$B,Y717,Applicability!$C:$C,X717)</f>
        <v>4.500000000000004E-2</v>
      </c>
      <c r="AF717" s="88">
        <f t="shared" si="94"/>
        <v>4.500000000000004E-2</v>
      </c>
      <c r="AJ717" t="s">
        <v>277</v>
      </c>
      <c r="AK717" t="s">
        <v>306</v>
      </c>
      <c r="AL717" t="s">
        <v>279</v>
      </c>
      <c r="AM717" t="s">
        <v>88</v>
      </c>
      <c r="AN717" t="s">
        <v>234</v>
      </c>
      <c r="AP717" t="s">
        <v>386</v>
      </c>
      <c r="AQ717" s="88">
        <f>AVERAGEIFS(Applicability!$M:$M,Applicability!$A:$A,AK717,Applicability!$B:$B,AM717,Applicability!$C:$C,AL717)</f>
        <v>4.500000000000004E-2</v>
      </c>
      <c r="AT717" s="88">
        <f t="shared" si="95"/>
        <v>4.500000000000004E-2</v>
      </c>
    </row>
    <row r="718" spans="1:46">
      <c r="A718" t="s">
        <v>277</v>
      </c>
      <c r="B718" t="s">
        <v>306</v>
      </c>
      <c r="C718" t="s">
        <v>279</v>
      </c>
      <c r="D718" t="s">
        <v>199</v>
      </c>
      <c r="E718" t="s">
        <v>234</v>
      </c>
      <c r="G718" t="s">
        <v>386</v>
      </c>
      <c r="H718" s="88">
        <f>AVERAGEIFS(Applicability!$M:$M,Applicability!$A:$A,B718,Applicability!$B:$B,D718,Applicability!$C:$C,C718)</f>
        <v>0.14999999999999997</v>
      </c>
      <c r="K718" s="88">
        <f t="shared" si="93"/>
        <v>0.14999999999999997</v>
      </c>
      <c r="V718" t="s">
        <v>277</v>
      </c>
      <c r="W718" t="s">
        <v>306</v>
      </c>
      <c r="X718" t="s">
        <v>279</v>
      </c>
      <c r="Y718" t="s">
        <v>199</v>
      </c>
      <c r="Z718" t="s">
        <v>234</v>
      </c>
      <c r="AB718" t="s">
        <v>386</v>
      </c>
      <c r="AC718" s="88">
        <f>AVERAGEIFS(Applicability!$M:$M,Applicability!$A:$A,W718,Applicability!$B:$B,Y718,Applicability!$C:$C,X718)</f>
        <v>0.14999999999999997</v>
      </c>
      <c r="AF718" s="88">
        <f t="shared" si="94"/>
        <v>0.14999999999999997</v>
      </c>
      <c r="AJ718" t="s">
        <v>277</v>
      </c>
      <c r="AK718" t="s">
        <v>306</v>
      </c>
      <c r="AL718" t="s">
        <v>279</v>
      </c>
      <c r="AM718" t="s">
        <v>199</v>
      </c>
      <c r="AN718" t="s">
        <v>234</v>
      </c>
      <c r="AP718" t="s">
        <v>386</v>
      </c>
      <c r="AQ718" s="88">
        <f>AVERAGEIFS(Applicability!$M:$M,Applicability!$A:$A,AK718,Applicability!$B:$B,AM718,Applicability!$C:$C,AL718)</f>
        <v>0.14999999999999997</v>
      </c>
      <c r="AT718" s="88">
        <f t="shared" si="95"/>
        <v>0.14999999999999997</v>
      </c>
    </row>
    <row r="719" spans="1:46">
      <c r="A719" t="s">
        <v>277</v>
      </c>
      <c r="B719" t="s">
        <v>306</v>
      </c>
      <c r="C719" t="s">
        <v>279</v>
      </c>
      <c r="D719" t="s">
        <v>316</v>
      </c>
      <c r="E719" t="s">
        <v>234</v>
      </c>
      <c r="G719" t="s">
        <v>386</v>
      </c>
      <c r="H719" s="88">
        <f>AVERAGEIFS(Applicability!$M:$M,Applicability!$A:$A,B719,Applicability!$B:$B,D719,Applicability!$C:$C,C719)</f>
        <v>6.7499999999999977E-2</v>
      </c>
      <c r="K719" s="88">
        <f t="shared" si="93"/>
        <v>6.7499999999999977E-2</v>
      </c>
      <c r="V719" t="s">
        <v>277</v>
      </c>
      <c r="W719" t="s">
        <v>306</v>
      </c>
      <c r="X719" t="s">
        <v>279</v>
      </c>
      <c r="Y719" t="s">
        <v>316</v>
      </c>
      <c r="Z719" t="s">
        <v>234</v>
      </c>
      <c r="AB719" t="s">
        <v>386</v>
      </c>
      <c r="AC719" s="88">
        <f>AVERAGEIFS(Applicability!$M:$M,Applicability!$A:$A,W719,Applicability!$B:$B,Y719,Applicability!$C:$C,X719)</f>
        <v>6.7499999999999977E-2</v>
      </c>
      <c r="AF719" s="88">
        <f t="shared" si="94"/>
        <v>6.7499999999999977E-2</v>
      </c>
      <c r="AJ719" t="s">
        <v>277</v>
      </c>
      <c r="AK719" t="s">
        <v>306</v>
      </c>
      <c r="AL719" t="s">
        <v>279</v>
      </c>
      <c r="AM719" t="s">
        <v>316</v>
      </c>
      <c r="AN719" t="s">
        <v>234</v>
      </c>
      <c r="AP719" t="s">
        <v>386</v>
      </c>
      <c r="AQ719" s="88">
        <f>AVERAGEIFS(Applicability!$M:$M,Applicability!$A:$A,AK719,Applicability!$B:$B,AM719,Applicability!$C:$C,AL719)</f>
        <v>6.7499999999999977E-2</v>
      </c>
      <c r="AT719" s="88">
        <f t="shared" si="95"/>
        <v>6.7499999999999977E-2</v>
      </c>
    </row>
    <row r="720" spans="1:46">
      <c r="A720" t="s">
        <v>277</v>
      </c>
      <c r="B720" t="s">
        <v>306</v>
      </c>
      <c r="C720" t="s">
        <v>201</v>
      </c>
      <c r="D720" t="s">
        <v>88</v>
      </c>
      <c r="E720" t="s">
        <v>234</v>
      </c>
      <c r="G720" t="s">
        <v>386</v>
      </c>
      <c r="H720" s="88">
        <f>AVERAGEIFS(Applicability!$M:$M,Applicability!$A:$A,B720,Applicability!$B:$B,D720,Applicability!$C:$C,C720)</f>
        <v>6.7499999999999977E-2</v>
      </c>
      <c r="K720" s="88">
        <f t="shared" si="93"/>
        <v>6.7499999999999977E-2</v>
      </c>
      <c r="V720" t="s">
        <v>277</v>
      </c>
      <c r="W720" t="s">
        <v>306</v>
      </c>
      <c r="X720" t="s">
        <v>201</v>
      </c>
      <c r="Y720" t="s">
        <v>88</v>
      </c>
      <c r="Z720" t="s">
        <v>234</v>
      </c>
      <c r="AB720" t="s">
        <v>386</v>
      </c>
      <c r="AC720" s="88">
        <f>AVERAGEIFS(Applicability!$M:$M,Applicability!$A:$A,W720,Applicability!$B:$B,Y720,Applicability!$C:$C,X720)</f>
        <v>6.7499999999999977E-2</v>
      </c>
      <c r="AF720" s="88">
        <f t="shared" si="94"/>
        <v>6.7499999999999977E-2</v>
      </c>
      <c r="AJ720" t="s">
        <v>277</v>
      </c>
      <c r="AK720" t="s">
        <v>306</v>
      </c>
      <c r="AL720" t="s">
        <v>201</v>
      </c>
      <c r="AM720" t="s">
        <v>88</v>
      </c>
      <c r="AN720" t="s">
        <v>234</v>
      </c>
      <c r="AP720" t="s">
        <v>386</v>
      </c>
      <c r="AQ720" s="88">
        <f>AVERAGEIFS(Applicability!$M:$M,Applicability!$A:$A,AK720,Applicability!$B:$B,AM720,Applicability!$C:$C,AL720)</f>
        <v>6.7499999999999977E-2</v>
      </c>
      <c r="AT720" s="88">
        <f t="shared" si="95"/>
        <v>6.7499999999999977E-2</v>
      </c>
    </row>
    <row r="721" spans="1:46">
      <c r="A721" t="s">
        <v>277</v>
      </c>
      <c r="B721" t="s">
        <v>306</v>
      </c>
      <c r="C721" t="s">
        <v>201</v>
      </c>
      <c r="D721" t="s">
        <v>199</v>
      </c>
      <c r="E721" t="s">
        <v>234</v>
      </c>
      <c r="G721" t="s">
        <v>386</v>
      </c>
      <c r="H721" s="88">
        <f>AVERAGEIFS(Applicability!$M:$M,Applicability!$A:$A,B721,Applicability!$B:$B,D721,Applicability!$C:$C,C721)</f>
        <v>6.7499999999999977E-2</v>
      </c>
      <c r="K721" s="88">
        <f t="shared" si="93"/>
        <v>6.7499999999999977E-2</v>
      </c>
      <c r="V721" t="s">
        <v>277</v>
      </c>
      <c r="W721" t="s">
        <v>306</v>
      </c>
      <c r="X721" t="s">
        <v>201</v>
      </c>
      <c r="Y721" t="s">
        <v>199</v>
      </c>
      <c r="Z721" t="s">
        <v>234</v>
      </c>
      <c r="AB721" t="s">
        <v>386</v>
      </c>
      <c r="AC721" s="88">
        <f>AVERAGEIFS(Applicability!$M:$M,Applicability!$A:$A,W721,Applicability!$B:$B,Y721,Applicability!$C:$C,X721)</f>
        <v>6.7499999999999977E-2</v>
      </c>
      <c r="AF721" s="88">
        <f t="shared" si="94"/>
        <v>6.7499999999999977E-2</v>
      </c>
      <c r="AJ721" t="s">
        <v>277</v>
      </c>
      <c r="AK721" t="s">
        <v>306</v>
      </c>
      <c r="AL721" t="s">
        <v>201</v>
      </c>
      <c r="AM721" t="s">
        <v>199</v>
      </c>
      <c r="AN721" t="s">
        <v>234</v>
      </c>
      <c r="AP721" t="s">
        <v>386</v>
      </c>
      <c r="AQ721" s="88">
        <f>AVERAGEIFS(Applicability!$M:$M,Applicability!$A:$A,AK721,Applicability!$B:$B,AM721,Applicability!$C:$C,AL721)</f>
        <v>6.7499999999999977E-2</v>
      </c>
      <c r="AT721" s="88">
        <f t="shared" si="95"/>
        <v>6.7499999999999977E-2</v>
      </c>
    </row>
    <row r="722" spans="1:46">
      <c r="A722" t="s">
        <v>277</v>
      </c>
      <c r="B722" t="s">
        <v>306</v>
      </c>
      <c r="C722" t="s">
        <v>201</v>
      </c>
      <c r="D722" t="s">
        <v>316</v>
      </c>
      <c r="E722" t="s">
        <v>234</v>
      </c>
      <c r="G722" t="s">
        <v>386</v>
      </c>
      <c r="H722" s="88">
        <f>AVERAGEIFS(Applicability!$M:$M,Applicability!$A:$A,B722,Applicability!$B:$B,D722,Applicability!$C:$C,C722)</f>
        <v>6.7499999999999977E-2</v>
      </c>
      <c r="K722" s="88">
        <f t="shared" si="93"/>
        <v>6.7499999999999977E-2</v>
      </c>
      <c r="V722" t="s">
        <v>277</v>
      </c>
      <c r="W722" t="s">
        <v>306</v>
      </c>
      <c r="X722" t="s">
        <v>201</v>
      </c>
      <c r="Y722" t="s">
        <v>316</v>
      </c>
      <c r="Z722" t="s">
        <v>234</v>
      </c>
      <c r="AB722" t="s">
        <v>386</v>
      </c>
      <c r="AC722" s="88">
        <f>AVERAGEIFS(Applicability!$M:$M,Applicability!$A:$A,W722,Applicability!$B:$B,Y722,Applicability!$C:$C,X722)</f>
        <v>6.7499999999999977E-2</v>
      </c>
      <c r="AF722" s="88">
        <f t="shared" si="94"/>
        <v>6.7499999999999977E-2</v>
      </c>
      <c r="AJ722" t="s">
        <v>277</v>
      </c>
      <c r="AK722" t="s">
        <v>306</v>
      </c>
      <c r="AL722" t="s">
        <v>201</v>
      </c>
      <c r="AM722" t="s">
        <v>316</v>
      </c>
      <c r="AN722" t="s">
        <v>234</v>
      </c>
      <c r="AP722" t="s">
        <v>386</v>
      </c>
      <c r="AQ722" s="88">
        <f>AVERAGEIFS(Applicability!$M:$M,Applicability!$A:$A,AK722,Applicability!$B:$B,AM722,Applicability!$C:$C,AL722)</f>
        <v>6.7499999999999977E-2</v>
      </c>
      <c r="AT722" s="88">
        <f t="shared" si="95"/>
        <v>6.7499999999999977E-2</v>
      </c>
    </row>
    <row r="723" spans="1:46">
      <c r="A723" t="s">
        <v>277</v>
      </c>
      <c r="B723" t="s">
        <v>307</v>
      </c>
      <c r="C723" t="s">
        <v>279</v>
      </c>
      <c r="D723" t="s">
        <v>88</v>
      </c>
      <c r="E723" t="s">
        <v>232</v>
      </c>
      <c r="G723" t="s">
        <v>386</v>
      </c>
      <c r="H723" s="88">
        <f>AVERAGEIFS(Applicability!$M:$M,Applicability!$A:$A,B723,Applicability!$B:$B,D723,Applicability!$C:$C,C723)</f>
        <v>0.19499999999999995</v>
      </c>
      <c r="K723" s="88">
        <f t="shared" si="93"/>
        <v>0.19499999999999995</v>
      </c>
      <c r="V723" t="s">
        <v>277</v>
      </c>
      <c r="W723" t="s">
        <v>307</v>
      </c>
      <c r="X723" t="s">
        <v>279</v>
      </c>
      <c r="Y723" t="s">
        <v>88</v>
      </c>
      <c r="Z723" t="s">
        <v>232</v>
      </c>
      <c r="AB723" t="s">
        <v>386</v>
      </c>
      <c r="AC723" s="88">
        <f>AVERAGEIFS(Applicability!$M:$M,Applicability!$A:$A,W723,Applicability!$B:$B,Y723,Applicability!$C:$C,X723)</f>
        <v>0.19499999999999995</v>
      </c>
      <c r="AF723" s="88">
        <f t="shared" si="94"/>
        <v>0.19499999999999995</v>
      </c>
      <c r="AJ723" t="s">
        <v>277</v>
      </c>
      <c r="AK723" t="s">
        <v>307</v>
      </c>
      <c r="AL723" t="s">
        <v>279</v>
      </c>
      <c r="AM723" t="s">
        <v>88</v>
      </c>
      <c r="AN723" t="s">
        <v>232</v>
      </c>
      <c r="AP723" t="s">
        <v>386</v>
      </c>
      <c r="AQ723" s="88">
        <f>AVERAGEIFS(Applicability!$M:$M,Applicability!$A:$A,AK723,Applicability!$B:$B,AM723,Applicability!$C:$C,AL723)</f>
        <v>0.19499999999999995</v>
      </c>
      <c r="AT723" s="88">
        <f t="shared" si="95"/>
        <v>0.19499999999999995</v>
      </c>
    </row>
    <row r="724" spans="1:46">
      <c r="A724" t="s">
        <v>277</v>
      </c>
      <c r="B724" t="s">
        <v>307</v>
      </c>
      <c r="C724" t="s">
        <v>279</v>
      </c>
      <c r="D724" t="s">
        <v>199</v>
      </c>
      <c r="E724" t="s">
        <v>232</v>
      </c>
      <c r="G724" t="s">
        <v>386</v>
      </c>
      <c r="H724" s="88">
        <f>AVERAGEIFS(Applicability!$M:$M,Applicability!$A:$A,B724,Applicability!$B:$B,D724,Applicability!$C:$C,C724)</f>
        <v>0.30000000000000004</v>
      </c>
      <c r="K724" s="88">
        <f t="shared" si="93"/>
        <v>0.30000000000000004</v>
      </c>
      <c r="V724" t="s">
        <v>277</v>
      </c>
      <c r="W724" t="s">
        <v>307</v>
      </c>
      <c r="X724" t="s">
        <v>279</v>
      </c>
      <c r="Y724" t="s">
        <v>199</v>
      </c>
      <c r="Z724" t="s">
        <v>232</v>
      </c>
      <c r="AB724" t="s">
        <v>386</v>
      </c>
      <c r="AC724" s="88">
        <f>AVERAGEIFS(Applicability!$M:$M,Applicability!$A:$A,W724,Applicability!$B:$B,Y724,Applicability!$C:$C,X724)</f>
        <v>0.30000000000000004</v>
      </c>
      <c r="AF724" s="88">
        <f t="shared" si="94"/>
        <v>0.30000000000000004</v>
      </c>
      <c r="AJ724" t="s">
        <v>277</v>
      </c>
      <c r="AK724" t="s">
        <v>307</v>
      </c>
      <c r="AL724" t="s">
        <v>279</v>
      </c>
      <c r="AM724" t="s">
        <v>199</v>
      </c>
      <c r="AN724" t="s">
        <v>232</v>
      </c>
      <c r="AP724" t="s">
        <v>386</v>
      </c>
      <c r="AQ724" s="88">
        <f>AVERAGEIFS(Applicability!$M:$M,Applicability!$A:$A,AK724,Applicability!$B:$B,AM724,Applicability!$C:$C,AL724)</f>
        <v>0.30000000000000004</v>
      </c>
      <c r="AT724" s="88">
        <f t="shared" si="95"/>
        <v>0.30000000000000004</v>
      </c>
    </row>
    <row r="725" spans="1:46">
      <c r="A725" t="s">
        <v>277</v>
      </c>
      <c r="B725" t="s">
        <v>307</v>
      </c>
      <c r="C725" t="s">
        <v>279</v>
      </c>
      <c r="D725" t="s">
        <v>316</v>
      </c>
      <c r="E725" t="s">
        <v>232</v>
      </c>
      <c r="G725" t="s">
        <v>386</v>
      </c>
      <c r="H725" s="88">
        <f>AVERAGEIFS(Applicability!$M:$M,Applicability!$A:$A,B725,Applicability!$B:$B,D725,Applicability!$C:$C,C725)</f>
        <v>0.30000000000000004</v>
      </c>
      <c r="K725" s="88">
        <f t="shared" si="93"/>
        <v>0.30000000000000004</v>
      </c>
      <c r="V725" t="s">
        <v>277</v>
      </c>
      <c r="W725" t="s">
        <v>307</v>
      </c>
      <c r="X725" t="s">
        <v>279</v>
      </c>
      <c r="Y725" t="s">
        <v>316</v>
      </c>
      <c r="Z725" t="s">
        <v>232</v>
      </c>
      <c r="AB725" t="s">
        <v>386</v>
      </c>
      <c r="AC725" s="88">
        <f>AVERAGEIFS(Applicability!$M:$M,Applicability!$A:$A,W725,Applicability!$B:$B,Y725,Applicability!$C:$C,X725)</f>
        <v>0.30000000000000004</v>
      </c>
      <c r="AF725" s="88">
        <f t="shared" si="94"/>
        <v>0.30000000000000004</v>
      </c>
      <c r="AJ725" t="s">
        <v>277</v>
      </c>
      <c r="AK725" t="s">
        <v>307</v>
      </c>
      <c r="AL725" t="s">
        <v>279</v>
      </c>
      <c r="AM725" t="s">
        <v>316</v>
      </c>
      <c r="AN725" t="s">
        <v>232</v>
      </c>
      <c r="AP725" t="s">
        <v>386</v>
      </c>
      <c r="AQ725" s="88">
        <f>AVERAGEIFS(Applicability!$M:$M,Applicability!$A:$A,AK725,Applicability!$B:$B,AM725,Applicability!$C:$C,AL725)</f>
        <v>0.30000000000000004</v>
      </c>
      <c r="AT725" s="88">
        <f t="shared" si="95"/>
        <v>0.30000000000000004</v>
      </c>
    </row>
    <row r="726" spans="1:46">
      <c r="A726" t="s">
        <v>277</v>
      </c>
      <c r="B726" t="s">
        <v>307</v>
      </c>
      <c r="C726" t="s">
        <v>201</v>
      </c>
      <c r="D726" t="s">
        <v>88</v>
      </c>
      <c r="E726" t="s">
        <v>232</v>
      </c>
      <c r="G726" t="s">
        <v>386</v>
      </c>
      <c r="H726" s="88">
        <f>AVERAGEIFS(Applicability!$M:$M,Applicability!$A:$A,B726,Applicability!$B:$B,D726,Applicability!$C:$C,C726)</f>
        <v>0.19499999999999995</v>
      </c>
      <c r="K726" s="88">
        <f t="shared" si="93"/>
        <v>0.19499999999999995</v>
      </c>
      <c r="V726" t="s">
        <v>277</v>
      </c>
      <c r="W726" t="s">
        <v>307</v>
      </c>
      <c r="X726" t="s">
        <v>201</v>
      </c>
      <c r="Y726" t="s">
        <v>88</v>
      </c>
      <c r="Z726" t="s">
        <v>232</v>
      </c>
      <c r="AB726" t="s">
        <v>386</v>
      </c>
      <c r="AC726" s="88">
        <f>AVERAGEIFS(Applicability!$M:$M,Applicability!$A:$A,W726,Applicability!$B:$B,Y726,Applicability!$C:$C,X726)</f>
        <v>0.19499999999999995</v>
      </c>
      <c r="AF726" s="88">
        <f t="shared" si="94"/>
        <v>0.19499999999999995</v>
      </c>
      <c r="AJ726" t="s">
        <v>277</v>
      </c>
      <c r="AK726" t="s">
        <v>307</v>
      </c>
      <c r="AL726" t="s">
        <v>201</v>
      </c>
      <c r="AM726" t="s">
        <v>88</v>
      </c>
      <c r="AN726" t="s">
        <v>232</v>
      </c>
      <c r="AP726" t="s">
        <v>386</v>
      </c>
      <c r="AQ726" s="88">
        <f>AVERAGEIFS(Applicability!$M:$M,Applicability!$A:$A,AK726,Applicability!$B:$B,AM726,Applicability!$C:$C,AL726)</f>
        <v>0.19499999999999995</v>
      </c>
      <c r="AT726" s="88">
        <f t="shared" si="95"/>
        <v>0.19499999999999995</v>
      </c>
    </row>
    <row r="727" spans="1:46">
      <c r="A727" t="s">
        <v>277</v>
      </c>
      <c r="B727" t="s">
        <v>307</v>
      </c>
      <c r="C727" t="s">
        <v>201</v>
      </c>
      <c r="D727" t="s">
        <v>199</v>
      </c>
      <c r="E727" t="s">
        <v>232</v>
      </c>
      <c r="G727" t="s">
        <v>386</v>
      </c>
      <c r="H727" s="88">
        <f>AVERAGEIFS(Applicability!$M:$M,Applicability!$A:$A,B727,Applicability!$B:$B,D727,Applicability!$C:$C,C727)</f>
        <v>0.30000000000000004</v>
      </c>
      <c r="K727" s="88">
        <f t="shared" si="93"/>
        <v>0.30000000000000004</v>
      </c>
      <c r="V727" t="s">
        <v>277</v>
      </c>
      <c r="W727" t="s">
        <v>307</v>
      </c>
      <c r="X727" t="s">
        <v>201</v>
      </c>
      <c r="Y727" t="s">
        <v>199</v>
      </c>
      <c r="Z727" t="s">
        <v>232</v>
      </c>
      <c r="AB727" t="s">
        <v>386</v>
      </c>
      <c r="AC727" s="88">
        <f>AVERAGEIFS(Applicability!$M:$M,Applicability!$A:$A,W727,Applicability!$B:$B,Y727,Applicability!$C:$C,X727)</f>
        <v>0.30000000000000004</v>
      </c>
      <c r="AF727" s="88">
        <f t="shared" si="94"/>
        <v>0.30000000000000004</v>
      </c>
      <c r="AJ727" t="s">
        <v>277</v>
      </c>
      <c r="AK727" t="s">
        <v>307</v>
      </c>
      <c r="AL727" t="s">
        <v>201</v>
      </c>
      <c r="AM727" t="s">
        <v>199</v>
      </c>
      <c r="AN727" t="s">
        <v>232</v>
      </c>
      <c r="AP727" t="s">
        <v>386</v>
      </c>
      <c r="AQ727" s="88">
        <f>AVERAGEIFS(Applicability!$M:$M,Applicability!$A:$A,AK727,Applicability!$B:$B,AM727,Applicability!$C:$C,AL727)</f>
        <v>0.30000000000000004</v>
      </c>
      <c r="AT727" s="88">
        <f t="shared" si="95"/>
        <v>0.30000000000000004</v>
      </c>
    </row>
    <row r="728" spans="1:46">
      <c r="A728" t="s">
        <v>277</v>
      </c>
      <c r="B728" t="s">
        <v>307</v>
      </c>
      <c r="C728" t="s">
        <v>201</v>
      </c>
      <c r="D728" t="s">
        <v>316</v>
      </c>
      <c r="E728" t="s">
        <v>232</v>
      </c>
      <c r="G728" t="s">
        <v>386</v>
      </c>
      <c r="H728" s="88">
        <f>AVERAGEIFS(Applicability!$M:$M,Applicability!$A:$A,B728,Applicability!$B:$B,D728,Applicability!$C:$C,C728)</f>
        <v>0.30000000000000004</v>
      </c>
      <c r="K728" s="88">
        <f t="shared" si="93"/>
        <v>0.30000000000000004</v>
      </c>
      <c r="V728" t="s">
        <v>277</v>
      </c>
      <c r="W728" t="s">
        <v>307</v>
      </c>
      <c r="X728" t="s">
        <v>201</v>
      </c>
      <c r="Y728" t="s">
        <v>316</v>
      </c>
      <c r="Z728" t="s">
        <v>232</v>
      </c>
      <c r="AB728" t="s">
        <v>386</v>
      </c>
      <c r="AC728" s="88">
        <f>AVERAGEIFS(Applicability!$M:$M,Applicability!$A:$A,W728,Applicability!$B:$B,Y728,Applicability!$C:$C,X728)</f>
        <v>0.30000000000000004</v>
      </c>
      <c r="AF728" s="88">
        <f t="shared" si="94"/>
        <v>0.30000000000000004</v>
      </c>
      <c r="AJ728" t="s">
        <v>277</v>
      </c>
      <c r="AK728" t="s">
        <v>307</v>
      </c>
      <c r="AL728" t="s">
        <v>201</v>
      </c>
      <c r="AM728" t="s">
        <v>316</v>
      </c>
      <c r="AN728" t="s">
        <v>232</v>
      </c>
      <c r="AP728" t="s">
        <v>386</v>
      </c>
      <c r="AQ728" s="88">
        <f>AVERAGEIFS(Applicability!$M:$M,Applicability!$A:$A,AK728,Applicability!$B:$B,AM728,Applicability!$C:$C,AL728)</f>
        <v>0.30000000000000004</v>
      </c>
      <c r="AT728" s="88">
        <f t="shared" si="95"/>
        <v>0.30000000000000004</v>
      </c>
    </row>
    <row r="729" spans="1:46">
      <c r="A729" t="s">
        <v>277</v>
      </c>
      <c r="B729" t="s">
        <v>308</v>
      </c>
      <c r="C729" t="s">
        <v>279</v>
      </c>
      <c r="D729" t="s">
        <v>88</v>
      </c>
      <c r="E729" t="s">
        <v>253</v>
      </c>
      <c r="G729" t="s">
        <v>254</v>
      </c>
      <c r="H729" s="88">
        <f>AVERAGEIFS(Applicability!$M:$M,Applicability!$A:$A,B729,Applicability!$B:$B,D729,Applicability!$C:$C,C729)</f>
        <v>1.89E-2</v>
      </c>
      <c r="K729" s="88">
        <f t="shared" si="93"/>
        <v>1.89E-2</v>
      </c>
      <c r="V729" t="s">
        <v>277</v>
      </c>
      <c r="W729" t="s">
        <v>308</v>
      </c>
      <c r="X729" t="s">
        <v>279</v>
      </c>
      <c r="Y729" t="s">
        <v>88</v>
      </c>
      <c r="Z729" t="s">
        <v>253</v>
      </c>
      <c r="AB729" t="s">
        <v>254</v>
      </c>
      <c r="AC729" s="88">
        <f>AVERAGEIFS(Applicability!$M:$M,Applicability!$A:$A,W729,Applicability!$B:$B,Y729,Applicability!$C:$C,X729)</f>
        <v>1.89E-2</v>
      </c>
      <c r="AF729" s="88">
        <f t="shared" si="94"/>
        <v>1.89E-2</v>
      </c>
      <c r="AJ729" t="s">
        <v>277</v>
      </c>
      <c r="AK729" t="s">
        <v>308</v>
      </c>
      <c r="AL729" t="s">
        <v>279</v>
      </c>
      <c r="AM729" t="s">
        <v>88</v>
      </c>
      <c r="AN729" t="s">
        <v>253</v>
      </c>
      <c r="AP729" t="s">
        <v>254</v>
      </c>
      <c r="AQ729" s="88">
        <f>AVERAGEIFS(Applicability!$M:$M,Applicability!$A:$A,AK729,Applicability!$B:$B,AM729,Applicability!$C:$C,AL729)</f>
        <v>1.89E-2</v>
      </c>
      <c r="AT729" s="88">
        <f t="shared" si="95"/>
        <v>1.89E-2</v>
      </c>
    </row>
    <row r="730" spans="1:46">
      <c r="A730" t="s">
        <v>277</v>
      </c>
      <c r="B730" t="s">
        <v>308</v>
      </c>
      <c r="C730" t="s">
        <v>279</v>
      </c>
      <c r="D730" t="s">
        <v>199</v>
      </c>
      <c r="E730" t="s">
        <v>253</v>
      </c>
      <c r="G730" t="s">
        <v>254</v>
      </c>
      <c r="H730" s="88">
        <f>AVERAGEIFS(Applicability!$M:$M,Applicability!$A:$A,B730,Applicability!$B:$B,D730,Applicability!$C:$C,C730)</f>
        <v>0</v>
      </c>
      <c r="K730" s="88">
        <f t="shared" si="93"/>
        <v>0</v>
      </c>
      <c r="V730" t="s">
        <v>277</v>
      </c>
      <c r="W730" t="s">
        <v>308</v>
      </c>
      <c r="X730" t="s">
        <v>279</v>
      </c>
      <c r="Y730" t="s">
        <v>199</v>
      </c>
      <c r="Z730" t="s">
        <v>253</v>
      </c>
      <c r="AB730" t="s">
        <v>254</v>
      </c>
      <c r="AC730" s="88">
        <f>AVERAGEIFS(Applicability!$M:$M,Applicability!$A:$A,W730,Applicability!$B:$B,Y730,Applicability!$C:$C,X730)</f>
        <v>0</v>
      </c>
      <c r="AF730" s="88">
        <f t="shared" si="94"/>
        <v>0</v>
      </c>
      <c r="AJ730" t="s">
        <v>277</v>
      </c>
      <c r="AK730" t="s">
        <v>308</v>
      </c>
      <c r="AL730" t="s">
        <v>279</v>
      </c>
      <c r="AM730" t="s">
        <v>199</v>
      </c>
      <c r="AN730" t="s">
        <v>253</v>
      </c>
      <c r="AP730" t="s">
        <v>254</v>
      </c>
      <c r="AQ730" s="88">
        <f>AVERAGEIFS(Applicability!$M:$M,Applicability!$A:$A,AK730,Applicability!$B:$B,AM730,Applicability!$C:$C,AL730)</f>
        <v>0</v>
      </c>
      <c r="AT730" s="88">
        <f t="shared" si="95"/>
        <v>0</v>
      </c>
    </row>
    <row r="731" spans="1:46">
      <c r="A731" t="s">
        <v>277</v>
      </c>
      <c r="B731" t="s">
        <v>308</v>
      </c>
      <c r="C731" t="s">
        <v>279</v>
      </c>
      <c r="D731" t="s">
        <v>316</v>
      </c>
      <c r="E731" t="s">
        <v>253</v>
      </c>
      <c r="G731" t="s">
        <v>254</v>
      </c>
      <c r="H731" s="88">
        <f>AVERAGEIFS(Applicability!$M:$M,Applicability!$A:$A,B731,Applicability!$B:$B,D731,Applicability!$C:$C,C731)</f>
        <v>0</v>
      </c>
      <c r="K731" s="88">
        <f t="shared" si="93"/>
        <v>0</v>
      </c>
      <c r="V731" t="s">
        <v>277</v>
      </c>
      <c r="W731" t="s">
        <v>308</v>
      </c>
      <c r="X731" t="s">
        <v>279</v>
      </c>
      <c r="Y731" t="s">
        <v>316</v>
      </c>
      <c r="Z731" t="s">
        <v>253</v>
      </c>
      <c r="AB731" t="s">
        <v>254</v>
      </c>
      <c r="AC731" s="88">
        <f>AVERAGEIFS(Applicability!$M:$M,Applicability!$A:$A,W731,Applicability!$B:$B,Y731,Applicability!$C:$C,X731)</f>
        <v>0</v>
      </c>
      <c r="AF731" s="88">
        <f t="shared" si="94"/>
        <v>0</v>
      </c>
      <c r="AJ731" t="s">
        <v>277</v>
      </c>
      <c r="AK731" t="s">
        <v>308</v>
      </c>
      <c r="AL731" t="s">
        <v>279</v>
      </c>
      <c r="AM731" t="s">
        <v>316</v>
      </c>
      <c r="AN731" t="s">
        <v>253</v>
      </c>
      <c r="AP731" t="s">
        <v>254</v>
      </c>
      <c r="AQ731" s="88">
        <f>AVERAGEIFS(Applicability!$M:$M,Applicability!$A:$A,AK731,Applicability!$B:$B,AM731,Applicability!$C:$C,AL731)</f>
        <v>0</v>
      </c>
      <c r="AT731" s="88">
        <f t="shared" si="95"/>
        <v>0</v>
      </c>
    </row>
    <row r="732" spans="1:46">
      <c r="A732" t="s">
        <v>277</v>
      </c>
      <c r="B732" t="s">
        <v>308</v>
      </c>
      <c r="C732" t="s">
        <v>201</v>
      </c>
      <c r="D732" t="s">
        <v>88</v>
      </c>
      <c r="E732" t="s">
        <v>253</v>
      </c>
      <c r="G732" t="s">
        <v>254</v>
      </c>
      <c r="H732" s="88">
        <f>AVERAGEIFS(Applicability!$M:$M,Applicability!$A:$A,B732,Applicability!$B:$B,D732,Applicability!$C:$C,C732)</f>
        <v>9.4500000000000001E-2</v>
      </c>
      <c r="K732" s="88">
        <f t="shared" ref="K732:K747" si="96">IF(J732&lt;&gt;"",J732,H732)</f>
        <v>9.4500000000000001E-2</v>
      </c>
      <c r="V732" t="s">
        <v>277</v>
      </c>
      <c r="W732" t="s">
        <v>308</v>
      </c>
      <c r="X732" t="s">
        <v>201</v>
      </c>
      <c r="Y732" t="s">
        <v>88</v>
      </c>
      <c r="Z732" t="s">
        <v>253</v>
      </c>
      <c r="AB732" t="s">
        <v>254</v>
      </c>
      <c r="AC732" s="88">
        <f>AVERAGEIFS(Applicability!$M:$M,Applicability!$A:$A,W732,Applicability!$B:$B,Y732,Applicability!$C:$C,X732)</f>
        <v>9.4500000000000001E-2</v>
      </c>
      <c r="AF732" s="88">
        <f t="shared" ref="AF732:AF747" si="97">IF(AE732&lt;&gt;"",AE732,AC732)</f>
        <v>9.4500000000000001E-2</v>
      </c>
      <c r="AJ732" t="s">
        <v>277</v>
      </c>
      <c r="AK732" t="s">
        <v>308</v>
      </c>
      <c r="AL732" t="s">
        <v>201</v>
      </c>
      <c r="AM732" t="s">
        <v>88</v>
      </c>
      <c r="AN732" t="s">
        <v>253</v>
      </c>
      <c r="AP732" t="s">
        <v>254</v>
      </c>
      <c r="AQ732" s="88">
        <f>AVERAGEIFS(Applicability!$M:$M,Applicability!$A:$A,AK732,Applicability!$B:$B,AM732,Applicability!$C:$C,AL732)</f>
        <v>9.4500000000000001E-2</v>
      </c>
      <c r="AT732" s="88">
        <f t="shared" ref="AT732:AT747" si="98">IF(AS732&lt;&gt;"",AS732,AQ732)</f>
        <v>9.4500000000000001E-2</v>
      </c>
    </row>
    <row r="733" spans="1:46">
      <c r="A733" t="s">
        <v>277</v>
      </c>
      <c r="B733" t="s">
        <v>308</v>
      </c>
      <c r="C733" t="s">
        <v>201</v>
      </c>
      <c r="D733" t="s">
        <v>199</v>
      </c>
      <c r="E733" t="s">
        <v>253</v>
      </c>
      <c r="G733" t="s">
        <v>254</v>
      </c>
      <c r="H733" s="88">
        <f>AVERAGEIFS(Applicability!$M:$M,Applicability!$A:$A,B733,Applicability!$B:$B,D733,Applicability!$C:$C,C733)</f>
        <v>0</v>
      </c>
      <c r="K733" s="88">
        <f t="shared" si="96"/>
        <v>0</v>
      </c>
      <c r="V733" t="s">
        <v>277</v>
      </c>
      <c r="W733" t="s">
        <v>308</v>
      </c>
      <c r="X733" t="s">
        <v>201</v>
      </c>
      <c r="Y733" t="s">
        <v>199</v>
      </c>
      <c r="Z733" t="s">
        <v>253</v>
      </c>
      <c r="AB733" t="s">
        <v>254</v>
      </c>
      <c r="AC733" s="88">
        <f>AVERAGEIFS(Applicability!$M:$M,Applicability!$A:$A,W733,Applicability!$B:$B,Y733,Applicability!$C:$C,X733)</f>
        <v>0</v>
      </c>
      <c r="AF733" s="88">
        <f t="shared" si="97"/>
        <v>0</v>
      </c>
      <c r="AJ733" t="s">
        <v>277</v>
      </c>
      <c r="AK733" t="s">
        <v>308</v>
      </c>
      <c r="AL733" t="s">
        <v>201</v>
      </c>
      <c r="AM733" t="s">
        <v>199</v>
      </c>
      <c r="AN733" t="s">
        <v>253</v>
      </c>
      <c r="AP733" t="s">
        <v>254</v>
      </c>
      <c r="AQ733" s="88">
        <f>AVERAGEIFS(Applicability!$M:$M,Applicability!$A:$A,AK733,Applicability!$B:$B,AM733,Applicability!$C:$C,AL733)</f>
        <v>0</v>
      </c>
      <c r="AT733" s="88">
        <f t="shared" si="98"/>
        <v>0</v>
      </c>
    </row>
    <row r="734" spans="1:46">
      <c r="A734" t="s">
        <v>277</v>
      </c>
      <c r="B734" t="s">
        <v>308</v>
      </c>
      <c r="C734" t="s">
        <v>201</v>
      </c>
      <c r="D734" t="s">
        <v>316</v>
      </c>
      <c r="E734" t="s">
        <v>253</v>
      </c>
      <c r="G734" t="s">
        <v>254</v>
      </c>
      <c r="H734" s="88">
        <f>AVERAGEIFS(Applicability!$M:$M,Applicability!$A:$A,B734,Applicability!$B:$B,D734,Applicability!$C:$C,C734)</f>
        <v>0</v>
      </c>
      <c r="K734" s="88">
        <f t="shared" si="96"/>
        <v>0</v>
      </c>
      <c r="V734" t="s">
        <v>277</v>
      </c>
      <c r="W734" t="s">
        <v>308</v>
      </c>
      <c r="X734" t="s">
        <v>201</v>
      </c>
      <c r="Y734" t="s">
        <v>316</v>
      </c>
      <c r="Z734" t="s">
        <v>253</v>
      </c>
      <c r="AB734" t="s">
        <v>254</v>
      </c>
      <c r="AC734" s="88">
        <f>AVERAGEIFS(Applicability!$M:$M,Applicability!$A:$A,W734,Applicability!$B:$B,Y734,Applicability!$C:$C,X734)</f>
        <v>0</v>
      </c>
      <c r="AF734" s="88">
        <f t="shared" si="97"/>
        <v>0</v>
      </c>
      <c r="AJ734" t="s">
        <v>277</v>
      </c>
      <c r="AK734" t="s">
        <v>308</v>
      </c>
      <c r="AL734" t="s">
        <v>201</v>
      </c>
      <c r="AM734" t="s">
        <v>316</v>
      </c>
      <c r="AN734" t="s">
        <v>253</v>
      </c>
      <c r="AP734" t="s">
        <v>254</v>
      </c>
      <c r="AQ734" s="88">
        <f>AVERAGEIFS(Applicability!$M:$M,Applicability!$A:$A,AK734,Applicability!$B:$B,AM734,Applicability!$C:$C,AL734)</f>
        <v>0</v>
      </c>
      <c r="AT734" s="88">
        <f t="shared" si="98"/>
        <v>0</v>
      </c>
    </row>
    <row r="735" spans="1:46">
      <c r="A735" t="s">
        <v>277</v>
      </c>
      <c r="B735" t="s">
        <v>309</v>
      </c>
      <c r="C735" t="s">
        <v>279</v>
      </c>
      <c r="D735" t="s">
        <v>88</v>
      </c>
      <c r="E735" t="s">
        <v>253</v>
      </c>
      <c r="G735" t="s">
        <v>256</v>
      </c>
      <c r="H735" s="88">
        <f>AVERAGEIFS(Applicability!$M:$M,Applicability!$A:$A,B735,Applicability!$B:$B,D735,Applicability!$C:$C,C735)</f>
        <v>3.0599999999999961E-2</v>
      </c>
      <c r="K735" s="88">
        <f t="shared" si="96"/>
        <v>3.0599999999999961E-2</v>
      </c>
      <c r="V735" t="s">
        <v>277</v>
      </c>
      <c r="W735" t="s">
        <v>309</v>
      </c>
      <c r="X735" t="s">
        <v>279</v>
      </c>
      <c r="Y735" t="s">
        <v>88</v>
      </c>
      <c r="Z735" t="s">
        <v>253</v>
      </c>
      <c r="AB735" t="s">
        <v>256</v>
      </c>
      <c r="AC735" s="88">
        <f>AVERAGEIFS(Applicability!$M:$M,Applicability!$A:$A,W735,Applicability!$B:$B,Y735,Applicability!$C:$C,X735)</f>
        <v>3.0599999999999961E-2</v>
      </c>
      <c r="AF735" s="88">
        <f t="shared" si="97"/>
        <v>3.0599999999999961E-2</v>
      </c>
      <c r="AJ735" t="s">
        <v>277</v>
      </c>
      <c r="AK735" t="s">
        <v>309</v>
      </c>
      <c r="AL735" t="s">
        <v>279</v>
      </c>
      <c r="AM735" t="s">
        <v>88</v>
      </c>
      <c r="AN735" t="s">
        <v>253</v>
      </c>
      <c r="AP735" t="s">
        <v>256</v>
      </c>
      <c r="AQ735" s="88">
        <f>AVERAGEIFS(Applicability!$M:$M,Applicability!$A:$A,AK735,Applicability!$B:$B,AM735,Applicability!$C:$C,AL735)</f>
        <v>3.0599999999999961E-2</v>
      </c>
      <c r="AT735" s="88">
        <f t="shared" si="98"/>
        <v>3.0599999999999961E-2</v>
      </c>
    </row>
    <row r="736" spans="1:46">
      <c r="A736" t="s">
        <v>277</v>
      </c>
      <c r="B736" t="s">
        <v>309</v>
      </c>
      <c r="C736" t="s">
        <v>279</v>
      </c>
      <c r="D736" t="s">
        <v>199</v>
      </c>
      <c r="E736" t="s">
        <v>253</v>
      </c>
      <c r="G736" t="s">
        <v>256</v>
      </c>
      <c r="H736" s="88">
        <f>AVERAGEIFS(Applicability!$M:$M,Applicability!$A:$A,B736,Applicability!$B:$B,D736,Applicability!$C:$C,C736)</f>
        <v>3.0599999999999961E-2</v>
      </c>
      <c r="K736" s="88">
        <f t="shared" si="96"/>
        <v>3.0599999999999961E-2</v>
      </c>
      <c r="V736" t="s">
        <v>277</v>
      </c>
      <c r="W736" t="s">
        <v>309</v>
      </c>
      <c r="X736" t="s">
        <v>279</v>
      </c>
      <c r="Y736" t="s">
        <v>199</v>
      </c>
      <c r="Z736" t="s">
        <v>253</v>
      </c>
      <c r="AB736" t="s">
        <v>256</v>
      </c>
      <c r="AC736" s="88">
        <f>AVERAGEIFS(Applicability!$M:$M,Applicability!$A:$A,W736,Applicability!$B:$B,Y736,Applicability!$C:$C,X736)</f>
        <v>3.0599999999999961E-2</v>
      </c>
      <c r="AF736" s="88">
        <f t="shared" si="97"/>
        <v>3.0599999999999961E-2</v>
      </c>
      <c r="AJ736" t="s">
        <v>277</v>
      </c>
      <c r="AK736" t="s">
        <v>309</v>
      </c>
      <c r="AL736" t="s">
        <v>279</v>
      </c>
      <c r="AM736" t="s">
        <v>199</v>
      </c>
      <c r="AN736" t="s">
        <v>253</v>
      </c>
      <c r="AP736" t="s">
        <v>256</v>
      </c>
      <c r="AQ736" s="88">
        <f>AVERAGEIFS(Applicability!$M:$M,Applicability!$A:$A,AK736,Applicability!$B:$B,AM736,Applicability!$C:$C,AL736)</f>
        <v>3.0599999999999961E-2</v>
      </c>
      <c r="AT736" s="88">
        <f t="shared" si="98"/>
        <v>3.0599999999999961E-2</v>
      </c>
    </row>
    <row r="737" spans="1:46">
      <c r="A737" t="s">
        <v>277</v>
      </c>
      <c r="B737" t="s">
        <v>309</v>
      </c>
      <c r="C737" t="s">
        <v>279</v>
      </c>
      <c r="D737" t="s">
        <v>316</v>
      </c>
      <c r="E737" t="s">
        <v>253</v>
      </c>
      <c r="G737" t="s">
        <v>256</v>
      </c>
      <c r="H737" s="88">
        <f>AVERAGEIFS(Applicability!$M:$M,Applicability!$A:$A,B737,Applicability!$B:$B,D737,Applicability!$C:$C,C737)</f>
        <v>3.0599999999999961E-2</v>
      </c>
      <c r="K737" s="88">
        <f t="shared" si="96"/>
        <v>3.0599999999999961E-2</v>
      </c>
      <c r="V737" t="s">
        <v>277</v>
      </c>
      <c r="W737" t="s">
        <v>309</v>
      </c>
      <c r="X737" t="s">
        <v>279</v>
      </c>
      <c r="Y737" t="s">
        <v>316</v>
      </c>
      <c r="Z737" t="s">
        <v>253</v>
      </c>
      <c r="AB737" t="s">
        <v>256</v>
      </c>
      <c r="AC737" s="88">
        <f>AVERAGEIFS(Applicability!$M:$M,Applicability!$A:$A,W737,Applicability!$B:$B,Y737,Applicability!$C:$C,X737)</f>
        <v>3.0599999999999961E-2</v>
      </c>
      <c r="AF737" s="88">
        <f t="shared" si="97"/>
        <v>3.0599999999999961E-2</v>
      </c>
      <c r="AJ737" t="s">
        <v>277</v>
      </c>
      <c r="AK737" t="s">
        <v>309</v>
      </c>
      <c r="AL737" t="s">
        <v>279</v>
      </c>
      <c r="AM737" t="s">
        <v>316</v>
      </c>
      <c r="AN737" t="s">
        <v>253</v>
      </c>
      <c r="AP737" t="s">
        <v>256</v>
      </c>
      <c r="AQ737" s="88">
        <f>AVERAGEIFS(Applicability!$M:$M,Applicability!$A:$A,AK737,Applicability!$B:$B,AM737,Applicability!$C:$C,AL737)</f>
        <v>3.0599999999999961E-2</v>
      </c>
      <c r="AT737" s="88">
        <f t="shared" si="98"/>
        <v>3.0599999999999961E-2</v>
      </c>
    </row>
    <row r="738" spans="1:46">
      <c r="A738" t="s">
        <v>277</v>
      </c>
      <c r="B738" t="s">
        <v>309</v>
      </c>
      <c r="C738" t="s">
        <v>201</v>
      </c>
      <c r="D738" t="s">
        <v>88</v>
      </c>
      <c r="E738" t="s">
        <v>253</v>
      </c>
      <c r="G738" t="s">
        <v>256</v>
      </c>
      <c r="H738" s="88">
        <f>AVERAGEIFS(Applicability!$M:$M,Applicability!$A:$A,B738,Applicability!$B:$B,D738,Applicability!$C:$C,C738)</f>
        <v>0.15300000000000002</v>
      </c>
      <c r="K738" s="88">
        <f t="shared" si="96"/>
        <v>0.15300000000000002</v>
      </c>
      <c r="V738" t="s">
        <v>277</v>
      </c>
      <c r="W738" t="s">
        <v>309</v>
      </c>
      <c r="X738" t="s">
        <v>201</v>
      </c>
      <c r="Y738" t="s">
        <v>88</v>
      </c>
      <c r="Z738" t="s">
        <v>253</v>
      </c>
      <c r="AB738" t="s">
        <v>256</v>
      </c>
      <c r="AC738" s="88">
        <f>AVERAGEIFS(Applicability!$M:$M,Applicability!$A:$A,W738,Applicability!$B:$B,Y738,Applicability!$C:$C,X738)</f>
        <v>0.15300000000000002</v>
      </c>
      <c r="AF738" s="88">
        <f t="shared" si="97"/>
        <v>0.15300000000000002</v>
      </c>
      <c r="AJ738" t="s">
        <v>277</v>
      </c>
      <c r="AK738" t="s">
        <v>309</v>
      </c>
      <c r="AL738" t="s">
        <v>201</v>
      </c>
      <c r="AM738" t="s">
        <v>88</v>
      </c>
      <c r="AN738" t="s">
        <v>253</v>
      </c>
      <c r="AP738" t="s">
        <v>256</v>
      </c>
      <c r="AQ738" s="88">
        <f>AVERAGEIFS(Applicability!$M:$M,Applicability!$A:$A,AK738,Applicability!$B:$B,AM738,Applicability!$C:$C,AL738)</f>
        <v>0.15300000000000002</v>
      </c>
      <c r="AT738" s="88">
        <f t="shared" si="98"/>
        <v>0.15300000000000002</v>
      </c>
    </row>
    <row r="739" spans="1:46">
      <c r="A739" t="s">
        <v>277</v>
      </c>
      <c r="B739" t="s">
        <v>309</v>
      </c>
      <c r="C739" t="s">
        <v>201</v>
      </c>
      <c r="D739" t="s">
        <v>199</v>
      </c>
      <c r="E739" t="s">
        <v>253</v>
      </c>
      <c r="G739" t="s">
        <v>256</v>
      </c>
      <c r="H739" s="88">
        <f>AVERAGEIFS(Applicability!$M:$M,Applicability!$A:$A,B739,Applicability!$B:$B,D739,Applicability!$C:$C,C739)</f>
        <v>0.15300000000000002</v>
      </c>
      <c r="K739" s="88">
        <f t="shared" si="96"/>
        <v>0.15300000000000002</v>
      </c>
      <c r="V739" t="s">
        <v>277</v>
      </c>
      <c r="W739" t="s">
        <v>309</v>
      </c>
      <c r="X739" t="s">
        <v>201</v>
      </c>
      <c r="Y739" t="s">
        <v>199</v>
      </c>
      <c r="Z739" t="s">
        <v>253</v>
      </c>
      <c r="AB739" t="s">
        <v>256</v>
      </c>
      <c r="AC739" s="88">
        <f>AVERAGEIFS(Applicability!$M:$M,Applicability!$A:$A,W739,Applicability!$B:$B,Y739,Applicability!$C:$C,X739)</f>
        <v>0.15300000000000002</v>
      </c>
      <c r="AF739" s="88">
        <f t="shared" si="97"/>
        <v>0.15300000000000002</v>
      </c>
      <c r="AJ739" t="s">
        <v>277</v>
      </c>
      <c r="AK739" t="s">
        <v>309</v>
      </c>
      <c r="AL739" t="s">
        <v>201</v>
      </c>
      <c r="AM739" t="s">
        <v>199</v>
      </c>
      <c r="AN739" t="s">
        <v>253</v>
      </c>
      <c r="AP739" t="s">
        <v>256</v>
      </c>
      <c r="AQ739" s="88">
        <f>AVERAGEIFS(Applicability!$M:$M,Applicability!$A:$A,AK739,Applicability!$B:$B,AM739,Applicability!$C:$C,AL739)</f>
        <v>0.15300000000000002</v>
      </c>
      <c r="AT739" s="88">
        <f t="shared" si="98"/>
        <v>0.15300000000000002</v>
      </c>
    </row>
    <row r="740" spans="1:46">
      <c r="A740" t="s">
        <v>277</v>
      </c>
      <c r="B740" t="s">
        <v>309</v>
      </c>
      <c r="C740" t="s">
        <v>201</v>
      </c>
      <c r="D740" t="s">
        <v>316</v>
      </c>
      <c r="E740" t="s">
        <v>253</v>
      </c>
      <c r="G740" t="s">
        <v>256</v>
      </c>
      <c r="H740" s="88">
        <f>AVERAGEIFS(Applicability!$M:$M,Applicability!$A:$A,B740,Applicability!$B:$B,D740,Applicability!$C:$C,C740)</f>
        <v>0.15300000000000002</v>
      </c>
      <c r="K740" s="88">
        <f t="shared" si="96"/>
        <v>0.15300000000000002</v>
      </c>
      <c r="V740" t="s">
        <v>277</v>
      </c>
      <c r="W740" t="s">
        <v>309</v>
      </c>
      <c r="X740" t="s">
        <v>201</v>
      </c>
      <c r="Y740" t="s">
        <v>316</v>
      </c>
      <c r="Z740" t="s">
        <v>253</v>
      </c>
      <c r="AB740" t="s">
        <v>256</v>
      </c>
      <c r="AC740" s="88">
        <f>AVERAGEIFS(Applicability!$M:$M,Applicability!$A:$A,W740,Applicability!$B:$B,Y740,Applicability!$C:$C,X740)</f>
        <v>0.15300000000000002</v>
      </c>
      <c r="AF740" s="88">
        <f t="shared" si="97"/>
        <v>0.15300000000000002</v>
      </c>
      <c r="AJ740" t="s">
        <v>277</v>
      </c>
      <c r="AK740" t="s">
        <v>309</v>
      </c>
      <c r="AL740" t="s">
        <v>201</v>
      </c>
      <c r="AM740" t="s">
        <v>316</v>
      </c>
      <c r="AN740" t="s">
        <v>253</v>
      </c>
      <c r="AP740" t="s">
        <v>256</v>
      </c>
      <c r="AQ740" s="88">
        <f>AVERAGEIFS(Applicability!$M:$M,Applicability!$A:$A,AK740,Applicability!$B:$B,AM740,Applicability!$C:$C,AL740)</f>
        <v>0.15300000000000002</v>
      </c>
      <c r="AT740" s="88">
        <f t="shared" si="98"/>
        <v>0.15300000000000002</v>
      </c>
    </row>
    <row r="741" spans="1:46">
      <c r="A741" t="s">
        <v>277</v>
      </c>
      <c r="B741" t="s">
        <v>310</v>
      </c>
      <c r="C741" t="s">
        <v>279</v>
      </c>
      <c r="D741" t="s">
        <v>88</v>
      </c>
      <c r="E741" t="s">
        <v>232</v>
      </c>
      <c r="G741" t="s">
        <v>386</v>
      </c>
      <c r="H741" s="88">
        <f>AVERAGEIFS(Applicability!$M:$M,Applicability!$A:$A,B741,Applicability!$B:$B,D741,Applicability!$C:$C,C741)</f>
        <v>0.1976</v>
      </c>
      <c r="I741">
        <v>4</v>
      </c>
      <c r="J741" s="88">
        <f t="shared" ref="J741:J746" si="99">H741*10%</f>
        <v>1.976E-2</v>
      </c>
      <c r="K741" s="88">
        <f t="shared" si="96"/>
        <v>1.976E-2</v>
      </c>
      <c r="V741" t="s">
        <v>277</v>
      </c>
      <c r="W741" t="s">
        <v>310</v>
      </c>
      <c r="X741" t="s">
        <v>279</v>
      </c>
      <c r="Y741" t="s">
        <v>88</v>
      </c>
      <c r="Z741" t="s">
        <v>232</v>
      </c>
      <c r="AB741" t="s">
        <v>386</v>
      </c>
      <c r="AC741" s="88">
        <f>AVERAGEIFS(Applicability!$M:$M,Applicability!$A:$A,W741,Applicability!$B:$B,Y741,Applicability!$C:$C,X741)</f>
        <v>0.1976</v>
      </c>
      <c r="AD741">
        <v>4</v>
      </c>
      <c r="AE741" s="88">
        <f t="shared" ref="AE741:AE746" si="100">AC741*10%</f>
        <v>1.976E-2</v>
      </c>
      <c r="AF741" s="88">
        <f t="shared" si="97"/>
        <v>1.976E-2</v>
      </c>
      <c r="AJ741" t="s">
        <v>277</v>
      </c>
      <c r="AK741" t="s">
        <v>310</v>
      </c>
      <c r="AL741" t="s">
        <v>279</v>
      </c>
      <c r="AM741" t="s">
        <v>88</v>
      </c>
      <c r="AN741" t="s">
        <v>232</v>
      </c>
      <c r="AP741" t="s">
        <v>386</v>
      </c>
      <c r="AQ741" s="88">
        <f>AVERAGEIFS(Applicability!$M:$M,Applicability!$A:$A,AK741,Applicability!$B:$B,AM741,Applicability!$C:$C,AL741)</f>
        <v>0.1976</v>
      </c>
      <c r="AR741">
        <v>4</v>
      </c>
      <c r="AS741" s="88">
        <f t="shared" ref="AS741:AS746" si="101">AQ741*10%</f>
        <v>1.976E-2</v>
      </c>
      <c r="AT741" s="88">
        <f t="shared" si="98"/>
        <v>1.976E-2</v>
      </c>
    </row>
    <row r="742" spans="1:46">
      <c r="A742" t="s">
        <v>277</v>
      </c>
      <c r="B742" t="s">
        <v>310</v>
      </c>
      <c r="C742" t="s">
        <v>279</v>
      </c>
      <c r="D742" t="s">
        <v>199</v>
      </c>
      <c r="E742" t="s">
        <v>232</v>
      </c>
      <c r="G742" t="s">
        <v>386</v>
      </c>
      <c r="H742" s="88">
        <f>AVERAGEIFS(Applicability!$M:$M,Applicability!$A:$A,B742,Applicability!$B:$B,D742,Applicability!$C:$C,C742)</f>
        <v>9.5000000000000001E-2</v>
      </c>
      <c r="I742">
        <v>4</v>
      </c>
      <c r="J742" s="88">
        <f t="shared" si="99"/>
        <v>9.5000000000000015E-3</v>
      </c>
      <c r="K742" s="88">
        <f t="shared" si="96"/>
        <v>9.5000000000000015E-3</v>
      </c>
      <c r="V742" t="s">
        <v>277</v>
      </c>
      <c r="W742" t="s">
        <v>310</v>
      </c>
      <c r="X742" t="s">
        <v>279</v>
      </c>
      <c r="Y742" t="s">
        <v>199</v>
      </c>
      <c r="Z742" t="s">
        <v>232</v>
      </c>
      <c r="AB742" t="s">
        <v>386</v>
      </c>
      <c r="AC742" s="88">
        <f>AVERAGEIFS(Applicability!$M:$M,Applicability!$A:$A,W742,Applicability!$B:$B,Y742,Applicability!$C:$C,X742)</f>
        <v>9.5000000000000001E-2</v>
      </c>
      <c r="AD742">
        <v>4</v>
      </c>
      <c r="AE742" s="88">
        <f t="shared" si="100"/>
        <v>9.5000000000000015E-3</v>
      </c>
      <c r="AF742" s="88">
        <f t="shared" si="97"/>
        <v>9.5000000000000015E-3</v>
      </c>
      <c r="AJ742" t="s">
        <v>277</v>
      </c>
      <c r="AK742" t="s">
        <v>310</v>
      </c>
      <c r="AL742" t="s">
        <v>279</v>
      </c>
      <c r="AM742" t="s">
        <v>199</v>
      </c>
      <c r="AN742" t="s">
        <v>232</v>
      </c>
      <c r="AP742" t="s">
        <v>386</v>
      </c>
      <c r="AQ742" s="88">
        <f>AVERAGEIFS(Applicability!$M:$M,Applicability!$A:$A,AK742,Applicability!$B:$B,AM742,Applicability!$C:$C,AL742)</f>
        <v>9.5000000000000001E-2</v>
      </c>
      <c r="AR742">
        <v>4</v>
      </c>
      <c r="AS742" s="88">
        <f t="shared" si="101"/>
        <v>9.5000000000000015E-3</v>
      </c>
      <c r="AT742" s="88">
        <f t="shared" si="98"/>
        <v>9.5000000000000015E-3</v>
      </c>
    </row>
    <row r="743" spans="1:46">
      <c r="A743" t="s">
        <v>277</v>
      </c>
      <c r="B743" t="s">
        <v>310</v>
      </c>
      <c r="C743" t="s">
        <v>279</v>
      </c>
      <c r="D743" t="s">
        <v>316</v>
      </c>
      <c r="E743" t="s">
        <v>232</v>
      </c>
      <c r="G743" t="s">
        <v>386</v>
      </c>
      <c r="H743" s="88">
        <f>AVERAGEIFS(Applicability!$M:$M,Applicability!$A:$A,B743,Applicability!$B:$B,D743,Applicability!$C:$C,C743)</f>
        <v>9.5000000000000001E-2</v>
      </c>
      <c r="I743">
        <v>4</v>
      </c>
      <c r="J743" s="88">
        <f t="shared" si="99"/>
        <v>9.5000000000000015E-3</v>
      </c>
      <c r="K743" s="88">
        <f t="shared" si="96"/>
        <v>9.5000000000000015E-3</v>
      </c>
      <c r="V743" t="s">
        <v>277</v>
      </c>
      <c r="W743" t="s">
        <v>310</v>
      </c>
      <c r="X743" t="s">
        <v>279</v>
      </c>
      <c r="Y743" t="s">
        <v>316</v>
      </c>
      <c r="Z743" t="s">
        <v>232</v>
      </c>
      <c r="AB743" t="s">
        <v>386</v>
      </c>
      <c r="AC743" s="88">
        <f>AVERAGEIFS(Applicability!$M:$M,Applicability!$A:$A,W743,Applicability!$B:$B,Y743,Applicability!$C:$C,X743)</f>
        <v>9.5000000000000001E-2</v>
      </c>
      <c r="AD743">
        <v>4</v>
      </c>
      <c r="AE743" s="88">
        <f t="shared" si="100"/>
        <v>9.5000000000000015E-3</v>
      </c>
      <c r="AF743" s="88">
        <f t="shared" si="97"/>
        <v>9.5000000000000015E-3</v>
      </c>
      <c r="AJ743" t="s">
        <v>277</v>
      </c>
      <c r="AK743" t="s">
        <v>310</v>
      </c>
      <c r="AL743" t="s">
        <v>279</v>
      </c>
      <c r="AM743" t="s">
        <v>316</v>
      </c>
      <c r="AN743" t="s">
        <v>232</v>
      </c>
      <c r="AP743" t="s">
        <v>386</v>
      </c>
      <c r="AQ743" s="88">
        <f>AVERAGEIFS(Applicability!$M:$M,Applicability!$A:$A,AK743,Applicability!$B:$B,AM743,Applicability!$C:$C,AL743)</f>
        <v>9.5000000000000001E-2</v>
      </c>
      <c r="AR743">
        <v>4</v>
      </c>
      <c r="AS743" s="88">
        <f t="shared" si="101"/>
        <v>9.5000000000000015E-3</v>
      </c>
      <c r="AT743" s="88">
        <f t="shared" si="98"/>
        <v>9.5000000000000015E-3</v>
      </c>
    </row>
    <row r="744" spans="1:46">
      <c r="A744" t="s">
        <v>277</v>
      </c>
      <c r="B744" t="s">
        <v>310</v>
      </c>
      <c r="C744" t="s">
        <v>201</v>
      </c>
      <c r="D744" t="s">
        <v>88</v>
      </c>
      <c r="E744" t="s">
        <v>232</v>
      </c>
      <c r="G744" t="s">
        <v>386</v>
      </c>
      <c r="H744" s="88">
        <f>AVERAGEIFS(Applicability!$M:$M,Applicability!$A:$A,B744,Applicability!$B:$B,D744,Applicability!$C:$C,C744)</f>
        <v>0.53200000000000003</v>
      </c>
      <c r="I744">
        <v>4</v>
      </c>
      <c r="J744" s="88">
        <f t="shared" si="99"/>
        <v>5.3200000000000004E-2</v>
      </c>
      <c r="K744" s="88">
        <f t="shared" si="96"/>
        <v>5.3200000000000004E-2</v>
      </c>
      <c r="V744" t="s">
        <v>277</v>
      </c>
      <c r="W744" t="s">
        <v>310</v>
      </c>
      <c r="X744" t="s">
        <v>201</v>
      </c>
      <c r="Y744" t="s">
        <v>88</v>
      </c>
      <c r="Z744" t="s">
        <v>232</v>
      </c>
      <c r="AB744" t="s">
        <v>386</v>
      </c>
      <c r="AC744" s="88">
        <f>AVERAGEIFS(Applicability!$M:$M,Applicability!$A:$A,W744,Applicability!$B:$B,Y744,Applicability!$C:$C,X744)</f>
        <v>0.53200000000000003</v>
      </c>
      <c r="AD744">
        <v>4</v>
      </c>
      <c r="AE744" s="88">
        <f t="shared" si="100"/>
        <v>5.3200000000000004E-2</v>
      </c>
      <c r="AF744" s="88">
        <f t="shared" si="97"/>
        <v>5.3200000000000004E-2</v>
      </c>
      <c r="AJ744" t="s">
        <v>277</v>
      </c>
      <c r="AK744" t="s">
        <v>310</v>
      </c>
      <c r="AL744" t="s">
        <v>201</v>
      </c>
      <c r="AM744" t="s">
        <v>88</v>
      </c>
      <c r="AN744" t="s">
        <v>232</v>
      </c>
      <c r="AP744" t="s">
        <v>386</v>
      </c>
      <c r="AQ744" s="88">
        <f>AVERAGEIFS(Applicability!$M:$M,Applicability!$A:$A,AK744,Applicability!$B:$B,AM744,Applicability!$C:$C,AL744)</f>
        <v>0.53200000000000003</v>
      </c>
      <c r="AR744">
        <v>4</v>
      </c>
      <c r="AS744" s="88">
        <f t="shared" si="101"/>
        <v>5.3200000000000004E-2</v>
      </c>
      <c r="AT744" s="88">
        <f t="shared" si="98"/>
        <v>5.3200000000000004E-2</v>
      </c>
    </row>
    <row r="745" spans="1:46">
      <c r="A745" t="s">
        <v>277</v>
      </c>
      <c r="B745" t="s">
        <v>310</v>
      </c>
      <c r="C745" t="s">
        <v>201</v>
      </c>
      <c r="D745" t="s">
        <v>199</v>
      </c>
      <c r="E745" t="s">
        <v>232</v>
      </c>
      <c r="G745" t="s">
        <v>386</v>
      </c>
      <c r="H745" s="88">
        <f>AVERAGEIFS(Applicability!$M:$M,Applicability!$A:$A,B745,Applicability!$B:$B,D745,Applicability!$C:$C,C745)</f>
        <v>9.5000000000000001E-2</v>
      </c>
      <c r="I745">
        <v>4</v>
      </c>
      <c r="J745" s="88">
        <f t="shared" si="99"/>
        <v>9.5000000000000015E-3</v>
      </c>
      <c r="K745" s="88">
        <f t="shared" si="96"/>
        <v>9.5000000000000015E-3</v>
      </c>
      <c r="V745" t="s">
        <v>277</v>
      </c>
      <c r="W745" t="s">
        <v>310</v>
      </c>
      <c r="X745" t="s">
        <v>201</v>
      </c>
      <c r="Y745" t="s">
        <v>199</v>
      </c>
      <c r="Z745" t="s">
        <v>232</v>
      </c>
      <c r="AB745" t="s">
        <v>386</v>
      </c>
      <c r="AC745" s="88">
        <f>AVERAGEIFS(Applicability!$M:$M,Applicability!$A:$A,W745,Applicability!$B:$B,Y745,Applicability!$C:$C,X745)</f>
        <v>9.5000000000000001E-2</v>
      </c>
      <c r="AD745">
        <v>4</v>
      </c>
      <c r="AE745" s="88">
        <f t="shared" si="100"/>
        <v>9.5000000000000015E-3</v>
      </c>
      <c r="AF745" s="88">
        <f t="shared" si="97"/>
        <v>9.5000000000000015E-3</v>
      </c>
      <c r="AJ745" t="s">
        <v>277</v>
      </c>
      <c r="AK745" t="s">
        <v>310</v>
      </c>
      <c r="AL745" t="s">
        <v>201</v>
      </c>
      <c r="AM745" t="s">
        <v>199</v>
      </c>
      <c r="AN745" t="s">
        <v>232</v>
      </c>
      <c r="AP745" t="s">
        <v>386</v>
      </c>
      <c r="AQ745" s="88">
        <f>AVERAGEIFS(Applicability!$M:$M,Applicability!$A:$A,AK745,Applicability!$B:$B,AM745,Applicability!$C:$C,AL745)</f>
        <v>9.5000000000000001E-2</v>
      </c>
      <c r="AR745">
        <v>4</v>
      </c>
      <c r="AS745" s="88">
        <f t="shared" si="101"/>
        <v>9.5000000000000015E-3</v>
      </c>
      <c r="AT745" s="88">
        <f t="shared" si="98"/>
        <v>9.5000000000000015E-3</v>
      </c>
    </row>
    <row r="746" spans="1:46">
      <c r="A746" t="s">
        <v>277</v>
      </c>
      <c r="B746" t="s">
        <v>310</v>
      </c>
      <c r="C746" t="s">
        <v>201</v>
      </c>
      <c r="D746" t="s">
        <v>316</v>
      </c>
      <c r="E746" t="s">
        <v>232</v>
      </c>
      <c r="G746" t="s">
        <v>386</v>
      </c>
      <c r="H746" s="88">
        <f>AVERAGEIFS(Applicability!$M:$M,Applicability!$A:$A,B746,Applicability!$B:$B,D746,Applicability!$C:$C,C746)</f>
        <v>9.5000000000000001E-2</v>
      </c>
      <c r="I746">
        <v>4</v>
      </c>
      <c r="J746" s="88">
        <f t="shared" si="99"/>
        <v>9.5000000000000015E-3</v>
      </c>
      <c r="K746" s="88">
        <f t="shared" si="96"/>
        <v>9.5000000000000015E-3</v>
      </c>
      <c r="V746" t="s">
        <v>277</v>
      </c>
      <c r="W746" t="s">
        <v>310</v>
      </c>
      <c r="X746" t="s">
        <v>201</v>
      </c>
      <c r="Y746" t="s">
        <v>316</v>
      </c>
      <c r="Z746" t="s">
        <v>232</v>
      </c>
      <c r="AB746" t="s">
        <v>386</v>
      </c>
      <c r="AC746" s="88">
        <f>AVERAGEIFS(Applicability!$M:$M,Applicability!$A:$A,W746,Applicability!$B:$B,Y746,Applicability!$C:$C,X746)</f>
        <v>9.5000000000000001E-2</v>
      </c>
      <c r="AD746">
        <v>4</v>
      </c>
      <c r="AE746" s="88">
        <f t="shared" si="100"/>
        <v>9.5000000000000015E-3</v>
      </c>
      <c r="AF746" s="88">
        <f t="shared" si="97"/>
        <v>9.5000000000000015E-3</v>
      </c>
      <c r="AJ746" t="s">
        <v>277</v>
      </c>
      <c r="AK746" t="s">
        <v>310</v>
      </c>
      <c r="AL746" t="s">
        <v>201</v>
      </c>
      <c r="AM746" t="s">
        <v>316</v>
      </c>
      <c r="AN746" t="s">
        <v>232</v>
      </c>
      <c r="AP746" t="s">
        <v>386</v>
      </c>
      <c r="AQ746" s="88">
        <f>AVERAGEIFS(Applicability!$M:$M,Applicability!$A:$A,AK746,Applicability!$B:$B,AM746,Applicability!$C:$C,AL746)</f>
        <v>9.5000000000000001E-2</v>
      </c>
      <c r="AR746">
        <v>4</v>
      </c>
      <c r="AS746" s="88">
        <f t="shared" si="101"/>
        <v>9.5000000000000015E-3</v>
      </c>
      <c r="AT746" s="88">
        <f t="shared" si="98"/>
        <v>9.5000000000000015E-3</v>
      </c>
    </row>
    <row r="747" spans="1:46">
      <c r="A747" t="s">
        <v>194</v>
      </c>
      <c r="B747" t="s">
        <v>216</v>
      </c>
      <c r="C747" t="s">
        <v>196</v>
      </c>
      <c r="D747" t="s">
        <v>88</v>
      </c>
      <c r="E747" t="s">
        <v>217</v>
      </c>
      <c r="F747" t="s">
        <v>421</v>
      </c>
      <c r="G747" t="s">
        <v>386</v>
      </c>
      <c r="H747" s="88">
        <f>AVERAGEIFS(Applicability!$M:$M,Applicability!$A:$A,B747,Applicability!$B:$B,D747,Applicability!$C:$C,C747)</f>
        <v>0.49</v>
      </c>
      <c r="I747">
        <v>2</v>
      </c>
      <c r="J747" s="87">
        <f>H747-H753</f>
        <v>0.27439999999999998</v>
      </c>
      <c r="K747" s="88">
        <f t="shared" si="96"/>
        <v>0.27439999999999998</v>
      </c>
      <c r="V747" t="s">
        <v>194</v>
      </c>
      <c r="W747" t="s">
        <v>216</v>
      </c>
      <c r="X747" t="s">
        <v>196</v>
      </c>
      <c r="Y747" t="s">
        <v>88</v>
      </c>
      <c r="Z747" t="s">
        <v>217</v>
      </c>
      <c r="AA747" t="s">
        <v>421</v>
      </c>
      <c r="AB747" t="s">
        <v>386</v>
      </c>
      <c r="AC747" s="88">
        <f>AVERAGEIFS(Applicability!$M:$M,Applicability!$A:$A,W747,Applicability!$B:$B,Y747,Applicability!$C:$C,X747)</f>
        <v>0.49</v>
      </c>
      <c r="AD747">
        <v>2</v>
      </c>
      <c r="AE747" s="87">
        <f>AC747-AC753</f>
        <v>0.27439999999999998</v>
      </c>
      <c r="AF747" s="88">
        <f t="shared" si="97"/>
        <v>0.27439999999999998</v>
      </c>
      <c r="AJ747" t="s">
        <v>194</v>
      </c>
      <c r="AK747" t="s">
        <v>216</v>
      </c>
      <c r="AL747" t="s">
        <v>196</v>
      </c>
      <c r="AM747" t="s">
        <v>88</v>
      </c>
      <c r="AN747" t="s">
        <v>217</v>
      </c>
      <c r="AO747" t="s">
        <v>421</v>
      </c>
      <c r="AP747" t="s">
        <v>386</v>
      </c>
      <c r="AQ747" s="88">
        <f>AVERAGEIFS(Applicability!$M:$M,Applicability!$A:$A,AK747,Applicability!$B:$B,AM747,Applicability!$C:$C,AL747)</f>
        <v>0.49</v>
      </c>
      <c r="AR747">
        <v>2</v>
      </c>
      <c r="AS747" s="87">
        <f>AQ747-AQ753</f>
        <v>0.27439999999999998</v>
      </c>
      <c r="AT747" s="88">
        <f t="shared" si="98"/>
        <v>0.27439999999999998</v>
      </c>
    </row>
    <row r="748" spans="1:46">
      <c r="A748" t="s">
        <v>194</v>
      </c>
      <c r="B748" t="s">
        <v>216</v>
      </c>
      <c r="C748" t="s">
        <v>196</v>
      </c>
      <c r="D748" t="s">
        <v>199</v>
      </c>
      <c r="E748" t="s">
        <v>217</v>
      </c>
      <c r="F748" t="s">
        <v>421</v>
      </c>
      <c r="G748" t="s">
        <v>386</v>
      </c>
      <c r="H748" s="88">
        <f>AVERAGEIFS(Applicability!$M:$M,Applicability!$A:$A,B748,Applicability!$B:$B,D748,Applicability!$C:$C,C748)</f>
        <v>0.49</v>
      </c>
      <c r="I748">
        <v>2</v>
      </c>
      <c r="J748" s="87">
        <f t="shared" ref="J748:J752" si="102">H748-H754</f>
        <v>0.38219999999999998</v>
      </c>
      <c r="K748" s="88">
        <f t="shared" ref="K748:K758" si="103">IF(J748&lt;&gt;"",J748,H748)</f>
        <v>0.38219999999999998</v>
      </c>
      <c r="V748" t="s">
        <v>194</v>
      </c>
      <c r="W748" t="s">
        <v>216</v>
      </c>
      <c r="X748" t="s">
        <v>196</v>
      </c>
      <c r="Y748" t="s">
        <v>199</v>
      </c>
      <c r="Z748" t="s">
        <v>217</v>
      </c>
      <c r="AA748" t="s">
        <v>421</v>
      </c>
      <c r="AB748" t="s">
        <v>386</v>
      </c>
      <c r="AC748" s="88">
        <f>AVERAGEIFS(Applicability!$M:$M,Applicability!$A:$A,W748,Applicability!$B:$B,Y748,Applicability!$C:$C,X748)</f>
        <v>0.49</v>
      </c>
      <c r="AD748">
        <v>2</v>
      </c>
      <c r="AE748" s="87">
        <f t="shared" ref="AE748:AE752" si="104">AC748-AC754</f>
        <v>0.38219999999999998</v>
      </c>
      <c r="AF748" s="88">
        <f t="shared" ref="AF748:AF758" si="105">IF(AE748&lt;&gt;"",AE748,AC748)</f>
        <v>0.38219999999999998</v>
      </c>
      <c r="AJ748" t="s">
        <v>194</v>
      </c>
      <c r="AK748" t="s">
        <v>216</v>
      </c>
      <c r="AL748" t="s">
        <v>196</v>
      </c>
      <c r="AM748" t="s">
        <v>199</v>
      </c>
      <c r="AN748" t="s">
        <v>217</v>
      </c>
      <c r="AO748" t="s">
        <v>421</v>
      </c>
      <c r="AP748" t="s">
        <v>386</v>
      </c>
      <c r="AQ748" s="88">
        <f>AVERAGEIFS(Applicability!$M:$M,Applicability!$A:$A,AK748,Applicability!$B:$B,AM748,Applicability!$C:$C,AL748)</f>
        <v>0.49</v>
      </c>
      <c r="AR748">
        <v>2</v>
      </c>
      <c r="AS748" s="87">
        <f t="shared" ref="AS748:AS752" si="106">AQ748-AQ754</f>
        <v>0.38219999999999998</v>
      </c>
      <c r="AT748" s="88">
        <f t="shared" ref="AT748:AT758" si="107">IF(AS748&lt;&gt;"",AS748,AQ748)</f>
        <v>0.38219999999999998</v>
      </c>
    </row>
    <row r="749" spans="1:46">
      <c r="A749" t="s">
        <v>194</v>
      </c>
      <c r="B749" t="s">
        <v>216</v>
      </c>
      <c r="C749" t="s">
        <v>196</v>
      </c>
      <c r="D749" t="s">
        <v>316</v>
      </c>
      <c r="E749" t="s">
        <v>217</v>
      </c>
      <c r="F749" t="s">
        <v>421</v>
      </c>
      <c r="G749" t="s">
        <v>386</v>
      </c>
      <c r="H749" s="88">
        <f>AVERAGEIFS(Applicability!$M:$M,Applicability!$A:$A,B749,Applicability!$B:$B,D749,Applicability!$C:$C,C749)</f>
        <v>0.49</v>
      </c>
      <c r="I749">
        <v>2</v>
      </c>
      <c r="J749" s="87">
        <f t="shared" si="102"/>
        <v>0.27439999999999998</v>
      </c>
      <c r="K749" s="88">
        <f t="shared" si="103"/>
        <v>0.27439999999999998</v>
      </c>
      <c r="V749" t="s">
        <v>194</v>
      </c>
      <c r="W749" t="s">
        <v>216</v>
      </c>
      <c r="X749" t="s">
        <v>196</v>
      </c>
      <c r="Y749" t="s">
        <v>316</v>
      </c>
      <c r="Z749" t="s">
        <v>217</v>
      </c>
      <c r="AA749" t="s">
        <v>421</v>
      </c>
      <c r="AB749" t="s">
        <v>386</v>
      </c>
      <c r="AC749" s="88">
        <f>AVERAGEIFS(Applicability!$M:$M,Applicability!$A:$A,W749,Applicability!$B:$B,Y749,Applicability!$C:$C,X749)</f>
        <v>0.49</v>
      </c>
      <c r="AD749">
        <v>2</v>
      </c>
      <c r="AE749" s="87">
        <f t="shared" si="104"/>
        <v>0.27439999999999998</v>
      </c>
      <c r="AF749" s="88">
        <f t="shared" si="105"/>
        <v>0.27439999999999998</v>
      </c>
      <c r="AJ749" t="s">
        <v>194</v>
      </c>
      <c r="AK749" t="s">
        <v>216</v>
      </c>
      <c r="AL749" t="s">
        <v>196</v>
      </c>
      <c r="AM749" t="s">
        <v>316</v>
      </c>
      <c r="AN749" t="s">
        <v>217</v>
      </c>
      <c r="AO749" t="s">
        <v>421</v>
      </c>
      <c r="AP749" t="s">
        <v>386</v>
      </c>
      <c r="AQ749" s="88">
        <f>AVERAGEIFS(Applicability!$M:$M,Applicability!$A:$A,AK749,Applicability!$B:$B,AM749,Applicability!$C:$C,AL749)</f>
        <v>0.49</v>
      </c>
      <c r="AR749">
        <v>2</v>
      </c>
      <c r="AS749" s="87">
        <f t="shared" si="106"/>
        <v>0.27439999999999998</v>
      </c>
      <c r="AT749" s="88">
        <f t="shared" si="107"/>
        <v>0.27439999999999998</v>
      </c>
    </row>
    <row r="750" spans="1:46">
      <c r="A750" t="s">
        <v>194</v>
      </c>
      <c r="B750" t="s">
        <v>216</v>
      </c>
      <c r="C750" t="s">
        <v>201</v>
      </c>
      <c r="D750" t="s">
        <v>88</v>
      </c>
      <c r="E750" t="s">
        <v>217</v>
      </c>
      <c r="F750" t="s">
        <v>421</v>
      </c>
      <c r="G750" t="s">
        <v>386</v>
      </c>
      <c r="H750" s="88">
        <f>AVERAGEIFS(Applicability!$M:$M,Applicability!$A:$A,B750,Applicability!$B:$B,D750,Applicability!$C:$C,C750)</f>
        <v>0.49</v>
      </c>
      <c r="I750">
        <v>2</v>
      </c>
      <c r="J750" s="87">
        <f t="shared" si="102"/>
        <v>0.27439999999999998</v>
      </c>
      <c r="K750" s="88">
        <f t="shared" si="103"/>
        <v>0.27439999999999998</v>
      </c>
      <c r="V750" t="s">
        <v>194</v>
      </c>
      <c r="W750" t="s">
        <v>216</v>
      </c>
      <c r="X750" t="s">
        <v>201</v>
      </c>
      <c r="Y750" t="s">
        <v>88</v>
      </c>
      <c r="Z750" t="s">
        <v>217</v>
      </c>
      <c r="AA750" t="s">
        <v>421</v>
      </c>
      <c r="AB750" t="s">
        <v>386</v>
      </c>
      <c r="AC750" s="88">
        <f>AVERAGEIFS(Applicability!$M:$M,Applicability!$A:$A,W750,Applicability!$B:$B,Y750,Applicability!$C:$C,X750)</f>
        <v>0.49</v>
      </c>
      <c r="AD750">
        <v>2</v>
      </c>
      <c r="AE750" s="87">
        <f t="shared" si="104"/>
        <v>0.27439999999999998</v>
      </c>
      <c r="AF750" s="88">
        <f t="shared" si="105"/>
        <v>0.27439999999999998</v>
      </c>
      <c r="AJ750" t="s">
        <v>194</v>
      </c>
      <c r="AK750" t="s">
        <v>216</v>
      </c>
      <c r="AL750" t="s">
        <v>201</v>
      </c>
      <c r="AM750" t="s">
        <v>88</v>
      </c>
      <c r="AN750" t="s">
        <v>217</v>
      </c>
      <c r="AO750" t="s">
        <v>421</v>
      </c>
      <c r="AP750" t="s">
        <v>386</v>
      </c>
      <c r="AQ750" s="88">
        <f>AVERAGEIFS(Applicability!$M:$M,Applicability!$A:$A,AK750,Applicability!$B:$B,AM750,Applicability!$C:$C,AL750)</f>
        <v>0.49</v>
      </c>
      <c r="AR750">
        <v>2</v>
      </c>
      <c r="AS750" s="87">
        <f t="shared" si="106"/>
        <v>0.27439999999999998</v>
      </c>
      <c r="AT750" s="88">
        <f t="shared" si="107"/>
        <v>0.27439999999999998</v>
      </c>
    </row>
    <row r="751" spans="1:46">
      <c r="A751" t="s">
        <v>194</v>
      </c>
      <c r="B751" t="s">
        <v>216</v>
      </c>
      <c r="C751" t="s">
        <v>201</v>
      </c>
      <c r="D751" t="s">
        <v>199</v>
      </c>
      <c r="E751" t="s">
        <v>217</v>
      </c>
      <c r="F751" t="s">
        <v>421</v>
      </c>
      <c r="G751" t="s">
        <v>386</v>
      </c>
      <c r="H751" s="88">
        <f>AVERAGEIFS(Applicability!$M:$M,Applicability!$A:$A,B751,Applicability!$B:$B,D751,Applicability!$C:$C,C751)</f>
        <v>0.49</v>
      </c>
      <c r="I751">
        <v>2</v>
      </c>
      <c r="J751" s="87">
        <f t="shared" si="102"/>
        <v>0.38219999999999998</v>
      </c>
      <c r="K751" s="88">
        <f t="shared" si="103"/>
        <v>0.38219999999999998</v>
      </c>
      <c r="V751" t="s">
        <v>194</v>
      </c>
      <c r="W751" t="s">
        <v>216</v>
      </c>
      <c r="X751" t="s">
        <v>201</v>
      </c>
      <c r="Y751" t="s">
        <v>199</v>
      </c>
      <c r="Z751" t="s">
        <v>217</v>
      </c>
      <c r="AA751" t="s">
        <v>421</v>
      </c>
      <c r="AB751" t="s">
        <v>386</v>
      </c>
      <c r="AC751" s="88">
        <f>AVERAGEIFS(Applicability!$M:$M,Applicability!$A:$A,W751,Applicability!$B:$B,Y751,Applicability!$C:$C,X751)</f>
        <v>0.49</v>
      </c>
      <c r="AD751">
        <v>2</v>
      </c>
      <c r="AE751" s="87">
        <f t="shared" si="104"/>
        <v>0.38219999999999998</v>
      </c>
      <c r="AF751" s="88">
        <f t="shared" si="105"/>
        <v>0.38219999999999998</v>
      </c>
      <c r="AJ751" t="s">
        <v>194</v>
      </c>
      <c r="AK751" t="s">
        <v>216</v>
      </c>
      <c r="AL751" t="s">
        <v>201</v>
      </c>
      <c r="AM751" t="s">
        <v>199</v>
      </c>
      <c r="AN751" t="s">
        <v>217</v>
      </c>
      <c r="AO751" t="s">
        <v>421</v>
      </c>
      <c r="AP751" t="s">
        <v>386</v>
      </c>
      <c r="AQ751" s="88">
        <f>AVERAGEIFS(Applicability!$M:$M,Applicability!$A:$A,AK751,Applicability!$B:$B,AM751,Applicability!$C:$C,AL751)</f>
        <v>0.49</v>
      </c>
      <c r="AR751">
        <v>2</v>
      </c>
      <c r="AS751" s="87">
        <f t="shared" si="106"/>
        <v>0.38219999999999998</v>
      </c>
      <c r="AT751" s="88">
        <f t="shared" si="107"/>
        <v>0.38219999999999998</v>
      </c>
    </row>
    <row r="752" spans="1:46">
      <c r="A752" t="s">
        <v>194</v>
      </c>
      <c r="B752" t="s">
        <v>216</v>
      </c>
      <c r="C752" t="s">
        <v>201</v>
      </c>
      <c r="D752" t="s">
        <v>316</v>
      </c>
      <c r="E752" t="s">
        <v>217</v>
      </c>
      <c r="F752" t="s">
        <v>421</v>
      </c>
      <c r="G752" t="s">
        <v>386</v>
      </c>
      <c r="H752" s="88">
        <f>AVERAGEIFS(Applicability!$M:$M,Applicability!$A:$A,B752,Applicability!$B:$B,D752,Applicability!$C:$C,C752)</f>
        <v>0.49</v>
      </c>
      <c r="I752">
        <v>2</v>
      </c>
      <c r="J752" s="87">
        <f t="shared" si="102"/>
        <v>0.27439999999999998</v>
      </c>
      <c r="K752" s="88">
        <f t="shared" si="103"/>
        <v>0.27439999999999998</v>
      </c>
      <c r="V752" t="s">
        <v>194</v>
      </c>
      <c r="W752" t="s">
        <v>216</v>
      </c>
      <c r="X752" t="s">
        <v>201</v>
      </c>
      <c r="Y752" t="s">
        <v>316</v>
      </c>
      <c r="Z752" t="s">
        <v>217</v>
      </c>
      <c r="AA752" t="s">
        <v>421</v>
      </c>
      <c r="AB752" t="s">
        <v>386</v>
      </c>
      <c r="AC752" s="88">
        <f>AVERAGEIFS(Applicability!$M:$M,Applicability!$A:$A,W752,Applicability!$B:$B,Y752,Applicability!$C:$C,X752)</f>
        <v>0.49</v>
      </c>
      <c r="AD752">
        <v>2</v>
      </c>
      <c r="AE752" s="87">
        <f t="shared" si="104"/>
        <v>0.27439999999999998</v>
      </c>
      <c r="AF752" s="88">
        <f t="shared" si="105"/>
        <v>0.27439999999999998</v>
      </c>
      <c r="AJ752" t="s">
        <v>194</v>
      </c>
      <c r="AK752" t="s">
        <v>216</v>
      </c>
      <c r="AL752" t="s">
        <v>201</v>
      </c>
      <c r="AM752" t="s">
        <v>316</v>
      </c>
      <c r="AN752" t="s">
        <v>217</v>
      </c>
      <c r="AO752" t="s">
        <v>421</v>
      </c>
      <c r="AP752" t="s">
        <v>386</v>
      </c>
      <c r="AQ752" s="88">
        <f>AVERAGEIFS(Applicability!$M:$M,Applicability!$A:$A,AK752,Applicability!$B:$B,AM752,Applicability!$C:$C,AL752)</f>
        <v>0.49</v>
      </c>
      <c r="AR752">
        <v>2</v>
      </c>
      <c r="AS752" s="87">
        <f t="shared" si="106"/>
        <v>0.27439999999999998</v>
      </c>
      <c r="AT752" s="88">
        <f t="shared" si="107"/>
        <v>0.27439999999999998</v>
      </c>
    </row>
    <row r="753" spans="1:46">
      <c r="A753" t="s">
        <v>194</v>
      </c>
      <c r="B753" t="s">
        <v>221</v>
      </c>
      <c r="C753" t="s">
        <v>196</v>
      </c>
      <c r="D753" t="s">
        <v>88</v>
      </c>
      <c r="E753" t="s">
        <v>217</v>
      </c>
      <c r="F753" t="s">
        <v>421</v>
      </c>
      <c r="G753" t="s">
        <v>386</v>
      </c>
      <c r="H753" s="88">
        <f>AVERAGEIFS(Applicability!$M:$M,Applicability!$A:$A,B753,Applicability!$B:$B,D753,Applicability!$C:$C,C753)</f>
        <v>0.21559999999999999</v>
      </c>
      <c r="I753">
        <v>2</v>
      </c>
      <c r="J753" s="87">
        <f>H753</f>
        <v>0.21559999999999999</v>
      </c>
      <c r="K753" s="88">
        <f t="shared" si="103"/>
        <v>0.21559999999999999</v>
      </c>
      <c r="V753" t="s">
        <v>194</v>
      </c>
      <c r="W753" t="s">
        <v>221</v>
      </c>
      <c r="X753" t="s">
        <v>196</v>
      </c>
      <c r="Y753" t="s">
        <v>88</v>
      </c>
      <c r="Z753" t="s">
        <v>217</v>
      </c>
      <c r="AA753" t="s">
        <v>421</v>
      </c>
      <c r="AB753" t="s">
        <v>386</v>
      </c>
      <c r="AC753" s="88">
        <f>AVERAGEIFS(Applicability!$M:$M,Applicability!$A:$A,W753,Applicability!$B:$B,Y753,Applicability!$C:$C,X753)</f>
        <v>0.21559999999999999</v>
      </c>
      <c r="AD753">
        <v>2</v>
      </c>
      <c r="AE753" s="87">
        <f>AC753</f>
        <v>0.21559999999999999</v>
      </c>
      <c r="AF753" s="88">
        <f t="shared" si="105"/>
        <v>0.21559999999999999</v>
      </c>
      <c r="AJ753" t="s">
        <v>194</v>
      </c>
      <c r="AK753" t="s">
        <v>221</v>
      </c>
      <c r="AL753" t="s">
        <v>196</v>
      </c>
      <c r="AM753" t="s">
        <v>88</v>
      </c>
      <c r="AN753" t="s">
        <v>217</v>
      </c>
      <c r="AO753" t="s">
        <v>421</v>
      </c>
      <c r="AP753" t="s">
        <v>386</v>
      </c>
      <c r="AQ753" s="88">
        <f>AVERAGEIFS(Applicability!$M:$M,Applicability!$A:$A,AK753,Applicability!$B:$B,AM753,Applicability!$C:$C,AL753)</f>
        <v>0.21559999999999999</v>
      </c>
      <c r="AR753">
        <v>2</v>
      </c>
      <c r="AS753" s="87">
        <f>AQ753</f>
        <v>0.21559999999999999</v>
      </c>
      <c r="AT753" s="88">
        <f t="shared" si="107"/>
        <v>0.21559999999999999</v>
      </c>
    </row>
    <row r="754" spans="1:46">
      <c r="A754" t="s">
        <v>194</v>
      </c>
      <c r="B754" t="s">
        <v>221</v>
      </c>
      <c r="C754" t="s">
        <v>196</v>
      </c>
      <c r="D754" t="s">
        <v>199</v>
      </c>
      <c r="E754" t="s">
        <v>217</v>
      </c>
      <c r="F754" t="s">
        <v>421</v>
      </c>
      <c r="G754" t="s">
        <v>386</v>
      </c>
      <c r="H754" s="88">
        <f>AVERAGEIFS(Applicability!$M:$M,Applicability!$A:$A,B754,Applicability!$B:$B,D754,Applicability!$C:$C,C754)</f>
        <v>0.10779999999999999</v>
      </c>
      <c r="I754">
        <v>2</v>
      </c>
      <c r="J754" s="87">
        <f t="shared" ref="J754:J758" si="108">H754</f>
        <v>0.10779999999999999</v>
      </c>
      <c r="K754" s="88">
        <f t="shared" si="103"/>
        <v>0.10779999999999999</v>
      </c>
      <c r="V754" t="s">
        <v>194</v>
      </c>
      <c r="W754" t="s">
        <v>221</v>
      </c>
      <c r="X754" t="s">
        <v>196</v>
      </c>
      <c r="Y754" t="s">
        <v>199</v>
      </c>
      <c r="Z754" t="s">
        <v>217</v>
      </c>
      <c r="AA754" t="s">
        <v>421</v>
      </c>
      <c r="AB754" t="s">
        <v>386</v>
      </c>
      <c r="AC754" s="88">
        <f>AVERAGEIFS(Applicability!$M:$M,Applicability!$A:$A,W754,Applicability!$B:$B,Y754,Applicability!$C:$C,X754)</f>
        <v>0.10779999999999999</v>
      </c>
      <c r="AD754">
        <v>2</v>
      </c>
      <c r="AE754" s="87">
        <f t="shared" ref="AE754:AE758" si="109">AC754</f>
        <v>0.10779999999999999</v>
      </c>
      <c r="AF754" s="88">
        <f t="shared" si="105"/>
        <v>0.10779999999999999</v>
      </c>
      <c r="AJ754" t="s">
        <v>194</v>
      </c>
      <c r="AK754" t="s">
        <v>221</v>
      </c>
      <c r="AL754" t="s">
        <v>196</v>
      </c>
      <c r="AM754" t="s">
        <v>199</v>
      </c>
      <c r="AN754" t="s">
        <v>217</v>
      </c>
      <c r="AO754" t="s">
        <v>421</v>
      </c>
      <c r="AP754" t="s">
        <v>386</v>
      </c>
      <c r="AQ754" s="88">
        <f>AVERAGEIFS(Applicability!$M:$M,Applicability!$A:$A,AK754,Applicability!$B:$B,AM754,Applicability!$C:$C,AL754)</f>
        <v>0.10779999999999999</v>
      </c>
      <c r="AR754">
        <v>2</v>
      </c>
      <c r="AS754" s="87">
        <f t="shared" ref="AS754:AS758" si="110">AQ754</f>
        <v>0.10779999999999999</v>
      </c>
      <c r="AT754" s="88">
        <f t="shared" si="107"/>
        <v>0.10779999999999999</v>
      </c>
    </row>
    <row r="755" spans="1:46">
      <c r="A755" t="s">
        <v>194</v>
      </c>
      <c r="B755" t="s">
        <v>221</v>
      </c>
      <c r="C755" t="s">
        <v>196</v>
      </c>
      <c r="D755" t="s">
        <v>316</v>
      </c>
      <c r="E755" t="s">
        <v>217</v>
      </c>
      <c r="F755" t="s">
        <v>421</v>
      </c>
      <c r="G755" t="s">
        <v>386</v>
      </c>
      <c r="H755" s="88">
        <f>AVERAGEIFS(Applicability!$M:$M,Applicability!$A:$A,B755,Applicability!$B:$B,D755,Applicability!$C:$C,C755)</f>
        <v>0.21559999999999999</v>
      </c>
      <c r="I755">
        <v>2</v>
      </c>
      <c r="J755" s="87">
        <f t="shared" si="108"/>
        <v>0.21559999999999999</v>
      </c>
      <c r="K755" s="88">
        <f t="shared" si="103"/>
        <v>0.21559999999999999</v>
      </c>
      <c r="V755" t="s">
        <v>194</v>
      </c>
      <c r="W755" t="s">
        <v>221</v>
      </c>
      <c r="X755" t="s">
        <v>196</v>
      </c>
      <c r="Y755" t="s">
        <v>316</v>
      </c>
      <c r="Z755" t="s">
        <v>217</v>
      </c>
      <c r="AA755" t="s">
        <v>421</v>
      </c>
      <c r="AB755" t="s">
        <v>386</v>
      </c>
      <c r="AC755" s="88">
        <f>AVERAGEIFS(Applicability!$M:$M,Applicability!$A:$A,W755,Applicability!$B:$B,Y755,Applicability!$C:$C,X755)</f>
        <v>0.21559999999999999</v>
      </c>
      <c r="AD755">
        <v>2</v>
      </c>
      <c r="AE755" s="87">
        <f t="shared" si="109"/>
        <v>0.21559999999999999</v>
      </c>
      <c r="AF755" s="88">
        <f t="shared" si="105"/>
        <v>0.21559999999999999</v>
      </c>
      <c r="AJ755" t="s">
        <v>194</v>
      </c>
      <c r="AK755" t="s">
        <v>221</v>
      </c>
      <c r="AL755" t="s">
        <v>196</v>
      </c>
      <c r="AM755" t="s">
        <v>316</v>
      </c>
      <c r="AN755" t="s">
        <v>217</v>
      </c>
      <c r="AO755" t="s">
        <v>421</v>
      </c>
      <c r="AP755" t="s">
        <v>386</v>
      </c>
      <c r="AQ755" s="88">
        <f>AVERAGEIFS(Applicability!$M:$M,Applicability!$A:$A,AK755,Applicability!$B:$B,AM755,Applicability!$C:$C,AL755)</f>
        <v>0.21559999999999999</v>
      </c>
      <c r="AR755">
        <v>2</v>
      </c>
      <c r="AS755" s="87">
        <f t="shared" si="110"/>
        <v>0.21559999999999999</v>
      </c>
      <c r="AT755" s="88">
        <f t="shared" si="107"/>
        <v>0.21559999999999999</v>
      </c>
    </row>
    <row r="756" spans="1:46">
      <c r="A756" t="s">
        <v>194</v>
      </c>
      <c r="B756" t="s">
        <v>221</v>
      </c>
      <c r="C756" t="s">
        <v>201</v>
      </c>
      <c r="D756" t="s">
        <v>88</v>
      </c>
      <c r="E756" t="s">
        <v>217</v>
      </c>
      <c r="F756" t="s">
        <v>421</v>
      </c>
      <c r="G756" t="s">
        <v>386</v>
      </c>
      <c r="H756" s="88">
        <f>AVERAGEIFS(Applicability!$M:$M,Applicability!$A:$A,B756,Applicability!$B:$B,D756,Applicability!$C:$C,C756)</f>
        <v>0.21559999999999999</v>
      </c>
      <c r="I756">
        <v>2</v>
      </c>
      <c r="J756" s="87">
        <f t="shared" si="108"/>
        <v>0.21559999999999999</v>
      </c>
      <c r="K756" s="88">
        <f t="shared" si="103"/>
        <v>0.21559999999999999</v>
      </c>
      <c r="V756" t="s">
        <v>194</v>
      </c>
      <c r="W756" t="s">
        <v>221</v>
      </c>
      <c r="X756" t="s">
        <v>201</v>
      </c>
      <c r="Y756" t="s">
        <v>88</v>
      </c>
      <c r="Z756" t="s">
        <v>217</v>
      </c>
      <c r="AA756" t="s">
        <v>421</v>
      </c>
      <c r="AB756" t="s">
        <v>386</v>
      </c>
      <c r="AC756" s="88">
        <f>AVERAGEIFS(Applicability!$M:$M,Applicability!$A:$A,W756,Applicability!$B:$B,Y756,Applicability!$C:$C,X756)</f>
        <v>0.21559999999999999</v>
      </c>
      <c r="AD756">
        <v>2</v>
      </c>
      <c r="AE756" s="87">
        <f t="shared" si="109"/>
        <v>0.21559999999999999</v>
      </c>
      <c r="AF756" s="88">
        <f t="shared" si="105"/>
        <v>0.21559999999999999</v>
      </c>
      <c r="AJ756" t="s">
        <v>194</v>
      </c>
      <c r="AK756" t="s">
        <v>221</v>
      </c>
      <c r="AL756" t="s">
        <v>201</v>
      </c>
      <c r="AM756" t="s">
        <v>88</v>
      </c>
      <c r="AN756" t="s">
        <v>217</v>
      </c>
      <c r="AO756" t="s">
        <v>421</v>
      </c>
      <c r="AP756" t="s">
        <v>386</v>
      </c>
      <c r="AQ756" s="88">
        <f>AVERAGEIFS(Applicability!$M:$M,Applicability!$A:$A,AK756,Applicability!$B:$B,AM756,Applicability!$C:$C,AL756)</f>
        <v>0.21559999999999999</v>
      </c>
      <c r="AR756">
        <v>2</v>
      </c>
      <c r="AS756" s="87">
        <f t="shared" si="110"/>
        <v>0.21559999999999999</v>
      </c>
      <c r="AT756" s="88">
        <f t="shared" si="107"/>
        <v>0.21559999999999999</v>
      </c>
    </row>
    <row r="757" spans="1:46">
      <c r="A757" t="s">
        <v>194</v>
      </c>
      <c r="B757" t="s">
        <v>221</v>
      </c>
      <c r="C757" t="s">
        <v>201</v>
      </c>
      <c r="D757" t="s">
        <v>199</v>
      </c>
      <c r="E757" t="s">
        <v>217</v>
      </c>
      <c r="F757" t="s">
        <v>421</v>
      </c>
      <c r="G757" t="s">
        <v>386</v>
      </c>
      <c r="H757" s="88">
        <f>AVERAGEIFS(Applicability!$M:$M,Applicability!$A:$A,B757,Applicability!$B:$B,D757,Applicability!$C:$C,C757)</f>
        <v>0.10779999999999999</v>
      </c>
      <c r="I757">
        <v>2</v>
      </c>
      <c r="J757" s="87">
        <f t="shared" si="108"/>
        <v>0.10779999999999999</v>
      </c>
      <c r="K757" s="88">
        <f t="shared" si="103"/>
        <v>0.10779999999999999</v>
      </c>
      <c r="V757" t="s">
        <v>194</v>
      </c>
      <c r="W757" t="s">
        <v>221</v>
      </c>
      <c r="X757" t="s">
        <v>201</v>
      </c>
      <c r="Y757" t="s">
        <v>199</v>
      </c>
      <c r="Z757" t="s">
        <v>217</v>
      </c>
      <c r="AA757" t="s">
        <v>421</v>
      </c>
      <c r="AB757" t="s">
        <v>386</v>
      </c>
      <c r="AC757" s="88">
        <f>AVERAGEIFS(Applicability!$M:$M,Applicability!$A:$A,W757,Applicability!$B:$B,Y757,Applicability!$C:$C,X757)</f>
        <v>0.10779999999999999</v>
      </c>
      <c r="AD757">
        <v>2</v>
      </c>
      <c r="AE757" s="87">
        <f t="shared" si="109"/>
        <v>0.10779999999999999</v>
      </c>
      <c r="AF757" s="88">
        <f t="shared" si="105"/>
        <v>0.10779999999999999</v>
      </c>
      <c r="AJ757" t="s">
        <v>194</v>
      </c>
      <c r="AK757" t="s">
        <v>221</v>
      </c>
      <c r="AL757" t="s">
        <v>201</v>
      </c>
      <c r="AM757" t="s">
        <v>199</v>
      </c>
      <c r="AN757" t="s">
        <v>217</v>
      </c>
      <c r="AO757" t="s">
        <v>421</v>
      </c>
      <c r="AP757" t="s">
        <v>386</v>
      </c>
      <c r="AQ757" s="88">
        <f>AVERAGEIFS(Applicability!$M:$M,Applicability!$A:$A,AK757,Applicability!$B:$B,AM757,Applicability!$C:$C,AL757)</f>
        <v>0.10779999999999999</v>
      </c>
      <c r="AR757">
        <v>2</v>
      </c>
      <c r="AS757" s="87">
        <f t="shared" si="110"/>
        <v>0.10779999999999999</v>
      </c>
      <c r="AT757" s="88">
        <f t="shared" si="107"/>
        <v>0.10779999999999999</v>
      </c>
    </row>
    <row r="758" spans="1:46">
      <c r="A758" t="s">
        <v>194</v>
      </c>
      <c r="B758" t="s">
        <v>221</v>
      </c>
      <c r="C758" t="s">
        <v>201</v>
      </c>
      <c r="D758" t="s">
        <v>316</v>
      </c>
      <c r="E758" t="s">
        <v>217</v>
      </c>
      <c r="F758" t="s">
        <v>421</v>
      </c>
      <c r="G758" t="s">
        <v>386</v>
      </c>
      <c r="H758" s="88">
        <f>AVERAGEIFS(Applicability!$M:$M,Applicability!$A:$A,B758,Applicability!$B:$B,D758,Applicability!$C:$C,C758)</f>
        <v>0.21559999999999999</v>
      </c>
      <c r="I758">
        <v>2</v>
      </c>
      <c r="J758" s="87">
        <f t="shared" si="108"/>
        <v>0.21559999999999999</v>
      </c>
      <c r="K758" s="88">
        <f t="shared" si="103"/>
        <v>0.21559999999999999</v>
      </c>
      <c r="V758" t="s">
        <v>194</v>
      </c>
      <c r="W758" t="s">
        <v>221</v>
      </c>
      <c r="X758" t="s">
        <v>201</v>
      </c>
      <c r="Y758" t="s">
        <v>316</v>
      </c>
      <c r="Z758" t="s">
        <v>217</v>
      </c>
      <c r="AA758" t="s">
        <v>421</v>
      </c>
      <c r="AB758" t="s">
        <v>386</v>
      </c>
      <c r="AC758" s="88">
        <f>AVERAGEIFS(Applicability!$M:$M,Applicability!$A:$A,W758,Applicability!$B:$B,Y758,Applicability!$C:$C,X758)</f>
        <v>0.21559999999999999</v>
      </c>
      <c r="AD758">
        <v>2</v>
      </c>
      <c r="AE758" s="87">
        <f t="shared" si="109"/>
        <v>0.21559999999999999</v>
      </c>
      <c r="AF758" s="88">
        <f t="shared" si="105"/>
        <v>0.21559999999999999</v>
      </c>
      <c r="AJ758" t="s">
        <v>194</v>
      </c>
      <c r="AK758" t="s">
        <v>221</v>
      </c>
      <c r="AL758" t="s">
        <v>201</v>
      </c>
      <c r="AM758" t="s">
        <v>316</v>
      </c>
      <c r="AN758" t="s">
        <v>217</v>
      </c>
      <c r="AO758" t="s">
        <v>421</v>
      </c>
      <c r="AP758" t="s">
        <v>386</v>
      </c>
      <c r="AQ758" s="88">
        <f>AVERAGEIFS(Applicability!$M:$M,Applicability!$A:$A,AK758,Applicability!$B:$B,AM758,Applicability!$C:$C,AL758)</f>
        <v>0.21559999999999999</v>
      </c>
      <c r="AR758">
        <v>2</v>
      </c>
      <c r="AS758" s="87">
        <f t="shared" si="110"/>
        <v>0.21559999999999999</v>
      </c>
      <c r="AT758" s="88">
        <f t="shared" si="107"/>
        <v>0.21559999999999999</v>
      </c>
    </row>
    <row r="759" spans="1:46">
      <c r="AE759" s="87"/>
    </row>
  </sheetData>
  <autoFilter ref="A2:K758"/>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O922"/>
  <sheetViews>
    <sheetView tabSelected="1" workbookViewId="0">
      <pane xSplit="3" ySplit="1" topLeftCell="D2" activePane="bottomRight" state="frozenSplit"/>
      <selection pane="topRight" activeCell="F1" sqref="F1"/>
      <selection pane="bottomLeft" activeCell="A14" sqref="A14"/>
      <selection pane="bottomRight" activeCell="D8" sqref="D8"/>
    </sheetView>
  </sheetViews>
  <sheetFormatPr defaultRowHeight="15"/>
  <cols>
    <col min="1" max="1" width="42" customWidth="1"/>
    <col min="2" max="3" width="15.7109375" customWidth="1"/>
    <col min="4" max="4" width="19.7109375" customWidth="1"/>
    <col min="5" max="5" width="17.7109375" customWidth="1"/>
    <col min="6" max="6" width="14.7109375" customWidth="1"/>
    <col min="7" max="8" width="11.7109375" customWidth="1"/>
    <col min="11" max="11" width="10.7109375" customWidth="1"/>
    <col min="12" max="12" width="14.28515625" customWidth="1"/>
    <col min="13" max="13" width="14.140625" customWidth="1"/>
  </cols>
  <sheetData>
    <row r="1" spans="1:15">
      <c r="A1" s="90" t="s">
        <v>188</v>
      </c>
      <c r="B1" s="90" t="s">
        <v>89</v>
      </c>
      <c r="C1" s="90" t="s">
        <v>189</v>
      </c>
      <c r="D1" s="90" t="s">
        <v>376</v>
      </c>
      <c r="E1" s="90" t="s">
        <v>313</v>
      </c>
      <c r="F1" s="90" t="s">
        <v>193</v>
      </c>
      <c r="G1" s="90" t="s">
        <v>489</v>
      </c>
      <c r="H1" s="90" t="s">
        <v>89</v>
      </c>
      <c r="I1" s="90" t="s">
        <v>189</v>
      </c>
      <c r="J1" s="90" t="s">
        <v>314</v>
      </c>
      <c r="K1" s="90" t="s">
        <v>313</v>
      </c>
      <c r="L1" s="90" t="s">
        <v>193</v>
      </c>
      <c r="M1" s="91" t="s">
        <v>193</v>
      </c>
      <c r="O1" s="95"/>
    </row>
    <row r="2" spans="1:15">
      <c r="A2" t="s">
        <v>195</v>
      </c>
      <c r="B2" t="s">
        <v>88</v>
      </c>
      <c r="C2" t="s">
        <v>196</v>
      </c>
      <c r="D2" s="88">
        <f>IFERROR(IF(ISNUMBER(VLOOKUP($A2,PairList!$A$1:$C$104,2,0)),VLOOKUP($A2,PairList!$A$1:$C$104,2,0),INDEX('Feasibility Factor'!$D$5:$F$144,MATCH(VLOOKUP($A2,PairList!$A$1:$C$104,2,0),'Feasibility Factor'!$C$5:$C$144,0),MATCH($B2,'Feasibility Factor'!$D$3:$F$3,0))),"")</f>
        <v>1</v>
      </c>
      <c r="E2" s="88">
        <f>IFERROR(INDEX(ESShip!$C$2:$C$99,MATCH(VLOOKUP($A2,PairList!$A$1:$C$104,3,0),ESShip!$A$2:$A$99,0)),"")</f>
        <v>0.4</v>
      </c>
      <c r="F2" s="88">
        <f>IFERROR($D2*(1-$E2),"")</f>
        <v>0.6</v>
      </c>
      <c r="G2" s="89" t="str">
        <f>IF($A2&lt;&gt;"",IF($F2="","X",""),"")</f>
        <v/>
      </c>
      <c r="H2" s="96" t="str">
        <f>IF($B2="Single Family","Single-Family",$B2)</f>
        <v>Single-Family</v>
      </c>
      <c r="I2" s="97" t="str">
        <f>IF(LEFT($C2,1)="T","B",LEFT($C2,1))</f>
        <v>B</v>
      </c>
      <c r="J2" s="97" t="s">
        <v>386</v>
      </c>
      <c r="K2" s="97" t="s">
        <v>386</v>
      </c>
      <c r="L2" s="97" t="s">
        <v>386</v>
      </c>
      <c r="M2" s="98">
        <f>IF(AND($F2&lt;&gt;"",$L2&lt;&gt;""),MIN($F2,$L2),MAX($F2,$L2))</f>
        <v>0.6</v>
      </c>
      <c r="N2" s="97"/>
      <c r="O2" s="95"/>
    </row>
    <row r="3" spans="1:15">
      <c r="A3" t="s">
        <v>195</v>
      </c>
      <c r="B3" t="s">
        <v>199</v>
      </c>
      <c r="C3" t="s">
        <v>196</v>
      </c>
      <c r="D3" s="88">
        <f>IFERROR(IF(ISNUMBER(VLOOKUP($A3,PairList!$A$1:$C$104,2,0)),VLOOKUP($A3,PairList!$A$1:$C$104,2,0),INDEX('Feasibility Factor'!$D$5:$F$144,MATCH(VLOOKUP($A3,PairList!$A$1:$C$104,2,0),'Feasibility Factor'!$C$5:$C$144,0),MATCH($B3,'Feasibility Factor'!$D$3:$F$3,0))),"")</f>
        <v>1</v>
      </c>
      <c r="E3" s="88">
        <f>IFERROR(INDEX(ESShip!$C$2:$C$99,MATCH(VLOOKUP($A3,PairList!$A$1:$C$104,3,0),ESShip!$A$2:$A$99,0)),"")</f>
        <v>0.4</v>
      </c>
      <c r="F3" s="88">
        <f t="shared" ref="F3:F66" si="0">IFERROR($D3*(1-$E3),"")</f>
        <v>0.6</v>
      </c>
      <c r="G3" s="89" t="str">
        <f t="shared" ref="G3:G66" si="1">IF($A3&lt;&gt;"",IF($F3="","X",""),"")</f>
        <v/>
      </c>
      <c r="H3" s="96" t="str">
        <f t="shared" ref="H3:H66" si="2">IF($B3="Single Family","Single-Family",$B3)</f>
        <v>Multi-Family</v>
      </c>
      <c r="I3" s="97" t="str">
        <f t="shared" ref="I3:I66" si="3">IF(LEFT($C3,1)="T","B",LEFT($C3,1))</f>
        <v>B</v>
      </c>
      <c r="J3" s="97" t="s">
        <v>386</v>
      </c>
      <c r="K3" s="97" t="s">
        <v>386</v>
      </c>
      <c r="L3" s="97" t="s">
        <v>386</v>
      </c>
      <c r="M3" s="98">
        <f t="shared" ref="M3:M66" si="4">IF(AND($F3&lt;&gt;"",$L3&lt;&gt;""),MIN($F3,$L3),MAX($F3,$L3))</f>
        <v>0.6</v>
      </c>
      <c r="N3" s="97"/>
    </row>
    <row r="4" spans="1:15">
      <c r="A4" t="s">
        <v>195</v>
      </c>
      <c r="B4" t="s">
        <v>316</v>
      </c>
      <c r="C4" t="s">
        <v>196</v>
      </c>
      <c r="D4" s="88">
        <f>IFERROR(IF(ISNUMBER(VLOOKUP($A4,PairList!$A$1:$C$104,2,0)),VLOOKUP($A4,PairList!$A$1:$C$104,2,0),INDEX('Feasibility Factor'!$D$5:$F$144,MATCH(VLOOKUP($A4,PairList!$A$1:$C$104,2,0),'Feasibility Factor'!$C$5:$C$144,0),MATCH($B4,'Feasibility Factor'!$D$3:$F$3,0))),"")</f>
        <v>1</v>
      </c>
      <c r="E4" s="88">
        <f>IFERROR(INDEX(ESShip!$C$2:$C$99,MATCH(VLOOKUP($A4,PairList!$A$1:$C$104,3,0),ESShip!$A$2:$A$99,0)),"")</f>
        <v>0.4</v>
      </c>
      <c r="F4" s="88">
        <f t="shared" si="0"/>
        <v>0.6</v>
      </c>
      <c r="G4" s="89" t="str">
        <f t="shared" si="1"/>
        <v/>
      </c>
      <c r="H4" s="96" t="str">
        <f t="shared" si="2"/>
        <v>Manufactured Home</v>
      </c>
      <c r="I4" s="97" t="str">
        <f t="shared" si="3"/>
        <v>B</v>
      </c>
      <c r="J4" s="97" t="s">
        <v>386</v>
      </c>
      <c r="K4" s="97" t="s">
        <v>386</v>
      </c>
      <c r="L4" s="97" t="s">
        <v>386</v>
      </c>
      <c r="M4" s="98">
        <f t="shared" si="4"/>
        <v>0.6</v>
      </c>
      <c r="N4" s="97"/>
      <c r="O4" s="95"/>
    </row>
    <row r="5" spans="1:15">
      <c r="A5" t="s">
        <v>195</v>
      </c>
      <c r="B5" t="s">
        <v>88</v>
      </c>
      <c r="C5" t="s">
        <v>200</v>
      </c>
      <c r="D5" s="88">
        <f>IFERROR(IF(ISNUMBER(VLOOKUP($A5,PairList!$A$1:$C$104,2,0)),VLOOKUP($A5,PairList!$A$1:$C$104,2,0),INDEX('Feasibility Factor'!$D$5:$F$144,MATCH(VLOOKUP($A5,PairList!$A$1:$C$104,2,0),'Feasibility Factor'!$C$5:$C$144,0),MATCH($B5,'Feasibility Factor'!$D$3:$F$3,0))),"")</f>
        <v>1</v>
      </c>
      <c r="E5" s="88">
        <f>IFERROR(INDEX(ESShip!$C$2:$C$99,MATCH(VLOOKUP($A5,PairList!$A$1:$C$104,3,0),ESShip!$A$2:$A$99,0)),"")</f>
        <v>0.4</v>
      </c>
      <c r="F5" s="88">
        <f t="shared" si="0"/>
        <v>0.6</v>
      </c>
      <c r="G5" s="89" t="str">
        <f t="shared" si="1"/>
        <v/>
      </c>
      <c r="H5" s="96" t="str">
        <f t="shared" si="2"/>
        <v>Single-Family</v>
      </c>
      <c r="I5" s="97" t="str">
        <f t="shared" si="3"/>
        <v>E</v>
      </c>
      <c r="J5" s="97" t="s">
        <v>386</v>
      </c>
      <c r="K5" s="97" t="s">
        <v>386</v>
      </c>
      <c r="L5" s="97" t="s">
        <v>386</v>
      </c>
      <c r="M5" s="98">
        <f t="shared" si="4"/>
        <v>0.6</v>
      </c>
      <c r="N5" s="97"/>
      <c r="O5" s="95"/>
    </row>
    <row r="6" spans="1:15">
      <c r="A6" t="s">
        <v>195</v>
      </c>
      <c r="B6" t="s">
        <v>199</v>
      </c>
      <c r="C6" t="s">
        <v>200</v>
      </c>
      <c r="D6" s="88">
        <f>IFERROR(IF(ISNUMBER(VLOOKUP($A6,PairList!$A$1:$C$104,2,0)),VLOOKUP($A6,PairList!$A$1:$C$104,2,0),INDEX('Feasibility Factor'!$D$5:$F$144,MATCH(VLOOKUP($A6,PairList!$A$1:$C$104,2,0),'Feasibility Factor'!$C$5:$C$144,0),MATCH($B6,'Feasibility Factor'!$D$3:$F$3,0))),"")</f>
        <v>1</v>
      </c>
      <c r="E6" s="88">
        <f>IFERROR(INDEX(ESShip!$C$2:$C$99,MATCH(VLOOKUP($A6,PairList!$A$1:$C$104,3,0),ESShip!$A$2:$A$99,0)),"")</f>
        <v>0.4</v>
      </c>
      <c r="F6" s="88">
        <f t="shared" si="0"/>
        <v>0.6</v>
      </c>
      <c r="G6" s="89" t="str">
        <f t="shared" si="1"/>
        <v/>
      </c>
      <c r="H6" s="96" t="str">
        <f t="shared" si="2"/>
        <v>Multi-Family</v>
      </c>
      <c r="I6" s="97" t="str">
        <f t="shared" si="3"/>
        <v>E</v>
      </c>
      <c r="J6" s="97" t="s">
        <v>386</v>
      </c>
      <c r="K6" s="97" t="s">
        <v>386</v>
      </c>
      <c r="L6" s="97" t="s">
        <v>386</v>
      </c>
      <c r="M6" s="98">
        <f t="shared" si="4"/>
        <v>0.6</v>
      </c>
      <c r="N6" s="97"/>
      <c r="O6" s="95"/>
    </row>
    <row r="7" spans="1:15">
      <c r="A7" t="s">
        <v>195</v>
      </c>
      <c r="B7" t="s">
        <v>316</v>
      </c>
      <c r="C7" t="s">
        <v>200</v>
      </c>
      <c r="D7" s="88">
        <f>IFERROR(IF(ISNUMBER(VLOOKUP($A7,PairList!$A$1:$C$104,2,0)),VLOOKUP($A7,PairList!$A$1:$C$104,2,0),INDEX('Feasibility Factor'!$D$5:$F$144,MATCH(VLOOKUP($A7,PairList!$A$1:$C$104,2,0),'Feasibility Factor'!$C$5:$C$144,0),MATCH($B7,'Feasibility Factor'!$D$3:$F$3,0))),"")</f>
        <v>1</v>
      </c>
      <c r="E7" s="88">
        <f>IFERROR(INDEX(ESShip!$C$2:$C$99,MATCH(VLOOKUP($A7,PairList!$A$1:$C$104,3,0),ESShip!$A$2:$A$99,0)),"")</f>
        <v>0.4</v>
      </c>
      <c r="F7" s="88">
        <f t="shared" si="0"/>
        <v>0.6</v>
      </c>
      <c r="G7" s="89" t="str">
        <f t="shared" si="1"/>
        <v/>
      </c>
      <c r="H7" s="96" t="str">
        <f t="shared" si="2"/>
        <v>Manufactured Home</v>
      </c>
      <c r="I7" s="97" t="str">
        <f t="shared" si="3"/>
        <v>E</v>
      </c>
      <c r="J7" s="97" t="s">
        <v>386</v>
      </c>
      <c r="K7" s="97" t="s">
        <v>386</v>
      </c>
      <c r="L7" s="97" t="s">
        <v>386</v>
      </c>
      <c r="M7" s="98">
        <f t="shared" si="4"/>
        <v>0.6</v>
      </c>
      <c r="N7" s="97"/>
      <c r="O7" s="100"/>
    </row>
    <row r="8" spans="1:15">
      <c r="A8" t="s">
        <v>195</v>
      </c>
      <c r="B8" t="s">
        <v>88</v>
      </c>
      <c r="C8" t="s">
        <v>201</v>
      </c>
      <c r="D8" s="88">
        <f>IFERROR(IF(ISNUMBER(VLOOKUP($A8,PairList!$A$1:$C$104,2,0)),VLOOKUP($A8,PairList!$A$1:$C$104,2,0),INDEX('Feasibility Factor'!$D$5:$F$144,MATCH(VLOOKUP($A8,PairList!$A$1:$C$104,2,0),'Feasibility Factor'!$C$5:$C$144,0),MATCH($B8,'Feasibility Factor'!$D$3:$F$3,0))),"")</f>
        <v>1</v>
      </c>
      <c r="E8" s="88">
        <f>IFERROR(INDEX(ESShip!$C$2:$C$99,MATCH(VLOOKUP($A8,PairList!$A$1:$C$104,3,0),ESShip!$A$2:$A$99,0)),"")</f>
        <v>0.4</v>
      </c>
      <c r="F8" s="88">
        <f t="shared" si="0"/>
        <v>0.6</v>
      </c>
      <c r="G8" s="89" t="str">
        <f t="shared" si="1"/>
        <v/>
      </c>
      <c r="H8" s="96" t="str">
        <f t="shared" si="2"/>
        <v>Single-Family</v>
      </c>
      <c r="I8" s="97" t="str">
        <f t="shared" si="3"/>
        <v>N</v>
      </c>
      <c r="J8" s="97" t="s">
        <v>386</v>
      </c>
      <c r="K8" s="97" t="s">
        <v>386</v>
      </c>
      <c r="L8" s="97" t="s">
        <v>386</v>
      </c>
      <c r="M8" s="98">
        <f t="shared" si="4"/>
        <v>0.6</v>
      </c>
      <c r="N8" s="97"/>
    </row>
    <row r="9" spans="1:15">
      <c r="A9" t="s">
        <v>195</v>
      </c>
      <c r="B9" t="s">
        <v>199</v>
      </c>
      <c r="C9" t="s">
        <v>201</v>
      </c>
      <c r="D9" s="88">
        <f>IFERROR(IF(ISNUMBER(VLOOKUP($A9,PairList!$A$1:$C$104,2,0)),VLOOKUP($A9,PairList!$A$1:$C$104,2,0),INDEX('Feasibility Factor'!$D$5:$F$144,MATCH(VLOOKUP($A9,PairList!$A$1:$C$104,2,0),'Feasibility Factor'!$C$5:$C$144,0),MATCH($B9,'Feasibility Factor'!$D$3:$F$3,0))),"")</f>
        <v>1</v>
      </c>
      <c r="E9" s="88">
        <f>IFERROR(INDEX(ESShip!$C$2:$C$99,MATCH(VLOOKUP($A9,PairList!$A$1:$C$104,3,0),ESShip!$A$2:$A$99,0)),"")</f>
        <v>0.4</v>
      </c>
      <c r="F9" s="88">
        <f t="shared" si="0"/>
        <v>0.6</v>
      </c>
      <c r="G9" s="89" t="str">
        <f t="shared" si="1"/>
        <v/>
      </c>
      <c r="H9" s="96" t="str">
        <f t="shared" si="2"/>
        <v>Multi-Family</v>
      </c>
      <c r="I9" s="97" t="str">
        <f t="shared" si="3"/>
        <v>N</v>
      </c>
      <c r="J9" s="97" t="s">
        <v>386</v>
      </c>
      <c r="K9" s="97" t="s">
        <v>386</v>
      </c>
      <c r="L9" s="97" t="s">
        <v>386</v>
      </c>
      <c r="M9" s="98">
        <f t="shared" si="4"/>
        <v>0.6</v>
      </c>
      <c r="N9" s="97"/>
      <c r="O9" s="95"/>
    </row>
    <row r="10" spans="1:15">
      <c r="A10" t="s">
        <v>195</v>
      </c>
      <c r="B10" t="s">
        <v>316</v>
      </c>
      <c r="C10" t="s">
        <v>201</v>
      </c>
      <c r="D10" s="88">
        <f>IFERROR(IF(ISNUMBER(VLOOKUP($A10,PairList!$A$1:$C$104,2,0)),VLOOKUP($A10,PairList!$A$1:$C$104,2,0),INDEX('Feasibility Factor'!$D$5:$F$144,MATCH(VLOOKUP($A10,PairList!$A$1:$C$104,2,0),'Feasibility Factor'!$C$5:$C$144,0),MATCH($B10,'Feasibility Factor'!$D$3:$F$3,0))),"")</f>
        <v>1</v>
      </c>
      <c r="E10" s="88">
        <f>IFERROR(INDEX(ESShip!$C$2:$C$99,MATCH(VLOOKUP($A10,PairList!$A$1:$C$104,3,0),ESShip!$A$2:$A$99,0)),"")</f>
        <v>0.4</v>
      </c>
      <c r="F10" s="88">
        <f t="shared" si="0"/>
        <v>0.6</v>
      </c>
      <c r="G10" s="89" t="str">
        <f t="shared" si="1"/>
        <v/>
      </c>
      <c r="H10" s="96" t="str">
        <f t="shared" si="2"/>
        <v>Manufactured Home</v>
      </c>
      <c r="I10" s="97" t="str">
        <f t="shared" si="3"/>
        <v>N</v>
      </c>
      <c r="J10" s="97" t="s">
        <v>386</v>
      </c>
      <c r="K10" s="97" t="s">
        <v>386</v>
      </c>
      <c r="L10" s="97" t="s">
        <v>386</v>
      </c>
      <c r="M10" s="98">
        <f t="shared" si="4"/>
        <v>0.6</v>
      </c>
      <c r="N10" s="97"/>
      <c r="O10" s="95"/>
    </row>
    <row r="11" spans="1:15">
      <c r="A11" t="s">
        <v>202</v>
      </c>
      <c r="B11" t="s">
        <v>88</v>
      </c>
      <c r="C11" t="s">
        <v>196</v>
      </c>
      <c r="D11" s="88">
        <f>IFERROR(IF(ISNUMBER(VLOOKUP($A11,PairList!$A$1:$C$104,2,0)),VLOOKUP($A11,PairList!$A$1:$C$104,2,0),INDEX('Feasibility Factor'!$D$5:$F$144,MATCH(VLOOKUP($A11,PairList!$A$1:$C$104,2,0),'Feasibility Factor'!$C$5:$C$144,0),MATCH($B11,'Feasibility Factor'!$D$3:$F$3,0))),"")</f>
        <v>1</v>
      </c>
      <c r="E11" s="88">
        <f>IFERROR(INDEX(ESShip!$C$2:$C$99,MATCH(VLOOKUP($A11,PairList!$A$1:$C$104,3,0),ESShip!$A$2:$A$99,0)),"")</f>
        <v>0.46</v>
      </c>
      <c r="F11" s="88">
        <f t="shared" si="0"/>
        <v>0.54</v>
      </c>
      <c r="G11" s="89" t="str">
        <f t="shared" si="1"/>
        <v/>
      </c>
      <c r="H11" s="96" t="str">
        <f t="shared" si="2"/>
        <v>Single-Family</v>
      </c>
      <c r="I11" s="97" t="str">
        <f t="shared" si="3"/>
        <v>B</v>
      </c>
      <c r="J11" s="97" t="s">
        <v>386</v>
      </c>
      <c r="K11" s="97" t="s">
        <v>386</v>
      </c>
      <c r="L11" s="97" t="s">
        <v>386</v>
      </c>
      <c r="M11" s="98">
        <f t="shared" si="4"/>
        <v>0.54</v>
      </c>
      <c r="N11" s="97"/>
      <c r="O11" s="95"/>
    </row>
    <row r="12" spans="1:15">
      <c r="A12" t="s">
        <v>202</v>
      </c>
      <c r="B12" t="s">
        <v>199</v>
      </c>
      <c r="C12" t="s">
        <v>196</v>
      </c>
      <c r="D12" s="88">
        <f>IFERROR(IF(ISNUMBER(VLOOKUP($A12,PairList!$A$1:$C$104,2,0)),VLOOKUP($A12,PairList!$A$1:$C$104,2,0),INDEX('Feasibility Factor'!$D$5:$F$144,MATCH(VLOOKUP($A12,PairList!$A$1:$C$104,2,0),'Feasibility Factor'!$C$5:$C$144,0),MATCH($B12,'Feasibility Factor'!$D$3:$F$3,0))),"")</f>
        <v>1</v>
      </c>
      <c r="E12" s="88">
        <f>IFERROR(INDEX(ESShip!$C$2:$C$99,MATCH(VLOOKUP($A12,PairList!$A$1:$C$104,3,0),ESShip!$A$2:$A$99,0)),"")</f>
        <v>0.46</v>
      </c>
      <c r="F12" s="88">
        <f t="shared" si="0"/>
        <v>0.54</v>
      </c>
      <c r="G12" s="89" t="str">
        <f t="shared" si="1"/>
        <v/>
      </c>
      <c r="H12" s="96" t="str">
        <f t="shared" si="2"/>
        <v>Multi-Family</v>
      </c>
      <c r="I12" s="97" t="str">
        <f t="shared" si="3"/>
        <v>B</v>
      </c>
      <c r="J12" s="97" t="s">
        <v>386</v>
      </c>
      <c r="K12" s="97" t="s">
        <v>386</v>
      </c>
      <c r="L12" s="97" t="s">
        <v>386</v>
      </c>
      <c r="M12" s="98">
        <f t="shared" si="4"/>
        <v>0.54</v>
      </c>
      <c r="N12" s="97"/>
    </row>
    <row r="13" spans="1:15">
      <c r="A13" t="s">
        <v>202</v>
      </c>
      <c r="B13" t="s">
        <v>316</v>
      </c>
      <c r="C13" t="s">
        <v>196</v>
      </c>
      <c r="D13" s="88">
        <f>IFERROR(IF(ISNUMBER(VLOOKUP($A13,PairList!$A$1:$C$104,2,0)),VLOOKUP($A13,PairList!$A$1:$C$104,2,0),INDEX('Feasibility Factor'!$D$5:$F$144,MATCH(VLOOKUP($A13,PairList!$A$1:$C$104,2,0),'Feasibility Factor'!$C$5:$C$144,0),MATCH($B13,'Feasibility Factor'!$D$3:$F$3,0))),"")</f>
        <v>1</v>
      </c>
      <c r="E13" s="88">
        <f>IFERROR(INDEX(ESShip!$C$2:$C$99,MATCH(VLOOKUP($A13,PairList!$A$1:$C$104,3,0),ESShip!$A$2:$A$99,0)),"")</f>
        <v>0.46</v>
      </c>
      <c r="F13" s="88">
        <f t="shared" si="0"/>
        <v>0.54</v>
      </c>
      <c r="G13" s="89" t="str">
        <f t="shared" si="1"/>
        <v/>
      </c>
      <c r="H13" s="96" t="str">
        <f t="shared" si="2"/>
        <v>Manufactured Home</v>
      </c>
      <c r="I13" s="97" t="str">
        <f t="shared" si="3"/>
        <v>B</v>
      </c>
      <c r="J13" s="97" t="s">
        <v>386</v>
      </c>
      <c r="K13" s="97" t="s">
        <v>386</v>
      </c>
      <c r="L13" s="97" t="s">
        <v>386</v>
      </c>
      <c r="M13" s="98">
        <f t="shared" si="4"/>
        <v>0.54</v>
      </c>
      <c r="N13" s="97"/>
      <c r="O13" s="95"/>
    </row>
    <row r="14" spans="1:15">
      <c r="A14" t="s">
        <v>202</v>
      </c>
      <c r="B14" t="s">
        <v>88</v>
      </c>
      <c r="C14" t="s">
        <v>200</v>
      </c>
      <c r="D14" s="88">
        <f>IFERROR(IF(ISNUMBER(VLOOKUP($A14,PairList!$A$1:$C$104,2,0)),VLOOKUP($A14,PairList!$A$1:$C$104,2,0),INDEX('Feasibility Factor'!$D$5:$F$144,MATCH(VLOOKUP($A14,PairList!$A$1:$C$104,2,0),'Feasibility Factor'!$C$5:$C$144,0),MATCH($B14,'Feasibility Factor'!$D$3:$F$3,0))),"")</f>
        <v>1</v>
      </c>
      <c r="E14" s="88">
        <f>IFERROR(INDEX(ESShip!$C$2:$C$99,MATCH(VLOOKUP($A14,PairList!$A$1:$C$104,3,0),ESShip!$A$2:$A$99,0)),"")</f>
        <v>0.46</v>
      </c>
      <c r="F14" s="88">
        <f t="shared" si="0"/>
        <v>0.54</v>
      </c>
      <c r="G14" s="89" t="str">
        <f t="shared" si="1"/>
        <v/>
      </c>
      <c r="H14" s="96" t="str">
        <f t="shared" si="2"/>
        <v>Single-Family</v>
      </c>
      <c r="I14" s="97" t="str">
        <f t="shared" si="3"/>
        <v>E</v>
      </c>
      <c r="J14" s="97" t="s">
        <v>386</v>
      </c>
      <c r="K14" s="97" t="s">
        <v>386</v>
      </c>
      <c r="L14" s="97" t="s">
        <v>386</v>
      </c>
      <c r="M14" s="98">
        <f t="shared" si="4"/>
        <v>0.54</v>
      </c>
      <c r="N14" s="97"/>
      <c r="O14" s="95"/>
    </row>
    <row r="15" spans="1:15">
      <c r="A15" t="s">
        <v>202</v>
      </c>
      <c r="B15" t="s">
        <v>199</v>
      </c>
      <c r="C15" t="s">
        <v>200</v>
      </c>
      <c r="D15" s="88">
        <f>IFERROR(IF(ISNUMBER(VLOOKUP($A15,PairList!$A$1:$C$104,2,0)),VLOOKUP($A15,PairList!$A$1:$C$104,2,0),INDEX('Feasibility Factor'!$D$5:$F$144,MATCH(VLOOKUP($A15,PairList!$A$1:$C$104,2,0),'Feasibility Factor'!$C$5:$C$144,0),MATCH($B15,'Feasibility Factor'!$D$3:$F$3,0))),"")</f>
        <v>1</v>
      </c>
      <c r="E15" s="88">
        <f>IFERROR(INDEX(ESShip!$C$2:$C$99,MATCH(VLOOKUP($A15,PairList!$A$1:$C$104,3,0),ESShip!$A$2:$A$99,0)),"")</f>
        <v>0.46</v>
      </c>
      <c r="F15" s="88">
        <f t="shared" si="0"/>
        <v>0.54</v>
      </c>
      <c r="G15" s="89" t="str">
        <f t="shared" si="1"/>
        <v/>
      </c>
      <c r="H15" s="96" t="str">
        <f t="shared" si="2"/>
        <v>Multi-Family</v>
      </c>
      <c r="I15" s="97" t="str">
        <f t="shared" si="3"/>
        <v>E</v>
      </c>
      <c r="J15" s="97" t="s">
        <v>386</v>
      </c>
      <c r="K15" s="97" t="s">
        <v>386</v>
      </c>
      <c r="L15" s="97" t="s">
        <v>386</v>
      </c>
      <c r="M15" s="98">
        <f t="shared" si="4"/>
        <v>0.54</v>
      </c>
      <c r="N15" s="97"/>
    </row>
    <row r="16" spans="1:15">
      <c r="A16" t="s">
        <v>202</v>
      </c>
      <c r="B16" t="s">
        <v>316</v>
      </c>
      <c r="C16" t="s">
        <v>200</v>
      </c>
      <c r="D16" s="88">
        <f>IFERROR(IF(ISNUMBER(VLOOKUP($A16,PairList!$A$1:$C$104,2,0)),VLOOKUP($A16,PairList!$A$1:$C$104,2,0),INDEX('Feasibility Factor'!$D$5:$F$144,MATCH(VLOOKUP($A16,PairList!$A$1:$C$104,2,0),'Feasibility Factor'!$C$5:$C$144,0),MATCH($B16,'Feasibility Factor'!$D$3:$F$3,0))),"")</f>
        <v>1</v>
      </c>
      <c r="E16" s="88">
        <f>IFERROR(INDEX(ESShip!$C$2:$C$99,MATCH(VLOOKUP($A16,PairList!$A$1:$C$104,3,0),ESShip!$A$2:$A$99,0)),"")</f>
        <v>0.46</v>
      </c>
      <c r="F16" s="88">
        <f t="shared" si="0"/>
        <v>0.54</v>
      </c>
      <c r="G16" s="89" t="str">
        <f t="shared" si="1"/>
        <v/>
      </c>
      <c r="H16" s="96" t="str">
        <f t="shared" si="2"/>
        <v>Manufactured Home</v>
      </c>
      <c r="I16" s="97" t="str">
        <f t="shared" si="3"/>
        <v>E</v>
      </c>
      <c r="J16" s="97" t="s">
        <v>386</v>
      </c>
      <c r="K16" s="97" t="s">
        <v>386</v>
      </c>
      <c r="L16" s="97" t="s">
        <v>386</v>
      </c>
      <c r="M16" s="98">
        <f t="shared" si="4"/>
        <v>0.54</v>
      </c>
      <c r="N16" s="97"/>
      <c r="O16" s="95"/>
    </row>
    <row r="17" spans="1:15">
      <c r="A17" t="s">
        <v>202</v>
      </c>
      <c r="B17" t="s">
        <v>88</v>
      </c>
      <c r="C17" t="s">
        <v>201</v>
      </c>
      <c r="D17" s="88">
        <f>IFERROR(IF(ISNUMBER(VLOOKUP($A17,PairList!$A$1:$C$104,2,0)),VLOOKUP($A17,PairList!$A$1:$C$104,2,0),INDEX('Feasibility Factor'!$D$5:$F$144,MATCH(VLOOKUP($A17,PairList!$A$1:$C$104,2,0),'Feasibility Factor'!$C$5:$C$144,0),MATCH($B17,'Feasibility Factor'!$D$3:$F$3,0))),"")</f>
        <v>1</v>
      </c>
      <c r="E17" s="88">
        <f>IFERROR(INDEX(ESShip!$C$2:$C$99,MATCH(VLOOKUP($A17,PairList!$A$1:$C$104,3,0),ESShip!$A$2:$A$99,0)),"")</f>
        <v>0.46</v>
      </c>
      <c r="F17" s="88">
        <f t="shared" si="0"/>
        <v>0.54</v>
      </c>
      <c r="G17" s="89" t="str">
        <f t="shared" si="1"/>
        <v/>
      </c>
      <c r="H17" s="96" t="str">
        <f t="shared" si="2"/>
        <v>Single-Family</v>
      </c>
      <c r="I17" s="97" t="str">
        <f t="shared" si="3"/>
        <v>N</v>
      </c>
      <c r="J17" s="97" t="s">
        <v>386</v>
      </c>
      <c r="K17" s="97" t="s">
        <v>386</v>
      </c>
      <c r="L17" s="97" t="s">
        <v>386</v>
      </c>
      <c r="M17" s="98">
        <f t="shared" si="4"/>
        <v>0.54</v>
      </c>
      <c r="N17" s="97"/>
      <c r="O17" s="95"/>
    </row>
    <row r="18" spans="1:15">
      <c r="A18" t="s">
        <v>202</v>
      </c>
      <c r="B18" t="s">
        <v>199</v>
      </c>
      <c r="C18" t="s">
        <v>201</v>
      </c>
      <c r="D18" s="88">
        <f>IFERROR(IF(ISNUMBER(VLOOKUP($A18,PairList!$A$1:$C$104,2,0)),VLOOKUP($A18,PairList!$A$1:$C$104,2,0),INDEX('Feasibility Factor'!$D$5:$F$144,MATCH(VLOOKUP($A18,PairList!$A$1:$C$104,2,0),'Feasibility Factor'!$C$5:$C$144,0),MATCH($B18,'Feasibility Factor'!$D$3:$F$3,0))),"")</f>
        <v>1</v>
      </c>
      <c r="E18" s="88">
        <f>IFERROR(INDEX(ESShip!$C$2:$C$99,MATCH(VLOOKUP($A18,PairList!$A$1:$C$104,3,0),ESShip!$A$2:$A$99,0)),"")</f>
        <v>0.46</v>
      </c>
      <c r="F18" s="88">
        <f t="shared" si="0"/>
        <v>0.54</v>
      </c>
      <c r="G18" s="89" t="str">
        <f t="shared" si="1"/>
        <v/>
      </c>
      <c r="H18" s="96" t="str">
        <f t="shared" si="2"/>
        <v>Multi-Family</v>
      </c>
      <c r="I18" s="97" t="str">
        <f t="shared" si="3"/>
        <v>N</v>
      </c>
      <c r="J18" s="97" t="s">
        <v>386</v>
      </c>
      <c r="K18" s="97" t="s">
        <v>386</v>
      </c>
      <c r="L18" s="97" t="s">
        <v>386</v>
      </c>
      <c r="M18" s="98">
        <f t="shared" si="4"/>
        <v>0.54</v>
      </c>
      <c r="N18" s="97"/>
    </row>
    <row r="19" spans="1:15">
      <c r="A19" t="s">
        <v>202</v>
      </c>
      <c r="B19" t="s">
        <v>316</v>
      </c>
      <c r="C19" t="s">
        <v>201</v>
      </c>
      <c r="D19" s="88">
        <f>IFERROR(IF(ISNUMBER(VLOOKUP($A19,PairList!$A$1:$C$104,2,0)),VLOOKUP($A19,PairList!$A$1:$C$104,2,0),INDEX('Feasibility Factor'!$D$5:$F$144,MATCH(VLOOKUP($A19,PairList!$A$1:$C$104,2,0),'Feasibility Factor'!$C$5:$C$144,0),MATCH($B19,'Feasibility Factor'!$D$3:$F$3,0))),"")</f>
        <v>1</v>
      </c>
      <c r="E19" s="88">
        <f>IFERROR(INDEX(ESShip!$C$2:$C$99,MATCH(VLOOKUP($A19,PairList!$A$1:$C$104,3,0),ESShip!$A$2:$A$99,0)),"")</f>
        <v>0.46</v>
      </c>
      <c r="F19" s="88">
        <f t="shared" si="0"/>
        <v>0.54</v>
      </c>
      <c r="G19" s="89" t="str">
        <f t="shared" si="1"/>
        <v/>
      </c>
      <c r="H19" s="96" t="str">
        <f t="shared" si="2"/>
        <v>Manufactured Home</v>
      </c>
      <c r="I19" s="97" t="str">
        <f t="shared" si="3"/>
        <v>N</v>
      </c>
      <c r="J19" s="97" t="s">
        <v>386</v>
      </c>
      <c r="K19" s="97" t="s">
        <v>386</v>
      </c>
      <c r="L19" s="97" t="s">
        <v>386</v>
      </c>
      <c r="M19" s="98">
        <f t="shared" si="4"/>
        <v>0.54</v>
      </c>
      <c r="N19" s="97"/>
      <c r="O19" s="95"/>
    </row>
    <row r="20" spans="1:15">
      <c r="A20" t="s">
        <v>204</v>
      </c>
      <c r="B20" t="s">
        <v>88</v>
      </c>
      <c r="C20" t="s">
        <v>196</v>
      </c>
      <c r="D20" s="88">
        <f>IFERROR(IF(ISNUMBER(VLOOKUP($A20,PairList!$A$1:$C$104,2,0)),VLOOKUP($A20,PairList!$A$1:$C$104,2,0),INDEX('Feasibility Factor'!$D$5:$F$144,MATCH(VLOOKUP($A20,PairList!$A$1:$C$104,2,0),'Feasibility Factor'!$C$5:$C$144,0),MATCH($B20,'Feasibility Factor'!$D$3:$F$3,0))),"")</f>
        <v>1</v>
      </c>
      <c r="E20" s="88">
        <f>IFERROR(INDEX(ESShip!$C$2:$C$99,MATCH(VLOOKUP($A20,PairList!$A$1:$C$104,3,0),ESShip!$A$2:$A$99,0)),"")</f>
        <v>0.91</v>
      </c>
      <c r="F20" s="88">
        <f t="shared" si="0"/>
        <v>8.9999999999999969E-2</v>
      </c>
      <c r="G20" s="89" t="str">
        <f t="shared" si="1"/>
        <v/>
      </c>
      <c r="H20" s="96" t="str">
        <f t="shared" si="2"/>
        <v>Single-Family</v>
      </c>
      <c r="I20" s="97" t="str">
        <f t="shared" si="3"/>
        <v>B</v>
      </c>
      <c r="J20" s="97" t="s">
        <v>386</v>
      </c>
      <c r="K20" s="97" t="s">
        <v>386</v>
      </c>
      <c r="L20" s="97" t="s">
        <v>386</v>
      </c>
      <c r="M20" s="98">
        <f t="shared" si="4"/>
        <v>8.9999999999999969E-2</v>
      </c>
      <c r="N20" s="97"/>
    </row>
    <row r="21" spans="1:15">
      <c r="A21" t="s">
        <v>204</v>
      </c>
      <c r="B21" t="s">
        <v>199</v>
      </c>
      <c r="C21" t="s">
        <v>196</v>
      </c>
      <c r="D21" s="88">
        <f>IFERROR(IF(ISNUMBER(VLOOKUP($A21,PairList!$A$1:$C$104,2,0)),VLOOKUP($A21,PairList!$A$1:$C$104,2,0),INDEX('Feasibility Factor'!$D$5:$F$144,MATCH(VLOOKUP($A21,PairList!$A$1:$C$104,2,0),'Feasibility Factor'!$C$5:$C$144,0),MATCH($B21,'Feasibility Factor'!$D$3:$F$3,0))),"")</f>
        <v>1</v>
      </c>
      <c r="E21" s="88">
        <f>IFERROR(INDEX(ESShip!$C$2:$C$99,MATCH(VLOOKUP($A21,PairList!$A$1:$C$104,3,0),ESShip!$A$2:$A$99,0)),"")</f>
        <v>0.91</v>
      </c>
      <c r="F21" s="88">
        <f t="shared" si="0"/>
        <v>8.9999999999999969E-2</v>
      </c>
      <c r="G21" s="89" t="str">
        <f t="shared" si="1"/>
        <v/>
      </c>
      <c r="H21" s="96" t="str">
        <f t="shared" si="2"/>
        <v>Multi-Family</v>
      </c>
      <c r="I21" s="97" t="str">
        <f t="shared" si="3"/>
        <v>B</v>
      </c>
      <c r="J21" s="97" t="s">
        <v>386</v>
      </c>
      <c r="K21" s="97" t="s">
        <v>386</v>
      </c>
      <c r="L21" s="97" t="s">
        <v>386</v>
      </c>
      <c r="M21" s="98">
        <f t="shared" si="4"/>
        <v>8.9999999999999969E-2</v>
      </c>
      <c r="N21" s="97"/>
      <c r="O21" s="95"/>
    </row>
    <row r="22" spans="1:15">
      <c r="A22" t="s">
        <v>204</v>
      </c>
      <c r="B22" t="s">
        <v>316</v>
      </c>
      <c r="C22" t="s">
        <v>196</v>
      </c>
      <c r="D22" s="88">
        <f>IFERROR(IF(ISNUMBER(VLOOKUP($A22,PairList!$A$1:$C$104,2,0)),VLOOKUP($A22,PairList!$A$1:$C$104,2,0),INDEX('Feasibility Factor'!$D$5:$F$144,MATCH(VLOOKUP($A22,PairList!$A$1:$C$104,2,0),'Feasibility Factor'!$C$5:$C$144,0),MATCH($B22,'Feasibility Factor'!$D$3:$F$3,0))),"")</f>
        <v>1</v>
      </c>
      <c r="E22" s="88">
        <f>IFERROR(INDEX(ESShip!$C$2:$C$99,MATCH(VLOOKUP($A22,PairList!$A$1:$C$104,3,0),ESShip!$A$2:$A$99,0)),"")</f>
        <v>0.91</v>
      </c>
      <c r="F22" s="88">
        <f t="shared" si="0"/>
        <v>8.9999999999999969E-2</v>
      </c>
      <c r="G22" s="89" t="str">
        <f t="shared" si="1"/>
        <v/>
      </c>
      <c r="H22" s="96" t="str">
        <f t="shared" si="2"/>
        <v>Manufactured Home</v>
      </c>
      <c r="I22" s="97" t="str">
        <f t="shared" si="3"/>
        <v>B</v>
      </c>
      <c r="J22" s="97" t="s">
        <v>386</v>
      </c>
      <c r="K22" s="97" t="s">
        <v>386</v>
      </c>
      <c r="L22" s="97" t="s">
        <v>386</v>
      </c>
      <c r="M22" s="98">
        <f t="shared" si="4"/>
        <v>8.9999999999999969E-2</v>
      </c>
      <c r="N22" s="97"/>
    </row>
    <row r="23" spans="1:15">
      <c r="A23" t="s">
        <v>204</v>
      </c>
      <c r="B23" t="s">
        <v>88</v>
      </c>
      <c r="C23" t="s">
        <v>200</v>
      </c>
      <c r="D23" s="88">
        <f>IFERROR(IF(ISNUMBER(VLOOKUP($A23,PairList!$A$1:$C$104,2,0)),VLOOKUP($A23,PairList!$A$1:$C$104,2,0),INDEX('Feasibility Factor'!$D$5:$F$144,MATCH(VLOOKUP($A23,PairList!$A$1:$C$104,2,0),'Feasibility Factor'!$C$5:$C$144,0),MATCH($B23,'Feasibility Factor'!$D$3:$F$3,0))),"")</f>
        <v>1</v>
      </c>
      <c r="E23" s="88">
        <f>IFERROR(INDEX(ESShip!$C$2:$C$99,MATCH(VLOOKUP($A23,PairList!$A$1:$C$104,3,0),ESShip!$A$2:$A$99,0)),"")</f>
        <v>0.91</v>
      </c>
      <c r="F23" s="88">
        <f t="shared" si="0"/>
        <v>8.9999999999999969E-2</v>
      </c>
      <c r="G23" s="89" t="str">
        <f t="shared" si="1"/>
        <v/>
      </c>
      <c r="H23" s="96" t="str">
        <f t="shared" si="2"/>
        <v>Single-Family</v>
      </c>
      <c r="I23" s="97" t="str">
        <f t="shared" si="3"/>
        <v>E</v>
      </c>
      <c r="J23" s="97" t="s">
        <v>386</v>
      </c>
      <c r="K23" s="97" t="s">
        <v>386</v>
      </c>
      <c r="L23" s="97" t="s">
        <v>386</v>
      </c>
      <c r="M23" s="98">
        <f t="shared" si="4"/>
        <v>8.9999999999999969E-2</v>
      </c>
      <c r="N23" s="97"/>
      <c r="O23" s="95"/>
    </row>
    <row r="24" spans="1:15">
      <c r="A24" t="s">
        <v>204</v>
      </c>
      <c r="B24" t="s">
        <v>199</v>
      </c>
      <c r="C24" t="s">
        <v>200</v>
      </c>
      <c r="D24" s="88">
        <f>IFERROR(IF(ISNUMBER(VLOOKUP($A24,PairList!$A$1:$C$104,2,0)),VLOOKUP($A24,PairList!$A$1:$C$104,2,0),INDEX('Feasibility Factor'!$D$5:$F$144,MATCH(VLOOKUP($A24,PairList!$A$1:$C$104,2,0),'Feasibility Factor'!$C$5:$C$144,0),MATCH($B24,'Feasibility Factor'!$D$3:$F$3,0))),"")</f>
        <v>1</v>
      </c>
      <c r="E24" s="88">
        <f>IFERROR(INDEX(ESShip!$C$2:$C$99,MATCH(VLOOKUP($A24,PairList!$A$1:$C$104,3,0),ESShip!$A$2:$A$99,0)),"")</f>
        <v>0.91</v>
      </c>
      <c r="F24" s="88">
        <f t="shared" si="0"/>
        <v>8.9999999999999969E-2</v>
      </c>
      <c r="G24" s="89" t="str">
        <f t="shared" si="1"/>
        <v/>
      </c>
      <c r="H24" s="96" t="str">
        <f t="shared" si="2"/>
        <v>Multi-Family</v>
      </c>
      <c r="I24" s="97" t="str">
        <f t="shared" si="3"/>
        <v>E</v>
      </c>
      <c r="J24" s="97" t="s">
        <v>386</v>
      </c>
      <c r="K24" s="97" t="s">
        <v>386</v>
      </c>
      <c r="L24" s="97" t="s">
        <v>386</v>
      </c>
      <c r="M24" s="98">
        <f t="shared" si="4"/>
        <v>8.9999999999999969E-2</v>
      </c>
      <c r="N24" s="97"/>
    </row>
    <row r="25" spans="1:15">
      <c r="A25" t="s">
        <v>204</v>
      </c>
      <c r="B25" t="s">
        <v>316</v>
      </c>
      <c r="C25" t="s">
        <v>200</v>
      </c>
      <c r="D25" s="88">
        <f>IFERROR(IF(ISNUMBER(VLOOKUP($A25,PairList!$A$1:$C$104,2,0)),VLOOKUP($A25,PairList!$A$1:$C$104,2,0),INDEX('Feasibility Factor'!$D$5:$F$144,MATCH(VLOOKUP($A25,PairList!$A$1:$C$104,2,0),'Feasibility Factor'!$C$5:$C$144,0),MATCH($B25,'Feasibility Factor'!$D$3:$F$3,0))),"")</f>
        <v>1</v>
      </c>
      <c r="E25" s="88">
        <f>IFERROR(INDEX(ESShip!$C$2:$C$99,MATCH(VLOOKUP($A25,PairList!$A$1:$C$104,3,0),ESShip!$A$2:$A$99,0)),"")</f>
        <v>0.91</v>
      </c>
      <c r="F25" s="88">
        <f t="shared" si="0"/>
        <v>8.9999999999999969E-2</v>
      </c>
      <c r="G25" s="89" t="str">
        <f t="shared" si="1"/>
        <v/>
      </c>
      <c r="H25" s="96" t="str">
        <f t="shared" si="2"/>
        <v>Manufactured Home</v>
      </c>
      <c r="I25" s="97" t="str">
        <f t="shared" si="3"/>
        <v>E</v>
      </c>
      <c r="J25" s="97" t="s">
        <v>386</v>
      </c>
      <c r="K25" s="97" t="s">
        <v>386</v>
      </c>
      <c r="L25" s="97" t="s">
        <v>386</v>
      </c>
      <c r="M25" s="98">
        <f t="shared" si="4"/>
        <v>8.9999999999999969E-2</v>
      </c>
      <c r="N25" s="97"/>
      <c r="O25" s="95"/>
    </row>
    <row r="26" spans="1:15">
      <c r="A26" t="s">
        <v>204</v>
      </c>
      <c r="B26" t="s">
        <v>88</v>
      </c>
      <c r="C26" t="s">
        <v>201</v>
      </c>
      <c r="D26" s="88">
        <f>IFERROR(IF(ISNUMBER(VLOOKUP($A26,PairList!$A$1:$C$104,2,0)),VLOOKUP($A26,PairList!$A$1:$C$104,2,0),INDEX('Feasibility Factor'!$D$5:$F$144,MATCH(VLOOKUP($A26,PairList!$A$1:$C$104,2,0),'Feasibility Factor'!$C$5:$C$144,0),MATCH($B26,'Feasibility Factor'!$D$3:$F$3,0))),"")</f>
        <v>1</v>
      </c>
      <c r="E26" s="88">
        <f>IFERROR(INDEX(ESShip!$C$2:$C$99,MATCH(VLOOKUP($A26,PairList!$A$1:$C$104,3,0),ESShip!$A$2:$A$99,0)),"")</f>
        <v>0.91</v>
      </c>
      <c r="F26" s="88">
        <f t="shared" si="0"/>
        <v>8.9999999999999969E-2</v>
      </c>
      <c r="G26" s="89" t="str">
        <f t="shared" si="1"/>
        <v/>
      </c>
      <c r="H26" s="96" t="str">
        <f t="shared" si="2"/>
        <v>Single-Family</v>
      </c>
      <c r="I26" s="97" t="str">
        <f t="shared" si="3"/>
        <v>N</v>
      </c>
      <c r="J26" s="97" t="s">
        <v>386</v>
      </c>
      <c r="K26" s="97" t="s">
        <v>386</v>
      </c>
      <c r="L26" s="97" t="s">
        <v>386</v>
      </c>
      <c r="M26" s="98">
        <f t="shared" si="4"/>
        <v>8.9999999999999969E-2</v>
      </c>
      <c r="N26" s="97"/>
    </row>
    <row r="27" spans="1:15">
      <c r="A27" t="s">
        <v>204</v>
      </c>
      <c r="B27" t="s">
        <v>199</v>
      </c>
      <c r="C27" t="s">
        <v>201</v>
      </c>
      <c r="D27" s="88">
        <f>IFERROR(IF(ISNUMBER(VLOOKUP($A27,PairList!$A$1:$C$104,2,0)),VLOOKUP($A27,PairList!$A$1:$C$104,2,0),INDEX('Feasibility Factor'!$D$5:$F$144,MATCH(VLOOKUP($A27,PairList!$A$1:$C$104,2,0),'Feasibility Factor'!$C$5:$C$144,0),MATCH($B27,'Feasibility Factor'!$D$3:$F$3,0))),"")</f>
        <v>1</v>
      </c>
      <c r="E27" s="88">
        <f>IFERROR(INDEX(ESShip!$C$2:$C$99,MATCH(VLOOKUP($A27,PairList!$A$1:$C$104,3,0),ESShip!$A$2:$A$99,0)),"")</f>
        <v>0.91</v>
      </c>
      <c r="F27" s="88">
        <f t="shared" si="0"/>
        <v>8.9999999999999969E-2</v>
      </c>
      <c r="G27" s="89" t="str">
        <f t="shared" si="1"/>
        <v/>
      </c>
      <c r="H27" s="96" t="str">
        <f t="shared" si="2"/>
        <v>Multi-Family</v>
      </c>
      <c r="I27" s="97" t="str">
        <f t="shared" si="3"/>
        <v>N</v>
      </c>
      <c r="J27" s="97" t="s">
        <v>386</v>
      </c>
      <c r="K27" s="97" t="s">
        <v>386</v>
      </c>
      <c r="L27" s="97" t="s">
        <v>386</v>
      </c>
      <c r="M27" s="98">
        <f t="shared" si="4"/>
        <v>8.9999999999999969E-2</v>
      </c>
      <c r="N27" s="97"/>
      <c r="O27" s="95"/>
    </row>
    <row r="28" spans="1:15">
      <c r="A28" t="s">
        <v>204</v>
      </c>
      <c r="B28" t="s">
        <v>316</v>
      </c>
      <c r="C28" t="s">
        <v>201</v>
      </c>
      <c r="D28" s="88">
        <f>IFERROR(IF(ISNUMBER(VLOOKUP($A28,PairList!$A$1:$C$104,2,0)),VLOOKUP($A28,PairList!$A$1:$C$104,2,0),INDEX('Feasibility Factor'!$D$5:$F$144,MATCH(VLOOKUP($A28,PairList!$A$1:$C$104,2,0),'Feasibility Factor'!$C$5:$C$144,0),MATCH($B28,'Feasibility Factor'!$D$3:$F$3,0))),"")</f>
        <v>1</v>
      </c>
      <c r="E28" s="88">
        <f>IFERROR(INDEX(ESShip!$C$2:$C$99,MATCH(VLOOKUP($A28,PairList!$A$1:$C$104,3,0),ESShip!$A$2:$A$99,0)),"")</f>
        <v>0.91</v>
      </c>
      <c r="F28" s="88">
        <f t="shared" si="0"/>
        <v>8.9999999999999969E-2</v>
      </c>
      <c r="G28" s="89" t="str">
        <f t="shared" si="1"/>
        <v/>
      </c>
      <c r="H28" s="96" t="str">
        <f t="shared" si="2"/>
        <v>Manufactured Home</v>
      </c>
      <c r="I28" s="97" t="str">
        <f t="shared" si="3"/>
        <v>N</v>
      </c>
      <c r="J28" s="97" t="s">
        <v>386</v>
      </c>
      <c r="K28" s="97" t="s">
        <v>386</v>
      </c>
      <c r="L28" s="97" t="s">
        <v>386</v>
      </c>
      <c r="M28" s="98">
        <f t="shared" si="4"/>
        <v>8.9999999999999969E-2</v>
      </c>
      <c r="N28" s="97"/>
    </row>
    <row r="29" spans="1:15">
      <c r="A29" t="s">
        <v>206</v>
      </c>
      <c r="B29" t="s">
        <v>88</v>
      </c>
      <c r="C29" t="s">
        <v>196</v>
      </c>
      <c r="D29" s="88">
        <f>IFERROR(IF(ISNUMBER(VLOOKUP($A29,PairList!$A$1:$C$104,2,0)),VLOOKUP($A29,PairList!$A$1:$C$104,2,0),INDEX('Feasibility Factor'!$D$5:$F$144,MATCH(VLOOKUP($A29,PairList!$A$1:$C$104,2,0),'Feasibility Factor'!$C$5:$C$144,0),MATCH($B29,'Feasibility Factor'!$D$3:$F$3,0))),"")</f>
        <v>1</v>
      </c>
      <c r="E29" s="88">
        <f>IFERROR(INDEX(ESShip!$C$2:$C$99,MATCH(VLOOKUP($A29,PairList!$A$1:$C$104,3,0),ESShip!$A$2:$A$99,0)),"")</f>
        <v>0.42</v>
      </c>
      <c r="F29" s="88">
        <f t="shared" si="0"/>
        <v>0.58000000000000007</v>
      </c>
      <c r="G29" s="89" t="str">
        <f t="shared" si="1"/>
        <v/>
      </c>
      <c r="H29" s="96" t="str">
        <f t="shared" si="2"/>
        <v>Single-Family</v>
      </c>
      <c r="I29" s="97" t="str">
        <f t="shared" si="3"/>
        <v>B</v>
      </c>
      <c r="J29" s="97" t="s">
        <v>386</v>
      </c>
      <c r="K29" s="97" t="s">
        <v>386</v>
      </c>
      <c r="L29" s="97" t="s">
        <v>386</v>
      </c>
      <c r="M29" s="98">
        <f t="shared" si="4"/>
        <v>0.58000000000000007</v>
      </c>
      <c r="N29" s="97"/>
      <c r="O29" s="95"/>
    </row>
    <row r="30" spans="1:15">
      <c r="A30" t="s">
        <v>206</v>
      </c>
      <c r="B30" t="s">
        <v>199</v>
      </c>
      <c r="C30" t="s">
        <v>196</v>
      </c>
      <c r="D30" s="88">
        <f>IFERROR(IF(ISNUMBER(VLOOKUP($A30,PairList!$A$1:$C$104,2,0)),VLOOKUP($A30,PairList!$A$1:$C$104,2,0),INDEX('Feasibility Factor'!$D$5:$F$144,MATCH(VLOOKUP($A30,PairList!$A$1:$C$104,2,0),'Feasibility Factor'!$C$5:$C$144,0),MATCH($B30,'Feasibility Factor'!$D$3:$F$3,0))),"")</f>
        <v>1</v>
      </c>
      <c r="E30" s="88">
        <f>IFERROR(INDEX(ESShip!$C$2:$C$99,MATCH(VLOOKUP($A30,PairList!$A$1:$C$104,3,0),ESShip!$A$2:$A$99,0)),"")</f>
        <v>0.42</v>
      </c>
      <c r="F30" s="88">
        <f t="shared" si="0"/>
        <v>0.58000000000000007</v>
      </c>
      <c r="G30" s="89" t="str">
        <f t="shared" si="1"/>
        <v/>
      </c>
      <c r="H30" s="96" t="str">
        <f t="shared" si="2"/>
        <v>Multi-Family</v>
      </c>
      <c r="I30" s="97" t="str">
        <f t="shared" si="3"/>
        <v>B</v>
      </c>
      <c r="J30" s="97" t="s">
        <v>386</v>
      </c>
      <c r="K30" s="97" t="s">
        <v>386</v>
      </c>
      <c r="L30" s="97" t="s">
        <v>386</v>
      </c>
      <c r="M30" s="98">
        <f t="shared" si="4"/>
        <v>0.58000000000000007</v>
      </c>
      <c r="N30" s="97"/>
    </row>
    <row r="31" spans="1:15">
      <c r="A31" t="s">
        <v>206</v>
      </c>
      <c r="B31" t="s">
        <v>316</v>
      </c>
      <c r="C31" t="s">
        <v>196</v>
      </c>
      <c r="D31" s="88">
        <f>IFERROR(IF(ISNUMBER(VLOOKUP($A31,PairList!$A$1:$C$104,2,0)),VLOOKUP($A31,PairList!$A$1:$C$104,2,0),INDEX('Feasibility Factor'!$D$5:$F$144,MATCH(VLOOKUP($A31,PairList!$A$1:$C$104,2,0),'Feasibility Factor'!$C$5:$C$144,0),MATCH($B31,'Feasibility Factor'!$D$3:$F$3,0))),"")</f>
        <v>1</v>
      </c>
      <c r="E31" s="88">
        <f>IFERROR(INDEX(ESShip!$C$2:$C$99,MATCH(VLOOKUP($A31,PairList!$A$1:$C$104,3,0),ESShip!$A$2:$A$99,0)),"")</f>
        <v>0.42</v>
      </c>
      <c r="F31" s="88">
        <f t="shared" si="0"/>
        <v>0.58000000000000007</v>
      </c>
      <c r="G31" s="89" t="str">
        <f t="shared" si="1"/>
        <v/>
      </c>
      <c r="H31" s="96" t="str">
        <f t="shared" si="2"/>
        <v>Manufactured Home</v>
      </c>
      <c r="I31" s="97" t="str">
        <f t="shared" si="3"/>
        <v>B</v>
      </c>
      <c r="J31" s="97" t="s">
        <v>386</v>
      </c>
      <c r="K31" s="97" t="s">
        <v>386</v>
      </c>
      <c r="L31" s="97" t="s">
        <v>386</v>
      </c>
      <c r="M31" s="98">
        <f t="shared" si="4"/>
        <v>0.58000000000000007</v>
      </c>
      <c r="N31" s="97"/>
      <c r="O31" s="95"/>
    </row>
    <row r="32" spans="1:15">
      <c r="A32" t="s">
        <v>206</v>
      </c>
      <c r="B32" t="s">
        <v>88</v>
      </c>
      <c r="C32" t="s">
        <v>200</v>
      </c>
      <c r="D32" s="88">
        <f>IFERROR(IF(ISNUMBER(VLOOKUP($A32,PairList!$A$1:$C$104,2,0)),VLOOKUP($A32,PairList!$A$1:$C$104,2,0),INDEX('Feasibility Factor'!$D$5:$F$144,MATCH(VLOOKUP($A32,PairList!$A$1:$C$104,2,0),'Feasibility Factor'!$C$5:$C$144,0),MATCH($B32,'Feasibility Factor'!$D$3:$F$3,0))),"")</f>
        <v>1</v>
      </c>
      <c r="E32" s="88">
        <f>IFERROR(INDEX(ESShip!$C$2:$C$99,MATCH(VLOOKUP($A32,PairList!$A$1:$C$104,3,0),ESShip!$A$2:$A$99,0)),"")</f>
        <v>0.42</v>
      </c>
      <c r="F32" s="88">
        <f t="shared" si="0"/>
        <v>0.58000000000000007</v>
      </c>
      <c r="G32" s="89" t="str">
        <f t="shared" si="1"/>
        <v/>
      </c>
      <c r="H32" s="96" t="str">
        <f t="shared" si="2"/>
        <v>Single-Family</v>
      </c>
      <c r="I32" s="97" t="str">
        <f t="shared" si="3"/>
        <v>E</v>
      </c>
      <c r="J32" s="97" t="s">
        <v>386</v>
      </c>
      <c r="K32" s="97" t="s">
        <v>386</v>
      </c>
      <c r="L32" s="97" t="s">
        <v>386</v>
      </c>
      <c r="M32" s="98">
        <f t="shared" si="4"/>
        <v>0.58000000000000007</v>
      </c>
      <c r="N32" s="97"/>
    </row>
    <row r="33" spans="1:15">
      <c r="A33" t="s">
        <v>206</v>
      </c>
      <c r="B33" t="s">
        <v>199</v>
      </c>
      <c r="C33" t="s">
        <v>200</v>
      </c>
      <c r="D33" s="88">
        <f>IFERROR(IF(ISNUMBER(VLOOKUP($A33,PairList!$A$1:$C$104,2,0)),VLOOKUP($A33,PairList!$A$1:$C$104,2,0),INDEX('Feasibility Factor'!$D$5:$F$144,MATCH(VLOOKUP($A33,PairList!$A$1:$C$104,2,0),'Feasibility Factor'!$C$5:$C$144,0),MATCH($B33,'Feasibility Factor'!$D$3:$F$3,0))),"")</f>
        <v>1</v>
      </c>
      <c r="E33" s="88">
        <f>IFERROR(INDEX(ESShip!$C$2:$C$99,MATCH(VLOOKUP($A33,PairList!$A$1:$C$104,3,0),ESShip!$A$2:$A$99,0)),"")</f>
        <v>0.42</v>
      </c>
      <c r="F33" s="88">
        <f t="shared" si="0"/>
        <v>0.58000000000000007</v>
      </c>
      <c r="G33" s="89" t="str">
        <f t="shared" si="1"/>
        <v/>
      </c>
      <c r="H33" s="96" t="str">
        <f t="shared" si="2"/>
        <v>Multi-Family</v>
      </c>
      <c r="I33" s="97" t="str">
        <f t="shared" si="3"/>
        <v>E</v>
      </c>
      <c r="J33" s="97" t="s">
        <v>386</v>
      </c>
      <c r="K33" s="97" t="s">
        <v>386</v>
      </c>
      <c r="L33" s="97" t="s">
        <v>386</v>
      </c>
      <c r="M33" s="98">
        <f t="shared" si="4"/>
        <v>0.58000000000000007</v>
      </c>
      <c r="N33" s="97"/>
      <c r="O33" s="95"/>
    </row>
    <row r="34" spans="1:15">
      <c r="A34" t="s">
        <v>206</v>
      </c>
      <c r="B34" t="s">
        <v>316</v>
      </c>
      <c r="C34" t="s">
        <v>200</v>
      </c>
      <c r="D34" s="88">
        <f>IFERROR(IF(ISNUMBER(VLOOKUP($A34,PairList!$A$1:$C$104,2,0)),VLOOKUP($A34,PairList!$A$1:$C$104,2,0),INDEX('Feasibility Factor'!$D$5:$F$144,MATCH(VLOOKUP($A34,PairList!$A$1:$C$104,2,0),'Feasibility Factor'!$C$5:$C$144,0),MATCH($B34,'Feasibility Factor'!$D$3:$F$3,0))),"")</f>
        <v>1</v>
      </c>
      <c r="E34" s="88">
        <f>IFERROR(INDEX(ESShip!$C$2:$C$99,MATCH(VLOOKUP($A34,PairList!$A$1:$C$104,3,0),ESShip!$A$2:$A$99,0)),"")</f>
        <v>0.42</v>
      </c>
      <c r="F34" s="88">
        <f t="shared" si="0"/>
        <v>0.58000000000000007</v>
      </c>
      <c r="G34" s="89" t="str">
        <f t="shared" si="1"/>
        <v/>
      </c>
      <c r="H34" s="96" t="str">
        <f t="shared" si="2"/>
        <v>Manufactured Home</v>
      </c>
      <c r="I34" s="97" t="str">
        <f t="shared" si="3"/>
        <v>E</v>
      </c>
      <c r="J34" s="97" t="s">
        <v>386</v>
      </c>
      <c r="K34" s="97" t="s">
        <v>386</v>
      </c>
      <c r="L34" s="97" t="s">
        <v>386</v>
      </c>
      <c r="M34" s="98">
        <f t="shared" si="4"/>
        <v>0.58000000000000007</v>
      </c>
      <c r="N34" s="97"/>
    </row>
    <row r="35" spans="1:15">
      <c r="A35" t="s">
        <v>206</v>
      </c>
      <c r="B35" t="s">
        <v>88</v>
      </c>
      <c r="C35" t="s">
        <v>201</v>
      </c>
      <c r="D35" s="88">
        <f>IFERROR(IF(ISNUMBER(VLOOKUP($A35,PairList!$A$1:$C$104,2,0)),VLOOKUP($A35,PairList!$A$1:$C$104,2,0),INDEX('Feasibility Factor'!$D$5:$F$144,MATCH(VLOOKUP($A35,PairList!$A$1:$C$104,2,0),'Feasibility Factor'!$C$5:$C$144,0),MATCH($B35,'Feasibility Factor'!$D$3:$F$3,0))),"")</f>
        <v>1</v>
      </c>
      <c r="E35" s="88">
        <f>IFERROR(INDEX(ESShip!$C$2:$C$99,MATCH(VLOOKUP($A35,PairList!$A$1:$C$104,3,0),ESShip!$A$2:$A$99,0)),"")</f>
        <v>0.42</v>
      </c>
      <c r="F35" s="88">
        <f t="shared" si="0"/>
        <v>0.58000000000000007</v>
      </c>
      <c r="G35" s="89" t="str">
        <f t="shared" si="1"/>
        <v/>
      </c>
      <c r="H35" s="96" t="str">
        <f t="shared" si="2"/>
        <v>Single-Family</v>
      </c>
      <c r="I35" s="97" t="str">
        <f t="shared" si="3"/>
        <v>N</v>
      </c>
      <c r="J35" s="97" t="s">
        <v>386</v>
      </c>
      <c r="K35" s="97" t="s">
        <v>386</v>
      </c>
      <c r="L35" s="97" t="s">
        <v>386</v>
      </c>
      <c r="M35" s="98">
        <f t="shared" si="4"/>
        <v>0.58000000000000007</v>
      </c>
      <c r="N35" s="97"/>
    </row>
    <row r="36" spans="1:15">
      <c r="A36" t="s">
        <v>206</v>
      </c>
      <c r="B36" t="s">
        <v>199</v>
      </c>
      <c r="C36" t="s">
        <v>201</v>
      </c>
      <c r="D36" s="88">
        <f>IFERROR(IF(ISNUMBER(VLOOKUP($A36,PairList!$A$1:$C$104,2,0)),VLOOKUP($A36,PairList!$A$1:$C$104,2,0),INDEX('Feasibility Factor'!$D$5:$F$144,MATCH(VLOOKUP($A36,PairList!$A$1:$C$104,2,0),'Feasibility Factor'!$C$5:$C$144,0),MATCH($B36,'Feasibility Factor'!$D$3:$F$3,0))),"")</f>
        <v>1</v>
      </c>
      <c r="E36" s="88">
        <f>IFERROR(INDEX(ESShip!$C$2:$C$99,MATCH(VLOOKUP($A36,PairList!$A$1:$C$104,3,0),ESShip!$A$2:$A$99,0)),"")</f>
        <v>0.42</v>
      </c>
      <c r="F36" s="88">
        <f t="shared" si="0"/>
        <v>0.58000000000000007</v>
      </c>
      <c r="G36" s="89" t="str">
        <f t="shared" si="1"/>
        <v/>
      </c>
      <c r="H36" s="96" t="str">
        <f t="shared" si="2"/>
        <v>Multi-Family</v>
      </c>
      <c r="I36" s="97" t="str">
        <f t="shared" si="3"/>
        <v>N</v>
      </c>
      <c r="J36" s="97" t="s">
        <v>386</v>
      </c>
      <c r="K36" s="97" t="s">
        <v>386</v>
      </c>
      <c r="L36" s="97" t="s">
        <v>386</v>
      </c>
      <c r="M36" s="98">
        <f t="shared" si="4"/>
        <v>0.58000000000000007</v>
      </c>
      <c r="N36" s="97"/>
    </row>
    <row r="37" spans="1:15">
      <c r="A37" t="s">
        <v>206</v>
      </c>
      <c r="B37" t="s">
        <v>316</v>
      </c>
      <c r="C37" t="s">
        <v>201</v>
      </c>
      <c r="D37" s="88">
        <f>IFERROR(IF(ISNUMBER(VLOOKUP($A37,PairList!$A$1:$C$104,2,0)),VLOOKUP($A37,PairList!$A$1:$C$104,2,0),INDEX('Feasibility Factor'!$D$5:$F$144,MATCH(VLOOKUP($A37,PairList!$A$1:$C$104,2,0),'Feasibility Factor'!$C$5:$C$144,0),MATCH($B37,'Feasibility Factor'!$D$3:$F$3,0))),"")</f>
        <v>1</v>
      </c>
      <c r="E37" s="88">
        <f>IFERROR(INDEX(ESShip!$C$2:$C$99,MATCH(VLOOKUP($A37,PairList!$A$1:$C$104,3,0),ESShip!$A$2:$A$99,0)),"")</f>
        <v>0.42</v>
      </c>
      <c r="F37" s="88">
        <f t="shared" si="0"/>
        <v>0.58000000000000007</v>
      </c>
      <c r="G37" s="89" t="str">
        <f t="shared" si="1"/>
        <v/>
      </c>
      <c r="H37" s="96" t="str">
        <f t="shared" si="2"/>
        <v>Manufactured Home</v>
      </c>
      <c r="I37" s="97" t="str">
        <f t="shared" si="3"/>
        <v>N</v>
      </c>
      <c r="J37" s="97" t="s">
        <v>386</v>
      </c>
      <c r="K37" s="97" t="s">
        <v>386</v>
      </c>
      <c r="L37" s="97" t="s">
        <v>386</v>
      </c>
      <c r="M37" s="98">
        <f t="shared" si="4"/>
        <v>0.58000000000000007</v>
      </c>
      <c r="N37" s="97"/>
    </row>
    <row r="38" spans="1:15">
      <c r="A38" t="s">
        <v>208</v>
      </c>
      <c r="B38" t="s">
        <v>88</v>
      </c>
      <c r="C38" t="s">
        <v>196</v>
      </c>
      <c r="D38" s="88">
        <f>IFERROR(IF(ISNUMBER(VLOOKUP($A38,PairList!$A$1:$C$104,2,0)),VLOOKUP($A38,PairList!$A$1:$C$104,2,0),INDEX('Feasibility Factor'!$D$5:$F$144,MATCH(VLOOKUP($A38,PairList!$A$1:$C$104,2,0),'Feasibility Factor'!$C$5:$C$144,0),MATCH($B38,'Feasibility Factor'!$D$3:$F$3,0))),"")</f>
        <v>1</v>
      </c>
      <c r="E38" s="88">
        <f>IFERROR(INDEX(ESShip!$C$2:$C$99,MATCH(VLOOKUP($A38,PairList!$A$1:$C$104,3,0),ESShip!$A$2:$A$99,0)),"")</f>
        <v>0.46</v>
      </c>
      <c r="F38" s="88">
        <f t="shared" si="0"/>
        <v>0.54</v>
      </c>
      <c r="G38" s="89" t="str">
        <f t="shared" si="1"/>
        <v/>
      </c>
      <c r="H38" s="96" t="str">
        <f t="shared" si="2"/>
        <v>Single-Family</v>
      </c>
      <c r="I38" s="97" t="str">
        <f t="shared" si="3"/>
        <v>B</v>
      </c>
      <c r="J38" s="97" t="s">
        <v>386</v>
      </c>
      <c r="K38" s="97" t="s">
        <v>386</v>
      </c>
      <c r="L38" s="97" t="s">
        <v>386</v>
      </c>
      <c r="M38" s="98">
        <f t="shared" si="4"/>
        <v>0.54</v>
      </c>
      <c r="N38" s="97"/>
    </row>
    <row r="39" spans="1:15">
      <c r="A39" t="s">
        <v>208</v>
      </c>
      <c r="B39" t="s">
        <v>199</v>
      </c>
      <c r="C39" t="s">
        <v>196</v>
      </c>
      <c r="D39" s="88">
        <f>IFERROR(IF(ISNUMBER(VLOOKUP($A39,PairList!$A$1:$C$104,2,0)),VLOOKUP($A39,PairList!$A$1:$C$104,2,0),INDEX('Feasibility Factor'!$D$5:$F$144,MATCH(VLOOKUP($A39,PairList!$A$1:$C$104,2,0),'Feasibility Factor'!$C$5:$C$144,0),MATCH($B39,'Feasibility Factor'!$D$3:$F$3,0))),"")</f>
        <v>1</v>
      </c>
      <c r="E39" s="88">
        <f>IFERROR(INDEX(ESShip!$C$2:$C$99,MATCH(VLOOKUP($A39,PairList!$A$1:$C$104,3,0),ESShip!$A$2:$A$99,0)),"")</f>
        <v>0.46</v>
      </c>
      <c r="F39" s="88">
        <f t="shared" si="0"/>
        <v>0.54</v>
      </c>
      <c r="G39" s="89" t="str">
        <f t="shared" si="1"/>
        <v/>
      </c>
      <c r="H39" s="96" t="str">
        <f t="shared" si="2"/>
        <v>Multi-Family</v>
      </c>
      <c r="I39" s="97" t="str">
        <f t="shared" si="3"/>
        <v>B</v>
      </c>
      <c r="J39" s="97" t="s">
        <v>386</v>
      </c>
      <c r="K39" s="97" t="s">
        <v>386</v>
      </c>
      <c r="L39" s="97" t="s">
        <v>386</v>
      </c>
      <c r="M39" s="98">
        <f t="shared" si="4"/>
        <v>0.54</v>
      </c>
      <c r="N39" s="97"/>
    </row>
    <row r="40" spans="1:15">
      <c r="A40" t="s">
        <v>208</v>
      </c>
      <c r="B40" t="s">
        <v>316</v>
      </c>
      <c r="C40" t="s">
        <v>196</v>
      </c>
      <c r="D40" s="88">
        <f>IFERROR(IF(ISNUMBER(VLOOKUP($A40,PairList!$A$1:$C$104,2,0)),VLOOKUP($A40,PairList!$A$1:$C$104,2,0),INDEX('Feasibility Factor'!$D$5:$F$144,MATCH(VLOOKUP($A40,PairList!$A$1:$C$104,2,0),'Feasibility Factor'!$C$5:$C$144,0),MATCH($B40,'Feasibility Factor'!$D$3:$F$3,0))),"")</f>
        <v>1</v>
      </c>
      <c r="E40" s="88">
        <f>IFERROR(INDEX(ESShip!$C$2:$C$99,MATCH(VLOOKUP($A40,PairList!$A$1:$C$104,3,0),ESShip!$A$2:$A$99,0)),"")</f>
        <v>0.46</v>
      </c>
      <c r="F40" s="88">
        <f t="shared" si="0"/>
        <v>0.54</v>
      </c>
      <c r="G40" s="89" t="str">
        <f t="shared" si="1"/>
        <v/>
      </c>
      <c r="H40" s="96" t="str">
        <f t="shared" si="2"/>
        <v>Manufactured Home</v>
      </c>
      <c r="I40" s="97" t="str">
        <f t="shared" si="3"/>
        <v>B</v>
      </c>
      <c r="J40" s="97" t="s">
        <v>386</v>
      </c>
      <c r="K40" s="97" t="s">
        <v>386</v>
      </c>
      <c r="L40" s="97" t="s">
        <v>386</v>
      </c>
      <c r="M40" s="98">
        <f t="shared" si="4"/>
        <v>0.54</v>
      </c>
      <c r="N40" s="97"/>
    </row>
    <row r="41" spans="1:15">
      <c r="A41" t="s">
        <v>208</v>
      </c>
      <c r="B41" t="s">
        <v>88</v>
      </c>
      <c r="C41" t="s">
        <v>200</v>
      </c>
      <c r="D41" s="88">
        <f>IFERROR(IF(ISNUMBER(VLOOKUP($A41,PairList!$A$1:$C$104,2,0)),VLOOKUP($A41,PairList!$A$1:$C$104,2,0),INDEX('Feasibility Factor'!$D$5:$F$144,MATCH(VLOOKUP($A41,PairList!$A$1:$C$104,2,0),'Feasibility Factor'!$C$5:$C$144,0),MATCH($B41,'Feasibility Factor'!$D$3:$F$3,0))),"")</f>
        <v>1</v>
      </c>
      <c r="E41" s="88">
        <f>IFERROR(INDEX(ESShip!$C$2:$C$99,MATCH(VLOOKUP($A41,PairList!$A$1:$C$104,3,0),ESShip!$A$2:$A$99,0)),"")</f>
        <v>0.46</v>
      </c>
      <c r="F41" s="88">
        <f t="shared" si="0"/>
        <v>0.54</v>
      </c>
      <c r="G41" s="89" t="str">
        <f t="shared" si="1"/>
        <v/>
      </c>
      <c r="H41" s="96" t="str">
        <f t="shared" si="2"/>
        <v>Single-Family</v>
      </c>
      <c r="I41" s="97" t="str">
        <f t="shared" si="3"/>
        <v>E</v>
      </c>
      <c r="J41" s="97" t="s">
        <v>386</v>
      </c>
      <c r="K41" s="97" t="s">
        <v>386</v>
      </c>
      <c r="L41" s="97" t="s">
        <v>386</v>
      </c>
      <c r="M41" s="98">
        <f t="shared" si="4"/>
        <v>0.54</v>
      </c>
      <c r="N41" s="97"/>
    </row>
    <row r="42" spans="1:15">
      <c r="A42" t="s">
        <v>208</v>
      </c>
      <c r="B42" t="s">
        <v>199</v>
      </c>
      <c r="C42" t="s">
        <v>200</v>
      </c>
      <c r="D42" s="88">
        <f>IFERROR(IF(ISNUMBER(VLOOKUP($A42,PairList!$A$1:$C$104,2,0)),VLOOKUP($A42,PairList!$A$1:$C$104,2,0),INDEX('Feasibility Factor'!$D$5:$F$144,MATCH(VLOOKUP($A42,PairList!$A$1:$C$104,2,0),'Feasibility Factor'!$C$5:$C$144,0),MATCH($B42,'Feasibility Factor'!$D$3:$F$3,0))),"")</f>
        <v>1</v>
      </c>
      <c r="E42" s="88">
        <f>IFERROR(INDEX(ESShip!$C$2:$C$99,MATCH(VLOOKUP($A42,PairList!$A$1:$C$104,3,0),ESShip!$A$2:$A$99,0)),"")</f>
        <v>0.46</v>
      </c>
      <c r="F42" s="88">
        <f t="shared" si="0"/>
        <v>0.54</v>
      </c>
      <c r="G42" s="89" t="str">
        <f t="shared" si="1"/>
        <v/>
      </c>
      <c r="H42" s="96" t="str">
        <f t="shared" si="2"/>
        <v>Multi-Family</v>
      </c>
      <c r="I42" s="97" t="str">
        <f t="shared" si="3"/>
        <v>E</v>
      </c>
      <c r="J42" s="97" t="s">
        <v>386</v>
      </c>
      <c r="K42" s="97" t="s">
        <v>386</v>
      </c>
      <c r="L42" s="97" t="s">
        <v>386</v>
      </c>
      <c r="M42" s="98">
        <f t="shared" si="4"/>
        <v>0.54</v>
      </c>
      <c r="N42" s="97"/>
    </row>
    <row r="43" spans="1:15">
      <c r="A43" t="s">
        <v>208</v>
      </c>
      <c r="B43" t="s">
        <v>316</v>
      </c>
      <c r="C43" t="s">
        <v>200</v>
      </c>
      <c r="D43" s="88">
        <f>IFERROR(IF(ISNUMBER(VLOOKUP($A43,PairList!$A$1:$C$104,2,0)),VLOOKUP($A43,PairList!$A$1:$C$104,2,0),INDEX('Feasibility Factor'!$D$5:$F$144,MATCH(VLOOKUP($A43,PairList!$A$1:$C$104,2,0),'Feasibility Factor'!$C$5:$C$144,0),MATCH($B43,'Feasibility Factor'!$D$3:$F$3,0))),"")</f>
        <v>1</v>
      </c>
      <c r="E43" s="88">
        <f>IFERROR(INDEX(ESShip!$C$2:$C$99,MATCH(VLOOKUP($A43,PairList!$A$1:$C$104,3,0),ESShip!$A$2:$A$99,0)),"")</f>
        <v>0.46</v>
      </c>
      <c r="F43" s="88">
        <f t="shared" si="0"/>
        <v>0.54</v>
      </c>
      <c r="G43" s="89" t="str">
        <f t="shared" si="1"/>
        <v/>
      </c>
      <c r="H43" s="96" t="str">
        <f t="shared" si="2"/>
        <v>Manufactured Home</v>
      </c>
      <c r="I43" s="97" t="str">
        <f t="shared" si="3"/>
        <v>E</v>
      </c>
      <c r="J43" s="97" t="s">
        <v>386</v>
      </c>
      <c r="K43" s="97" t="s">
        <v>386</v>
      </c>
      <c r="L43" s="97" t="s">
        <v>386</v>
      </c>
      <c r="M43" s="98">
        <f t="shared" si="4"/>
        <v>0.54</v>
      </c>
      <c r="N43" s="97"/>
    </row>
    <row r="44" spans="1:15">
      <c r="A44" t="s">
        <v>208</v>
      </c>
      <c r="B44" t="s">
        <v>88</v>
      </c>
      <c r="C44" t="s">
        <v>201</v>
      </c>
      <c r="D44" s="88">
        <f>IFERROR(IF(ISNUMBER(VLOOKUP($A44,PairList!$A$1:$C$104,2,0)),VLOOKUP($A44,PairList!$A$1:$C$104,2,0),INDEX('Feasibility Factor'!$D$5:$F$144,MATCH(VLOOKUP($A44,PairList!$A$1:$C$104,2,0),'Feasibility Factor'!$C$5:$C$144,0),MATCH($B44,'Feasibility Factor'!$D$3:$F$3,0))),"")</f>
        <v>1</v>
      </c>
      <c r="E44" s="88">
        <f>IFERROR(INDEX(ESShip!$C$2:$C$99,MATCH(VLOOKUP($A44,PairList!$A$1:$C$104,3,0),ESShip!$A$2:$A$99,0)),"")</f>
        <v>0.46</v>
      </c>
      <c r="F44" s="88">
        <f t="shared" si="0"/>
        <v>0.54</v>
      </c>
      <c r="G44" s="89" t="str">
        <f t="shared" si="1"/>
        <v/>
      </c>
      <c r="H44" s="96" t="str">
        <f t="shared" si="2"/>
        <v>Single-Family</v>
      </c>
      <c r="I44" s="97" t="str">
        <f t="shared" si="3"/>
        <v>N</v>
      </c>
      <c r="J44" s="97" t="s">
        <v>386</v>
      </c>
      <c r="K44" s="97" t="s">
        <v>386</v>
      </c>
      <c r="L44" s="97" t="s">
        <v>386</v>
      </c>
      <c r="M44" s="98">
        <f t="shared" si="4"/>
        <v>0.54</v>
      </c>
      <c r="N44" s="97"/>
    </row>
    <row r="45" spans="1:15">
      <c r="A45" t="s">
        <v>208</v>
      </c>
      <c r="B45" t="s">
        <v>199</v>
      </c>
      <c r="C45" t="s">
        <v>201</v>
      </c>
      <c r="D45" s="88">
        <f>IFERROR(IF(ISNUMBER(VLOOKUP($A45,PairList!$A$1:$C$104,2,0)),VLOOKUP($A45,PairList!$A$1:$C$104,2,0),INDEX('Feasibility Factor'!$D$5:$F$144,MATCH(VLOOKUP($A45,PairList!$A$1:$C$104,2,0),'Feasibility Factor'!$C$5:$C$144,0),MATCH($B45,'Feasibility Factor'!$D$3:$F$3,0))),"")</f>
        <v>1</v>
      </c>
      <c r="E45" s="88">
        <f>IFERROR(INDEX(ESShip!$C$2:$C$99,MATCH(VLOOKUP($A45,PairList!$A$1:$C$104,3,0),ESShip!$A$2:$A$99,0)),"")</f>
        <v>0.46</v>
      </c>
      <c r="F45" s="88">
        <f t="shared" si="0"/>
        <v>0.54</v>
      </c>
      <c r="G45" s="89" t="str">
        <f t="shared" si="1"/>
        <v/>
      </c>
      <c r="H45" s="96" t="str">
        <f t="shared" si="2"/>
        <v>Multi-Family</v>
      </c>
      <c r="I45" s="97" t="str">
        <f t="shared" si="3"/>
        <v>N</v>
      </c>
      <c r="J45" s="97" t="s">
        <v>386</v>
      </c>
      <c r="K45" s="97" t="s">
        <v>386</v>
      </c>
      <c r="L45" s="97" t="s">
        <v>386</v>
      </c>
      <c r="M45" s="98">
        <f t="shared" si="4"/>
        <v>0.54</v>
      </c>
      <c r="N45" s="97"/>
    </row>
    <row r="46" spans="1:15">
      <c r="A46" t="s">
        <v>208</v>
      </c>
      <c r="B46" t="s">
        <v>316</v>
      </c>
      <c r="C46" t="s">
        <v>201</v>
      </c>
      <c r="D46" s="88">
        <f>IFERROR(IF(ISNUMBER(VLOOKUP($A46,PairList!$A$1:$C$104,2,0)),VLOOKUP($A46,PairList!$A$1:$C$104,2,0),INDEX('Feasibility Factor'!$D$5:$F$144,MATCH(VLOOKUP($A46,PairList!$A$1:$C$104,2,0),'Feasibility Factor'!$C$5:$C$144,0),MATCH($B46,'Feasibility Factor'!$D$3:$F$3,0))),"")</f>
        <v>1</v>
      </c>
      <c r="E46" s="88">
        <f>IFERROR(INDEX(ESShip!$C$2:$C$99,MATCH(VLOOKUP($A46,PairList!$A$1:$C$104,3,0),ESShip!$A$2:$A$99,0)),"")</f>
        <v>0.46</v>
      </c>
      <c r="F46" s="88">
        <f t="shared" si="0"/>
        <v>0.54</v>
      </c>
      <c r="G46" s="89" t="str">
        <f t="shared" si="1"/>
        <v/>
      </c>
      <c r="H46" s="96" t="str">
        <f t="shared" si="2"/>
        <v>Manufactured Home</v>
      </c>
      <c r="I46" s="97" t="str">
        <f t="shared" si="3"/>
        <v>N</v>
      </c>
      <c r="J46" s="97" t="s">
        <v>386</v>
      </c>
      <c r="K46" s="97" t="s">
        <v>386</v>
      </c>
      <c r="L46" s="97" t="s">
        <v>386</v>
      </c>
      <c r="M46" s="98">
        <f t="shared" si="4"/>
        <v>0.54</v>
      </c>
      <c r="N46" s="97"/>
    </row>
    <row r="47" spans="1:15">
      <c r="A47" t="s">
        <v>210</v>
      </c>
      <c r="B47" t="s">
        <v>88</v>
      </c>
      <c r="C47" t="s">
        <v>196</v>
      </c>
      <c r="D47" s="88">
        <f>IFERROR(IF(ISNUMBER(VLOOKUP($A47,PairList!$A$1:$C$104,2,0)),VLOOKUP($A47,PairList!$A$1:$C$104,2,0),INDEX('Feasibility Factor'!$D$5:$F$144,MATCH(VLOOKUP($A47,PairList!$A$1:$C$104,2,0),'Feasibility Factor'!$C$5:$C$144,0),MATCH($B47,'Feasibility Factor'!$D$3:$F$3,0))),"")</f>
        <v>1</v>
      </c>
      <c r="E47" s="88">
        <f>IFERROR(INDEX(ESShip!$C$2:$C$99,MATCH(VLOOKUP($A47,PairList!$A$1:$C$104,3,0),ESShip!$A$2:$A$99,0)),"")</f>
        <v>0.46</v>
      </c>
      <c r="F47" s="88">
        <f t="shared" si="0"/>
        <v>0.54</v>
      </c>
      <c r="G47" s="89" t="str">
        <f t="shared" si="1"/>
        <v/>
      </c>
      <c r="H47" s="96" t="str">
        <f t="shared" si="2"/>
        <v>Single-Family</v>
      </c>
      <c r="I47" s="97" t="str">
        <f t="shared" si="3"/>
        <v>B</v>
      </c>
      <c r="J47" s="97" t="s">
        <v>386</v>
      </c>
      <c r="K47" s="97" t="s">
        <v>386</v>
      </c>
      <c r="L47" s="97" t="s">
        <v>386</v>
      </c>
      <c r="M47" s="98">
        <f t="shared" si="4"/>
        <v>0.54</v>
      </c>
      <c r="N47" s="97"/>
    </row>
    <row r="48" spans="1:15">
      <c r="A48" t="s">
        <v>210</v>
      </c>
      <c r="B48" t="s">
        <v>199</v>
      </c>
      <c r="C48" t="s">
        <v>196</v>
      </c>
      <c r="D48" s="88">
        <f>IFERROR(IF(ISNUMBER(VLOOKUP($A48,PairList!$A$1:$C$104,2,0)),VLOOKUP($A48,PairList!$A$1:$C$104,2,0),INDEX('Feasibility Factor'!$D$5:$F$144,MATCH(VLOOKUP($A48,PairList!$A$1:$C$104,2,0),'Feasibility Factor'!$C$5:$C$144,0),MATCH($B48,'Feasibility Factor'!$D$3:$F$3,0))),"")</f>
        <v>1</v>
      </c>
      <c r="E48" s="88">
        <f>IFERROR(INDEX(ESShip!$C$2:$C$99,MATCH(VLOOKUP($A48,PairList!$A$1:$C$104,3,0),ESShip!$A$2:$A$99,0)),"")</f>
        <v>0.46</v>
      </c>
      <c r="F48" s="88">
        <f t="shared" si="0"/>
        <v>0.54</v>
      </c>
      <c r="G48" s="89" t="str">
        <f t="shared" si="1"/>
        <v/>
      </c>
      <c r="H48" s="96" t="str">
        <f t="shared" si="2"/>
        <v>Multi-Family</v>
      </c>
      <c r="I48" s="97" t="str">
        <f t="shared" si="3"/>
        <v>B</v>
      </c>
      <c r="J48" s="97" t="s">
        <v>386</v>
      </c>
      <c r="K48" s="97" t="s">
        <v>386</v>
      </c>
      <c r="L48" s="97" t="s">
        <v>386</v>
      </c>
      <c r="M48" s="98">
        <f t="shared" si="4"/>
        <v>0.54</v>
      </c>
      <c r="N48" s="97"/>
    </row>
    <row r="49" spans="1:14">
      <c r="A49" t="s">
        <v>210</v>
      </c>
      <c r="B49" t="s">
        <v>316</v>
      </c>
      <c r="C49" t="s">
        <v>196</v>
      </c>
      <c r="D49" s="88">
        <f>IFERROR(IF(ISNUMBER(VLOOKUP($A49,PairList!$A$1:$C$104,2,0)),VLOOKUP($A49,PairList!$A$1:$C$104,2,0),INDEX('Feasibility Factor'!$D$5:$F$144,MATCH(VLOOKUP($A49,PairList!$A$1:$C$104,2,0),'Feasibility Factor'!$C$5:$C$144,0),MATCH($B49,'Feasibility Factor'!$D$3:$F$3,0))),"")</f>
        <v>1</v>
      </c>
      <c r="E49" s="88">
        <f>IFERROR(INDEX(ESShip!$C$2:$C$99,MATCH(VLOOKUP($A49,PairList!$A$1:$C$104,3,0),ESShip!$A$2:$A$99,0)),"")</f>
        <v>0.46</v>
      </c>
      <c r="F49" s="88">
        <f t="shared" si="0"/>
        <v>0.54</v>
      </c>
      <c r="G49" s="89" t="str">
        <f t="shared" si="1"/>
        <v/>
      </c>
      <c r="H49" s="96" t="str">
        <f t="shared" si="2"/>
        <v>Manufactured Home</v>
      </c>
      <c r="I49" s="97" t="str">
        <f t="shared" si="3"/>
        <v>B</v>
      </c>
      <c r="J49" s="97" t="s">
        <v>386</v>
      </c>
      <c r="K49" s="97" t="s">
        <v>386</v>
      </c>
      <c r="L49" s="97" t="s">
        <v>386</v>
      </c>
      <c r="M49" s="98">
        <f t="shared" si="4"/>
        <v>0.54</v>
      </c>
      <c r="N49" s="97"/>
    </row>
    <row r="50" spans="1:14">
      <c r="A50" t="s">
        <v>210</v>
      </c>
      <c r="B50" t="s">
        <v>88</v>
      </c>
      <c r="C50" t="s">
        <v>200</v>
      </c>
      <c r="D50" s="88">
        <f>IFERROR(IF(ISNUMBER(VLOOKUP($A50,PairList!$A$1:$C$104,2,0)),VLOOKUP($A50,PairList!$A$1:$C$104,2,0),INDEX('Feasibility Factor'!$D$5:$F$144,MATCH(VLOOKUP($A50,PairList!$A$1:$C$104,2,0),'Feasibility Factor'!$C$5:$C$144,0),MATCH($B50,'Feasibility Factor'!$D$3:$F$3,0))),"")</f>
        <v>1</v>
      </c>
      <c r="E50" s="88">
        <f>IFERROR(INDEX(ESShip!$C$2:$C$99,MATCH(VLOOKUP($A50,PairList!$A$1:$C$104,3,0),ESShip!$A$2:$A$99,0)),"")</f>
        <v>0.46</v>
      </c>
      <c r="F50" s="88">
        <f t="shared" si="0"/>
        <v>0.54</v>
      </c>
      <c r="G50" s="89" t="str">
        <f t="shared" si="1"/>
        <v/>
      </c>
      <c r="H50" s="96" t="str">
        <f t="shared" si="2"/>
        <v>Single-Family</v>
      </c>
      <c r="I50" s="97" t="str">
        <f t="shared" si="3"/>
        <v>E</v>
      </c>
      <c r="J50" s="97" t="s">
        <v>386</v>
      </c>
      <c r="K50" s="97" t="s">
        <v>386</v>
      </c>
      <c r="L50" s="97" t="s">
        <v>386</v>
      </c>
      <c r="M50" s="98">
        <f t="shared" si="4"/>
        <v>0.54</v>
      </c>
      <c r="N50" s="97"/>
    </row>
    <row r="51" spans="1:14">
      <c r="A51" t="s">
        <v>210</v>
      </c>
      <c r="B51" t="s">
        <v>199</v>
      </c>
      <c r="C51" t="s">
        <v>200</v>
      </c>
      <c r="D51" s="88">
        <f>IFERROR(IF(ISNUMBER(VLOOKUP($A51,PairList!$A$1:$C$104,2,0)),VLOOKUP($A51,PairList!$A$1:$C$104,2,0),INDEX('Feasibility Factor'!$D$5:$F$144,MATCH(VLOOKUP($A51,PairList!$A$1:$C$104,2,0),'Feasibility Factor'!$C$5:$C$144,0),MATCH($B51,'Feasibility Factor'!$D$3:$F$3,0))),"")</f>
        <v>1</v>
      </c>
      <c r="E51" s="88">
        <f>IFERROR(INDEX(ESShip!$C$2:$C$99,MATCH(VLOOKUP($A51,PairList!$A$1:$C$104,3,0),ESShip!$A$2:$A$99,0)),"")</f>
        <v>0.46</v>
      </c>
      <c r="F51" s="88">
        <f t="shared" si="0"/>
        <v>0.54</v>
      </c>
      <c r="G51" s="89" t="str">
        <f t="shared" si="1"/>
        <v/>
      </c>
      <c r="H51" s="96" t="str">
        <f t="shared" si="2"/>
        <v>Multi-Family</v>
      </c>
      <c r="I51" s="97" t="str">
        <f t="shared" si="3"/>
        <v>E</v>
      </c>
      <c r="J51" s="97" t="s">
        <v>386</v>
      </c>
      <c r="K51" s="97" t="s">
        <v>386</v>
      </c>
      <c r="L51" s="97" t="s">
        <v>386</v>
      </c>
      <c r="M51" s="98">
        <f t="shared" si="4"/>
        <v>0.54</v>
      </c>
      <c r="N51" s="97"/>
    </row>
    <row r="52" spans="1:14">
      <c r="A52" t="s">
        <v>210</v>
      </c>
      <c r="B52" t="s">
        <v>316</v>
      </c>
      <c r="C52" t="s">
        <v>200</v>
      </c>
      <c r="D52" s="88">
        <f>IFERROR(IF(ISNUMBER(VLOOKUP($A52,PairList!$A$1:$C$104,2,0)),VLOOKUP($A52,PairList!$A$1:$C$104,2,0),INDEX('Feasibility Factor'!$D$5:$F$144,MATCH(VLOOKUP($A52,PairList!$A$1:$C$104,2,0),'Feasibility Factor'!$C$5:$C$144,0),MATCH($B52,'Feasibility Factor'!$D$3:$F$3,0))),"")</f>
        <v>1</v>
      </c>
      <c r="E52" s="88">
        <f>IFERROR(INDEX(ESShip!$C$2:$C$99,MATCH(VLOOKUP($A52,PairList!$A$1:$C$104,3,0),ESShip!$A$2:$A$99,0)),"")</f>
        <v>0.46</v>
      </c>
      <c r="F52" s="88">
        <f t="shared" si="0"/>
        <v>0.54</v>
      </c>
      <c r="G52" s="89" t="str">
        <f t="shared" si="1"/>
        <v/>
      </c>
      <c r="H52" s="96" t="str">
        <f t="shared" si="2"/>
        <v>Manufactured Home</v>
      </c>
      <c r="I52" s="97" t="str">
        <f t="shared" si="3"/>
        <v>E</v>
      </c>
      <c r="J52" s="97" t="s">
        <v>386</v>
      </c>
      <c r="K52" s="97" t="s">
        <v>386</v>
      </c>
      <c r="L52" s="97" t="s">
        <v>386</v>
      </c>
      <c r="M52" s="98">
        <f t="shared" si="4"/>
        <v>0.54</v>
      </c>
      <c r="N52" s="97"/>
    </row>
    <row r="53" spans="1:14">
      <c r="A53" t="s">
        <v>210</v>
      </c>
      <c r="B53" t="s">
        <v>88</v>
      </c>
      <c r="C53" t="s">
        <v>201</v>
      </c>
      <c r="D53" s="88">
        <f>IFERROR(IF(ISNUMBER(VLOOKUP($A53,PairList!$A$1:$C$104,2,0)),VLOOKUP($A53,PairList!$A$1:$C$104,2,0),INDEX('Feasibility Factor'!$D$5:$F$144,MATCH(VLOOKUP($A53,PairList!$A$1:$C$104,2,0),'Feasibility Factor'!$C$5:$C$144,0),MATCH($B53,'Feasibility Factor'!$D$3:$F$3,0))),"")</f>
        <v>1</v>
      </c>
      <c r="E53" s="88">
        <f>IFERROR(INDEX(ESShip!$C$2:$C$99,MATCH(VLOOKUP($A53,PairList!$A$1:$C$104,3,0),ESShip!$A$2:$A$99,0)),"")</f>
        <v>0.46</v>
      </c>
      <c r="F53" s="88">
        <f t="shared" si="0"/>
        <v>0.54</v>
      </c>
      <c r="G53" s="89" t="str">
        <f t="shared" si="1"/>
        <v/>
      </c>
      <c r="H53" s="96" t="str">
        <f t="shared" si="2"/>
        <v>Single-Family</v>
      </c>
      <c r="I53" s="97" t="str">
        <f t="shared" si="3"/>
        <v>N</v>
      </c>
      <c r="J53" s="97" t="s">
        <v>386</v>
      </c>
      <c r="K53" s="97" t="s">
        <v>386</v>
      </c>
      <c r="L53" s="97" t="s">
        <v>386</v>
      </c>
      <c r="M53" s="98">
        <f t="shared" si="4"/>
        <v>0.54</v>
      </c>
      <c r="N53" s="97"/>
    </row>
    <row r="54" spans="1:14">
      <c r="A54" t="s">
        <v>210</v>
      </c>
      <c r="B54" t="s">
        <v>199</v>
      </c>
      <c r="C54" t="s">
        <v>201</v>
      </c>
      <c r="D54" s="88">
        <f>IFERROR(IF(ISNUMBER(VLOOKUP($A54,PairList!$A$1:$C$104,2,0)),VLOOKUP($A54,PairList!$A$1:$C$104,2,0),INDEX('Feasibility Factor'!$D$5:$F$144,MATCH(VLOOKUP($A54,PairList!$A$1:$C$104,2,0),'Feasibility Factor'!$C$5:$C$144,0),MATCH($B54,'Feasibility Factor'!$D$3:$F$3,0))),"")</f>
        <v>1</v>
      </c>
      <c r="E54" s="88">
        <f>IFERROR(INDEX(ESShip!$C$2:$C$99,MATCH(VLOOKUP($A54,PairList!$A$1:$C$104,3,0),ESShip!$A$2:$A$99,0)),"")</f>
        <v>0.46</v>
      </c>
      <c r="F54" s="88">
        <f t="shared" si="0"/>
        <v>0.54</v>
      </c>
      <c r="G54" s="89" t="str">
        <f t="shared" si="1"/>
        <v/>
      </c>
      <c r="H54" s="96" t="str">
        <f t="shared" si="2"/>
        <v>Multi-Family</v>
      </c>
      <c r="I54" s="97" t="str">
        <f t="shared" si="3"/>
        <v>N</v>
      </c>
      <c r="J54" s="97" t="s">
        <v>386</v>
      </c>
      <c r="K54" s="97" t="s">
        <v>386</v>
      </c>
      <c r="L54" s="97" t="s">
        <v>386</v>
      </c>
      <c r="M54" s="98">
        <f t="shared" si="4"/>
        <v>0.54</v>
      </c>
      <c r="N54" s="97"/>
    </row>
    <row r="55" spans="1:14">
      <c r="A55" t="s">
        <v>210</v>
      </c>
      <c r="B55" t="s">
        <v>316</v>
      </c>
      <c r="C55" t="s">
        <v>201</v>
      </c>
      <c r="D55" s="88">
        <f>IFERROR(IF(ISNUMBER(VLOOKUP($A55,PairList!$A$1:$C$104,2,0)),VLOOKUP($A55,PairList!$A$1:$C$104,2,0),INDEX('Feasibility Factor'!$D$5:$F$144,MATCH(VLOOKUP($A55,PairList!$A$1:$C$104,2,0),'Feasibility Factor'!$C$5:$C$144,0),MATCH($B55,'Feasibility Factor'!$D$3:$F$3,0))),"")</f>
        <v>1</v>
      </c>
      <c r="E55" s="88">
        <f>IFERROR(INDEX(ESShip!$C$2:$C$99,MATCH(VLOOKUP($A55,PairList!$A$1:$C$104,3,0),ESShip!$A$2:$A$99,0)),"")</f>
        <v>0.46</v>
      </c>
      <c r="F55" s="88">
        <f t="shared" si="0"/>
        <v>0.54</v>
      </c>
      <c r="G55" s="89" t="str">
        <f t="shared" si="1"/>
        <v/>
      </c>
      <c r="H55" s="96" t="str">
        <f t="shared" si="2"/>
        <v>Manufactured Home</v>
      </c>
      <c r="I55" s="97" t="str">
        <f t="shared" si="3"/>
        <v>N</v>
      </c>
      <c r="J55" s="97" t="s">
        <v>386</v>
      </c>
      <c r="K55" s="97" t="s">
        <v>386</v>
      </c>
      <c r="L55" s="97" t="s">
        <v>386</v>
      </c>
      <c r="M55" s="98">
        <f t="shared" si="4"/>
        <v>0.54</v>
      </c>
      <c r="N55" s="97"/>
    </row>
    <row r="56" spans="1:14">
      <c r="A56" t="s">
        <v>211</v>
      </c>
      <c r="B56" t="s">
        <v>88</v>
      </c>
      <c r="C56" t="s">
        <v>196</v>
      </c>
      <c r="D56" s="88" t="str">
        <f>IFERROR(IF(ISNUMBER(VLOOKUP($A56,PairList!$A$1:$C$104,2,0)),VLOOKUP($A56,PairList!$A$1:$C$104,2,0),INDEX('Feasibility Factor'!$D$5:$F$144,MATCH(VLOOKUP($A56,PairList!$A$1:$C$104,2,0),'Feasibility Factor'!$C$5:$C$144,0),MATCH($B56,'Feasibility Factor'!$D$3:$F$3,0))),"")</f>
        <v/>
      </c>
      <c r="E56" s="88" t="str">
        <f>IFERROR(INDEX(ESShip!$C$2:$C$99,MATCH(VLOOKUP($A56,PairList!$A$1:$C$104,3,0),ESShip!$A$2:$A$99,0)),"")</f>
        <v/>
      </c>
      <c r="F56" s="88" t="str">
        <f t="shared" si="0"/>
        <v/>
      </c>
      <c r="G56" s="89" t="str">
        <f t="shared" si="1"/>
        <v>X</v>
      </c>
      <c r="H56" s="96" t="str">
        <f t="shared" si="2"/>
        <v>Single-Family</v>
      </c>
      <c r="I56" s="97" t="str">
        <f t="shared" si="3"/>
        <v>B</v>
      </c>
      <c r="J56" s="97">
        <v>0.75</v>
      </c>
      <c r="K56" s="97">
        <v>2.5814357E-2</v>
      </c>
      <c r="L56" s="97">
        <v>0.73063923224999994</v>
      </c>
      <c r="M56" s="98">
        <f t="shared" si="4"/>
        <v>0.73063923224999994</v>
      </c>
      <c r="N56" s="97"/>
    </row>
    <row r="57" spans="1:14">
      <c r="A57" t="s">
        <v>211</v>
      </c>
      <c r="B57" t="s">
        <v>199</v>
      </c>
      <c r="C57" t="s">
        <v>196</v>
      </c>
      <c r="D57" s="88" t="str">
        <f>IFERROR(IF(ISNUMBER(VLOOKUP($A57,PairList!$A$1:$C$104,2,0)),VLOOKUP($A57,PairList!$A$1:$C$104,2,0),INDEX('Feasibility Factor'!$D$5:$F$144,MATCH(VLOOKUP($A57,PairList!$A$1:$C$104,2,0),'Feasibility Factor'!$C$5:$C$144,0),MATCH($B57,'Feasibility Factor'!$D$3:$F$3,0))),"")</f>
        <v/>
      </c>
      <c r="E57" s="88" t="str">
        <f>IFERROR(INDEX(ESShip!$C$2:$C$99,MATCH(VLOOKUP($A57,PairList!$A$1:$C$104,3,0),ESShip!$A$2:$A$99,0)),"")</f>
        <v/>
      </c>
      <c r="F57" s="88" t="str">
        <f t="shared" si="0"/>
        <v/>
      </c>
      <c r="G57" s="89" t="str">
        <f t="shared" si="1"/>
        <v>X</v>
      </c>
      <c r="H57" s="96" t="str">
        <f t="shared" si="2"/>
        <v>Multi-Family</v>
      </c>
      <c r="I57" s="97" t="str">
        <f t="shared" si="3"/>
        <v>B</v>
      </c>
      <c r="J57" s="97">
        <v>0.75</v>
      </c>
      <c r="K57" s="97">
        <v>0</v>
      </c>
      <c r="L57" s="97">
        <v>0.75</v>
      </c>
      <c r="M57" s="98">
        <f t="shared" si="4"/>
        <v>0.75</v>
      </c>
      <c r="N57" s="97"/>
    </row>
    <row r="58" spans="1:14">
      <c r="A58" t="s">
        <v>211</v>
      </c>
      <c r="B58" t="s">
        <v>316</v>
      </c>
      <c r="C58" t="s">
        <v>196</v>
      </c>
      <c r="D58" s="88" t="str">
        <f>IFERROR(IF(ISNUMBER(VLOOKUP($A58,PairList!$A$1:$C$104,2,0)),VLOOKUP($A58,PairList!$A$1:$C$104,2,0),INDEX('Feasibility Factor'!$D$5:$F$144,MATCH(VLOOKUP($A58,PairList!$A$1:$C$104,2,0),'Feasibility Factor'!$C$5:$C$144,0),MATCH($B58,'Feasibility Factor'!$D$3:$F$3,0))),"")</f>
        <v/>
      </c>
      <c r="E58" s="88" t="str">
        <f>IFERROR(INDEX(ESShip!$C$2:$C$99,MATCH(VLOOKUP($A58,PairList!$A$1:$C$104,3,0),ESShip!$A$2:$A$99,0)),"")</f>
        <v/>
      </c>
      <c r="F58" s="88" t="str">
        <f t="shared" si="0"/>
        <v/>
      </c>
      <c r="G58" s="89" t="str">
        <f t="shared" si="1"/>
        <v>X</v>
      </c>
      <c r="H58" s="96" t="str">
        <f t="shared" si="2"/>
        <v>Manufactured Home</v>
      </c>
      <c r="I58" s="97" t="str">
        <f t="shared" si="3"/>
        <v>B</v>
      </c>
      <c r="J58" s="97">
        <v>0.75</v>
      </c>
      <c r="K58" s="97">
        <v>0</v>
      </c>
      <c r="L58" s="97">
        <v>0.75</v>
      </c>
      <c r="M58" s="98">
        <f t="shared" si="4"/>
        <v>0.75</v>
      </c>
      <c r="N58" s="97"/>
    </row>
    <row r="59" spans="1:14">
      <c r="A59" t="s">
        <v>211</v>
      </c>
      <c r="B59" t="s">
        <v>88</v>
      </c>
      <c r="C59" t="s">
        <v>200</v>
      </c>
      <c r="D59" s="88" t="str">
        <f>IFERROR(IF(ISNUMBER(VLOOKUP($A59,PairList!$A$1:$C$104,2,0)),VLOOKUP($A59,PairList!$A$1:$C$104,2,0),INDEX('Feasibility Factor'!$D$5:$F$144,MATCH(VLOOKUP($A59,PairList!$A$1:$C$104,2,0),'Feasibility Factor'!$C$5:$C$144,0),MATCH($B59,'Feasibility Factor'!$D$3:$F$3,0))),"")</f>
        <v/>
      </c>
      <c r="E59" s="88" t="str">
        <f>IFERROR(INDEX(ESShip!$C$2:$C$99,MATCH(VLOOKUP($A59,PairList!$A$1:$C$104,3,0),ESShip!$A$2:$A$99,0)),"")</f>
        <v/>
      </c>
      <c r="F59" s="88" t="str">
        <f t="shared" si="0"/>
        <v/>
      </c>
      <c r="G59" s="89" t="str">
        <f t="shared" si="1"/>
        <v>X</v>
      </c>
      <c r="H59" s="96" t="str">
        <f t="shared" si="2"/>
        <v>Single-Family</v>
      </c>
      <c r="I59" s="97" t="str">
        <f t="shared" si="3"/>
        <v>E</v>
      </c>
      <c r="J59" s="97">
        <v>0.75</v>
      </c>
      <c r="K59" s="97">
        <v>0</v>
      </c>
      <c r="L59" s="97">
        <v>0.75</v>
      </c>
      <c r="M59" s="98">
        <f t="shared" si="4"/>
        <v>0.75</v>
      </c>
      <c r="N59" s="97"/>
    </row>
    <row r="60" spans="1:14">
      <c r="A60" t="s">
        <v>211</v>
      </c>
      <c r="B60" t="s">
        <v>199</v>
      </c>
      <c r="C60" t="s">
        <v>200</v>
      </c>
      <c r="D60" s="88" t="str">
        <f>IFERROR(IF(ISNUMBER(VLOOKUP($A60,PairList!$A$1:$C$104,2,0)),VLOOKUP($A60,PairList!$A$1:$C$104,2,0),INDEX('Feasibility Factor'!$D$5:$F$144,MATCH(VLOOKUP($A60,PairList!$A$1:$C$104,2,0),'Feasibility Factor'!$C$5:$C$144,0),MATCH($B60,'Feasibility Factor'!$D$3:$F$3,0))),"")</f>
        <v/>
      </c>
      <c r="E60" s="88" t="str">
        <f>IFERROR(INDEX(ESShip!$C$2:$C$99,MATCH(VLOOKUP($A60,PairList!$A$1:$C$104,3,0),ESShip!$A$2:$A$99,0)),"")</f>
        <v/>
      </c>
      <c r="F60" s="88" t="str">
        <f t="shared" si="0"/>
        <v/>
      </c>
      <c r="G60" s="89" t="str">
        <f t="shared" si="1"/>
        <v>X</v>
      </c>
      <c r="H60" s="96" t="str">
        <f t="shared" si="2"/>
        <v>Multi-Family</v>
      </c>
      <c r="I60" s="97" t="str">
        <f t="shared" si="3"/>
        <v>E</v>
      </c>
      <c r="J60" s="97">
        <v>0.75</v>
      </c>
      <c r="K60" s="97">
        <v>0</v>
      </c>
      <c r="L60" s="97">
        <v>0.75</v>
      </c>
      <c r="M60" s="98">
        <f t="shared" si="4"/>
        <v>0.75</v>
      </c>
      <c r="N60" s="97"/>
    </row>
    <row r="61" spans="1:14">
      <c r="A61" t="s">
        <v>211</v>
      </c>
      <c r="B61" t="s">
        <v>316</v>
      </c>
      <c r="C61" t="s">
        <v>200</v>
      </c>
      <c r="D61" s="88" t="str">
        <f>IFERROR(IF(ISNUMBER(VLOOKUP($A61,PairList!$A$1:$C$104,2,0)),VLOOKUP($A61,PairList!$A$1:$C$104,2,0),INDEX('Feasibility Factor'!$D$5:$F$144,MATCH(VLOOKUP($A61,PairList!$A$1:$C$104,2,0),'Feasibility Factor'!$C$5:$C$144,0),MATCH($B61,'Feasibility Factor'!$D$3:$F$3,0))),"")</f>
        <v/>
      </c>
      <c r="E61" s="88" t="str">
        <f>IFERROR(INDEX(ESShip!$C$2:$C$99,MATCH(VLOOKUP($A61,PairList!$A$1:$C$104,3,0),ESShip!$A$2:$A$99,0)),"")</f>
        <v/>
      </c>
      <c r="F61" s="88" t="str">
        <f t="shared" si="0"/>
        <v/>
      </c>
      <c r="G61" s="89" t="str">
        <f t="shared" si="1"/>
        <v>X</v>
      </c>
      <c r="H61" s="96" t="str">
        <f t="shared" si="2"/>
        <v>Manufactured Home</v>
      </c>
      <c r="I61" s="97" t="str">
        <f t="shared" si="3"/>
        <v>E</v>
      </c>
      <c r="J61" s="97">
        <v>0.75</v>
      </c>
      <c r="K61" s="97">
        <v>0</v>
      </c>
      <c r="L61" s="97">
        <v>0.75</v>
      </c>
      <c r="M61" s="98">
        <f t="shared" si="4"/>
        <v>0.75</v>
      </c>
      <c r="N61" s="97"/>
    </row>
    <row r="62" spans="1:14">
      <c r="A62" t="s">
        <v>211</v>
      </c>
      <c r="B62" t="s">
        <v>88</v>
      </c>
      <c r="C62" t="s">
        <v>201</v>
      </c>
      <c r="D62" s="88" t="str">
        <f>IFERROR(IF(ISNUMBER(VLOOKUP($A62,PairList!$A$1:$C$104,2,0)),VLOOKUP($A62,PairList!$A$1:$C$104,2,0),INDEX('Feasibility Factor'!$D$5:$F$144,MATCH(VLOOKUP($A62,PairList!$A$1:$C$104,2,0),'Feasibility Factor'!$C$5:$C$144,0),MATCH($B62,'Feasibility Factor'!$D$3:$F$3,0))),"")</f>
        <v/>
      </c>
      <c r="E62" s="88" t="str">
        <f>IFERROR(INDEX(ESShip!$C$2:$C$99,MATCH(VLOOKUP($A62,PairList!$A$1:$C$104,3,0),ESShip!$A$2:$A$99,0)),"")</f>
        <v/>
      </c>
      <c r="F62" s="88" t="str">
        <f t="shared" si="0"/>
        <v/>
      </c>
      <c r="G62" s="89" t="str">
        <f t="shared" si="1"/>
        <v>X</v>
      </c>
      <c r="H62" s="96" t="str">
        <f t="shared" si="2"/>
        <v>Single-Family</v>
      </c>
      <c r="I62" s="97" t="str">
        <f t="shared" si="3"/>
        <v>N</v>
      </c>
      <c r="J62" s="97">
        <v>0.75</v>
      </c>
      <c r="K62" s="97">
        <v>2.5814357E-2</v>
      </c>
      <c r="L62" s="97">
        <v>0.73063923224999994</v>
      </c>
      <c r="M62" s="98">
        <f t="shared" si="4"/>
        <v>0.73063923224999994</v>
      </c>
      <c r="N62" s="97"/>
    </row>
    <row r="63" spans="1:14">
      <c r="A63" t="s">
        <v>211</v>
      </c>
      <c r="B63" t="s">
        <v>199</v>
      </c>
      <c r="C63" t="s">
        <v>201</v>
      </c>
      <c r="D63" s="88" t="str">
        <f>IFERROR(IF(ISNUMBER(VLOOKUP($A63,PairList!$A$1:$C$104,2,0)),VLOOKUP($A63,PairList!$A$1:$C$104,2,0),INDEX('Feasibility Factor'!$D$5:$F$144,MATCH(VLOOKUP($A63,PairList!$A$1:$C$104,2,0),'Feasibility Factor'!$C$5:$C$144,0),MATCH($B63,'Feasibility Factor'!$D$3:$F$3,0))),"")</f>
        <v/>
      </c>
      <c r="E63" s="88" t="str">
        <f>IFERROR(INDEX(ESShip!$C$2:$C$99,MATCH(VLOOKUP($A63,PairList!$A$1:$C$104,3,0),ESShip!$A$2:$A$99,0)),"")</f>
        <v/>
      </c>
      <c r="F63" s="88" t="str">
        <f t="shared" si="0"/>
        <v/>
      </c>
      <c r="G63" s="89" t="str">
        <f t="shared" si="1"/>
        <v>X</v>
      </c>
      <c r="H63" s="96" t="str">
        <f t="shared" si="2"/>
        <v>Multi-Family</v>
      </c>
      <c r="I63" s="97" t="str">
        <f t="shared" si="3"/>
        <v>N</v>
      </c>
      <c r="J63" s="97">
        <v>0.75</v>
      </c>
      <c r="K63" s="97">
        <v>0</v>
      </c>
      <c r="L63" s="97">
        <v>0.75</v>
      </c>
      <c r="M63" s="98">
        <f t="shared" si="4"/>
        <v>0.75</v>
      </c>
      <c r="N63" s="97"/>
    </row>
    <row r="64" spans="1:14">
      <c r="A64" t="s">
        <v>211</v>
      </c>
      <c r="B64" t="s">
        <v>316</v>
      </c>
      <c r="C64" t="s">
        <v>201</v>
      </c>
      <c r="D64" s="88" t="str">
        <f>IFERROR(IF(ISNUMBER(VLOOKUP($A64,PairList!$A$1:$C$104,2,0)),VLOOKUP($A64,PairList!$A$1:$C$104,2,0),INDEX('Feasibility Factor'!$D$5:$F$144,MATCH(VLOOKUP($A64,PairList!$A$1:$C$104,2,0),'Feasibility Factor'!$C$5:$C$144,0),MATCH($B64,'Feasibility Factor'!$D$3:$F$3,0))),"")</f>
        <v/>
      </c>
      <c r="E64" s="88" t="str">
        <f>IFERROR(INDEX(ESShip!$C$2:$C$99,MATCH(VLOOKUP($A64,PairList!$A$1:$C$104,3,0),ESShip!$A$2:$A$99,0)),"")</f>
        <v/>
      </c>
      <c r="F64" s="88" t="str">
        <f t="shared" si="0"/>
        <v/>
      </c>
      <c r="G64" s="89" t="str">
        <f t="shared" si="1"/>
        <v>X</v>
      </c>
      <c r="H64" s="96" t="str">
        <f t="shared" si="2"/>
        <v>Manufactured Home</v>
      </c>
      <c r="I64" s="97" t="str">
        <f t="shared" si="3"/>
        <v>N</v>
      </c>
      <c r="J64" s="97">
        <v>0.75</v>
      </c>
      <c r="K64" s="97">
        <v>0</v>
      </c>
      <c r="L64" s="97">
        <v>0.75</v>
      </c>
      <c r="M64" s="98">
        <f t="shared" si="4"/>
        <v>0.75</v>
      </c>
      <c r="N64" s="97"/>
    </row>
    <row r="65" spans="1:14">
      <c r="A65" t="s">
        <v>214</v>
      </c>
      <c r="B65" t="s">
        <v>88</v>
      </c>
      <c r="C65" t="s">
        <v>196</v>
      </c>
      <c r="D65" s="88" t="str">
        <f>IFERROR(IF(ISNUMBER(VLOOKUP($A65,PairList!$A$1:$C$104,2,0)),VLOOKUP($A65,PairList!$A$1:$C$104,2,0),INDEX('Feasibility Factor'!$D$5:$F$144,MATCH(VLOOKUP($A65,PairList!$A$1:$C$104,2,0),'Feasibility Factor'!$C$5:$C$144,0),MATCH($B65,'Feasibility Factor'!$D$3:$F$3,0))),"")</f>
        <v/>
      </c>
      <c r="E65" s="88" t="str">
        <f>IFERROR(INDEX(ESShip!$C$2:$C$99,MATCH(VLOOKUP($A65,PairList!$A$1:$C$104,3,0),ESShip!$A$2:$A$99,0)),"")</f>
        <v/>
      </c>
      <c r="F65" s="88" t="str">
        <f t="shared" si="0"/>
        <v/>
      </c>
      <c r="G65" s="89" t="str">
        <f t="shared" si="1"/>
        <v>X</v>
      </c>
      <c r="H65" s="96" t="str">
        <f t="shared" si="2"/>
        <v>Single-Family</v>
      </c>
      <c r="I65" s="97" t="str">
        <f t="shared" si="3"/>
        <v>B</v>
      </c>
      <c r="J65" s="97">
        <v>0.8</v>
      </c>
      <c r="K65" s="97">
        <v>2.5685837E-2</v>
      </c>
      <c r="L65" s="97">
        <v>0.77945133040000003</v>
      </c>
      <c r="M65" s="98">
        <f t="shared" si="4"/>
        <v>0.77945133040000003</v>
      </c>
      <c r="N65" s="97"/>
    </row>
    <row r="66" spans="1:14">
      <c r="A66" t="s">
        <v>214</v>
      </c>
      <c r="B66" t="s">
        <v>199</v>
      </c>
      <c r="C66" t="s">
        <v>196</v>
      </c>
      <c r="D66" s="88" t="str">
        <f>IFERROR(IF(ISNUMBER(VLOOKUP($A66,PairList!$A$1:$C$104,2,0)),VLOOKUP($A66,PairList!$A$1:$C$104,2,0),INDEX('Feasibility Factor'!$D$5:$F$144,MATCH(VLOOKUP($A66,PairList!$A$1:$C$104,2,0),'Feasibility Factor'!$C$5:$C$144,0),MATCH($B66,'Feasibility Factor'!$D$3:$F$3,0))),"")</f>
        <v/>
      </c>
      <c r="E66" s="88" t="str">
        <f>IFERROR(INDEX(ESShip!$C$2:$C$99,MATCH(VLOOKUP($A66,PairList!$A$1:$C$104,3,0),ESShip!$A$2:$A$99,0)),"")</f>
        <v/>
      </c>
      <c r="F66" s="88" t="str">
        <f t="shared" si="0"/>
        <v/>
      </c>
      <c r="G66" s="89" t="str">
        <f t="shared" si="1"/>
        <v>X</v>
      </c>
      <c r="H66" s="96" t="str">
        <f t="shared" si="2"/>
        <v>Multi-Family</v>
      </c>
      <c r="I66" s="97" t="str">
        <f t="shared" si="3"/>
        <v>B</v>
      </c>
      <c r="J66" s="97">
        <v>0.8</v>
      </c>
      <c r="K66" s="97">
        <v>0</v>
      </c>
      <c r="L66" s="97">
        <v>0.8</v>
      </c>
      <c r="M66" s="98">
        <f t="shared" si="4"/>
        <v>0.8</v>
      </c>
      <c r="N66" s="97"/>
    </row>
    <row r="67" spans="1:14">
      <c r="A67" t="s">
        <v>214</v>
      </c>
      <c r="B67" t="s">
        <v>316</v>
      </c>
      <c r="C67" t="s">
        <v>196</v>
      </c>
      <c r="D67" s="88" t="str">
        <f>IFERROR(IF(ISNUMBER(VLOOKUP($A67,PairList!$A$1:$C$104,2,0)),VLOOKUP($A67,PairList!$A$1:$C$104,2,0),INDEX('Feasibility Factor'!$D$5:$F$144,MATCH(VLOOKUP($A67,PairList!$A$1:$C$104,2,0),'Feasibility Factor'!$C$5:$C$144,0),MATCH($B67,'Feasibility Factor'!$D$3:$F$3,0))),"")</f>
        <v/>
      </c>
      <c r="E67" s="88" t="str">
        <f>IFERROR(INDEX(ESShip!$C$2:$C$99,MATCH(VLOOKUP($A67,PairList!$A$1:$C$104,3,0),ESShip!$A$2:$A$99,0)),"")</f>
        <v/>
      </c>
      <c r="F67" s="88" t="str">
        <f t="shared" ref="F67:F130" si="5">IFERROR($D67*(1-$E67),"")</f>
        <v/>
      </c>
      <c r="G67" s="89" t="str">
        <f t="shared" ref="G67:G130" si="6">IF($A67&lt;&gt;"",IF($F67="","X",""),"")</f>
        <v>X</v>
      </c>
      <c r="H67" s="96" t="str">
        <f t="shared" ref="H67:H130" si="7">IF($B67="Single Family","Single-Family",$B67)</f>
        <v>Manufactured Home</v>
      </c>
      <c r="I67" s="97" t="str">
        <f t="shared" ref="I67:I130" si="8">IF(LEFT($C67,1)="T","B",LEFT($C67,1))</f>
        <v>B</v>
      </c>
      <c r="J67" s="97">
        <v>0.8</v>
      </c>
      <c r="K67" s="97">
        <v>0</v>
      </c>
      <c r="L67" s="97">
        <v>0.8</v>
      </c>
      <c r="M67" s="98">
        <f t="shared" ref="M67:M130" si="9">IF(AND($F67&lt;&gt;"",$L67&lt;&gt;""),MIN($F67,$L67),MAX($F67,$L67))</f>
        <v>0.8</v>
      </c>
      <c r="N67" s="97"/>
    </row>
    <row r="68" spans="1:14">
      <c r="A68" t="s">
        <v>214</v>
      </c>
      <c r="B68" t="s">
        <v>88</v>
      </c>
      <c r="C68" t="s">
        <v>200</v>
      </c>
      <c r="D68" s="88" t="str">
        <f>IFERROR(IF(ISNUMBER(VLOOKUP($A68,PairList!$A$1:$C$104,2,0)),VLOOKUP($A68,PairList!$A$1:$C$104,2,0),INDEX('Feasibility Factor'!$D$5:$F$144,MATCH(VLOOKUP($A68,PairList!$A$1:$C$104,2,0),'Feasibility Factor'!$C$5:$C$144,0),MATCH($B68,'Feasibility Factor'!$D$3:$F$3,0))),"")</f>
        <v/>
      </c>
      <c r="E68" s="88" t="str">
        <f>IFERROR(INDEX(ESShip!$C$2:$C$99,MATCH(VLOOKUP($A68,PairList!$A$1:$C$104,3,0),ESShip!$A$2:$A$99,0)),"")</f>
        <v/>
      </c>
      <c r="F68" s="88" t="str">
        <f t="shared" si="5"/>
        <v/>
      </c>
      <c r="G68" s="89" t="str">
        <f t="shared" si="6"/>
        <v>X</v>
      </c>
      <c r="H68" s="96" t="str">
        <f t="shared" si="7"/>
        <v>Single-Family</v>
      </c>
      <c r="I68" s="97" t="str">
        <f t="shared" si="8"/>
        <v>E</v>
      </c>
      <c r="J68" s="97">
        <v>0.8</v>
      </c>
      <c r="K68" s="97">
        <v>0</v>
      </c>
      <c r="L68" s="97">
        <v>0.8</v>
      </c>
      <c r="M68" s="98">
        <f t="shared" si="9"/>
        <v>0.8</v>
      </c>
      <c r="N68" s="97"/>
    </row>
    <row r="69" spans="1:14">
      <c r="A69" t="s">
        <v>214</v>
      </c>
      <c r="B69" t="s">
        <v>199</v>
      </c>
      <c r="C69" t="s">
        <v>200</v>
      </c>
      <c r="D69" s="88" t="str">
        <f>IFERROR(IF(ISNUMBER(VLOOKUP($A69,PairList!$A$1:$C$104,2,0)),VLOOKUP($A69,PairList!$A$1:$C$104,2,0),INDEX('Feasibility Factor'!$D$5:$F$144,MATCH(VLOOKUP($A69,PairList!$A$1:$C$104,2,0),'Feasibility Factor'!$C$5:$C$144,0),MATCH($B69,'Feasibility Factor'!$D$3:$F$3,0))),"")</f>
        <v/>
      </c>
      <c r="E69" s="88" t="str">
        <f>IFERROR(INDEX(ESShip!$C$2:$C$99,MATCH(VLOOKUP($A69,PairList!$A$1:$C$104,3,0),ESShip!$A$2:$A$99,0)),"")</f>
        <v/>
      </c>
      <c r="F69" s="88" t="str">
        <f t="shared" si="5"/>
        <v/>
      </c>
      <c r="G69" s="89" t="str">
        <f t="shared" si="6"/>
        <v>X</v>
      </c>
      <c r="H69" s="96" t="str">
        <f t="shared" si="7"/>
        <v>Multi-Family</v>
      </c>
      <c r="I69" s="97" t="str">
        <f t="shared" si="8"/>
        <v>E</v>
      </c>
      <c r="J69" s="97">
        <v>0.8</v>
      </c>
      <c r="K69" s="97">
        <v>0</v>
      </c>
      <c r="L69" s="97">
        <v>0.8</v>
      </c>
      <c r="M69" s="98">
        <f t="shared" si="9"/>
        <v>0.8</v>
      </c>
      <c r="N69" s="97"/>
    </row>
    <row r="70" spans="1:14">
      <c r="A70" t="s">
        <v>214</v>
      </c>
      <c r="B70" t="s">
        <v>316</v>
      </c>
      <c r="C70" t="s">
        <v>200</v>
      </c>
      <c r="D70" s="88" t="str">
        <f>IFERROR(IF(ISNUMBER(VLOOKUP($A70,PairList!$A$1:$C$104,2,0)),VLOOKUP($A70,PairList!$A$1:$C$104,2,0),INDEX('Feasibility Factor'!$D$5:$F$144,MATCH(VLOOKUP($A70,PairList!$A$1:$C$104,2,0),'Feasibility Factor'!$C$5:$C$144,0),MATCH($B70,'Feasibility Factor'!$D$3:$F$3,0))),"")</f>
        <v/>
      </c>
      <c r="E70" s="88" t="str">
        <f>IFERROR(INDEX(ESShip!$C$2:$C$99,MATCH(VLOOKUP($A70,PairList!$A$1:$C$104,3,0),ESShip!$A$2:$A$99,0)),"")</f>
        <v/>
      </c>
      <c r="F70" s="88" t="str">
        <f t="shared" si="5"/>
        <v/>
      </c>
      <c r="G70" s="89" t="str">
        <f t="shared" si="6"/>
        <v>X</v>
      </c>
      <c r="H70" s="96" t="str">
        <f t="shared" si="7"/>
        <v>Manufactured Home</v>
      </c>
      <c r="I70" s="97" t="str">
        <f t="shared" si="8"/>
        <v>E</v>
      </c>
      <c r="J70" s="97">
        <v>0.8</v>
      </c>
      <c r="K70" s="97">
        <v>0</v>
      </c>
      <c r="L70" s="97">
        <v>0.8</v>
      </c>
      <c r="M70" s="98">
        <f t="shared" si="9"/>
        <v>0.8</v>
      </c>
      <c r="N70" s="97"/>
    </row>
    <row r="71" spans="1:14">
      <c r="A71" t="s">
        <v>214</v>
      </c>
      <c r="B71" t="s">
        <v>88</v>
      </c>
      <c r="C71" t="s">
        <v>201</v>
      </c>
      <c r="D71" s="88" t="str">
        <f>IFERROR(IF(ISNUMBER(VLOOKUP($A71,PairList!$A$1:$C$104,2,0)),VLOOKUP($A71,PairList!$A$1:$C$104,2,0),INDEX('Feasibility Factor'!$D$5:$F$144,MATCH(VLOOKUP($A71,PairList!$A$1:$C$104,2,0),'Feasibility Factor'!$C$5:$C$144,0),MATCH($B71,'Feasibility Factor'!$D$3:$F$3,0))),"")</f>
        <v/>
      </c>
      <c r="E71" s="88" t="str">
        <f>IFERROR(INDEX(ESShip!$C$2:$C$99,MATCH(VLOOKUP($A71,PairList!$A$1:$C$104,3,0),ESShip!$A$2:$A$99,0)),"")</f>
        <v/>
      </c>
      <c r="F71" s="88" t="str">
        <f t="shared" si="5"/>
        <v/>
      </c>
      <c r="G71" s="89" t="str">
        <f t="shared" si="6"/>
        <v>X</v>
      </c>
      <c r="H71" s="96" t="str">
        <f t="shared" si="7"/>
        <v>Single-Family</v>
      </c>
      <c r="I71" s="97" t="str">
        <f t="shared" si="8"/>
        <v>N</v>
      </c>
      <c r="J71" s="97">
        <v>0.8</v>
      </c>
      <c r="K71" s="97">
        <v>2.5685837E-2</v>
      </c>
      <c r="L71" s="97">
        <v>0.77945133040000003</v>
      </c>
      <c r="M71" s="98">
        <f t="shared" si="9"/>
        <v>0.77945133040000003</v>
      </c>
      <c r="N71" s="97"/>
    </row>
    <row r="72" spans="1:14">
      <c r="A72" t="s">
        <v>214</v>
      </c>
      <c r="B72" t="s">
        <v>199</v>
      </c>
      <c r="C72" t="s">
        <v>201</v>
      </c>
      <c r="D72" s="88" t="str">
        <f>IFERROR(IF(ISNUMBER(VLOOKUP($A72,PairList!$A$1:$C$104,2,0)),VLOOKUP($A72,PairList!$A$1:$C$104,2,0),INDEX('Feasibility Factor'!$D$5:$F$144,MATCH(VLOOKUP($A72,PairList!$A$1:$C$104,2,0),'Feasibility Factor'!$C$5:$C$144,0),MATCH($B72,'Feasibility Factor'!$D$3:$F$3,0))),"")</f>
        <v/>
      </c>
      <c r="E72" s="88" t="str">
        <f>IFERROR(INDEX(ESShip!$C$2:$C$99,MATCH(VLOOKUP($A72,PairList!$A$1:$C$104,3,0),ESShip!$A$2:$A$99,0)),"")</f>
        <v/>
      </c>
      <c r="F72" s="88" t="str">
        <f t="shared" si="5"/>
        <v/>
      </c>
      <c r="G72" s="89" t="str">
        <f t="shared" si="6"/>
        <v>X</v>
      </c>
      <c r="H72" s="96" t="str">
        <f t="shared" si="7"/>
        <v>Multi-Family</v>
      </c>
      <c r="I72" s="97" t="str">
        <f t="shared" si="8"/>
        <v>N</v>
      </c>
      <c r="J72" s="97">
        <v>0.8</v>
      </c>
      <c r="K72" s="97">
        <v>0</v>
      </c>
      <c r="L72" s="97">
        <v>0.8</v>
      </c>
      <c r="M72" s="98">
        <f t="shared" si="9"/>
        <v>0.8</v>
      </c>
      <c r="N72" s="97"/>
    </row>
    <row r="73" spans="1:14">
      <c r="A73" t="s">
        <v>214</v>
      </c>
      <c r="B73" t="s">
        <v>316</v>
      </c>
      <c r="C73" t="s">
        <v>201</v>
      </c>
      <c r="D73" s="88" t="str">
        <f>IFERROR(IF(ISNUMBER(VLOOKUP($A73,PairList!$A$1:$C$104,2,0)),VLOOKUP($A73,PairList!$A$1:$C$104,2,0),INDEX('Feasibility Factor'!$D$5:$F$144,MATCH(VLOOKUP($A73,PairList!$A$1:$C$104,2,0),'Feasibility Factor'!$C$5:$C$144,0),MATCH($B73,'Feasibility Factor'!$D$3:$F$3,0))),"")</f>
        <v/>
      </c>
      <c r="E73" s="88" t="str">
        <f>IFERROR(INDEX(ESShip!$C$2:$C$99,MATCH(VLOOKUP($A73,PairList!$A$1:$C$104,3,0),ESShip!$A$2:$A$99,0)),"")</f>
        <v/>
      </c>
      <c r="F73" s="88" t="str">
        <f t="shared" si="5"/>
        <v/>
      </c>
      <c r="G73" s="89" t="str">
        <f t="shared" si="6"/>
        <v>X</v>
      </c>
      <c r="H73" s="96" t="str">
        <f t="shared" si="7"/>
        <v>Manufactured Home</v>
      </c>
      <c r="I73" s="97" t="str">
        <f t="shared" si="8"/>
        <v>N</v>
      </c>
      <c r="J73" s="97">
        <v>0.8</v>
      </c>
      <c r="K73" s="97">
        <v>0</v>
      </c>
      <c r="L73" s="97">
        <v>0.8</v>
      </c>
      <c r="M73" s="98">
        <f t="shared" si="9"/>
        <v>0.8</v>
      </c>
      <c r="N73" s="97"/>
    </row>
    <row r="74" spans="1:14">
      <c r="A74" t="s">
        <v>216</v>
      </c>
      <c r="B74" t="s">
        <v>88</v>
      </c>
      <c r="C74" t="s">
        <v>196</v>
      </c>
      <c r="D74" s="88">
        <f>IFERROR(IF(ISNUMBER(VLOOKUP($A74,PairList!$A$1:$C$104,2,0)),VLOOKUP($A74,PairList!$A$1:$C$104,2,0),INDEX('Feasibility Factor'!$D$5:$F$144,MATCH(VLOOKUP($A74,PairList!$A$1:$C$104,2,0),'Feasibility Factor'!$C$5:$C$144,0),MATCH($B74,'Feasibility Factor'!$D$3:$F$3,0))),"")</f>
        <v>0.5</v>
      </c>
      <c r="E74" s="88">
        <f>IFERROR(INDEX(ESShip!$C$2:$C$99,MATCH(VLOOKUP($A74,PairList!$A$1:$C$104,3,0),ESShip!$A$2:$A$99,0)),"")</f>
        <v>0.02</v>
      </c>
      <c r="F74" s="88">
        <f t="shared" si="5"/>
        <v>0.49</v>
      </c>
      <c r="G74" s="89" t="str">
        <f t="shared" si="6"/>
        <v/>
      </c>
      <c r="H74" s="96" t="str">
        <f t="shared" si="7"/>
        <v>Single-Family</v>
      </c>
      <c r="I74" s="97" t="str">
        <f t="shared" si="8"/>
        <v>B</v>
      </c>
      <c r="J74" s="97" t="s">
        <v>386</v>
      </c>
      <c r="K74" s="97" t="s">
        <v>386</v>
      </c>
      <c r="L74" s="97" t="s">
        <v>386</v>
      </c>
      <c r="M74" s="98">
        <f t="shared" si="9"/>
        <v>0.49</v>
      </c>
      <c r="N74" s="97"/>
    </row>
    <row r="75" spans="1:14">
      <c r="A75" t="s">
        <v>216</v>
      </c>
      <c r="B75" t="s">
        <v>199</v>
      </c>
      <c r="C75" t="s">
        <v>196</v>
      </c>
      <c r="D75" s="88">
        <f>IFERROR(IF(ISNUMBER(VLOOKUP($A75,PairList!$A$1:$C$104,2,0)),VLOOKUP($A75,PairList!$A$1:$C$104,2,0),INDEX('Feasibility Factor'!$D$5:$F$144,MATCH(VLOOKUP($A75,PairList!$A$1:$C$104,2,0),'Feasibility Factor'!$C$5:$C$144,0),MATCH($B75,'Feasibility Factor'!$D$3:$F$3,0))),"")</f>
        <v>0.5</v>
      </c>
      <c r="E75" s="88">
        <f>IFERROR(INDEX(ESShip!$C$2:$C$99,MATCH(VLOOKUP($A75,PairList!$A$1:$C$104,3,0),ESShip!$A$2:$A$99,0)),"")</f>
        <v>0.02</v>
      </c>
      <c r="F75" s="88">
        <f t="shared" si="5"/>
        <v>0.49</v>
      </c>
      <c r="G75" s="89" t="str">
        <f t="shared" si="6"/>
        <v/>
      </c>
      <c r="H75" s="96" t="str">
        <f t="shared" si="7"/>
        <v>Multi-Family</v>
      </c>
      <c r="I75" s="97" t="str">
        <f t="shared" si="8"/>
        <v>B</v>
      </c>
      <c r="J75" s="97" t="s">
        <v>386</v>
      </c>
      <c r="K75" s="97" t="s">
        <v>386</v>
      </c>
      <c r="L75" s="97" t="s">
        <v>386</v>
      </c>
      <c r="M75" s="98">
        <f t="shared" si="9"/>
        <v>0.49</v>
      </c>
      <c r="N75" s="97"/>
    </row>
    <row r="76" spans="1:14">
      <c r="A76" t="s">
        <v>216</v>
      </c>
      <c r="B76" t="s">
        <v>316</v>
      </c>
      <c r="C76" t="s">
        <v>196</v>
      </c>
      <c r="D76" s="88">
        <f>IFERROR(IF(ISNUMBER(VLOOKUP($A76,PairList!$A$1:$C$104,2,0)),VLOOKUP($A76,PairList!$A$1:$C$104,2,0),INDEX('Feasibility Factor'!$D$5:$F$144,MATCH(VLOOKUP($A76,PairList!$A$1:$C$104,2,0),'Feasibility Factor'!$C$5:$C$144,0),MATCH($B76,'Feasibility Factor'!$D$3:$F$3,0))),"")</f>
        <v>0.5</v>
      </c>
      <c r="E76" s="88">
        <f>IFERROR(INDEX(ESShip!$C$2:$C$99,MATCH(VLOOKUP($A76,PairList!$A$1:$C$104,3,0),ESShip!$A$2:$A$99,0)),"")</f>
        <v>0.02</v>
      </c>
      <c r="F76" s="88">
        <f t="shared" si="5"/>
        <v>0.49</v>
      </c>
      <c r="G76" s="89" t="str">
        <f t="shared" si="6"/>
        <v/>
      </c>
      <c r="H76" s="96" t="str">
        <f t="shared" si="7"/>
        <v>Manufactured Home</v>
      </c>
      <c r="I76" s="97" t="str">
        <f t="shared" si="8"/>
        <v>B</v>
      </c>
      <c r="J76" s="97" t="s">
        <v>386</v>
      </c>
      <c r="K76" s="97" t="s">
        <v>386</v>
      </c>
      <c r="L76" s="97" t="s">
        <v>386</v>
      </c>
      <c r="M76" s="98">
        <f t="shared" si="9"/>
        <v>0.49</v>
      </c>
      <c r="N76" s="97"/>
    </row>
    <row r="77" spans="1:14">
      <c r="A77" t="s">
        <v>216</v>
      </c>
      <c r="B77" t="s">
        <v>88</v>
      </c>
      <c r="C77" t="s">
        <v>200</v>
      </c>
      <c r="D77" s="88">
        <f>IFERROR(IF(ISNUMBER(VLOOKUP($A77,PairList!$A$1:$C$104,2,0)),VLOOKUP($A77,PairList!$A$1:$C$104,2,0),INDEX('Feasibility Factor'!$D$5:$F$144,MATCH(VLOOKUP($A77,PairList!$A$1:$C$104,2,0),'Feasibility Factor'!$C$5:$C$144,0),MATCH($B77,'Feasibility Factor'!$D$3:$F$3,0))),"")</f>
        <v>0.5</v>
      </c>
      <c r="E77" s="88">
        <f>IFERROR(INDEX(ESShip!$C$2:$C$99,MATCH(VLOOKUP($A77,PairList!$A$1:$C$104,3,0),ESShip!$A$2:$A$99,0)),"")</f>
        <v>0.02</v>
      </c>
      <c r="F77" s="88">
        <f t="shared" si="5"/>
        <v>0.49</v>
      </c>
      <c r="G77" s="89" t="str">
        <f t="shared" si="6"/>
        <v/>
      </c>
      <c r="H77" s="96" t="str">
        <f t="shared" si="7"/>
        <v>Single-Family</v>
      </c>
      <c r="I77" s="97" t="str">
        <f t="shared" si="8"/>
        <v>E</v>
      </c>
      <c r="J77" s="97" t="s">
        <v>386</v>
      </c>
      <c r="K77" s="97" t="s">
        <v>386</v>
      </c>
      <c r="L77" s="97" t="s">
        <v>386</v>
      </c>
      <c r="M77" s="98">
        <f t="shared" si="9"/>
        <v>0.49</v>
      </c>
      <c r="N77" s="97"/>
    </row>
    <row r="78" spans="1:14">
      <c r="A78" t="s">
        <v>216</v>
      </c>
      <c r="B78" t="s">
        <v>199</v>
      </c>
      <c r="C78" t="s">
        <v>200</v>
      </c>
      <c r="D78" s="88">
        <f>IFERROR(IF(ISNUMBER(VLOOKUP($A78,PairList!$A$1:$C$104,2,0)),VLOOKUP($A78,PairList!$A$1:$C$104,2,0),INDEX('Feasibility Factor'!$D$5:$F$144,MATCH(VLOOKUP($A78,PairList!$A$1:$C$104,2,0),'Feasibility Factor'!$C$5:$C$144,0),MATCH($B78,'Feasibility Factor'!$D$3:$F$3,0))),"")</f>
        <v>0.5</v>
      </c>
      <c r="E78" s="88">
        <f>IFERROR(INDEX(ESShip!$C$2:$C$99,MATCH(VLOOKUP($A78,PairList!$A$1:$C$104,3,0),ESShip!$A$2:$A$99,0)),"")</f>
        <v>0.02</v>
      </c>
      <c r="F78" s="88">
        <f t="shared" si="5"/>
        <v>0.49</v>
      </c>
      <c r="G78" s="89" t="str">
        <f t="shared" si="6"/>
        <v/>
      </c>
      <c r="H78" s="96" t="str">
        <f t="shared" si="7"/>
        <v>Multi-Family</v>
      </c>
      <c r="I78" s="97" t="str">
        <f t="shared" si="8"/>
        <v>E</v>
      </c>
      <c r="J78" s="97" t="s">
        <v>386</v>
      </c>
      <c r="K78" s="97" t="s">
        <v>386</v>
      </c>
      <c r="L78" s="97" t="s">
        <v>386</v>
      </c>
      <c r="M78" s="98">
        <f t="shared" si="9"/>
        <v>0.49</v>
      </c>
      <c r="N78" s="97"/>
    </row>
    <row r="79" spans="1:14">
      <c r="A79" t="s">
        <v>216</v>
      </c>
      <c r="B79" t="s">
        <v>316</v>
      </c>
      <c r="C79" t="s">
        <v>200</v>
      </c>
      <c r="D79" s="88">
        <f>IFERROR(IF(ISNUMBER(VLOOKUP($A79,PairList!$A$1:$C$104,2,0)),VLOOKUP($A79,PairList!$A$1:$C$104,2,0),INDEX('Feasibility Factor'!$D$5:$F$144,MATCH(VLOOKUP($A79,PairList!$A$1:$C$104,2,0),'Feasibility Factor'!$C$5:$C$144,0),MATCH($B79,'Feasibility Factor'!$D$3:$F$3,0))),"")</f>
        <v>0.5</v>
      </c>
      <c r="E79" s="88">
        <f>IFERROR(INDEX(ESShip!$C$2:$C$99,MATCH(VLOOKUP($A79,PairList!$A$1:$C$104,3,0),ESShip!$A$2:$A$99,0)),"")</f>
        <v>0.02</v>
      </c>
      <c r="F79" s="88">
        <f t="shared" si="5"/>
        <v>0.49</v>
      </c>
      <c r="G79" s="89" t="str">
        <f t="shared" si="6"/>
        <v/>
      </c>
      <c r="H79" s="96" t="str">
        <f t="shared" si="7"/>
        <v>Manufactured Home</v>
      </c>
      <c r="I79" s="97" t="str">
        <f t="shared" si="8"/>
        <v>E</v>
      </c>
      <c r="J79" s="97" t="s">
        <v>386</v>
      </c>
      <c r="K79" s="97" t="s">
        <v>386</v>
      </c>
      <c r="L79" s="97" t="s">
        <v>386</v>
      </c>
      <c r="M79" s="98">
        <f t="shared" si="9"/>
        <v>0.49</v>
      </c>
      <c r="N79" s="97"/>
    </row>
    <row r="80" spans="1:14">
      <c r="A80" t="s">
        <v>216</v>
      </c>
      <c r="B80" t="s">
        <v>88</v>
      </c>
      <c r="C80" t="s">
        <v>201</v>
      </c>
      <c r="D80" s="88">
        <f>IFERROR(IF(ISNUMBER(VLOOKUP($A80,PairList!$A$1:$C$104,2,0)),VLOOKUP($A80,PairList!$A$1:$C$104,2,0),INDEX('Feasibility Factor'!$D$5:$F$144,MATCH(VLOOKUP($A80,PairList!$A$1:$C$104,2,0),'Feasibility Factor'!$C$5:$C$144,0),MATCH($B80,'Feasibility Factor'!$D$3:$F$3,0))),"")</f>
        <v>0.5</v>
      </c>
      <c r="E80" s="88">
        <f>IFERROR(INDEX(ESShip!$C$2:$C$99,MATCH(VLOOKUP($A80,PairList!$A$1:$C$104,3,0),ESShip!$A$2:$A$99,0)),"")</f>
        <v>0.02</v>
      </c>
      <c r="F80" s="88">
        <f t="shared" si="5"/>
        <v>0.49</v>
      </c>
      <c r="G80" s="89" t="str">
        <f t="shared" si="6"/>
        <v/>
      </c>
      <c r="H80" s="96" t="str">
        <f t="shared" si="7"/>
        <v>Single-Family</v>
      </c>
      <c r="I80" s="97" t="str">
        <f t="shared" si="8"/>
        <v>N</v>
      </c>
      <c r="J80" s="97" t="s">
        <v>386</v>
      </c>
      <c r="K80" s="97" t="s">
        <v>386</v>
      </c>
      <c r="L80" s="97" t="s">
        <v>386</v>
      </c>
      <c r="M80" s="98">
        <f t="shared" si="9"/>
        <v>0.49</v>
      </c>
      <c r="N80" s="97"/>
    </row>
    <row r="81" spans="1:14">
      <c r="A81" t="s">
        <v>216</v>
      </c>
      <c r="B81" t="s">
        <v>199</v>
      </c>
      <c r="C81" t="s">
        <v>201</v>
      </c>
      <c r="D81" s="88">
        <f>IFERROR(IF(ISNUMBER(VLOOKUP($A81,PairList!$A$1:$C$104,2,0)),VLOOKUP($A81,PairList!$A$1:$C$104,2,0),INDEX('Feasibility Factor'!$D$5:$F$144,MATCH(VLOOKUP($A81,PairList!$A$1:$C$104,2,0),'Feasibility Factor'!$C$5:$C$144,0),MATCH($B81,'Feasibility Factor'!$D$3:$F$3,0))),"")</f>
        <v>0.5</v>
      </c>
      <c r="E81" s="88">
        <f>IFERROR(INDEX(ESShip!$C$2:$C$99,MATCH(VLOOKUP($A81,PairList!$A$1:$C$104,3,0),ESShip!$A$2:$A$99,0)),"")</f>
        <v>0.02</v>
      </c>
      <c r="F81" s="88">
        <f t="shared" si="5"/>
        <v>0.49</v>
      </c>
      <c r="G81" s="89" t="str">
        <f t="shared" si="6"/>
        <v/>
      </c>
      <c r="H81" s="96" t="str">
        <f t="shared" si="7"/>
        <v>Multi-Family</v>
      </c>
      <c r="I81" s="97" t="str">
        <f t="shared" si="8"/>
        <v>N</v>
      </c>
      <c r="J81" s="97" t="s">
        <v>386</v>
      </c>
      <c r="K81" s="97" t="s">
        <v>386</v>
      </c>
      <c r="L81" s="97" t="s">
        <v>386</v>
      </c>
      <c r="M81" s="98">
        <f t="shared" si="9"/>
        <v>0.49</v>
      </c>
      <c r="N81" s="97"/>
    </row>
    <row r="82" spans="1:14">
      <c r="A82" t="s">
        <v>216</v>
      </c>
      <c r="B82" t="s">
        <v>316</v>
      </c>
      <c r="C82" t="s">
        <v>201</v>
      </c>
      <c r="D82" s="88">
        <f>IFERROR(IF(ISNUMBER(VLOOKUP($A82,PairList!$A$1:$C$104,2,0)),VLOOKUP($A82,PairList!$A$1:$C$104,2,0),INDEX('Feasibility Factor'!$D$5:$F$144,MATCH(VLOOKUP($A82,PairList!$A$1:$C$104,2,0),'Feasibility Factor'!$C$5:$C$144,0),MATCH($B82,'Feasibility Factor'!$D$3:$F$3,0))),"")</f>
        <v>0.5</v>
      </c>
      <c r="E82" s="88">
        <f>IFERROR(INDEX(ESShip!$C$2:$C$99,MATCH(VLOOKUP($A82,PairList!$A$1:$C$104,3,0),ESShip!$A$2:$A$99,0)),"")</f>
        <v>0.02</v>
      </c>
      <c r="F82" s="88">
        <f t="shared" si="5"/>
        <v>0.49</v>
      </c>
      <c r="G82" s="89" t="str">
        <f t="shared" si="6"/>
        <v/>
      </c>
      <c r="H82" s="96" t="str">
        <f t="shared" si="7"/>
        <v>Manufactured Home</v>
      </c>
      <c r="I82" s="97" t="str">
        <f t="shared" si="8"/>
        <v>N</v>
      </c>
      <c r="J82" s="97" t="s">
        <v>386</v>
      </c>
      <c r="K82" s="97" t="s">
        <v>386</v>
      </c>
      <c r="L82" s="97" t="s">
        <v>386</v>
      </c>
      <c r="M82" s="98">
        <f t="shared" si="9"/>
        <v>0.49</v>
      </c>
      <c r="N82" s="97"/>
    </row>
    <row r="83" spans="1:14">
      <c r="A83" t="s">
        <v>219</v>
      </c>
      <c r="B83" t="s">
        <v>88</v>
      </c>
      <c r="C83" t="s">
        <v>196</v>
      </c>
      <c r="D83" s="88">
        <f>IFERROR(IF(ISNUMBER(VLOOKUP($A83,PairList!$A$1:$C$104,2,0)),VLOOKUP($A83,PairList!$A$1:$C$104,2,0),INDEX('Feasibility Factor'!$D$5:$F$144,MATCH(VLOOKUP($A83,PairList!$A$1:$C$104,2,0),'Feasibility Factor'!$C$5:$C$144,0),MATCH($B83,'Feasibility Factor'!$D$3:$F$3,0))),"")</f>
        <v>1</v>
      </c>
      <c r="E83" s="88" t="str">
        <f>IFERROR(INDEX(ESShip!$C$2:$C$99,MATCH(VLOOKUP($A83,PairList!$A$1:$C$104,3,0),ESShip!$A$2:$A$99,0)),"")</f>
        <v/>
      </c>
      <c r="F83" s="88" t="str">
        <f t="shared" si="5"/>
        <v/>
      </c>
      <c r="G83" s="89" t="str">
        <f t="shared" si="6"/>
        <v>X</v>
      </c>
      <c r="H83" s="96" t="str">
        <f t="shared" si="7"/>
        <v>Single-Family</v>
      </c>
      <c r="I83" s="97" t="str">
        <f t="shared" si="8"/>
        <v>B</v>
      </c>
      <c r="J83" s="97">
        <v>1</v>
      </c>
      <c r="K83" s="97">
        <v>2.1704800000000001E-4</v>
      </c>
      <c r="L83" s="97">
        <v>0.999782952</v>
      </c>
      <c r="M83" s="98">
        <f t="shared" si="9"/>
        <v>0.999782952</v>
      </c>
      <c r="N83" s="97"/>
    </row>
    <row r="84" spans="1:14">
      <c r="A84" t="s">
        <v>219</v>
      </c>
      <c r="B84" t="s">
        <v>199</v>
      </c>
      <c r="C84" t="s">
        <v>196</v>
      </c>
      <c r="D84" s="88">
        <f>IFERROR(IF(ISNUMBER(VLOOKUP($A84,PairList!$A$1:$C$104,2,0)),VLOOKUP($A84,PairList!$A$1:$C$104,2,0),INDEX('Feasibility Factor'!$D$5:$F$144,MATCH(VLOOKUP($A84,PairList!$A$1:$C$104,2,0),'Feasibility Factor'!$C$5:$C$144,0),MATCH($B84,'Feasibility Factor'!$D$3:$F$3,0))),"")</f>
        <v>1</v>
      </c>
      <c r="E84" s="88" t="str">
        <f>IFERROR(INDEX(ESShip!$C$2:$C$99,MATCH(VLOOKUP($A84,PairList!$A$1:$C$104,3,0),ESShip!$A$2:$A$99,0)),"")</f>
        <v/>
      </c>
      <c r="F84" s="88" t="str">
        <f t="shared" si="5"/>
        <v/>
      </c>
      <c r="G84" s="89" t="str">
        <f t="shared" si="6"/>
        <v>X</v>
      </c>
      <c r="H84" s="96" t="str">
        <f t="shared" si="7"/>
        <v>Multi-Family</v>
      </c>
      <c r="I84" s="97" t="str">
        <f t="shared" si="8"/>
        <v>B</v>
      </c>
      <c r="J84" s="97">
        <v>1</v>
      </c>
      <c r="K84" s="97">
        <v>3.1780600000000001E-4</v>
      </c>
      <c r="L84" s="97">
        <v>0.99968219400000002</v>
      </c>
      <c r="M84" s="98">
        <f t="shared" si="9"/>
        <v>0.99968219400000002</v>
      </c>
      <c r="N84" s="97"/>
    </row>
    <row r="85" spans="1:14">
      <c r="A85" t="s">
        <v>219</v>
      </c>
      <c r="B85" t="s">
        <v>316</v>
      </c>
      <c r="C85" t="s">
        <v>196</v>
      </c>
      <c r="D85" s="88">
        <f>IFERROR(IF(ISNUMBER(VLOOKUP($A85,PairList!$A$1:$C$104,2,0)),VLOOKUP($A85,PairList!$A$1:$C$104,2,0),INDEX('Feasibility Factor'!$D$5:$F$144,MATCH(VLOOKUP($A85,PairList!$A$1:$C$104,2,0),'Feasibility Factor'!$C$5:$C$144,0),MATCH($B85,'Feasibility Factor'!$D$3:$F$3,0))),"")</f>
        <v>1</v>
      </c>
      <c r="E85" s="88" t="str">
        <f>IFERROR(INDEX(ESShip!$C$2:$C$99,MATCH(VLOOKUP($A85,PairList!$A$1:$C$104,3,0),ESShip!$A$2:$A$99,0)),"")</f>
        <v/>
      </c>
      <c r="F85" s="88" t="str">
        <f t="shared" si="5"/>
        <v/>
      </c>
      <c r="G85" s="89" t="str">
        <f t="shared" si="6"/>
        <v>X</v>
      </c>
      <c r="H85" s="96" t="str">
        <f t="shared" si="7"/>
        <v>Manufactured Home</v>
      </c>
      <c r="I85" s="97" t="str">
        <f t="shared" si="8"/>
        <v>B</v>
      </c>
      <c r="J85" s="97">
        <v>1</v>
      </c>
      <c r="K85" s="97">
        <v>4.4838000000000001E-4</v>
      </c>
      <c r="L85" s="97">
        <v>0.99955161999999997</v>
      </c>
      <c r="M85" s="98">
        <f t="shared" si="9"/>
        <v>0.99955161999999997</v>
      </c>
      <c r="N85" s="97"/>
    </row>
    <row r="86" spans="1:14">
      <c r="A86" t="s">
        <v>219</v>
      </c>
      <c r="B86" t="s">
        <v>88</v>
      </c>
      <c r="C86" t="s">
        <v>200</v>
      </c>
      <c r="D86" s="88">
        <f>IFERROR(IF(ISNUMBER(VLOOKUP($A86,PairList!$A$1:$C$104,2,0)),VLOOKUP($A86,PairList!$A$1:$C$104,2,0),INDEX('Feasibility Factor'!$D$5:$F$144,MATCH(VLOOKUP($A86,PairList!$A$1:$C$104,2,0),'Feasibility Factor'!$C$5:$C$144,0),MATCH($B86,'Feasibility Factor'!$D$3:$F$3,0))),"")</f>
        <v>1</v>
      </c>
      <c r="E86" s="88" t="str">
        <f>IFERROR(INDEX(ESShip!$C$2:$C$99,MATCH(VLOOKUP($A86,PairList!$A$1:$C$104,3,0),ESShip!$A$2:$A$99,0)),"")</f>
        <v/>
      </c>
      <c r="F86" s="88" t="str">
        <f t="shared" si="5"/>
        <v/>
      </c>
      <c r="G86" s="89" t="str">
        <f t="shared" si="6"/>
        <v>X</v>
      </c>
      <c r="H86" s="96" t="str">
        <f t="shared" si="7"/>
        <v>Single-Family</v>
      </c>
      <c r="I86" s="97" t="str">
        <f t="shared" si="8"/>
        <v>E</v>
      </c>
      <c r="J86" s="97">
        <v>1</v>
      </c>
      <c r="K86" s="97">
        <v>4.4838000000000001E-4</v>
      </c>
      <c r="L86" s="97">
        <v>0.99955161999999997</v>
      </c>
      <c r="M86" s="98">
        <f t="shared" si="9"/>
        <v>0.99955161999999997</v>
      </c>
      <c r="N86" s="97"/>
    </row>
    <row r="87" spans="1:14">
      <c r="A87" t="s">
        <v>219</v>
      </c>
      <c r="B87" t="s">
        <v>199</v>
      </c>
      <c r="C87" t="s">
        <v>200</v>
      </c>
      <c r="D87" s="88">
        <f>IFERROR(IF(ISNUMBER(VLOOKUP($A87,PairList!$A$1:$C$104,2,0)),VLOOKUP($A87,PairList!$A$1:$C$104,2,0),INDEX('Feasibility Factor'!$D$5:$F$144,MATCH(VLOOKUP($A87,PairList!$A$1:$C$104,2,0),'Feasibility Factor'!$C$5:$C$144,0),MATCH($B87,'Feasibility Factor'!$D$3:$F$3,0))),"")</f>
        <v>1</v>
      </c>
      <c r="E87" s="88" t="str">
        <f>IFERROR(INDEX(ESShip!$C$2:$C$99,MATCH(VLOOKUP($A87,PairList!$A$1:$C$104,3,0),ESShip!$A$2:$A$99,0)),"")</f>
        <v/>
      </c>
      <c r="F87" s="88" t="str">
        <f t="shared" si="5"/>
        <v/>
      </c>
      <c r="G87" s="89" t="str">
        <f t="shared" si="6"/>
        <v>X</v>
      </c>
      <c r="H87" s="96" t="str">
        <f t="shared" si="7"/>
        <v>Multi-Family</v>
      </c>
      <c r="I87" s="97" t="str">
        <f t="shared" si="8"/>
        <v>E</v>
      </c>
      <c r="J87" s="97">
        <v>1</v>
      </c>
      <c r="K87" s="97">
        <v>4.4838000000000001E-4</v>
      </c>
      <c r="L87" s="97">
        <v>0.99955161999999997</v>
      </c>
      <c r="M87" s="98">
        <f t="shared" si="9"/>
        <v>0.99955161999999997</v>
      </c>
      <c r="N87" s="97"/>
    </row>
    <row r="88" spans="1:14">
      <c r="A88" t="s">
        <v>219</v>
      </c>
      <c r="B88" t="s">
        <v>316</v>
      </c>
      <c r="C88" t="s">
        <v>200</v>
      </c>
      <c r="D88" s="88">
        <f>IFERROR(IF(ISNUMBER(VLOOKUP($A88,PairList!$A$1:$C$104,2,0)),VLOOKUP($A88,PairList!$A$1:$C$104,2,0),INDEX('Feasibility Factor'!$D$5:$F$144,MATCH(VLOOKUP($A88,PairList!$A$1:$C$104,2,0),'Feasibility Factor'!$C$5:$C$144,0),MATCH($B88,'Feasibility Factor'!$D$3:$F$3,0))),"")</f>
        <v>1</v>
      </c>
      <c r="E88" s="88" t="str">
        <f>IFERROR(INDEX(ESShip!$C$2:$C$99,MATCH(VLOOKUP($A88,PairList!$A$1:$C$104,3,0),ESShip!$A$2:$A$99,0)),"")</f>
        <v/>
      </c>
      <c r="F88" s="88" t="str">
        <f t="shared" si="5"/>
        <v/>
      </c>
      <c r="G88" s="89" t="str">
        <f t="shared" si="6"/>
        <v>X</v>
      </c>
      <c r="H88" s="96" t="str">
        <f t="shared" si="7"/>
        <v>Manufactured Home</v>
      </c>
      <c r="I88" s="97" t="str">
        <f t="shared" si="8"/>
        <v>E</v>
      </c>
      <c r="J88" s="97">
        <v>1</v>
      </c>
      <c r="K88" s="97">
        <v>4.4838000000000001E-4</v>
      </c>
      <c r="L88" s="97">
        <v>0.99955161999999997</v>
      </c>
      <c r="M88" s="98">
        <f t="shared" si="9"/>
        <v>0.99955161999999997</v>
      </c>
      <c r="N88" s="97"/>
    </row>
    <row r="89" spans="1:14">
      <c r="A89" t="s">
        <v>219</v>
      </c>
      <c r="B89" t="s">
        <v>88</v>
      </c>
      <c r="C89" t="s">
        <v>201</v>
      </c>
      <c r="D89" s="88">
        <f>IFERROR(IF(ISNUMBER(VLOOKUP($A89,PairList!$A$1:$C$104,2,0)),VLOOKUP($A89,PairList!$A$1:$C$104,2,0),INDEX('Feasibility Factor'!$D$5:$F$144,MATCH(VLOOKUP($A89,PairList!$A$1:$C$104,2,0),'Feasibility Factor'!$C$5:$C$144,0),MATCH($B89,'Feasibility Factor'!$D$3:$F$3,0))),"")</f>
        <v>1</v>
      </c>
      <c r="E89" s="88" t="str">
        <f>IFERROR(INDEX(ESShip!$C$2:$C$99,MATCH(VLOOKUP($A89,PairList!$A$1:$C$104,3,0),ESShip!$A$2:$A$99,0)),"")</f>
        <v/>
      </c>
      <c r="F89" s="88" t="str">
        <f t="shared" si="5"/>
        <v/>
      </c>
      <c r="G89" s="89" t="str">
        <f t="shared" si="6"/>
        <v>X</v>
      </c>
      <c r="H89" s="96" t="str">
        <f t="shared" si="7"/>
        <v>Single-Family</v>
      </c>
      <c r="I89" s="97" t="str">
        <f t="shared" si="8"/>
        <v>N</v>
      </c>
      <c r="J89" s="97">
        <v>1</v>
      </c>
      <c r="K89" s="97">
        <v>2.1704800000000001E-4</v>
      </c>
      <c r="L89" s="97">
        <v>0.999782952</v>
      </c>
      <c r="M89" s="98">
        <f t="shared" si="9"/>
        <v>0.999782952</v>
      </c>
      <c r="N89" s="97"/>
    </row>
    <row r="90" spans="1:14">
      <c r="A90" t="s">
        <v>219</v>
      </c>
      <c r="B90" t="s">
        <v>199</v>
      </c>
      <c r="C90" t="s">
        <v>201</v>
      </c>
      <c r="D90" s="88">
        <f>IFERROR(IF(ISNUMBER(VLOOKUP($A90,PairList!$A$1:$C$104,2,0)),VLOOKUP($A90,PairList!$A$1:$C$104,2,0),INDEX('Feasibility Factor'!$D$5:$F$144,MATCH(VLOOKUP($A90,PairList!$A$1:$C$104,2,0),'Feasibility Factor'!$C$5:$C$144,0),MATCH($B90,'Feasibility Factor'!$D$3:$F$3,0))),"")</f>
        <v>1</v>
      </c>
      <c r="E90" s="88" t="str">
        <f>IFERROR(INDEX(ESShip!$C$2:$C$99,MATCH(VLOOKUP($A90,PairList!$A$1:$C$104,3,0),ESShip!$A$2:$A$99,0)),"")</f>
        <v/>
      </c>
      <c r="F90" s="88" t="str">
        <f t="shared" si="5"/>
        <v/>
      </c>
      <c r="G90" s="89" t="str">
        <f t="shared" si="6"/>
        <v>X</v>
      </c>
      <c r="H90" s="96" t="str">
        <f t="shared" si="7"/>
        <v>Multi-Family</v>
      </c>
      <c r="I90" s="97" t="str">
        <f t="shared" si="8"/>
        <v>N</v>
      </c>
      <c r="J90" s="97">
        <v>1</v>
      </c>
      <c r="K90" s="97">
        <v>3.1780600000000001E-4</v>
      </c>
      <c r="L90" s="97">
        <v>0.99968219400000002</v>
      </c>
      <c r="M90" s="98">
        <f t="shared" si="9"/>
        <v>0.99968219400000002</v>
      </c>
      <c r="N90" s="97"/>
    </row>
    <row r="91" spans="1:14">
      <c r="A91" t="s">
        <v>219</v>
      </c>
      <c r="B91" t="s">
        <v>316</v>
      </c>
      <c r="C91" t="s">
        <v>201</v>
      </c>
      <c r="D91" s="88">
        <f>IFERROR(IF(ISNUMBER(VLOOKUP($A91,PairList!$A$1:$C$104,2,0)),VLOOKUP($A91,PairList!$A$1:$C$104,2,0),INDEX('Feasibility Factor'!$D$5:$F$144,MATCH(VLOOKUP($A91,PairList!$A$1:$C$104,2,0),'Feasibility Factor'!$C$5:$C$144,0),MATCH($B91,'Feasibility Factor'!$D$3:$F$3,0))),"")</f>
        <v>1</v>
      </c>
      <c r="E91" s="88" t="str">
        <f>IFERROR(INDEX(ESShip!$C$2:$C$99,MATCH(VLOOKUP($A91,PairList!$A$1:$C$104,3,0),ESShip!$A$2:$A$99,0)),"")</f>
        <v/>
      </c>
      <c r="F91" s="88" t="str">
        <f t="shared" si="5"/>
        <v/>
      </c>
      <c r="G91" s="89" t="str">
        <f t="shared" si="6"/>
        <v>X</v>
      </c>
      <c r="H91" s="96" t="str">
        <f t="shared" si="7"/>
        <v>Manufactured Home</v>
      </c>
      <c r="I91" s="97" t="str">
        <f t="shared" si="8"/>
        <v>N</v>
      </c>
      <c r="J91" s="97">
        <v>1</v>
      </c>
      <c r="K91" s="97">
        <v>4.4838000000000001E-4</v>
      </c>
      <c r="L91" s="97">
        <v>0.99955161999999997</v>
      </c>
      <c r="M91" s="98">
        <f t="shared" si="9"/>
        <v>0.99955161999999997</v>
      </c>
      <c r="N91" s="97"/>
    </row>
    <row r="92" spans="1:14">
      <c r="A92" t="s">
        <v>221</v>
      </c>
      <c r="B92" t="s">
        <v>88</v>
      </c>
      <c r="C92" t="s">
        <v>196</v>
      </c>
      <c r="D92" s="131">
        <v>0.22</v>
      </c>
      <c r="E92" s="88">
        <f>IFERROR(INDEX(ESShip!$C$2:$C$99,MATCH(VLOOKUP($A92,PairList!$A$1:$C$104,3,0),ESShip!$A$2:$A$99,0)),"")</f>
        <v>0.02</v>
      </c>
      <c r="F92" s="88">
        <f t="shared" si="5"/>
        <v>0.21559999999999999</v>
      </c>
      <c r="G92" s="89" t="str">
        <f t="shared" si="6"/>
        <v/>
      </c>
      <c r="H92" s="96" t="str">
        <f t="shared" si="7"/>
        <v>Single-Family</v>
      </c>
      <c r="I92" s="97" t="str">
        <f t="shared" si="8"/>
        <v>B</v>
      </c>
      <c r="J92" s="97" t="s">
        <v>386</v>
      </c>
      <c r="K92" s="97" t="s">
        <v>386</v>
      </c>
      <c r="L92" s="97" t="s">
        <v>386</v>
      </c>
      <c r="M92" s="98">
        <f t="shared" si="9"/>
        <v>0.21559999999999999</v>
      </c>
      <c r="N92" s="97"/>
    </row>
    <row r="93" spans="1:14">
      <c r="A93" t="s">
        <v>221</v>
      </c>
      <c r="B93" t="s">
        <v>199</v>
      </c>
      <c r="C93" t="s">
        <v>196</v>
      </c>
      <c r="D93" s="131">
        <f>22%/2</f>
        <v>0.11</v>
      </c>
      <c r="E93" s="88">
        <f>IFERROR(INDEX(ESShip!$C$2:$C$99,MATCH(VLOOKUP($A93,PairList!$A$1:$C$104,3,0),ESShip!$A$2:$A$99,0)),"")</f>
        <v>0.02</v>
      </c>
      <c r="F93" s="88">
        <f t="shared" si="5"/>
        <v>0.10779999999999999</v>
      </c>
      <c r="G93" s="89" t="str">
        <f t="shared" si="6"/>
        <v/>
      </c>
      <c r="H93" s="96" t="str">
        <f t="shared" si="7"/>
        <v>Multi-Family</v>
      </c>
      <c r="I93" s="97" t="str">
        <f t="shared" si="8"/>
        <v>B</v>
      </c>
      <c r="J93" s="97" t="s">
        <v>386</v>
      </c>
      <c r="K93" s="97" t="s">
        <v>386</v>
      </c>
      <c r="L93" s="97" t="s">
        <v>386</v>
      </c>
      <c r="M93" s="98">
        <f t="shared" si="9"/>
        <v>0.10779999999999999</v>
      </c>
      <c r="N93" s="97"/>
    </row>
    <row r="94" spans="1:14">
      <c r="A94" t="s">
        <v>221</v>
      </c>
      <c r="B94" t="s">
        <v>316</v>
      </c>
      <c r="C94" t="s">
        <v>196</v>
      </c>
      <c r="D94" s="131">
        <v>0.22</v>
      </c>
      <c r="E94" s="88">
        <f>IFERROR(INDEX(ESShip!$C$2:$C$99,MATCH(VLOOKUP($A94,PairList!$A$1:$C$104,3,0),ESShip!$A$2:$A$99,0)),"")</f>
        <v>0.02</v>
      </c>
      <c r="F94" s="88">
        <f t="shared" si="5"/>
        <v>0.21559999999999999</v>
      </c>
      <c r="G94" s="89" t="str">
        <f t="shared" si="6"/>
        <v/>
      </c>
      <c r="H94" s="96" t="str">
        <f t="shared" si="7"/>
        <v>Manufactured Home</v>
      </c>
      <c r="I94" s="97" t="str">
        <f t="shared" si="8"/>
        <v>B</v>
      </c>
      <c r="J94" s="97" t="s">
        <v>386</v>
      </c>
      <c r="K94" s="97" t="s">
        <v>386</v>
      </c>
      <c r="L94" s="97" t="s">
        <v>386</v>
      </c>
      <c r="M94" s="98">
        <f t="shared" si="9"/>
        <v>0.21559999999999999</v>
      </c>
      <c r="N94" s="97"/>
    </row>
    <row r="95" spans="1:14">
      <c r="A95" t="s">
        <v>221</v>
      </c>
      <c r="B95" t="s">
        <v>88</v>
      </c>
      <c r="C95" t="s">
        <v>200</v>
      </c>
      <c r="D95" s="131">
        <v>0.22</v>
      </c>
      <c r="E95" s="88">
        <f>IFERROR(INDEX(ESShip!$C$2:$C$99,MATCH(VLOOKUP($A95,PairList!$A$1:$C$104,3,0),ESShip!$A$2:$A$99,0)),"")</f>
        <v>0.02</v>
      </c>
      <c r="F95" s="88">
        <f t="shared" si="5"/>
        <v>0.21559999999999999</v>
      </c>
      <c r="G95" s="89" t="str">
        <f t="shared" si="6"/>
        <v/>
      </c>
      <c r="H95" s="96" t="str">
        <f t="shared" si="7"/>
        <v>Single-Family</v>
      </c>
      <c r="I95" s="97" t="str">
        <f t="shared" si="8"/>
        <v>E</v>
      </c>
      <c r="J95" s="97" t="s">
        <v>386</v>
      </c>
      <c r="K95" s="97" t="s">
        <v>386</v>
      </c>
      <c r="L95" s="97" t="s">
        <v>386</v>
      </c>
      <c r="M95" s="98">
        <f t="shared" si="9"/>
        <v>0.21559999999999999</v>
      </c>
      <c r="N95" s="97"/>
    </row>
    <row r="96" spans="1:14">
      <c r="A96" t="s">
        <v>221</v>
      </c>
      <c r="B96" t="s">
        <v>199</v>
      </c>
      <c r="C96" t="s">
        <v>200</v>
      </c>
      <c r="D96" s="131">
        <f>22%/2</f>
        <v>0.11</v>
      </c>
      <c r="E96" s="88">
        <f>IFERROR(INDEX(ESShip!$C$2:$C$99,MATCH(VLOOKUP($A96,PairList!$A$1:$C$104,3,0),ESShip!$A$2:$A$99,0)),"")</f>
        <v>0.02</v>
      </c>
      <c r="F96" s="88">
        <f t="shared" si="5"/>
        <v>0.10779999999999999</v>
      </c>
      <c r="G96" s="89" t="str">
        <f t="shared" si="6"/>
        <v/>
      </c>
      <c r="H96" s="96" t="str">
        <f t="shared" si="7"/>
        <v>Multi-Family</v>
      </c>
      <c r="I96" s="97" t="str">
        <f t="shared" si="8"/>
        <v>E</v>
      </c>
      <c r="J96" s="97" t="s">
        <v>386</v>
      </c>
      <c r="K96" s="97" t="s">
        <v>386</v>
      </c>
      <c r="L96" s="97" t="s">
        <v>386</v>
      </c>
      <c r="M96" s="98">
        <f t="shared" si="9"/>
        <v>0.10779999999999999</v>
      </c>
      <c r="N96" s="97"/>
    </row>
    <row r="97" spans="1:14">
      <c r="A97" t="s">
        <v>221</v>
      </c>
      <c r="B97" t="s">
        <v>316</v>
      </c>
      <c r="C97" t="s">
        <v>200</v>
      </c>
      <c r="D97" s="131">
        <v>0.22</v>
      </c>
      <c r="E97" s="88">
        <f>IFERROR(INDEX(ESShip!$C$2:$C$99,MATCH(VLOOKUP($A97,PairList!$A$1:$C$104,3,0),ESShip!$A$2:$A$99,0)),"")</f>
        <v>0.02</v>
      </c>
      <c r="F97" s="88">
        <f t="shared" si="5"/>
        <v>0.21559999999999999</v>
      </c>
      <c r="G97" s="89" t="str">
        <f t="shared" si="6"/>
        <v/>
      </c>
      <c r="H97" s="96" t="str">
        <f t="shared" si="7"/>
        <v>Manufactured Home</v>
      </c>
      <c r="I97" s="97" t="str">
        <f t="shared" si="8"/>
        <v>E</v>
      </c>
      <c r="J97" s="97" t="s">
        <v>386</v>
      </c>
      <c r="K97" s="97" t="s">
        <v>386</v>
      </c>
      <c r="L97" s="97" t="s">
        <v>386</v>
      </c>
      <c r="M97" s="98">
        <f t="shared" si="9"/>
        <v>0.21559999999999999</v>
      </c>
      <c r="N97" s="97"/>
    </row>
    <row r="98" spans="1:14">
      <c r="A98" t="s">
        <v>221</v>
      </c>
      <c r="B98" t="s">
        <v>88</v>
      </c>
      <c r="C98" t="s">
        <v>201</v>
      </c>
      <c r="D98" s="131">
        <v>0.22</v>
      </c>
      <c r="E98" s="88">
        <f>IFERROR(INDEX(ESShip!$C$2:$C$99,MATCH(VLOOKUP($A98,PairList!$A$1:$C$104,3,0),ESShip!$A$2:$A$99,0)),"")</f>
        <v>0.02</v>
      </c>
      <c r="F98" s="88">
        <f t="shared" si="5"/>
        <v>0.21559999999999999</v>
      </c>
      <c r="G98" s="89" t="str">
        <f t="shared" si="6"/>
        <v/>
      </c>
      <c r="H98" s="96" t="str">
        <f t="shared" si="7"/>
        <v>Single-Family</v>
      </c>
      <c r="I98" s="97" t="str">
        <f t="shared" si="8"/>
        <v>N</v>
      </c>
      <c r="J98" s="97" t="s">
        <v>386</v>
      </c>
      <c r="K98" s="97" t="s">
        <v>386</v>
      </c>
      <c r="L98" s="97" t="s">
        <v>386</v>
      </c>
      <c r="M98" s="98">
        <f t="shared" si="9"/>
        <v>0.21559999999999999</v>
      </c>
      <c r="N98" s="97"/>
    </row>
    <row r="99" spans="1:14">
      <c r="A99" t="s">
        <v>221</v>
      </c>
      <c r="B99" t="s">
        <v>199</v>
      </c>
      <c r="C99" t="s">
        <v>201</v>
      </c>
      <c r="D99" s="131">
        <f>22%/2</f>
        <v>0.11</v>
      </c>
      <c r="E99" s="88">
        <f>IFERROR(INDEX(ESShip!$C$2:$C$99,MATCH(VLOOKUP($A99,PairList!$A$1:$C$104,3,0),ESShip!$A$2:$A$99,0)),"")</f>
        <v>0.02</v>
      </c>
      <c r="F99" s="88">
        <f t="shared" si="5"/>
        <v>0.10779999999999999</v>
      </c>
      <c r="G99" s="89" t="str">
        <f t="shared" si="6"/>
        <v/>
      </c>
      <c r="H99" s="96" t="str">
        <f t="shared" si="7"/>
        <v>Multi-Family</v>
      </c>
      <c r="I99" s="97" t="str">
        <f t="shared" si="8"/>
        <v>N</v>
      </c>
      <c r="J99" s="97" t="s">
        <v>386</v>
      </c>
      <c r="K99" s="97" t="s">
        <v>386</v>
      </c>
      <c r="L99" s="97" t="s">
        <v>386</v>
      </c>
      <c r="M99" s="98">
        <f t="shared" si="9"/>
        <v>0.10779999999999999</v>
      </c>
      <c r="N99" s="97"/>
    </row>
    <row r="100" spans="1:14">
      <c r="A100" t="s">
        <v>221</v>
      </c>
      <c r="B100" t="s">
        <v>316</v>
      </c>
      <c r="C100" t="s">
        <v>201</v>
      </c>
      <c r="D100" s="131">
        <v>0.22</v>
      </c>
      <c r="E100" s="88">
        <f>IFERROR(INDEX(ESShip!$C$2:$C$99,MATCH(VLOOKUP($A100,PairList!$A$1:$C$104,3,0),ESShip!$A$2:$A$99,0)),"")</f>
        <v>0.02</v>
      </c>
      <c r="F100" s="88">
        <f t="shared" si="5"/>
        <v>0.21559999999999999</v>
      </c>
      <c r="G100" s="89" t="str">
        <f t="shared" si="6"/>
        <v/>
      </c>
      <c r="H100" s="96" t="str">
        <f t="shared" si="7"/>
        <v>Manufactured Home</v>
      </c>
      <c r="I100" s="97" t="str">
        <f t="shared" si="8"/>
        <v>N</v>
      </c>
      <c r="J100" s="97" t="s">
        <v>386</v>
      </c>
      <c r="K100" s="97" t="s">
        <v>386</v>
      </c>
      <c r="L100" s="97" t="s">
        <v>386</v>
      </c>
      <c r="M100" s="98">
        <f t="shared" si="9"/>
        <v>0.21559999999999999</v>
      </c>
      <c r="N100" s="97"/>
    </row>
    <row r="101" spans="1:14">
      <c r="A101" t="s">
        <v>222</v>
      </c>
      <c r="B101" t="s">
        <v>88</v>
      </c>
      <c r="C101" t="s">
        <v>196</v>
      </c>
      <c r="D101" s="88">
        <f>IFERROR(IF(ISNUMBER(VLOOKUP($A101,PairList!$A$1:$C$104,2,0)),VLOOKUP($A101,PairList!$A$1:$C$104,2,0),INDEX('Feasibility Factor'!$D$5:$F$144,MATCH(VLOOKUP($A101,PairList!$A$1:$C$104,2,0),'Feasibility Factor'!$C$5:$C$144,0),MATCH($B101,'Feasibility Factor'!$D$3:$F$3,0))),"")</f>
        <v>1</v>
      </c>
      <c r="E101" s="88">
        <f>IFERROR(INDEX(ESShip!$C$2:$C$99,MATCH(VLOOKUP($A101,PairList!$A$1:$C$104,3,0),ESShip!$A$2:$A$99,0)),"")</f>
        <v>0.39</v>
      </c>
      <c r="F101" s="88">
        <f t="shared" si="5"/>
        <v>0.61</v>
      </c>
      <c r="G101" s="89" t="str">
        <f t="shared" si="6"/>
        <v/>
      </c>
      <c r="H101" s="96" t="str">
        <f t="shared" si="7"/>
        <v>Single-Family</v>
      </c>
      <c r="I101" s="97" t="str">
        <f t="shared" si="8"/>
        <v>B</v>
      </c>
      <c r="J101" s="97" t="s">
        <v>386</v>
      </c>
      <c r="K101" s="97" t="s">
        <v>386</v>
      </c>
      <c r="L101" s="97" t="s">
        <v>386</v>
      </c>
      <c r="M101" s="98">
        <f t="shared" si="9"/>
        <v>0.61</v>
      </c>
      <c r="N101" s="97"/>
    </row>
    <row r="102" spans="1:14">
      <c r="A102" t="s">
        <v>222</v>
      </c>
      <c r="B102" t="s">
        <v>199</v>
      </c>
      <c r="C102" t="s">
        <v>196</v>
      </c>
      <c r="D102" s="88">
        <f>IFERROR(IF(ISNUMBER(VLOOKUP($A102,PairList!$A$1:$C$104,2,0)),VLOOKUP($A102,PairList!$A$1:$C$104,2,0),INDEX('Feasibility Factor'!$D$5:$F$144,MATCH(VLOOKUP($A102,PairList!$A$1:$C$104,2,0),'Feasibility Factor'!$C$5:$C$144,0),MATCH($B102,'Feasibility Factor'!$D$3:$F$3,0))),"")</f>
        <v>1</v>
      </c>
      <c r="E102" s="88">
        <f>IFERROR(INDEX(ESShip!$C$2:$C$99,MATCH(VLOOKUP($A102,PairList!$A$1:$C$104,3,0),ESShip!$A$2:$A$99,0)),"")</f>
        <v>0.39</v>
      </c>
      <c r="F102" s="88">
        <f t="shared" si="5"/>
        <v>0.61</v>
      </c>
      <c r="G102" s="89" t="str">
        <f t="shared" si="6"/>
        <v/>
      </c>
      <c r="H102" s="96" t="str">
        <f t="shared" si="7"/>
        <v>Multi-Family</v>
      </c>
      <c r="I102" s="97" t="str">
        <f t="shared" si="8"/>
        <v>B</v>
      </c>
      <c r="J102" s="97" t="s">
        <v>386</v>
      </c>
      <c r="K102" s="97" t="s">
        <v>386</v>
      </c>
      <c r="L102" s="97" t="s">
        <v>386</v>
      </c>
      <c r="M102" s="98">
        <f t="shared" si="9"/>
        <v>0.61</v>
      </c>
      <c r="N102" s="97"/>
    </row>
    <row r="103" spans="1:14">
      <c r="A103" t="s">
        <v>222</v>
      </c>
      <c r="B103" t="s">
        <v>316</v>
      </c>
      <c r="C103" t="s">
        <v>196</v>
      </c>
      <c r="D103" s="88">
        <f>IFERROR(IF(ISNUMBER(VLOOKUP($A103,PairList!$A$1:$C$104,2,0)),VLOOKUP($A103,PairList!$A$1:$C$104,2,0),INDEX('Feasibility Factor'!$D$5:$F$144,MATCH(VLOOKUP($A103,PairList!$A$1:$C$104,2,0),'Feasibility Factor'!$C$5:$C$144,0),MATCH($B103,'Feasibility Factor'!$D$3:$F$3,0))),"")</f>
        <v>1</v>
      </c>
      <c r="E103" s="88">
        <f>IFERROR(INDEX(ESShip!$C$2:$C$99,MATCH(VLOOKUP($A103,PairList!$A$1:$C$104,3,0),ESShip!$A$2:$A$99,0)),"")</f>
        <v>0.39</v>
      </c>
      <c r="F103" s="88">
        <f t="shared" si="5"/>
        <v>0.61</v>
      </c>
      <c r="G103" s="89" t="str">
        <f t="shared" si="6"/>
        <v/>
      </c>
      <c r="H103" s="96" t="str">
        <f t="shared" si="7"/>
        <v>Manufactured Home</v>
      </c>
      <c r="I103" s="97" t="str">
        <f t="shared" si="8"/>
        <v>B</v>
      </c>
      <c r="J103" s="97" t="s">
        <v>386</v>
      </c>
      <c r="K103" s="97" t="s">
        <v>386</v>
      </c>
      <c r="L103" s="97" t="s">
        <v>386</v>
      </c>
      <c r="M103" s="98">
        <f t="shared" si="9"/>
        <v>0.61</v>
      </c>
      <c r="N103" s="97"/>
    </row>
    <row r="104" spans="1:14">
      <c r="A104" t="s">
        <v>222</v>
      </c>
      <c r="B104" t="s">
        <v>88</v>
      </c>
      <c r="C104" t="s">
        <v>200</v>
      </c>
      <c r="D104" s="88">
        <f>IFERROR(IF(ISNUMBER(VLOOKUP($A104,PairList!$A$1:$C$104,2,0)),VLOOKUP($A104,PairList!$A$1:$C$104,2,0),INDEX('Feasibility Factor'!$D$5:$F$144,MATCH(VLOOKUP($A104,PairList!$A$1:$C$104,2,0),'Feasibility Factor'!$C$5:$C$144,0),MATCH($B104,'Feasibility Factor'!$D$3:$F$3,0))),"")</f>
        <v>1</v>
      </c>
      <c r="E104" s="88">
        <f>IFERROR(INDEX(ESShip!$C$2:$C$99,MATCH(VLOOKUP($A104,PairList!$A$1:$C$104,3,0),ESShip!$A$2:$A$99,0)),"")</f>
        <v>0.39</v>
      </c>
      <c r="F104" s="88">
        <f t="shared" si="5"/>
        <v>0.61</v>
      </c>
      <c r="G104" s="89" t="str">
        <f t="shared" si="6"/>
        <v/>
      </c>
      <c r="H104" s="96" t="str">
        <f t="shared" si="7"/>
        <v>Single-Family</v>
      </c>
      <c r="I104" s="97" t="str">
        <f t="shared" si="8"/>
        <v>E</v>
      </c>
      <c r="J104" s="97" t="s">
        <v>386</v>
      </c>
      <c r="K104" s="97" t="s">
        <v>386</v>
      </c>
      <c r="L104" s="97" t="s">
        <v>386</v>
      </c>
      <c r="M104" s="98">
        <f t="shared" si="9"/>
        <v>0.61</v>
      </c>
      <c r="N104" s="97"/>
    </row>
    <row r="105" spans="1:14">
      <c r="A105" t="s">
        <v>222</v>
      </c>
      <c r="B105" t="s">
        <v>199</v>
      </c>
      <c r="C105" t="s">
        <v>200</v>
      </c>
      <c r="D105" s="88">
        <f>IFERROR(IF(ISNUMBER(VLOOKUP($A105,PairList!$A$1:$C$104,2,0)),VLOOKUP($A105,PairList!$A$1:$C$104,2,0),INDEX('Feasibility Factor'!$D$5:$F$144,MATCH(VLOOKUP($A105,PairList!$A$1:$C$104,2,0),'Feasibility Factor'!$C$5:$C$144,0),MATCH($B105,'Feasibility Factor'!$D$3:$F$3,0))),"")</f>
        <v>1</v>
      </c>
      <c r="E105" s="88">
        <f>IFERROR(INDEX(ESShip!$C$2:$C$99,MATCH(VLOOKUP($A105,PairList!$A$1:$C$104,3,0),ESShip!$A$2:$A$99,0)),"")</f>
        <v>0.39</v>
      </c>
      <c r="F105" s="88">
        <f t="shared" si="5"/>
        <v>0.61</v>
      </c>
      <c r="G105" s="89" t="str">
        <f t="shared" si="6"/>
        <v/>
      </c>
      <c r="H105" s="96" t="str">
        <f t="shared" si="7"/>
        <v>Multi-Family</v>
      </c>
      <c r="I105" s="97" t="str">
        <f t="shared" si="8"/>
        <v>E</v>
      </c>
      <c r="J105" s="97" t="s">
        <v>386</v>
      </c>
      <c r="K105" s="97" t="s">
        <v>386</v>
      </c>
      <c r="L105" s="97" t="s">
        <v>386</v>
      </c>
      <c r="M105" s="98">
        <f t="shared" si="9"/>
        <v>0.61</v>
      </c>
      <c r="N105" s="97"/>
    </row>
    <row r="106" spans="1:14">
      <c r="A106" t="s">
        <v>222</v>
      </c>
      <c r="B106" t="s">
        <v>316</v>
      </c>
      <c r="C106" t="s">
        <v>200</v>
      </c>
      <c r="D106" s="88">
        <f>IFERROR(IF(ISNUMBER(VLOOKUP($A106,PairList!$A$1:$C$104,2,0)),VLOOKUP($A106,PairList!$A$1:$C$104,2,0),INDEX('Feasibility Factor'!$D$5:$F$144,MATCH(VLOOKUP($A106,PairList!$A$1:$C$104,2,0),'Feasibility Factor'!$C$5:$C$144,0),MATCH($B106,'Feasibility Factor'!$D$3:$F$3,0))),"")</f>
        <v>1</v>
      </c>
      <c r="E106" s="88">
        <f>IFERROR(INDEX(ESShip!$C$2:$C$99,MATCH(VLOOKUP($A106,PairList!$A$1:$C$104,3,0),ESShip!$A$2:$A$99,0)),"")</f>
        <v>0.39</v>
      </c>
      <c r="F106" s="88">
        <f t="shared" si="5"/>
        <v>0.61</v>
      </c>
      <c r="G106" s="89" t="str">
        <f t="shared" si="6"/>
        <v/>
      </c>
      <c r="H106" s="96" t="str">
        <f t="shared" si="7"/>
        <v>Manufactured Home</v>
      </c>
      <c r="I106" s="97" t="str">
        <f t="shared" si="8"/>
        <v>E</v>
      </c>
      <c r="J106" s="97" t="s">
        <v>386</v>
      </c>
      <c r="K106" s="97" t="s">
        <v>386</v>
      </c>
      <c r="L106" s="97" t="s">
        <v>386</v>
      </c>
      <c r="M106" s="98">
        <f t="shared" si="9"/>
        <v>0.61</v>
      </c>
      <c r="N106" s="97"/>
    </row>
    <row r="107" spans="1:14">
      <c r="A107" t="s">
        <v>222</v>
      </c>
      <c r="B107" t="s">
        <v>88</v>
      </c>
      <c r="C107" t="s">
        <v>201</v>
      </c>
      <c r="D107" s="88">
        <f>IFERROR(IF(ISNUMBER(VLOOKUP($A107,PairList!$A$1:$C$104,2,0)),VLOOKUP($A107,PairList!$A$1:$C$104,2,0),INDEX('Feasibility Factor'!$D$5:$F$144,MATCH(VLOOKUP($A107,PairList!$A$1:$C$104,2,0),'Feasibility Factor'!$C$5:$C$144,0),MATCH($B107,'Feasibility Factor'!$D$3:$F$3,0))),"")</f>
        <v>1</v>
      </c>
      <c r="E107" s="88">
        <f>IFERROR(INDEX(ESShip!$C$2:$C$99,MATCH(VLOOKUP($A107,PairList!$A$1:$C$104,3,0),ESShip!$A$2:$A$99,0)),"")</f>
        <v>0.39</v>
      </c>
      <c r="F107" s="88">
        <f t="shared" si="5"/>
        <v>0.61</v>
      </c>
      <c r="G107" s="89" t="str">
        <f t="shared" si="6"/>
        <v/>
      </c>
      <c r="H107" s="96" t="str">
        <f t="shared" si="7"/>
        <v>Single-Family</v>
      </c>
      <c r="I107" s="97" t="str">
        <f t="shared" si="8"/>
        <v>N</v>
      </c>
      <c r="J107" s="97" t="s">
        <v>386</v>
      </c>
      <c r="K107" s="97" t="s">
        <v>386</v>
      </c>
      <c r="L107" s="97" t="s">
        <v>386</v>
      </c>
      <c r="M107" s="98">
        <f t="shared" si="9"/>
        <v>0.61</v>
      </c>
      <c r="N107" s="97"/>
    </row>
    <row r="108" spans="1:14">
      <c r="A108" t="s">
        <v>222</v>
      </c>
      <c r="B108" t="s">
        <v>199</v>
      </c>
      <c r="C108" t="s">
        <v>201</v>
      </c>
      <c r="D108" s="88">
        <f>IFERROR(IF(ISNUMBER(VLOOKUP($A108,PairList!$A$1:$C$104,2,0)),VLOOKUP($A108,PairList!$A$1:$C$104,2,0),INDEX('Feasibility Factor'!$D$5:$F$144,MATCH(VLOOKUP($A108,PairList!$A$1:$C$104,2,0),'Feasibility Factor'!$C$5:$C$144,0),MATCH($B108,'Feasibility Factor'!$D$3:$F$3,0))),"")</f>
        <v>1</v>
      </c>
      <c r="E108" s="88">
        <f>IFERROR(INDEX(ESShip!$C$2:$C$99,MATCH(VLOOKUP($A108,PairList!$A$1:$C$104,3,0),ESShip!$A$2:$A$99,0)),"")</f>
        <v>0.39</v>
      </c>
      <c r="F108" s="88">
        <f t="shared" si="5"/>
        <v>0.61</v>
      </c>
      <c r="G108" s="89" t="str">
        <f t="shared" si="6"/>
        <v/>
      </c>
      <c r="H108" s="96" t="str">
        <f t="shared" si="7"/>
        <v>Multi-Family</v>
      </c>
      <c r="I108" s="97" t="str">
        <f t="shared" si="8"/>
        <v>N</v>
      </c>
      <c r="J108" s="97" t="s">
        <v>386</v>
      </c>
      <c r="K108" s="97" t="s">
        <v>386</v>
      </c>
      <c r="L108" s="97" t="s">
        <v>386</v>
      </c>
      <c r="M108" s="98">
        <f t="shared" si="9"/>
        <v>0.61</v>
      </c>
      <c r="N108" s="97"/>
    </row>
    <row r="109" spans="1:14">
      <c r="A109" t="s">
        <v>222</v>
      </c>
      <c r="B109" t="s">
        <v>316</v>
      </c>
      <c r="C109" t="s">
        <v>201</v>
      </c>
      <c r="D109" s="88">
        <f>IFERROR(IF(ISNUMBER(VLOOKUP($A109,PairList!$A$1:$C$104,2,0)),VLOOKUP($A109,PairList!$A$1:$C$104,2,0),INDEX('Feasibility Factor'!$D$5:$F$144,MATCH(VLOOKUP($A109,PairList!$A$1:$C$104,2,0),'Feasibility Factor'!$C$5:$C$144,0),MATCH($B109,'Feasibility Factor'!$D$3:$F$3,0))),"")</f>
        <v>1</v>
      </c>
      <c r="E109" s="88">
        <f>IFERROR(INDEX(ESShip!$C$2:$C$99,MATCH(VLOOKUP($A109,PairList!$A$1:$C$104,3,0),ESShip!$A$2:$A$99,0)),"")</f>
        <v>0.39</v>
      </c>
      <c r="F109" s="88">
        <f t="shared" si="5"/>
        <v>0.61</v>
      </c>
      <c r="G109" s="89" t="str">
        <f t="shared" si="6"/>
        <v/>
      </c>
      <c r="H109" s="96" t="str">
        <f t="shared" si="7"/>
        <v>Manufactured Home</v>
      </c>
      <c r="I109" s="97" t="str">
        <f t="shared" si="8"/>
        <v>N</v>
      </c>
      <c r="J109" s="97" t="s">
        <v>386</v>
      </c>
      <c r="K109" s="97" t="s">
        <v>386</v>
      </c>
      <c r="L109" s="97" t="s">
        <v>386</v>
      </c>
      <c r="M109" s="98">
        <f t="shared" si="9"/>
        <v>0.61</v>
      </c>
      <c r="N109" s="97"/>
    </row>
    <row r="110" spans="1:14">
      <c r="A110" t="s">
        <v>225</v>
      </c>
      <c r="B110" t="s">
        <v>88</v>
      </c>
      <c r="C110" t="s">
        <v>196</v>
      </c>
      <c r="D110" s="88">
        <f>IFERROR(IF(ISNUMBER(VLOOKUP($A110,PairList!$A$1:$C$104,2,0)),VLOOKUP($A110,PairList!$A$1:$C$104,2,0),INDEX('Feasibility Factor'!$D$5:$F$144,MATCH(VLOOKUP($A110,PairList!$A$1:$C$104,2,0),'Feasibility Factor'!$C$5:$C$144,0),MATCH($B110,'Feasibility Factor'!$D$3:$F$3,0))),"")</f>
        <v>1</v>
      </c>
      <c r="E110" s="88">
        <f>IFERROR(INDEX(ESShip!$C$2:$C$99,MATCH(VLOOKUP($A110,PairList!$A$1:$C$104,3,0),ESShip!$A$2:$A$99,0)),"")</f>
        <v>0.56999999999999995</v>
      </c>
      <c r="F110" s="88">
        <f t="shared" si="5"/>
        <v>0.43000000000000005</v>
      </c>
      <c r="G110" s="89" t="str">
        <f t="shared" si="6"/>
        <v/>
      </c>
      <c r="H110" s="96" t="str">
        <f t="shared" si="7"/>
        <v>Single-Family</v>
      </c>
      <c r="I110" s="97" t="str">
        <f t="shared" si="8"/>
        <v>B</v>
      </c>
      <c r="J110" s="97" t="s">
        <v>386</v>
      </c>
      <c r="K110" s="97" t="s">
        <v>386</v>
      </c>
      <c r="L110" s="97" t="s">
        <v>386</v>
      </c>
      <c r="M110" s="98">
        <f t="shared" si="9"/>
        <v>0.43000000000000005</v>
      </c>
      <c r="N110" s="97"/>
    </row>
    <row r="111" spans="1:14">
      <c r="A111" t="s">
        <v>225</v>
      </c>
      <c r="B111" t="s">
        <v>199</v>
      </c>
      <c r="C111" t="s">
        <v>196</v>
      </c>
      <c r="D111" s="88">
        <f>IFERROR(IF(ISNUMBER(VLOOKUP($A111,PairList!$A$1:$C$104,2,0)),VLOOKUP($A111,PairList!$A$1:$C$104,2,0),INDEX('Feasibility Factor'!$D$5:$F$144,MATCH(VLOOKUP($A111,PairList!$A$1:$C$104,2,0),'Feasibility Factor'!$C$5:$C$144,0),MATCH($B111,'Feasibility Factor'!$D$3:$F$3,0))),"")</f>
        <v>1</v>
      </c>
      <c r="E111" s="88">
        <f>IFERROR(INDEX(ESShip!$C$2:$C$99,MATCH(VLOOKUP($A111,PairList!$A$1:$C$104,3,0),ESShip!$A$2:$A$99,0)),"")</f>
        <v>0.56999999999999995</v>
      </c>
      <c r="F111" s="88">
        <f t="shared" si="5"/>
        <v>0.43000000000000005</v>
      </c>
      <c r="G111" s="89" t="str">
        <f t="shared" si="6"/>
        <v/>
      </c>
      <c r="H111" s="96" t="str">
        <f t="shared" si="7"/>
        <v>Multi-Family</v>
      </c>
      <c r="I111" s="97" t="str">
        <f t="shared" si="8"/>
        <v>B</v>
      </c>
      <c r="J111" s="97" t="s">
        <v>386</v>
      </c>
      <c r="K111" s="97" t="s">
        <v>386</v>
      </c>
      <c r="L111" s="97" t="s">
        <v>386</v>
      </c>
      <c r="M111" s="98">
        <f t="shared" si="9"/>
        <v>0.43000000000000005</v>
      </c>
      <c r="N111" s="97"/>
    </row>
    <row r="112" spans="1:14">
      <c r="A112" t="s">
        <v>225</v>
      </c>
      <c r="B112" t="s">
        <v>316</v>
      </c>
      <c r="C112" t="s">
        <v>196</v>
      </c>
      <c r="D112" s="88">
        <f>IFERROR(IF(ISNUMBER(VLOOKUP($A112,PairList!$A$1:$C$104,2,0)),VLOOKUP($A112,PairList!$A$1:$C$104,2,0),INDEX('Feasibility Factor'!$D$5:$F$144,MATCH(VLOOKUP($A112,PairList!$A$1:$C$104,2,0),'Feasibility Factor'!$C$5:$C$144,0),MATCH($B112,'Feasibility Factor'!$D$3:$F$3,0))),"")</f>
        <v>1</v>
      </c>
      <c r="E112" s="88">
        <f>IFERROR(INDEX(ESShip!$C$2:$C$99,MATCH(VLOOKUP($A112,PairList!$A$1:$C$104,3,0),ESShip!$A$2:$A$99,0)),"")</f>
        <v>0.56999999999999995</v>
      </c>
      <c r="F112" s="88">
        <f t="shared" si="5"/>
        <v>0.43000000000000005</v>
      </c>
      <c r="G112" s="89" t="str">
        <f t="shared" si="6"/>
        <v/>
      </c>
      <c r="H112" s="96" t="str">
        <f t="shared" si="7"/>
        <v>Manufactured Home</v>
      </c>
      <c r="I112" s="97" t="str">
        <f t="shared" si="8"/>
        <v>B</v>
      </c>
      <c r="J112" s="97" t="s">
        <v>386</v>
      </c>
      <c r="K112" s="97" t="s">
        <v>386</v>
      </c>
      <c r="L112" s="97" t="s">
        <v>386</v>
      </c>
      <c r="M112" s="98">
        <f t="shared" si="9"/>
        <v>0.43000000000000005</v>
      </c>
      <c r="N112" s="97"/>
    </row>
    <row r="113" spans="1:14">
      <c r="A113" t="s">
        <v>225</v>
      </c>
      <c r="B113" t="s">
        <v>88</v>
      </c>
      <c r="C113" t="s">
        <v>200</v>
      </c>
      <c r="D113" s="88">
        <f>IFERROR(IF(ISNUMBER(VLOOKUP($A113,PairList!$A$1:$C$104,2,0)),VLOOKUP($A113,PairList!$A$1:$C$104,2,0),INDEX('Feasibility Factor'!$D$5:$F$144,MATCH(VLOOKUP($A113,PairList!$A$1:$C$104,2,0),'Feasibility Factor'!$C$5:$C$144,0),MATCH($B113,'Feasibility Factor'!$D$3:$F$3,0))),"")</f>
        <v>1</v>
      </c>
      <c r="E113" s="88">
        <f>IFERROR(INDEX(ESShip!$C$2:$C$99,MATCH(VLOOKUP($A113,PairList!$A$1:$C$104,3,0),ESShip!$A$2:$A$99,0)),"")</f>
        <v>0.56999999999999995</v>
      </c>
      <c r="F113" s="88">
        <f t="shared" si="5"/>
        <v>0.43000000000000005</v>
      </c>
      <c r="G113" s="89" t="str">
        <f t="shared" si="6"/>
        <v/>
      </c>
      <c r="H113" s="96" t="str">
        <f t="shared" si="7"/>
        <v>Single-Family</v>
      </c>
      <c r="I113" s="97" t="str">
        <f t="shared" si="8"/>
        <v>E</v>
      </c>
      <c r="J113" s="97" t="s">
        <v>386</v>
      </c>
      <c r="K113" s="97" t="s">
        <v>386</v>
      </c>
      <c r="L113" s="97" t="s">
        <v>386</v>
      </c>
      <c r="M113" s="98">
        <f t="shared" si="9"/>
        <v>0.43000000000000005</v>
      </c>
      <c r="N113" s="97"/>
    </row>
    <row r="114" spans="1:14">
      <c r="A114" t="s">
        <v>225</v>
      </c>
      <c r="B114" t="s">
        <v>199</v>
      </c>
      <c r="C114" t="s">
        <v>200</v>
      </c>
      <c r="D114" s="88">
        <f>IFERROR(IF(ISNUMBER(VLOOKUP($A114,PairList!$A$1:$C$104,2,0)),VLOOKUP($A114,PairList!$A$1:$C$104,2,0),INDEX('Feasibility Factor'!$D$5:$F$144,MATCH(VLOOKUP($A114,PairList!$A$1:$C$104,2,0),'Feasibility Factor'!$C$5:$C$144,0),MATCH($B114,'Feasibility Factor'!$D$3:$F$3,0))),"")</f>
        <v>1</v>
      </c>
      <c r="E114" s="88">
        <f>IFERROR(INDEX(ESShip!$C$2:$C$99,MATCH(VLOOKUP($A114,PairList!$A$1:$C$104,3,0),ESShip!$A$2:$A$99,0)),"")</f>
        <v>0.56999999999999995</v>
      </c>
      <c r="F114" s="88">
        <f t="shared" si="5"/>
        <v>0.43000000000000005</v>
      </c>
      <c r="G114" s="89" t="str">
        <f t="shared" si="6"/>
        <v/>
      </c>
      <c r="H114" s="96" t="str">
        <f t="shared" si="7"/>
        <v>Multi-Family</v>
      </c>
      <c r="I114" s="97" t="str">
        <f t="shared" si="8"/>
        <v>E</v>
      </c>
      <c r="J114" s="97" t="s">
        <v>386</v>
      </c>
      <c r="K114" s="97" t="s">
        <v>386</v>
      </c>
      <c r="L114" s="97" t="s">
        <v>386</v>
      </c>
      <c r="M114" s="98">
        <f t="shared" si="9"/>
        <v>0.43000000000000005</v>
      </c>
      <c r="N114" s="97"/>
    </row>
    <row r="115" spans="1:14">
      <c r="A115" t="s">
        <v>225</v>
      </c>
      <c r="B115" t="s">
        <v>316</v>
      </c>
      <c r="C115" t="s">
        <v>200</v>
      </c>
      <c r="D115" s="88">
        <f>IFERROR(IF(ISNUMBER(VLOOKUP($A115,PairList!$A$1:$C$104,2,0)),VLOOKUP($A115,PairList!$A$1:$C$104,2,0),INDEX('Feasibility Factor'!$D$5:$F$144,MATCH(VLOOKUP($A115,PairList!$A$1:$C$104,2,0),'Feasibility Factor'!$C$5:$C$144,0),MATCH($B115,'Feasibility Factor'!$D$3:$F$3,0))),"")</f>
        <v>1</v>
      </c>
      <c r="E115" s="88">
        <f>IFERROR(INDEX(ESShip!$C$2:$C$99,MATCH(VLOOKUP($A115,PairList!$A$1:$C$104,3,0),ESShip!$A$2:$A$99,0)),"")</f>
        <v>0.56999999999999995</v>
      </c>
      <c r="F115" s="88">
        <f t="shared" si="5"/>
        <v>0.43000000000000005</v>
      </c>
      <c r="G115" s="89" t="str">
        <f t="shared" si="6"/>
        <v/>
      </c>
      <c r="H115" s="96" t="str">
        <f t="shared" si="7"/>
        <v>Manufactured Home</v>
      </c>
      <c r="I115" s="97" t="str">
        <f t="shared" si="8"/>
        <v>E</v>
      </c>
      <c r="J115" s="97" t="s">
        <v>386</v>
      </c>
      <c r="K115" s="97" t="s">
        <v>386</v>
      </c>
      <c r="L115" s="97" t="s">
        <v>386</v>
      </c>
      <c r="M115" s="98">
        <f t="shared" si="9"/>
        <v>0.43000000000000005</v>
      </c>
      <c r="N115" s="97"/>
    </row>
    <row r="116" spans="1:14">
      <c r="A116" t="s">
        <v>225</v>
      </c>
      <c r="B116" t="s">
        <v>88</v>
      </c>
      <c r="C116" t="s">
        <v>201</v>
      </c>
      <c r="D116" s="88">
        <f>IFERROR(IF(ISNUMBER(VLOOKUP($A116,PairList!$A$1:$C$104,2,0)),VLOOKUP($A116,PairList!$A$1:$C$104,2,0),INDEX('Feasibility Factor'!$D$5:$F$144,MATCH(VLOOKUP($A116,PairList!$A$1:$C$104,2,0),'Feasibility Factor'!$C$5:$C$144,0),MATCH($B116,'Feasibility Factor'!$D$3:$F$3,0))),"")</f>
        <v>1</v>
      </c>
      <c r="E116" s="88">
        <f>IFERROR(INDEX(ESShip!$C$2:$C$99,MATCH(VLOOKUP($A116,PairList!$A$1:$C$104,3,0),ESShip!$A$2:$A$99,0)),"")</f>
        <v>0.56999999999999995</v>
      </c>
      <c r="F116" s="88">
        <f t="shared" si="5"/>
        <v>0.43000000000000005</v>
      </c>
      <c r="G116" s="89" t="str">
        <f t="shared" si="6"/>
        <v/>
      </c>
      <c r="H116" s="96" t="str">
        <f t="shared" si="7"/>
        <v>Single-Family</v>
      </c>
      <c r="I116" s="97" t="str">
        <f t="shared" si="8"/>
        <v>N</v>
      </c>
      <c r="J116" s="97" t="s">
        <v>386</v>
      </c>
      <c r="K116" s="97" t="s">
        <v>386</v>
      </c>
      <c r="L116" s="97" t="s">
        <v>386</v>
      </c>
      <c r="M116" s="98">
        <f t="shared" si="9"/>
        <v>0.43000000000000005</v>
      </c>
      <c r="N116" s="97"/>
    </row>
    <row r="117" spans="1:14">
      <c r="A117" t="s">
        <v>225</v>
      </c>
      <c r="B117" t="s">
        <v>199</v>
      </c>
      <c r="C117" t="s">
        <v>201</v>
      </c>
      <c r="D117" s="88">
        <f>IFERROR(IF(ISNUMBER(VLOOKUP($A117,PairList!$A$1:$C$104,2,0)),VLOOKUP($A117,PairList!$A$1:$C$104,2,0),INDEX('Feasibility Factor'!$D$5:$F$144,MATCH(VLOOKUP($A117,PairList!$A$1:$C$104,2,0),'Feasibility Factor'!$C$5:$C$144,0),MATCH($B117,'Feasibility Factor'!$D$3:$F$3,0))),"")</f>
        <v>1</v>
      </c>
      <c r="E117" s="88">
        <f>IFERROR(INDEX(ESShip!$C$2:$C$99,MATCH(VLOOKUP($A117,PairList!$A$1:$C$104,3,0),ESShip!$A$2:$A$99,0)),"")</f>
        <v>0.56999999999999995</v>
      </c>
      <c r="F117" s="88">
        <f t="shared" si="5"/>
        <v>0.43000000000000005</v>
      </c>
      <c r="G117" s="89" t="str">
        <f t="shared" si="6"/>
        <v/>
      </c>
      <c r="H117" s="96" t="str">
        <f t="shared" si="7"/>
        <v>Multi-Family</v>
      </c>
      <c r="I117" s="97" t="str">
        <f t="shared" si="8"/>
        <v>N</v>
      </c>
      <c r="J117" s="97" t="s">
        <v>386</v>
      </c>
      <c r="K117" s="97" t="s">
        <v>386</v>
      </c>
      <c r="L117" s="97" t="s">
        <v>386</v>
      </c>
      <c r="M117" s="98">
        <f t="shared" si="9"/>
        <v>0.43000000000000005</v>
      </c>
      <c r="N117" s="97"/>
    </row>
    <row r="118" spans="1:14">
      <c r="A118" t="s">
        <v>225</v>
      </c>
      <c r="B118" t="s">
        <v>316</v>
      </c>
      <c r="C118" t="s">
        <v>201</v>
      </c>
      <c r="D118" s="88">
        <f>IFERROR(IF(ISNUMBER(VLOOKUP($A118,PairList!$A$1:$C$104,2,0)),VLOOKUP($A118,PairList!$A$1:$C$104,2,0),INDEX('Feasibility Factor'!$D$5:$F$144,MATCH(VLOOKUP($A118,PairList!$A$1:$C$104,2,0),'Feasibility Factor'!$C$5:$C$144,0),MATCH($B118,'Feasibility Factor'!$D$3:$F$3,0))),"")</f>
        <v>1</v>
      </c>
      <c r="E118" s="88">
        <f>IFERROR(INDEX(ESShip!$C$2:$C$99,MATCH(VLOOKUP($A118,PairList!$A$1:$C$104,3,0),ESShip!$A$2:$A$99,0)),"")</f>
        <v>0.56999999999999995</v>
      </c>
      <c r="F118" s="88">
        <f t="shared" si="5"/>
        <v>0.43000000000000005</v>
      </c>
      <c r="G118" s="89" t="str">
        <f t="shared" si="6"/>
        <v/>
      </c>
      <c r="H118" s="96" t="str">
        <f t="shared" si="7"/>
        <v>Manufactured Home</v>
      </c>
      <c r="I118" s="97" t="str">
        <f t="shared" si="8"/>
        <v>N</v>
      </c>
      <c r="J118" s="97" t="s">
        <v>386</v>
      </c>
      <c r="K118" s="97" t="s">
        <v>386</v>
      </c>
      <c r="L118" s="97" t="s">
        <v>386</v>
      </c>
      <c r="M118" s="98">
        <f t="shared" si="9"/>
        <v>0.43000000000000005</v>
      </c>
      <c r="N118" s="97"/>
    </row>
    <row r="119" spans="1:14">
      <c r="A119" t="s">
        <v>227</v>
      </c>
      <c r="B119" t="s">
        <v>88</v>
      </c>
      <c r="C119" t="s">
        <v>196</v>
      </c>
      <c r="D119" s="88">
        <f>IFERROR(IF(ISNUMBER(VLOOKUP($A119,PairList!$A$1:$C$104,2,0)),VLOOKUP($A119,PairList!$A$1:$C$104,2,0),INDEX('Feasibility Factor'!$D$5:$F$144,MATCH(VLOOKUP($A119,PairList!$A$1:$C$104,2,0),'Feasibility Factor'!$C$5:$C$144,0),MATCH($B119,'Feasibility Factor'!$D$3:$F$3,0))),"")</f>
        <v>1</v>
      </c>
      <c r="E119" s="88">
        <f>IFERROR(INDEX(ESShip!$C$2:$C$99,MATCH(VLOOKUP($A119,PairList!$A$1:$C$104,3,0),ESShip!$A$2:$A$99,0)),"")</f>
        <v>0.99</v>
      </c>
      <c r="F119" s="88">
        <f t="shared" si="5"/>
        <v>1.0000000000000009E-2</v>
      </c>
      <c r="G119" s="89" t="str">
        <f t="shared" si="6"/>
        <v/>
      </c>
      <c r="H119" s="96" t="str">
        <f t="shared" si="7"/>
        <v>Single-Family</v>
      </c>
      <c r="I119" s="97" t="str">
        <f t="shared" si="8"/>
        <v>B</v>
      </c>
      <c r="J119" s="97" t="s">
        <v>386</v>
      </c>
      <c r="K119" s="97" t="s">
        <v>386</v>
      </c>
      <c r="L119" s="97" t="s">
        <v>386</v>
      </c>
      <c r="M119" s="98">
        <f t="shared" si="9"/>
        <v>1.0000000000000009E-2</v>
      </c>
      <c r="N119" s="97"/>
    </row>
    <row r="120" spans="1:14">
      <c r="A120" t="s">
        <v>227</v>
      </c>
      <c r="B120" t="s">
        <v>199</v>
      </c>
      <c r="C120" t="s">
        <v>196</v>
      </c>
      <c r="D120" s="88">
        <f>IFERROR(IF(ISNUMBER(VLOOKUP($A120,PairList!$A$1:$C$104,2,0)),VLOOKUP($A120,PairList!$A$1:$C$104,2,0),INDEX('Feasibility Factor'!$D$5:$F$144,MATCH(VLOOKUP($A120,PairList!$A$1:$C$104,2,0),'Feasibility Factor'!$C$5:$C$144,0),MATCH($B120,'Feasibility Factor'!$D$3:$F$3,0))),"")</f>
        <v>1</v>
      </c>
      <c r="E120" s="88">
        <f>IFERROR(INDEX(ESShip!$C$2:$C$99,MATCH(VLOOKUP($A120,PairList!$A$1:$C$104,3,0),ESShip!$A$2:$A$99,0)),"")</f>
        <v>0.99</v>
      </c>
      <c r="F120" s="88">
        <f t="shared" si="5"/>
        <v>1.0000000000000009E-2</v>
      </c>
      <c r="G120" s="89" t="str">
        <f t="shared" si="6"/>
        <v/>
      </c>
      <c r="H120" s="96" t="str">
        <f t="shared" si="7"/>
        <v>Multi-Family</v>
      </c>
      <c r="I120" s="97" t="str">
        <f t="shared" si="8"/>
        <v>B</v>
      </c>
      <c r="J120" s="97" t="s">
        <v>386</v>
      </c>
      <c r="K120" s="97" t="s">
        <v>386</v>
      </c>
      <c r="L120" s="97" t="s">
        <v>386</v>
      </c>
      <c r="M120" s="98">
        <f t="shared" si="9"/>
        <v>1.0000000000000009E-2</v>
      </c>
      <c r="N120" s="97"/>
    </row>
    <row r="121" spans="1:14">
      <c r="A121" t="s">
        <v>227</v>
      </c>
      <c r="B121" t="s">
        <v>316</v>
      </c>
      <c r="C121" t="s">
        <v>196</v>
      </c>
      <c r="D121" s="88">
        <f>IFERROR(IF(ISNUMBER(VLOOKUP($A121,PairList!$A$1:$C$104,2,0)),VLOOKUP($A121,PairList!$A$1:$C$104,2,0),INDEX('Feasibility Factor'!$D$5:$F$144,MATCH(VLOOKUP($A121,PairList!$A$1:$C$104,2,0),'Feasibility Factor'!$C$5:$C$144,0),MATCH($B121,'Feasibility Factor'!$D$3:$F$3,0))),"")</f>
        <v>1</v>
      </c>
      <c r="E121" s="88">
        <f>IFERROR(INDEX(ESShip!$C$2:$C$99,MATCH(VLOOKUP($A121,PairList!$A$1:$C$104,3,0),ESShip!$A$2:$A$99,0)),"")</f>
        <v>0.99</v>
      </c>
      <c r="F121" s="88">
        <f t="shared" si="5"/>
        <v>1.0000000000000009E-2</v>
      </c>
      <c r="G121" s="89" t="str">
        <f t="shared" si="6"/>
        <v/>
      </c>
      <c r="H121" s="96" t="str">
        <f t="shared" si="7"/>
        <v>Manufactured Home</v>
      </c>
      <c r="I121" s="97" t="str">
        <f t="shared" si="8"/>
        <v>B</v>
      </c>
      <c r="J121" s="97" t="s">
        <v>386</v>
      </c>
      <c r="K121" s="97" t="s">
        <v>386</v>
      </c>
      <c r="L121" s="97" t="s">
        <v>386</v>
      </c>
      <c r="M121" s="98">
        <f t="shared" si="9"/>
        <v>1.0000000000000009E-2</v>
      </c>
      <c r="N121" s="97"/>
    </row>
    <row r="122" spans="1:14">
      <c r="A122" t="s">
        <v>227</v>
      </c>
      <c r="B122" t="s">
        <v>88</v>
      </c>
      <c r="C122" t="s">
        <v>200</v>
      </c>
      <c r="D122" s="88">
        <f>IFERROR(IF(ISNUMBER(VLOOKUP($A122,PairList!$A$1:$C$104,2,0)),VLOOKUP($A122,PairList!$A$1:$C$104,2,0),INDEX('Feasibility Factor'!$D$5:$F$144,MATCH(VLOOKUP($A122,PairList!$A$1:$C$104,2,0),'Feasibility Factor'!$C$5:$C$144,0),MATCH($B122,'Feasibility Factor'!$D$3:$F$3,0))),"")</f>
        <v>1</v>
      </c>
      <c r="E122" s="88">
        <f>IFERROR(INDEX(ESShip!$C$2:$C$99,MATCH(VLOOKUP($A122,PairList!$A$1:$C$104,3,0),ESShip!$A$2:$A$99,0)),"")</f>
        <v>0.99</v>
      </c>
      <c r="F122" s="88">
        <f t="shared" si="5"/>
        <v>1.0000000000000009E-2</v>
      </c>
      <c r="G122" s="89" t="str">
        <f t="shared" si="6"/>
        <v/>
      </c>
      <c r="H122" s="96" t="str">
        <f t="shared" si="7"/>
        <v>Single-Family</v>
      </c>
      <c r="I122" s="97" t="str">
        <f t="shared" si="8"/>
        <v>E</v>
      </c>
      <c r="J122" s="97" t="s">
        <v>386</v>
      </c>
      <c r="K122" s="97" t="s">
        <v>386</v>
      </c>
      <c r="L122" s="97" t="s">
        <v>386</v>
      </c>
      <c r="M122" s="98">
        <f t="shared" si="9"/>
        <v>1.0000000000000009E-2</v>
      </c>
      <c r="N122" s="97"/>
    </row>
    <row r="123" spans="1:14">
      <c r="A123" t="s">
        <v>227</v>
      </c>
      <c r="B123" t="s">
        <v>199</v>
      </c>
      <c r="C123" t="s">
        <v>200</v>
      </c>
      <c r="D123" s="88">
        <f>IFERROR(IF(ISNUMBER(VLOOKUP($A123,PairList!$A$1:$C$104,2,0)),VLOOKUP($A123,PairList!$A$1:$C$104,2,0),INDEX('Feasibility Factor'!$D$5:$F$144,MATCH(VLOOKUP($A123,PairList!$A$1:$C$104,2,0),'Feasibility Factor'!$C$5:$C$144,0),MATCH($B123,'Feasibility Factor'!$D$3:$F$3,0))),"")</f>
        <v>1</v>
      </c>
      <c r="E123" s="88">
        <f>IFERROR(INDEX(ESShip!$C$2:$C$99,MATCH(VLOOKUP($A123,PairList!$A$1:$C$104,3,0),ESShip!$A$2:$A$99,0)),"")</f>
        <v>0.99</v>
      </c>
      <c r="F123" s="88">
        <f t="shared" si="5"/>
        <v>1.0000000000000009E-2</v>
      </c>
      <c r="G123" s="89" t="str">
        <f t="shared" si="6"/>
        <v/>
      </c>
      <c r="H123" s="96" t="str">
        <f t="shared" si="7"/>
        <v>Multi-Family</v>
      </c>
      <c r="I123" s="97" t="str">
        <f t="shared" si="8"/>
        <v>E</v>
      </c>
      <c r="J123" s="97" t="s">
        <v>386</v>
      </c>
      <c r="K123" s="97" t="s">
        <v>386</v>
      </c>
      <c r="L123" s="97" t="s">
        <v>386</v>
      </c>
      <c r="M123" s="98">
        <f t="shared" si="9"/>
        <v>1.0000000000000009E-2</v>
      </c>
      <c r="N123" s="97"/>
    </row>
    <row r="124" spans="1:14">
      <c r="A124" t="s">
        <v>227</v>
      </c>
      <c r="B124" t="s">
        <v>316</v>
      </c>
      <c r="C124" t="s">
        <v>200</v>
      </c>
      <c r="D124" s="88">
        <f>IFERROR(IF(ISNUMBER(VLOOKUP($A124,PairList!$A$1:$C$104,2,0)),VLOOKUP($A124,PairList!$A$1:$C$104,2,0),INDEX('Feasibility Factor'!$D$5:$F$144,MATCH(VLOOKUP($A124,PairList!$A$1:$C$104,2,0),'Feasibility Factor'!$C$5:$C$144,0),MATCH($B124,'Feasibility Factor'!$D$3:$F$3,0))),"")</f>
        <v>1</v>
      </c>
      <c r="E124" s="88">
        <f>IFERROR(INDEX(ESShip!$C$2:$C$99,MATCH(VLOOKUP($A124,PairList!$A$1:$C$104,3,0),ESShip!$A$2:$A$99,0)),"")</f>
        <v>0.99</v>
      </c>
      <c r="F124" s="88">
        <f t="shared" si="5"/>
        <v>1.0000000000000009E-2</v>
      </c>
      <c r="G124" s="89" t="str">
        <f t="shared" si="6"/>
        <v/>
      </c>
      <c r="H124" s="96" t="str">
        <f t="shared" si="7"/>
        <v>Manufactured Home</v>
      </c>
      <c r="I124" s="97" t="str">
        <f t="shared" si="8"/>
        <v>E</v>
      </c>
      <c r="J124" s="97" t="s">
        <v>386</v>
      </c>
      <c r="K124" s="97" t="s">
        <v>386</v>
      </c>
      <c r="L124" s="97" t="s">
        <v>386</v>
      </c>
      <c r="M124" s="98">
        <f t="shared" si="9"/>
        <v>1.0000000000000009E-2</v>
      </c>
      <c r="N124" s="97"/>
    </row>
    <row r="125" spans="1:14">
      <c r="A125" t="s">
        <v>227</v>
      </c>
      <c r="B125" t="s">
        <v>88</v>
      </c>
      <c r="C125" t="s">
        <v>201</v>
      </c>
      <c r="D125" s="88">
        <f>IFERROR(IF(ISNUMBER(VLOOKUP($A125,PairList!$A$1:$C$104,2,0)),VLOOKUP($A125,PairList!$A$1:$C$104,2,0),INDEX('Feasibility Factor'!$D$5:$F$144,MATCH(VLOOKUP($A125,PairList!$A$1:$C$104,2,0),'Feasibility Factor'!$C$5:$C$144,0),MATCH($B125,'Feasibility Factor'!$D$3:$F$3,0))),"")</f>
        <v>1</v>
      </c>
      <c r="E125" s="88">
        <f>IFERROR(INDEX(ESShip!$C$2:$C$99,MATCH(VLOOKUP($A125,PairList!$A$1:$C$104,3,0),ESShip!$A$2:$A$99,0)),"")</f>
        <v>0.99</v>
      </c>
      <c r="F125" s="88">
        <f t="shared" si="5"/>
        <v>1.0000000000000009E-2</v>
      </c>
      <c r="G125" s="89" t="str">
        <f t="shared" si="6"/>
        <v/>
      </c>
      <c r="H125" s="96" t="str">
        <f t="shared" si="7"/>
        <v>Single-Family</v>
      </c>
      <c r="I125" s="97" t="str">
        <f t="shared" si="8"/>
        <v>N</v>
      </c>
      <c r="J125" s="97" t="s">
        <v>386</v>
      </c>
      <c r="K125" s="97" t="s">
        <v>386</v>
      </c>
      <c r="L125" s="97" t="s">
        <v>386</v>
      </c>
      <c r="M125" s="98">
        <f t="shared" si="9"/>
        <v>1.0000000000000009E-2</v>
      </c>
      <c r="N125" s="97"/>
    </row>
    <row r="126" spans="1:14">
      <c r="A126" t="s">
        <v>227</v>
      </c>
      <c r="B126" t="s">
        <v>199</v>
      </c>
      <c r="C126" t="s">
        <v>201</v>
      </c>
      <c r="D126" s="88">
        <f>IFERROR(IF(ISNUMBER(VLOOKUP($A126,PairList!$A$1:$C$104,2,0)),VLOOKUP($A126,PairList!$A$1:$C$104,2,0),INDEX('Feasibility Factor'!$D$5:$F$144,MATCH(VLOOKUP($A126,PairList!$A$1:$C$104,2,0),'Feasibility Factor'!$C$5:$C$144,0),MATCH($B126,'Feasibility Factor'!$D$3:$F$3,0))),"")</f>
        <v>1</v>
      </c>
      <c r="E126" s="88">
        <f>IFERROR(INDEX(ESShip!$C$2:$C$99,MATCH(VLOOKUP($A126,PairList!$A$1:$C$104,3,0),ESShip!$A$2:$A$99,0)),"")</f>
        <v>0.99</v>
      </c>
      <c r="F126" s="88">
        <f t="shared" si="5"/>
        <v>1.0000000000000009E-2</v>
      </c>
      <c r="G126" s="89" t="str">
        <f t="shared" si="6"/>
        <v/>
      </c>
      <c r="H126" s="96" t="str">
        <f t="shared" si="7"/>
        <v>Multi-Family</v>
      </c>
      <c r="I126" s="97" t="str">
        <f t="shared" si="8"/>
        <v>N</v>
      </c>
      <c r="J126" s="97" t="s">
        <v>386</v>
      </c>
      <c r="K126" s="97" t="s">
        <v>386</v>
      </c>
      <c r="L126" s="97" t="s">
        <v>386</v>
      </c>
      <c r="M126" s="98">
        <f t="shared" si="9"/>
        <v>1.0000000000000009E-2</v>
      </c>
      <c r="N126" s="97"/>
    </row>
    <row r="127" spans="1:14">
      <c r="A127" t="s">
        <v>227</v>
      </c>
      <c r="B127" t="s">
        <v>316</v>
      </c>
      <c r="C127" t="s">
        <v>201</v>
      </c>
      <c r="D127" s="88">
        <f>IFERROR(IF(ISNUMBER(VLOOKUP($A127,PairList!$A$1:$C$104,2,0)),VLOOKUP($A127,PairList!$A$1:$C$104,2,0),INDEX('Feasibility Factor'!$D$5:$F$144,MATCH(VLOOKUP($A127,PairList!$A$1:$C$104,2,0),'Feasibility Factor'!$C$5:$C$144,0),MATCH($B127,'Feasibility Factor'!$D$3:$F$3,0))),"")</f>
        <v>1</v>
      </c>
      <c r="E127" s="88">
        <f>IFERROR(INDEX(ESShip!$C$2:$C$99,MATCH(VLOOKUP($A127,PairList!$A$1:$C$104,3,0),ESShip!$A$2:$A$99,0)),"")</f>
        <v>0.99</v>
      </c>
      <c r="F127" s="88">
        <f t="shared" si="5"/>
        <v>1.0000000000000009E-2</v>
      </c>
      <c r="G127" s="89" t="str">
        <f t="shared" si="6"/>
        <v/>
      </c>
      <c r="H127" s="96" t="str">
        <f t="shared" si="7"/>
        <v>Manufactured Home</v>
      </c>
      <c r="I127" s="97" t="str">
        <f t="shared" si="8"/>
        <v>N</v>
      </c>
      <c r="J127" s="97" t="s">
        <v>386</v>
      </c>
      <c r="K127" s="97" t="s">
        <v>386</v>
      </c>
      <c r="L127" s="97" t="s">
        <v>386</v>
      </c>
      <c r="M127" s="98">
        <f t="shared" si="9"/>
        <v>1.0000000000000009E-2</v>
      </c>
      <c r="N127" s="97"/>
    </row>
    <row r="128" spans="1:14">
      <c r="A128" t="s">
        <v>229</v>
      </c>
      <c r="B128" t="s">
        <v>88</v>
      </c>
      <c r="C128" t="s">
        <v>196</v>
      </c>
      <c r="D128" s="88">
        <f>IFERROR(IF(ISNUMBER(VLOOKUP($A128,PairList!$A$1:$C$104,2,0)),VLOOKUP($A128,PairList!$A$1:$C$104,2,0),INDEX('Feasibility Factor'!$D$5:$F$144,MATCH(VLOOKUP($A128,PairList!$A$1:$C$104,2,0),'Feasibility Factor'!$C$5:$C$144,0),MATCH($B128,'Feasibility Factor'!$D$3:$F$3,0))),"")</f>
        <v>1</v>
      </c>
      <c r="E128" s="88">
        <f>IFERROR(INDEX(ESShip!$C$2:$C$99,MATCH(VLOOKUP($A128,PairList!$A$1:$C$104,3,0),ESShip!$A$2:$A$99,0)),"")</f>
        <v>0.65</v>
      </c>
      <c r="F128" s="88">
        <f t="shared" si="5"/>
        <v>0.35</v>
      </c>
      <c r="G128" s="89" t="str">
        <f t="shared" si="6"/>
        <v/>
      </c>
      <c r="H128" s="96" t="str">
        <f t="shared" si="7"/>
        <v>Single-Family</v>
      </c>
      <c r="I128" s="97" t="str">
        <f t="shared" si="8"/>
        <v>B</v>
      </c>
      <c r="J128" s="97" t="s">
        <v>386</v>
      </c>
      <c r="K128" s="97" t="s">
        <v>386</v>
      </c>
      <c r="L128" s="97" t="s">
        <v>386</v>
      </c>
      <c r="M128" s="98">
        <f t="shared" si="9"/>
        <v>0.35</v>
      </c>
      <c r="N128" s="97"/>
    </row>
    <row r="129" spans="1:14">
      <c r="A129" t="s">
        <v>229</v>
      </c>
      <c r="B129" t="s">
        <v>199</v>
      </c>
      <c r="C129" t="s">
        <v>196</v>
      </c>
      <c r="D129" s="88">
        <f>IFERROR(IF(ISNUMBER(VLOOKUP($A129,PairList!$A$1:$C$104,2,0)),VLOOKUP($A129,PairList!$A$1:$C$104,2,0),INDEX('Feasibility Factor'!$D$5:$F$144,MATCH(VLOOKUP($A129,PairList!$A$1:$C$104,2,0),'Feasibility Factor'!$C$5:$C$144,0),MATCH($B129,'Feasibility Factor'!$D$3:$F$3,0))),"")</f>
        <v>1</v>
      </c>
      <c r="E129" s="88">
        <f>IFERROR(INDEX(ESShip!$C$2:$C$99,MATCH(VLOOKUP($A129,PairList!$A$1:$C$104,3,0),ESShip!$A$2:$A$99,0)),"")</f>
        <v>0.65</v>
      </c>
      <c r="F129" s="88">
        <f t="shared" si="5"/>
        <v>0.35</v>
      </c>
      <c r="G129" s="89" t="str">
        <f t="shared" si="6"/>
        <v/>
      </c>
      <c r="H129" s="96" t="str">
        <f t="shared" si="7"/>
        <v>Multi-Family</v>
      </c>
      <c r="I129" s="97" t="str">
        <f t="shared" si="8"/>
        <v>B</v>
      </c>
      <c r="J129" s="97" t="s">
        <v>386</v>
      </c>
      <c r="K129" s="97" t="s">
        <v>386</v>
      </c>
      <c r="L129" s="97" t="s">
        <v>386</v>
      </c>
      <c r="M129" s="98">
        <f t="shared" si="9"/>
        <v>0.35</v>
      </c>
      <c r="N129" s="97"/>
    </row>
    <row r="130" spans="1:14">
      <c r="A130" t="s">
        <v>229</v>
      </c>
      <c r="B130" t="s">
        <v>316</v>
      </c>
      <c r="C130" t="s">
        <v>196</v>
      </c>
      <c r="D130" s="88">
        <f>IFERROR(IF(ISNUMBER(VLOOKUP($A130,PairList!$A$1:$C$104,2,0)),VLOOKUP($A130,PairList!$A$1:$C$104,2,0),INDEX('Feasibility Factor'!$D$5:$F$144,MATCH(VLOOKUP($A130,PairList!$A$1:$C$104,2,0),'Feasibility Factor'!$C$5:$C$144,0),MATCH($B130,'Feasibility Factor'!$D$3:$F$3,0))),"")</f>
        <v>1</v>
      </c>
      <c r="E130" s="88">
        <f>IFERROR(INDEX(ESShip!$C$2:$C$99,MATCH(VLOOKUP($A130,PairList!$A$1:$C$104,3,0),ESShip!$A$2:$A$99,0)),"")</f>
        <v>0.65</v>
      </c>
      <c r="F130" s="88">
        <f t="shared" si="5"/>
        <v>0.35</v>
      </c>
      <c r="G130" s="89" t="str">
        <f t="shared" si="6"/>
        <v/>
      </c>
      <c r="H130" s="96" t="str">
        <f t="shared" si="7"/>
        <v>Manufactured Home</v>
      </c>
      <c r="I130" s="97" t="str">
        <f t="shared" si="8"/>
        <v>B</v>
      </c>
      <c r="J130" s="97" t="s">
        <v>386</v>
      </c>
      <c r="K130" s="97" t="s">
        <v>386</v>
      </c>
      <c r="L130" s="97" t="s">
        <v>386</v>
      </c>
      <c r="M130" s="98">
        <f t="shared" si="9"/>
        <v>0.35</v>
      </c>
      <c r="N130" s="97"/>
    </row>
    <row r="131" spans="1:14">
      <c r="A131" t="s">
        <v>229</v>
      </c>
      <c r="B131" t="s">
        <v>88</v>
      </c>
      <c r="C131" t="s">
        <v>200</v>
      </c>
      <c r="D131" s="88">
        <f>IFERROR(IF(ISNUMBER(VLOOKUP($A131,PairList!$A$1:$C$104,2,0)),VLOOKUP($A131,PairList!$A$1:$C$104,2,0),INDEX('Feasibility Factor'!$D$5:$F$144,MATCH(VLOOKUP($A131,PairList!$A$1:$C$104,2,0),'Feasibility Factor'!$C$5:$C$144,0),MATCH($B131,'Feasibility Factor'!$D$3:$F$3,0))),"")</f>
        <v>1</v>
      </c>
      <c r="E131" s="88">
        <f>IFERROR(INDEX(ESShip!$C$2:$C$99,MATCH(VLOOKUP($A131,PairList!$A$1:$C$104,3,0),ESShip!$A$2:$A$99,0)),"")</f>
        <v>0.65</v>
      </c>
      <c r="F131" s="88">
        <f t="shared" ref="F131:F194" si="10">IFERROR($D131*(1-$E131),"")</f>
        <v>0.35</v>
      </c>
      <c r="G131" s="89" t="str">
        <f t="shared" ref="G131:G194" si="11">IF($A131&lt;&gt;"",IF($F131="","X",""),"")</f>
        <v/>
      </c>
      <c r="H131" s="96" t="str">
        <f t="shared" ref="H131:H194" si="12">IF($B131="Single Family","Single-Family",$B131)</f>
        <v>Single-Family</v>
      </c>
      <c r="I131" s="97" t="str">
        <f t="shared" ref="I131:I194" si="13">IF(LEFT($C131,1)="T","B",LEFT($C131,1))</f>
        <v>E</v>
      </c>
      <c r="J131" s="97" t="s">
        <v>386</v>
      </c>
      <c r="K131" s="97" t="s">
        <v>386</v>
      </c>
      <c r="L131" s="97" t="s">
        <v>386</v>
      </c>
      <c r="M131" s="98">
        <f t="shared" ref="M131:M194" si="14">IF(AND($F131&lt;&gt;"",$L131&lt;&gt;""),MIN($F131,$L131),MAX($F131,$L131))</f>
        <v>0.35</v>
      </c>
      <c r="N131" s="97"/>
    </row>
    <row r="132" spans="1:14">
      <c r="A132" t="s">
        <v>229</v>
      </c>
      <c r="B132" t="s">
        <v>199</v>
      </c>
      <c r="C132" t="s">
        <v>200</v>
      </c>
      <c r="D132" s="88">
        <f>IFERROR(IF(ISNUMBER(VLOOKUP($A132,PairList!$A$1:$C$104,2,0)),VLOOKUP($A132,PairList!$A$1:$C$104,2,0),INDEX('Feasibility Factor'!$D$5:$F$144,MATCH(VLOOKUP($A132,PairList!$A$1:$C$104,2,0),'Feasibility Factor'!$C$5:$C$144,0),MATCH($B132,'Feasibility Factor'!$D$3:$F$3,0))),"")</f>
        <v>1</v>
      </c>
      <c r="E132" s="88">
        <f>IFERROR(INDEX(ESShip!$C$2:$C$99,MATCH(VLOOKUP($A132,PairList!$A$1:$C$104,3,0),ESShip!$A$2:$A$99,0)),"")</f>
        <v>0.65</v>
      </c>
      <c r="F132" s="88">
        <f t="shared" si="10"/>
        <v>0.35</v>
      </c>
      <c r="G132" s="89" t="str">
        <f t="shared" si="11"/>
        <v/>
      </c>
      <c r="H132" s="96" t="str">
        <f t="shared" si="12"/>
        <v>Multi-Family</v>
      </c>
      <c r="I132" s="97" t="str">
        <f t="shared" si="13"/>
        <v>E</v>
      </c>
      <c r="J132" s="97" t="s">
        <v>386</v>
      </c>
      <c r="K132" s="97" t="s">
        <v>386</v>
      </c>
      <c r="L132" s="97" t="s">
        <v>386</v>
      </c>
      <c r="M132" s="98">
        <f t="shared" si="14"/>
        <v>0.35</v>
      </c>
      <c r="N132" s="97"/>
    </row>
    <row r="133" spans="1:14">
      <c r="A133" t="s">
        <v>229</v>
      </c>
      <c r="B133" t="s">
        <v>316</v>
      </c>
      <c r="C133" t="s">
        <v>200</v>
      </c>
      <c r="D133" s="88">
        <f>IFERROR(IF(ISNUMBER(VLOOKUP($A133,PairList!$A$1:$C$104,2,0)),VLOOKUP($A133,PairList!$A$1:$C$104,2,0),INDEX('Feasibility Factor'!$D$5:$F$144,MATCH(VLOOKUP($A133,PairList!$A$1:$C$104,2,0),'Feasibility Factor'!$C$5:$C$144,0),MATCH($B133,'Feasibility Factor'!$D$3:$F$3,0))),"")</f>
        <v>1</v>
      </c>
      <c r="E133" s="88">
        <f>IFERROR(INDEX(ESShip!$C$2:$C$99,MATCH(VLOOKUP($A133,PairList!$A$1:$C$104,3,0),ESShip!$A$2:$A$99,0)),"")</f>
        <v>0.65</v>
      </c>
      <c r="F133" s="88">
        <f t="shared" si="10"/>
        <v>0.35</v>
      </c>
      <c r="G133" s="89" t="str">
        <f t="shared" si="11"/>
        <v/>
      </c>
      <c r="H133" s="96" t="str">
        <f t="shared" si="12"/>
        <v>Manufactured Home</v>
      </c>
      <c r="I133" s="97" t="str">
        <f t="shared" si="13"/>
        <v>E</v>
      </c>
      <c r="J133" s="97" t="s">
        <v>386</v>
      </c>
      <c r="K133" s="97" t="s">
        <v>386</v>
      </c>
      <c r="L133" s="97" t="s">
        <v>386</v>
      </c>
      <c r="M133" s="98">
        <f t="shared" si="14"/>
        <v>0.35</v>
      </c>
      <c r="N133" s="97"/>
    </row>
    <row r="134" spans="1:14">
      <c r="A134" t="s">
        <v>229</v>
      </c>
      <c r="B134" t="s">
        <v>88</v>
      </c>
      <c r="C134" t="s">
        <v>201</v>
      </c>
      <c r="D134" s="88">
        <f>IFERROR(IF(ISNUMBER(VLOOKUP($A134,PairList!$A$1:$C$104,2,0)),VLOOKUP($A134,PairList!$A$1:$C$104,2,0),INDEX('Feasibility Factor'!$D$5:$F$144,MATCH(VLOOKUP($A134,PairList!$A$1:$C$104,2,0),'Feasibility Factor'!$C$5:$C$144,0),MATCH($B134,'Feasibility Factor'!$D$3:$F$3,0))),"")</f>
        <v>1</v>
      </c>
      <c r="E134" s="88">
        <f>IFERROR(INDEX(ESShip!$C$2:$C$99,MATCH(VLOOKUP($A134,PairList!$A$1:$C$104,3,0),ESShip!$A$2:$A$99,0)),"")</f>
        <v>0.65</v>
      </c>
      <c r="F134" s="88">
        <f t="shared" si="10"/>
        <v>0.35</v>
      </c>
      <c r="G134" s="89" t="str">
        <f t="shared" si="11"/>
        <v/>
      </c>
      <c r="H134" s="96" t="str">
        <f t="shared" si="12"/>
        <v>Single-Family</v>
      </c>
      <c r="I134" s="97" t="str">
        <f t="shared" si="13"/>
        <v>N</v>
      </c>
      <c r="J134" s="97" t="s">
        <v>386</v>
      </c>
      <c r="K134" s="97" t="s">
        <v>386</v>
      </c>
      <c r="L134" s="97" t="s">
        <v>386</v>
      </c>
      <c r="M134" s="98">
        <f t="shared" si="14"/>
        <v>0.35</v>
      </c>
      <c r="N134" s="97"/>
    </row>
    <row r="135" spans="1:14">
      <c r="A135" t="s">
        <v>229</v>
      </c>
      <c r="B135" t="s">
        <v>199</v>
      </c>
      <c r="C135" t="s">
        <v>201</v>
      </c>
      <c r="D135" s="88">
        <f>IFERROR(IF(ISNUMBER(VLOOKUP($A135,PairList!$A$1:$C$104,2,0)),VLOOKUP($A135,PairList!$A$1:$C$104,2,0),INDEX('Feasibility Factor'!$D$5:$F$144,MATCH(VLOOKUP($A135,PairList!$A$1:$C$104,2,0),'Feasibility Factor'!$C$5:$C$144,0),MATCH($B135,'Feasibility Factor'!$D$3:$F$3,0))),"")</f>
        <v>1</v>
      </c>
      <c r="E135" s="88">
        <f>IFERROR(INDEX(ESShip!$C$2:$C$99,MATCH(VLOOKUP($A135,PairList!$A$1:$C$104,3,0),ESShip!$A$2:$A$99,0)),"")</f>
        <v>0.65</v>
      </c>
      <c r="F135" s="88">
        <f t="shared" si="10"/>
        <v>0.35</v>
      </c>
      <c r="G135" s="89" t="str">
        <f t="shared" si="11"/>
        <v/>
      </c>
      <c r="H135" s="96" t="str">
        <f t="shared" si="12"/>
        <v>Multi-Family</v>
      </c>
      <c r="I135" s="97" t="str">
        <f t="shared" si="13"/>
        <v>N</v>
      </c>
      <c r="J135" s="97" t="s">
        <v>386</v>
      </c>
      <c r="K135" s="97" t="s">
        <v>386</v>
      </c>
      <c r="L135" s="97" t="s">
        <v>386</v>
      </c>
      <c r="M135" s="98">
        <f t="shared" si="14"/>
        <v>0.35</v>
      </c>
      <c r="N135" s="97"/>
    </row>
    <row r="136" spans="1:14">
      <c r="A136" t="s">
        <v>229</v>
      </c>
      <c r="B136" t="s">
        <v>316</v>
      </c>
      <c r="C136" t="s">
        <v>201</v>
      </c>
      <c r="D136" s="88">
        <f>IFERROR(IF(ISNUMBER(VLOOKUP($A136,PairList!$A$1:$C$104,2,0)),VLOOKUP($A136,PairList!$A$1:$C$104,2,0),INDEX('Feasibility Factor'!$D$5:$F$144,MATCH(VLOOKUP($A136,PairList!$A$1:$C$104,2,0),'Feasibility Factor'!$C$5:$C$144,0),MATCH($B136,'Feasibility Factor'!$D$3:$F$3,0))),"")</f>
        <v>1</v>
      </c>
      <c r="E136" s="88">
        <f>IFERROR(INDEX(ESShip!$C$2:$C$99,MATCH(VLOOKUP($A136,PairList!$A$1:$C$104,3,0),ESShip!$A$2:$A$99,0)),"")</f>
        <v>0.65</v>
      </c>
      <c r="F136" s="88">
        <f t="shared" si="10"/>
        <v>0.35</v>
      </c>
      <c r="G136" s="89" t="str">
        <f t="shared" si="11"/>
        <v/>
      </c>
      <c r="H136" s="96" t="str">
        <f t="shared" si="12"/>
        <v>Manufactured Home</v>
      </c>
      <c r="I136" s="97" t="str">
        <f t="shared" si="13"/>
        <v>N</v>
      </c>
      <c r="J136" s="97" t="s">
        <v>386</v>
      </c>
      <c r="K136" s="97" t="s">
        <v>386</v>
      </c>
      <c r="L136" s="97" t="s">
        <v>386</v>
      </c>
      <c r="M136" s="98">
        <f t="shared" si="14"/>
        <v>0.35</v>
      </c>
      <c r="N136" s="97"/>
    </row>
    <row r="137" spans="1:14">
      <c r="A137" t="s">
        <v>170</v>
      </c>
      <c r="B137" t="s">
        <v>88</v>
      </c>
      <c r="C137" t="s">
        <v>196</v>
      </c>
      <c r="D137" s="88">
        <f>IFERROR(IF(ISNUMBER(VLOOKUP($A137,PairList!$A$1:$C$104,2,0)),VLOOKUP($A137,PairList!$A$1:$C$104,2,0),INDEX('Feasibility Factor'!$D$5:$F$144,MATCH(VLOOKUP($A137,PairList!$A$1:$C$104,2,0),'Feasibility Factor'!$C$5:$C$144,0),MATCH($B137,'Feasibility Factor'!$D$3:$F$3,0))),"")</f>
        <v>1</v>
      </c>
      <c r="E137" s="88">
        <f>IFERROR(INDEX(ESShip!$C$2:$C$99,MATCH(VLOOKUP($A137,PairList!$A$1:$C$104,3,0),ESShip!$A$2:$A$99,0)),"")</f>
        <v>0.57999999999999996</v>
      </c>
      <c r="F137" s="88">
        <f t="shared" si="10"/>
        <v>0.42000000000000004</v>
      </c>
      <c r="G137" s="89" t="str">
        <f t="shared" si="11"/>
        <v/>
      </c>
      <c r="H137" s="96" t="str">
        <f t="shared" si="12"/>
        <v>Single-Family</v>
      </c>
      <c r="I137" s="97" t="str">
        <f t="shared" si="13"/>
        <v>B</v>
      </c>
      <c r="J137" s="97" t="s">
        <v>386</v>
      </c>
      <c r="K137" s="97" t="s">
        <v>386</v>
      </c>
      <c r="L137" s="97" t="s">
        <v>386</v>
      </c>
      <c r="M137" s="98">
        <f t="shared" si="14"/>
        <v>0.42000000000000004</v>
      </c>
      <c r="N137" s="97"/>
    </row>
    <row r="138" spans="1:14">
      <c r="A138" t="s">
        <v>170</v>
      </c>
      <c r="B138" t="s">
        <v>199</v>
      </c>
      <c r="C138" t="s">
        <v>196</v>
      </c>
      <c r="D138" s="88">
        <f>IFERROR(IF(ISNUMBER(VLOOKUP($A138,PairList!$A$1:$C$104,2,0)),VLOOKUP($A138,PairList!$A$1:$C$104,2,0),INDEX('Feasibility Factor'!$D$5:$F$144,MATCH(VLOOKUP($A138,PairList!$A$1:$C$104,2,0),'Feasibility Factor'!$C$5:$C$144,0),MATCH($B138,'Feasibility Factor'!$D$3:$F$3,0))),"")</f>
        <v>1</v>
      </c>
      <c r="E138" s="88">
        <f>IFERROR(INDEX(ESShip!$C$2:$C$99,MATCH(VLOOKUP($A138,PairList!$A$1:$C$104,3,0),ESShip!$A$2:$A$99,0)),"")</f>
        <v>0.57999999999999996</v>
      </c>
      <c r="F138" s="88">
        <f t="shared" si="10"/>
        <v>0.42000000000000004</v>
      </c>
      <c r="G138" s="89" t="str">
        <f t="shared" si="11"/>
        <v/>
      </c>
      <c r="H138" s="96" t="str">
        <f t="shared" si="12"/>
        <v>Multi-Family</v>
      </c>
      <c r="I138" s="97" t="str">
        <f t="shared" si="13"/>
        <v>B</v>
      </c>
      <c r="J138" s="97" t="s">
        <v>386</v>
      </c>
      <c r="K138" s="97" t="s">
        <v>386</v>
      </c>
      <c r="L138" s="97" t="s">
        <v>386</v>
      </c>
      <c r="M138" s="98">
        <f t="shared" si="14"/>
        <v>0.42000000000000004</v>
      </c>
      <c r="N138" s="97"/>
    </row>
    <row r="139" spans="1:14">
      <c r="A139" t="s">
        <v>170</v>
      </c>
      <c r="B139" t="s">
        <v>316</v>
      </c>
      <c r="C139" t="s">
        <v>196</v>
      </c>
      <c r="D139" s="88">
        <f>IFERROR(IF(ISNUMBER(VLOOKUP($A139,PairList!$A$1:$C$104,2,0)),VLOOKUP($A139,PairList!$A$1:$C$104,2,0),INDEX('Feasibility Factor'!$D$5:$F$144,MATCH(VLOOKUP($A139,PairList!$A$1:$C$104,2,0),'Feasibility Factor'!$C$5:$C$144,0),MATCH($B139,'Feasibility Factor'!$D$3:$F$3,0))),"")</f>
        <v>1</v>
      </c>
      <c r="E139" s="88">
        <f>IFERROR(INDEX(ESShip!$C$2:$C$99,MATCH(VLOOKUP($A139,PairList!$A$1:$C$104,3,0),ESShip!$A$2:$A$99,0)),"")</f>
        <v>0.57999999999999996</v>
      </c>
      <c r="F139" s="88">
        <f t="shared" si="10"/>
        <v>0.42000000000000004</v>
      </c>
      <c r="G139" s="89" t="str">
        <f t="shared" si="11"/>
        <v/>
      </c>
      <c r="H139" s="96" t="str">
        <f t="shared" si="12"/>
        <v>Manufactured Home</v>
      </c>
      <c r="I139" s="97" t="str">
        <f t="shared" si="13"/>
        <v>B</v>
      </c>
      <c r="J139" s="97" t="s">
        <v>386</v>
      </c>
      <c r="K139" s="97" t="s">
        <v>386</v>
      </c>
      <c r="L139" s="97" t="s">
        <v>386</v>
      </c>
      <c r="M139" s="98">
        <f t="shared" si="14"/>
        <v>0.42000000000000004</v>
      </c>
      <c r="N139" s="97"/>
    </row>
    <row r="140" spans="1:14">
      <c r="A140" t="s">
        <v>170</v>
      </c>
      <c r="B140" t="s">
        <v>88</v>
      </c>
      <c r="C140" t="s">
        <v>200</v>
      </c>
      <c r="D140" s="88">
        <f>IFERROR(IF(ISNUMBER(VLOOKUP($A140,PairList!$A$1:$C$104,2,0)),VLOOKUP($A140,PairList!$A$1:$C$104,2,0),INDEX('Feasibility Factor'!$D$5:$F$144,MATCH(VLOOKUP($A140,PairList!$A$1:$C$104,2,0),'Feasibility Factor'!$C$5:$C$144,0),MATCH($B140,'Feasibility Factor'!$D$3:$F$3,0))),"")</f>
        <v>1</v>
      </c>
      <c r="E140" s="88">
        <f>IFERROR(INDEX(ESShip!$C$2:$C$99,MATCH(VLOOKUP($A140,PairList!$A$1:$C$104,3,0),ESShip!$A$2:$A$99,0)),"")</f>
        <v>0.57999999999999996</v>
      </c>
      <c r="F140" s="88">
        <f t="shared" si="10"/>
        <v>0.42000000000000004</v>
      </c>
      <c r="G140" s="89" t="str">
        <f t="shared" si="11"/>
        <v/>
      </c>
      <c r="H140" s="96" t="str">
        <f t="shared" si="12"/>
        <v>Single-Family</v>
      </c>
      <c r="I140" s="97" t="str">
        <f t="shared" si="13"/>
        <v>E</v>
      </c>
      <c r="J140" s="97" t="s">
        <v>386</v>
      </c>
      <c r="K140" s="97" t="s">
        <v>386</v>
      </c>
      <c r="L140" s="97" t="s">
        <v>386</v>
      </c>
      <c r="M140" s="98">
        <f t="shared" si="14"/>
        <v>0.42000000000000004</v>
      </c>
      <c r="N140" s="97"/>
    </row>
    <row r="141" spans="1:14">
      <c r="A141" t="s">
        <v>170</v>
      </c>
      <c r="B141" t="s">
        <v>199</v>
      </c>
      <c r="C141" t="s">
        <v>200</v>
      </c>
      <c r="D141" s="88">
        <f>IFERROR(IF(ISNUMBER(VLOOKUP($A141,PairList!$A$1:$C$104,2,0)),VLOOKUP($A141,PairList!$A$1:$C$104,2,0),INDEX('Feasibility Factor'!$D$5:$F$144,MATCH(VLOOKUP($A141,PairList!$A$1:$C$104,2,0),'Feasibility Factor'!$C$5:$C$144,0),MATCH($B141,'Feasibility Factor'!$D$3:$F$3,0))),"")</f>
        <v>1</v>
      </c>
      <c r="E141" s="88">
        <f>IFERROR(INDEX(ESShip!$C$2:$C$99,MATCH(VLOOKUP($A141,PairList!$A$1:$C$104,3,0),ESShip!$A$2:$A$99,0)),"")</f>
        <v>0.57999999999999996</v>
      </c>
      <c r="F141" s="88">
        <f t="shared" si="10"/>
        <v>0.42000000000000004</v>
      </c>
      <c r="G141" s="89" t="str">
        <f t="shared" si="11"/>
        <v/>
      </c>
      <c r="H141" s="96" t="str">
        <f t="shared" si="12"/>
        <v>Multi-Family</v>
      </c>
      <c r="I141" s="97" t="str">
        <f t="shared" si="13"/>
        <v>E</v>
      </c>
      <c r="J141" s="97" t="s">
        <v>386</v>
      </c>
      <c r="K141" s="97" t="s">
        <v>386</v>
      </c>
      <c r="L141" s="97" t="s">
        <v>386</v>
      </c>
      <c r="M141" s="98">
        <f t="shared" si="14"/>
        <v>0.42000000000000004</v>
      </c>
      <c r="N141" s="97"/>
    </row>
    <row r="142" spans="1:14">
      <c r="A142" t="s">
        <v>170</v>
      </c>
      <c r="B142" t="s">
        <v>316</v>
      </c>
      <c r="C142" t="s">
        <v>200</v>
      </c>
      <c r="D142" s="88">
        <f>IFERROR(IF(ISNUMBER(VLOOKUP($A142,PairList!$A$1:$C$104,2,0)),VLOOKUP($A142,PairList!$A$1:$C$104,2,0),INDEX('Feasibility Factor'!$D$5:$F$144,MATCH(VLOOKUP($A142,PairList!$A$1:$C$104,2,0),'Feasibility Factor'!$C$5:$C$144,0),MATCH($B142,'Feasibility Factor'!$D$3:$F$3,0))),"")</f>
        <v>1</v>
      </c>
      <c r="E142" s="88">
        <f>IFERROR(INDEX(ESShip!$C$2:$C$99,MATCH(VLOOKUP($A142,PairList!$A$1:$C$104,3,0),ESShip!$A$2:$A$99,0)),"")</f>
        <v>0.57999999999999996</v>
      </c>
      <c r="F142" s="88">
        <f t="shared" si="10"/>
        <v>0.42000000000000004</v>
      </c>
      <c r="G142" s="89" t="str">
        <f t="shared" si="11"/>
        <v/>
      </c>
      <c r="H142" s="96" t="str">
        <f t="shared" si="12"/>
        <v>Manufactured Home</v>
      </c>
      <c r="I142" s="97" t="str">
        <f t="shared" si="13"/>
        <v>E</v>
      </c>
      <c r="J142" s="97" t="s">
        <v>386</v>
      </c>
      <c r="K142" s="97" t="s">
        <v>386</v>
      </c>
      <c r="L142" s="97" t="s">
        <v>386</v>
      </c>
      <c r="M142" s="98">
        <f t="shared" si="14"/>
        <v>0.42000000000000004</v>
      </c>
      <c r="N142" s="97"/>
    </row>
    <row r="143" spans="1:14">
      <c r="A143" t="s">
        <v>170</v>
      </c>
      <c r="B143" t="s">
        <v>88</v>
      </c>
      <c r="C143" t="s">
        <v>201</v>
      </c>
      <c r="D143" s="88">
        <f>IFERROR(IF(ISNUMBER(VLOOKUP($A143,PairList!$A$1:$C$104,2,0)),VLOOKUP($A143,PairList!$A$1:$C$104,2,0),INDEX('Feasibility Factor'!$D$5:$F$144,MATCH(VLOOKUP($A143,PairList!$A$1:$C$104,2,0),'Feasibility Factor'!$C$5:$C$144,0),MATCH($B143,'Feasibility Factor'!$D$3:$F$3,0))),"")</f>
        <v>1</v>
      </c>
      <c r="E143" s="88">
        <f>IFERROR(INDEX(ESShip!$C$2:$C$99,MATCH(VLOOKUP($A143,PairList!$A$1:$C$104,3,0),ESShip!$A$2:$A$99,0)),"")</f>
        <v>0.57999999999999996</v>
      </c>
      <c r="F143" s="88">
        <f t="shared" si="10"/>
        <v>0.42000000000000004</v>
      </c>
      <c r="G143" s="89" t="str">
        <f t="shared" si="11"/>
        <v/>
      </c>
      <c r="H143" s="96" t="str">
        <f t="shared" si="12"/>
        <v>Single-Family</v>
      </c>
      <c r="I143" s="97" t="str">
        <f t="shared" si="13"/>
        <v>N</v>
      </c>
      <c r="J143" s="97" t="s">
        <v>386</v>
      </c>
      <c r="K143" s="97" t="s">
        <v>386</v>
      </c>
      <c r="L143" s="97" t="s">
        <v>386</v>
      </c>
      <c r="M143" s="98">
        <f t="shared" si="14"/>
        <v>0.42000000000000004</v>
      </c>
      <c r="N143" s="97"/>
    </row>
    <row r="144" spans="1:14">
      <c r="A144" t="s">
        <v>170</v>
      </c>
      <c r="B144" t="s">
        <v>199</v>
      </c>
      <c r="C144" t="s">
        <v>201</v>
      </c>
      <c r="D144" s="88">
        <f>IFERROR(IF(ISNUMBER(VLOOKUP($A144,PairList!$A$1:$C$104,2,0)),VLOOKUP($A144,PairList!$A$1:$C$104,2,0),INDEX('Feasibility Factor'!$D$5:$F$144,MATCH(VLOOKUP($A144,PairList!$A$1:$C$104,2,0),'Feasibility Factor'!$C$5:$C$144,0),MATCH($B144,'Feasibility Factor'!$D$3:$F$3,0))),"")</f>
        <v>1</v>
      </c>
      <c r="E144" s="88">
        <f>IFERROR(INDEX(ESShip!$C$2:$C$99,MATCH(VLOOKUP($A144,PairList!$A$1:$C$104,3,0),ESShip!$A$2:$A$99,0)),"")</f>
        <v>0.57999999999999996</v>
      </c>
      <c r="F144" s="88">
        <f t="shared" si="10"/>
        <v>0.42000000000000004</v>
      </c>
      <c r="G144" s="89" t="str">
        <f t="shared" si="11"/>
        <v/>
      </c>
      <c r="H144" s="96" t="str">
        <f t="shared" si="12"/>
        <v>Multi-Family</v>
      </c>
      <c r="I144" s="97" t="str">
        <f t="shared" si="13"/>
        <v>N</v>
      </c>
      <c r="J144" s="97" t="s">
        <v>386</v>
      </c>
      <c r="K144" s="97" t="s">
        <v>386</v>
      </c>
      <c r="L144" s="97" t="s">
        <v>386</v>
      </c>
      <c r="M144" s="98">
        <f t="shared" si="14"/>
        <v>0.42000000000000004</v>
      </c>
      <c r="N144" s="97"/>
    </row>
    <row r="145" spans="1:14">
      <c r="A145" t="s">
        <v>170</v>
      </c>
      <c r="B145" t="s">
        <v>316</v>
      </c>
      <c r="C145" t="s">
        <v>201</v>
      </c>
      <c r="D145" s="88">
        <f>IFERROR(IF(ISNUMBER(VLOOKUP($A145,PairList!$A$1:$C$104,2,0)),VLOOKUP($A145,PairList!$A$1:$C$104,2,0),INDEX('Feasibility Factor'!$D$5:$F$144,MATCH(VLOOKUP($A145,PairList!$A$1:$C$104,2,0),'Feasibility Factor'!$C$5:$C$144,0),MATCH($B145,'Feasibility Factor'!$D$3:$F$3,0))),"")</f>
        <v>1</v>
      </c>
      <c r="E145" s="88">
        <f>IFERROR(INDEX(ESShip!$C$2:$C$99,MATCH(VLOOKUP($A145,PairList!$A$1:$C$104,3,0),ESShip!$A$2:$A$99,0)),"")</f>
        <v>0.57999999999999996</v>
      </c>
      <c r="F145" s="88">
        <f t="shared" si="10"/>
        <v>0.42000000000000004</v>
      </c>
      <c r="G145" s="89" t="str">
        <f t="shared" si="11"/>
        <v/>
      </c>
      <c r="H145" s="96" t="str">
        <f t="shared" si="12"/>
        <v>Manufactured Home</v>
      </c>
      <c r="I145" s="97" t="str">
        <f t="shared" si="13"/>
        <v>N</v>
      </c>
      <c r="J145" s="97" t="s">
        <v>386</v>
      </c>
      <c r="K145" s="97" t="s">
        <v>386</v>
      </c>
      <c r="L145" s="97" t="s">
        <v>386</v>
      </c>
      <c r="M145" s="98">
        <f t="shared" si="14"/>
        <v>0.42000000000000004</v>
      </c>
      <c r="N145" s="97"/>
    </row>
    <row r="146" spans="1:14">
      <c r="A146" t="s">
        <v>231</v>
      </c>
      <c r="B146" t="s">
        <v>88</v>
      </c>
      <c r="C146" t="s">
        <v>196</v>
      </c>
      <c r="D146" s="88" t="str">
        <f>IFERROR(IF(ISNUMBER(VLOOKUP($A146,PairList!$A$1:$C$104,2,0)),VLOOKUP($A146,PairList!$A$1:$C$104,2,0),INDEX('Feasibility Factor'!$D$5:$F$144,MATCH(VLOOKUP($A146,PairList!$A$1:$C$104,2,0),'Feasibility Factor'!$C$5:$C$144,0),MATCH($B146,'Feasibility Factor'!$D$3:$F$3,0))),"")</f>
        <v/>
      </c>
      <c r="E146" s="88" t="str">
        <f>IFERROR(INDEX(ESShip!$C$2:$C$99,MATCH(VLOOKUP($A146,PairList!$A$1:$C$104,3,0),ESShip!$A$2:$A$99,0)),"")</f>
        <v/>
      </c>
      <c r="F146" s="88" t="str">
        <f t="shared" si="10"/>
        <v/>
      </c>
      <c r="G146" s="89" t="str">
        <f t="shared" si="11"/>
        <v>X</v>
      </c>
      <c r="H146" s="96" t="str">
        <f t="shared" si="12"/>
        <v>Single-Family</v>
      </c>
      <c r="I146" s="97" t="str">
        <f t="shared" si="13"/>
        <v>B</v>
      </c>
      <c r="J146" s="97">
        <v>0.9</v>
      </c>
      <c r="K146" s="97">
        <v>1.3459090999999999E-2</v>
      </c>
      <c r="L146" s="97">
        <v>0.88788681810000003</v>
      </c>
      <c r="M146" s="93">
        <f t="shared" ref="M146:M163" si="15">IF(AND($F146&lt;&gt;"",$L146&lt;&gt;""),MIN($F146,$L146),MAX($F146,$L146))*45.72%</f>
        <v>0.40594185323532</v>
      </c>
      <c r="N146" s="97"/>
    </row>
    <row r="147" spans="1:14">
      <c r="A147" t="s">
        <v>231</v>
      </c>
      <c r="B147" t="s">
        <v>199</v>
      </c>
      <c r="C147" t="s">
        <v>196</v>
      </c>
      <c r="D147" s="88" t="str">
        <f>IFERROR(IF(ISNUMBER(VLOOKUP($A147,PairList!$A$1:$C$104,2,0)),VLOOKUP($A147,PairList!$A$1:$C$104,2,0),INDEX('Feasibility Factor'!$D$5:$F$144,MATCH(VLOOKUP($A147,PairList!$A$1:$C$104,2,0),'Feasibility Factor'!$C$5:$C$144,0),MATCH($B147,'Feasibility Factor'!$D$3:$F$3,0))),"")</f>
        <v/>
      </c>
      <c r="E147" s="88" t="str">
        <f>IFERROR(INDEX(ESShip!$C$2:$C$99,MATCH(VLOOKUP($A147,PairList!$A$1:$C$104,3,0),ESShip!$A$2:$A$99,0)),"")</f>
        <v/>
      </c>
      <c r="F147" s="88" t="str">
        <f t="shared" si="10"/>
        <v/>
      </c>
      <c r="G147" s="89" t="str">
        <f t="shared" si="11"/>
        <v>X</v>
      </c>
      <c r="H147" s="96" t="str">
        <f t="shared" si="12"/>
        <v>Multi-Family</v>
      </c>
      <c r="I147" s="97" t="str">
        <f t="shared" si="13"/>
        <v>B</v>
      </c>
      <c r="J147" s="97">
        <v>0.7</v>
      </c>
      <c r="K147" s="97">
        <v>0</v>
      </c>
      <c r="L147" s="97">
        <v>0.7</v>
      </c>
      <c r="M147" s="93">
        <f t="shared" si="15"/>
        <v>0.32003999999999999</v>
      </c>
      <c r="N147" s="97"/>
    </row>
    <row r="148" spans="1:14">
      <c r="A148" t="s">
        <v>231</v>
      </c>
      <c r="B148" t="s">
        <v>316</v>
      </c>
      <c r="C148" t="s">
        <v>196</v>
      </c>
      <c r="D148" s="88" t="str">
        <f>IFERROR(IF(ISNUMBER(VLOOKUP($A148,PairList!$A$1:$C$104,2,0)),VLOOKUP($A148,PairList!$A$1:$C$104,2,0),INDEX('Feasibility Factor'!$D$5:$F$144,MATCH(VLOOKUP($A148,PairList!$A$1:$C$104,2,0),'Feasibility Factor'!$C$5:$C$144,0),MATCH($B148,'Feasibility Factor'!$D$3:$F$3,0))),"")</f>
        <v/>
      </c>
      <c r="E148" s="88" t="str">
        <f>IFERROR(INDEX(ESShip!$C$2:$C$99,MATCH(VLOOKUP($A148,PairList!$A$1:$C$104,3,0),ESShip!$A$2:$A$99,0)),"")</f>
        <v/>
      </c>
      <c r="F148" s="88" t="str">
        <f t="shared" si="10"/>
        <v/>
      </c>
      <c r="G148" s="89" t="str">
        <f t="shared" si="11"/>
        <v>X</v>
      </c>
      <c r="H148" s="96" t="str">
        <f t="shared" si="12"/>
        <v>Manufactured Home</v>
      </c>
      <c r="I148" s="97" t="str">
        <f t="shared" si="13"/>
        <v>B</v>
      </c>
      <c r="J148" s="97">
        <v>0.7</v>
      </c>
      <c r="K148" s="97">
        <v>0</v>
      </c>
      <c r="L148" s="97">
        <v>0.7</v>
      </c>
      <c r="M148" s="93">
        <f t="shared" si="15"/>
        <v>0.32003999999999999</v>
      </c>
      <c r="N148" s="97"/>
    </row>
    <row r="149" spans="1:14">
      <c r="A149" t="s">
        <v>231</v>
      </c>
      <c r="B149" t="s">
        <v>88</v>
      </c>
      <c r="C149" t="s">
        <v>200</v>
      </c>
      <c r="D149" s="88" t="str">
        <f>IFERROR(IF(ISNUMBER(VLOOKUP($A149,PairList!$A$1:$C$104,2,0)),VLOOKUP($A149,PairList!$A$1:$C$104,2,0),INDEX('Feasibility Factor'!$D$5:$F$144,MATCH(VLOOKUP($A149,PairList!$A$1:$C$104,2,0),'Feasibility Factor'!$C$5:$C$144,0),MATCH($B149,'Feasibility Factor'!$D$3:$F$3,0))),"")</f>
        <v/>
      </c>
      <c r="E149" s="88" t="str">
        <f>IFERROR(INDEX(ESShip!$C$2:$C$99,MATCH(VLOOKUP($A149,PairList!$A$1:$C$104,3,0),ESShip!$A$2:$A$99,0)),"")</f>
        <v/>
      </c>
      <c r="F149" s="88" t="str">
        <f t="shared" si="10"/>
        <v/>
      </c>
      <c r="G149" s="89" t="str">
        <f t="shared" si="11"/>
        <v>X</v>
      </c>
      <c r="H149" s="96" t="str">
        <f t="shared" si="12"/>
        <v>Single-Family</v>
      </c>
      <c r="I149" s="97" t="str">
        <f t="shared" si="13"/>
        <v>E</v>
      </c>
      <c r="J149" s="97">
        <v>0.7</v>
      </c>
      <c r="K149" s="97">
        <v>0</v>
      </c>
      <c r="L149" s="97">
        <v>0.7</v>
      </c>
      <c r="M149" s="93">
        <f t="shared" si="15"/>
        <v>0.32003999999999999</v>
      </c>
      <c r="N149" s="97"/>
    </row>
    <row r="150" spans="1:14">
      <c r="A150" t="s">
        <v>231</v>
      </c>
      <c r="B150" t="s">
        <v>199</v>
      </c>
      <c r="C150" t="s">
        <v>200</v>
      </c>
      <c r="D150" s="88" t="str">
        <f>IFERROR(IF(ISNUMBER(VLOOKUP($A150,PairList!$A$1:$C$104,2,0)),VLOOKUP($A150,PairList!$A$1:$C$104,2,0),INDEX('Feasibility Factor'!$D$5:$F$144,MATCH(VLOOKUP($A150,PairList!$A$1:$C$104,2,0),'Feasibility Factor'!$C$5:$C$144,0),MATCH($B150,'Feasibility Factor'!$D$3:$F$3,0))),"")</f>
        <v/>
      </c>
      <c r="E150" s="88" t="str">
        <f>IFERROR(INDEX(ESShip!$C$2:$C$99,MATCH(VLOOKUP($A150,PairList!$A$1:$C$104,3,0),ESShip!$A$2:$A$99,0)),"")</f>
        <v/>
      </c>
      <c r="F150" s="88" t="str">
        <f t="shared" si="10"/>
        <v/>
      </c>
      <c r="G150" s="89" t="str">
        <f t="shared" si="11"/>
        <v>X</v>
      </c>
      <c r="H150" s="96" t="str">
        <f t="shared" si="12"/>
        <v>Multi-Family</v>
      </c>
      <c r="I150" s="97" t="str">
        <f t="shared" si="13"/>
        <v>E</v>
      </c>
      <c r="J150" s="97">
        <v>0.7</v>
      </c>
      <c r="K150" s="97">
        <v>0</v>
      </c>
      <c r="L150" s="97">
        <v>0.7</v>
      </c>
      <c r="M150" s="93">
        <f t="shared" si="15"/>
        <v>0.32003999999999999</v>
      </c>
      <c r="N150" s="97"/>
    </row>
    <row r="151" spans="1:14">
      <c r="A151" t="s">
        <v>231</v>
      </c>
      <c r="B151" t="s">
        <v>316</v>
      </c>
      <c r="C151" t="s">
        <v>200</v>
      </c>
      <c r="D151" s="88" t="str">
        <f>IFERROR(IF(ISNUMBER(VLOOKUP($A151,PairList!$A$1:$C$104,2,0)),VLOOKUP($A151,PairList!$A$1:$C$104,2,0),INDEX('Feasibility Factor'!$D$5:$F$144,MATCH(VLOOKUP($A151,PairList!$A$1:$C$104,2,0),'Feasibility Factor'!$C$5:$C$144,0),MATCH($B151,'Feasibility Factor'!$D$3:$F$3,0))),"")</f>
        <v/>
      </c>
      <c r="E151" s="88" t="str">
        <f>IFERROR(INDEX(ESShip!$C$2:$C$99,MATCH(VLOOKUP($A151,PairList!$A$1:$C$104,3,0),ESShip!$A$2:$A$99,0)),"")</f>
        <v/>
      </c>
      <c r="F151" s="88" t="str">
        <f t="shared" si="10"/>
        <v/>
      </c>
      <c r="G151" s="89" t="str">
        <f t="shared" si="11"/>
        <v>X</v>
      </c>
      <c r="H151" s="96" t="str">
        <f t="shared" si="12"/>
        <v>Manufactured Home</v>
      </c>
      <c r="I151" s="97" t="str">
        <f t="shared" si="13"/>
        <v>E</v>
      </c>
      <c r="J151" s="97">
        <v>0.7</v>
      </c>
      <c r="K151" s="97">
        <v>0</v>
      </c>
      <c r="L151" s="97">
        <v>0.7</v>
      </c>
      <c r="M151" s="93">
        <f t="shared" si="15"/>
        <v>0.32003999999999999</v>
      </c>
      <c r="N151" s="97"/>
    </row>
    <row r="152" spans="1:14">
      <c r="A152" t="s">
        <v>231</v>
      </c>
      <c r="B152" t="s">
        <v>88</v>
      </c>
      <c r="C152" t="s">
        <v>201</v>
      </c>
      <c r="D152" s="88" t="str">
        <f>IFERROR(IF(ISNUMBER(VLOOKUP($A152,PairList!$A$1:$C$104,2,0)),VLOOKUP($A152,PairList!$A$1:$C$104,2,0),INDEX('Feasibility Factor'!$D$5:$F$144,MATCH(VLOOKUP($A152,PairList!$A$1:$C$104,2,0),'Feasibility Factor'!$C$5:$C$144,0),MATCH($B152,'Feasibility Factor'!$D$3:$F$3,0))),"")</f>
        <v/>
      </c>
      <c r="E152" s="88" t="str">
        <f>IFERROR(INDEX(ESShip!$C$2:$C$99,MATCH(VLOOKUP($A152,PairList!$A$1:$C$104,3,0),ESShip!$A$2:$A$99,0)),"")</f>
        <v/>
      </c>
      <c r="F152" s="88" t="str">
        <f t="shared" si="10"/>
        <v/>
      </c>
      <c r="G152" s="89" t="str">
        <f t="shared" si="11"/>
        <v>X</v>
      </c>
      <c r="H152" s="96" t="str">
        <f t="shared" si="12"/>
        <v>Single-Family</v>
      </c>
      <c r="I152" s="97" t="str">
        <f t="shared" si="13"/>
        <v>N</v>
      </c>
      <c r="J152" s="97">
        <v>0.9</v>
      </c>
      <c r="K152" s="97">
        <v>1.3459090999999999E-2</v>
      </c>
      <c r="L152" s="97">
        <v>0.88788681810000003</v>
      </c>
      <c r="M152" s="93">
        <f t="shared" si="15"/>
        <v>0.40594185323532</v>
      </c>
      <c r="N152" s="97"/>
    </row>
    <row r="153" spans="1:14">
      <c r="A153" t="s">
        <v>231</v>
      </c>
      <c r="B153" t="s">
        <v>199</v>
      </c>
      <c r="C153" t="s">
        <v>201</v>
      </c>
      <c r="D153" s="88" t="str">
        <f>IFERROR(IF(ISNUMBER(VLOOKUP($A153,PairList!$A$1:$C$104,2,0)),VLOOKUP($A153,PairList!$A$1:$C$104,2,0),INDEX('Feasibility Factor'!$D$5:$F$144,MATCH(VLOOKUP($A153,PairList!$A$1:$C$104,2,0),'Feasibility Factor'!$C$5:$C$144,0),MATCH($B153,'Feasibility Factor'!$D$3:$F$3,0))),"")</f>
        <v/>
      </c>
      <c r="E153" s="88" t="str">
        <f>IFERROR(INDEX(ESShip!$C$2:$C$99,MATCH(VLOOKUP($A153,PairList!$A$1:$C$104,3,0),ESShip!$A$2:$A$99,0)),"")</f>
        <v/>
      </c>
      <c r="F153" s="88" t="str">
        <f t="shared" si="10"/>
        <v/>
      </c>
      <c r="G153" s="89" t="str">
        <f t="shared" si="11"/>
        <v>X</v>
      </c>
      <c r="H153" s="96" t="str">
        <f t="shared" si="12"/>
        <v>Multi-Family</v>
      </c>
      <c r="I153" s="97" t="str">
        <f t="shared" si="13"/>
        <v>N</v>
      </c>
      <c r="J153" s="97">
        <v>0.7</v>
      </c>
      <c r="K153" s="97">
        <v>0</v>
      </c>
      <c r="L153" s="97">
        <v>0.7</v>
      </c>
      <c r="M153" s="93">
        <f t="shared" si="15"/>
        <v>0.32003999999999999</v>
      </c>
      <c r="N153" s="97"/>
    </row>
    <row r="154" spans="1:14">
      <c r="A154" t="s">
        <v>231</v>
      </c>
      <c r="B154" t="s">
        <v>316</v>
      </c>
      <c r="C154" t="s">
        <v>201</v>
      </c>
      <c r="D154" s="88" t="str">
        <f>IFERROR(IF(ISNUMBER(VLOOKUP($A154,PairList!$A$1:$C$104,2,0)),VLOOKUP($A154,PairList!$A$1:$C$104,2,0),INDEX('Feasibility Factor'!$D$5:$F$144,MATCH(VLOOKUP($A154,PairList!$A$1:$C$104,2,0),'Feasibility Factor'!$C$5:$C$144,0),MATCH($B154,'Feasibility Factor'!$D$3:$F$3,0))),"")</f>
        <v/>
      </c>
      <c r="E154" s="88" t="str">
        <f>IFERROR(INDEX(ESShip!$C$2:$C$99,MATCH(VLOOKUP($A154,PairList!$A$1:$C$104,3,0),ESShip!$A$2:$A$99,0)),"")</f>
        <v/>
      </c>
      <c r="F154" s="88" t="str">
        <f t="shared" si="10"/>
        <v/>
      </c>
      <c r="G154" s="89" t="str">
        <f t="shared" si="11"/>
        <v>X</v>
      </c>
      <c r="H154" s="96" t="str">
        <f t="shared" si="12"/>
        <v>Manufactured Home</v>
      </c>
      <c r="I154" s="97" t="str">
        <f t="shared" si="13"/>
        <v>N</v>
      </c>
      <c r="J154" s="97">
        <v>0.7</v>
      </c>
      <c r="K154" s="97">
        <v>0</v>
      </c>
      <c r="L154" s="97">
        <v>0.7</v>
      </c>
      <c r="M154" s="93">
        <f t="shared" si="15"/>
        <v>0.32003999999999999</v>
      </c>
      <c r="N154" s="97"/>
    </row>
    <row r="155" spans="1:14">
      <c r="A155" t="s">
        <v>231</v>
      </c>
      <c r="B155" t="s">
        <v>88</v>
      </c>
      <c r="C155" t="s">
        <v>196</v>
      </c>
      <c r="D155" s="88" t="str">
        <f>IFERROR(IF(ISNUMBER(VLOOKUP($A155,PairList!$A$1:$C$104,2,0)),VLOOKUP($A155,PairList!$A$1:$C$104,2,0),INDEX('Feasibility Factor'!$D$5:$F$144,MATCH(VLOOKUP($A155,PairList!$A$1:$C$104,2,0),'Feasibility Factor'!$C$5:$C$144,0),MATCH($B155,'Feasibility Factor'!$D$3:$F$3,0))),"")</f>
        <v/>
      </c>
      <c r="E155" s="88" t="str">
        <f>IFERROR(INDEX(ESShip!$C$2:$C$99,MATCH(VLOOKUP($A155,PairList!$A$1:$C$104,3,0),ESShip!$A$2:$A$99,0)),"")</f>
        <v/>
      </c>
      <c r="F155" s="88" t="str">
        <f t="shared" si="10"/>
        <v/>
      </c>
      <c r="G155" s="89" t="str">
        <f t="shared" si="11"/>
        <v>X</v>
      </c>
      <c r="H155" s="96" t="str">
        <f t="shared" si="12"/>
        <v>Single-Family</v>
      </c>
      <c r="I155" s="97" t="str">
        <f t="shared" si="13"/>
        <v>B</v>
      </c>
      <c r="J155" s="97">
        <v>0.9</v>
      </c>
      <c r="K155" s="97">
        <v>1.3459090999999999E-2</v>
      </c>
      <c r="L155" s="97">
        <v>0.88788681810000003</v>
      </c>
      <c r="M155" s="93">
        <f t="shared" si="15"/>
        <v>0.40594185323532</v>
      </c>
      <c r="N155" s="97"/>
    </row>
    <row r="156" spans="1:14">
      <c r="A156" t="s">
        <v>231</v>
      </c>
      <c r="B156" t="s">
        <v>199</v>
      </c>
      <c r="C156" t="s">
        <v>196</v>
      </c>
      <c r="D156" s="88" t="str">
        <f>IFERROR(IF(ISNUMBER(VLOOKUP($A156,PairList!$A$1:$C$104,2,0)),VLOOKUP($A156,PairList!$A$1:$C$104,2,0),INDEX('Feasibility Factor'!$D$5:$F$144,MATCH(VLOOKUP($A156,PairList!$A$1:$C$104,2,0),'Feasibility Factor'!$C$5:$C$144,0),MATCH($B156,'Feasibility Factor'!$D$3:$F$3,0))),"")</f>
        <v/>
      </c>
      <c r="E156" s="88" t="str">
        <f>IFERROR(INDEX(ESShip!$C$2:$C$99,MATCH(VLOOKUP($A156,PairList!$A$1:$C$104,3,0),ESShip!$A$2:$A$99,0)),"")</f>
        <v/>
      </c>
      <c r="F156" s="88" t="str">
        <f t="shared" si="10"/>
        <v/>
      </c>
      <c r="G156" s="89" t="str">
        <f t="shared" si="11"/>
        <v>X</v>
      </c>
      <c r="H156" s="96" t="str">
        <f t="shared" si="12"/>
        <v>Multi-Family</v>
      </c>
      <c r="I156" s="97" t="str">
        <f t="shared" si="13"/>
        <v>B</v>
      </c>
      <c r="J156" s="97">
        <v>0.7</v>
      </c>
      <c r="K156" s="97">
        <v>0</v>
      </c>
      <c r="L156" s="97">
        <v>0.7</v>
      </c>
      <c r="M156" s="93">
        <f t="shared" si="15"/>
        <v>0.32003999999999999</v>
      </c>
      <c r="N156" s="97"/>
    </row>
    <row r="157" spans="1:14">
      <c r="A157" t="s">
        <v>231</v>
      </c>
      <c r="B157" t="s">
        <v>316</v>
      </c>
      <c r="C157" t="s">
        <v>196</v>
      </c>
      <c r="D157" s="88" t="str">
        <f>IFERROR(IF(ISNUMBER(VLOOKUP($A157,PairList!$A$1:$C$104,2,0)),VLOOKUP($A157,PairList!$A$1:$C$104,2,0),INDEX('Feasibility Factor'!$D$5:$F$144,MATCH(VLOOKUP($A157,PairList!$A$1:$C$104,2,0),'Feasibility Factor'!$C$5:$C$144,0),MATCH($B157,'Feasibility Factor'!$D$3:$F$3,0))),"")</f>
        <v/>
      </c>
      <c r="E157" s="88" t="str">
        <f>IFERROR(INDEX(ESShip!$C$2:$C$99,MATCH(VLOOKUP($A157,PairList!$A$1:$C$104,3,0),ESShip!$A$2:$A$99,0)),"")</f>
        <v/>
      </c>
      <c r="F157" s="88" t="str">
        <f t="shared" si="10"/>
        <v/>
      </c>
      <c r="G157" s="89" t="str">
        <f t="shared" si="11"/>
        <v>X</v>
      </c>
      <c r="H157" s="96" t="str">
        <f t="shared" si="12"/>
        <v>Manufactured Home</v>
      </c>
      <c r="I157" s="97" t="str">
        <f t="shared" si="13"/>
        <v>B</v>
      </c>
      <c r="J157" s="97">
        <v>0.7</v>
      </c>
      <c r="K157" s="97">
        <v>0</v>
      </c>
      <c r="L157" s="97">
        <v>0.7</v>
      </c>
      <c r="M157" s="93">
        <f t="shared" si="15"/>
        <v>0.32003999999999999</v>
      </c>
      <c r="N157" s="97"/>
    </row>
    <row r="158" spans="1:14">
      <c r="A158" t="s">
        <v>231</v>
      </c>
      <c r="B158" t="s">
        <v>88</v>
      </c>
      <c r="C158" t="s">
        <v>200</v>
      </c>
      <c r="D158" s="88" t="str">
        <f>IFERROR(IF(ISNUMBER(VLOOKUP($A158,PairList!$A$1:$C$104,2,0)),VLOOKUP($A158,PairList!$A$1:$C$104,2,0),INDEX('Feasibility Factor'!$D$5:$F$144,MATCH(VLOOKUP($A158,PairList!$A$1:$C$104,2,0),'Feasibility Factor'!$C$5:$C$144,0),MATCH($B158,'Feasibility Factor'!$D$3:$F$3,0))),"")</f>
        <v/>
      </c>
      <c r="E158" s="88" t="str">
        <f>IFERROR(INDEX(ESShip!$C$2:$C$99,MATCH(VLOOKUP($A158,PairList!$A$1:$C$104,3,0),ESShip!$A$2:$A$99,0)),"")</f>
        <v/>
      </c>
      <c r="F158" s="88" t="str">
        <f t="shared" si="10"/>
        <v/>
      </c>
      <c r="G158" s="89" t="str">
        <f t="shared" si="11"/>
        <v>X</v>
      </c>
      <c r="H158" s="96" t="str">
        <f t="shared" si="12"/>
        <v>Single-Family</v>
      </c>
      <c r="I158" s="97" t="str">
        <f t="shared" si="13"/>
        <v>E</v>
      </c>
      <c r="J158" s="97">
        <v>0.7</v>
      </c>
      <c r="K158" s="97">
        <v>0</v>
      </c>
      <c r="L158" s="97">
        <v>0.7</v>
      </c>
      <c r="M158" s="93">
        <f t="shared" si="15"/>
        <v>0.32003999999999999</v>
      </c>
      <c r="N158" s="97"/>
    </row>
    <row r="159" spans="1:14">
      <c r="A159" t="s">
        <v>231</v>
      </c>
      <c r="B159" t="s">
        <v>199</v>
      </c>
      <c r="C159" t="s">
        <v>200</v>
      </c>
      <c r="D159" s="88" t="str">
        <f>IFERROR(IF(ISNUMBER(VLOOKUP($A159,PairList!$A$1:$C$104,2,0)),VLOOKUP($A159,PairList!$A$1:$C$104,2,0),INDEX('Feasibility Factor'!$D$5:$F$144,MATCH(VLOOKUP($A159,PairList!$A$1:$C$104,2,0),'Feasibility Factor'!$C$5:$C$144,0),MATCH($B159,'Feasibility Factor'!$D$3:$F$3,0))),"")</f>
        <v/>
      </c>
      <c r="E159" s="88" t="str">
        <f>IFERROR(INDEX(ESShip!$C$2:$C$99,MATCH(VLOOKUP($A159,PairList!$A$1:$C$104,3,0),ESShip!$A$2:$A$99,0)),"")</f>
        <v/>
      </c>
      <c r="F159" s="88" t="str">
        <f t="shared" si="10"/>
        <v/>
      </c>
      <c r="G159" s="89" t="str">
        <f t="shared" si="11"/>
        <v>X</v>
      </c>
      <c r="H159" s="96" t="str">
        <f t="shared" si="12"/>
        <v>Multi-Family</v>
      </c>
      <c r="I159" s="97" t="str">
        <f t="shared" si="13"/>
        <v>E</v>
      </c>
      <c r="J159" s="97">
        <v>0.7</v>
      </c>
      <c r="K159" s="97">
        <v>0</v>
      </c>
      <c r="L159" s="97">
        <v>0.7</v>
      </c>
      <c r="M159" s="93">
        <f t="shared" si="15"/>
        <v>0.32003999999999999</v>
      </c>
      <c r="N159" s="97"/>
    </row>
    <row r="160" spans="1:14">
      <c r="A160" t="s">
        <v>231</v>
      </c>
      <c r="B160" t="s">
        <v>316</v>
      </c>
      <c r="C160" t="s">
        <v>200</v>
      </c>
      <c r="D160" s="88" t="str">
        <f>IFERROR(IF(ISNUMBER(VLOOKUP($A160,PairList!$A$1:$C$104,2,0)),VLOOKUP($A160,PairList!$A$1:$C$104,2,0),INDEX('Feasibility Factor'!$D$5:$F$144,MATCH(VLOOKUP($A160,PairList!$A$1:$C$104,2,0),'Feasibility Factor'!$C$5:$C$144,0),MATCH($B160,'Feasibility Factor'!$D$3:$F$3,0))),"")</f>
        <v/>
      </c>
      <c r="E160" s="88" t="str">
        <f>IFERROR(INDEX(ESShip!$C$2:$C$99,MATCH(VLOOKUP($A160,PairList!$A$1:$C$104,3,0),ESShip!$A$2:$A$99,0)),"")</f>
        <v/>
      </c>
      <c r="F160" s="88" t="str">
        <f t="shared" si="10"/>
        <v/>
      </c>
      <c r="G160" s="89" t="str">
        <f t="shared" si="11"/>
        <v>X</v>
      </c>
      <c r="H160" s="96" t="str">
        <f t="shared" si="12"/>
        <v>Manufactured Home</v>
      </c>
      <c r="I160" s="97" t="str">
        <f t="shared" si="13"/>
        <v>E</v>
      </c>
      <c r="J160" s="97">
        <v>0.7</v>
      </c>
      <c r="K160" s="97">
        <v>0</v>
      </c>
      <c r="L160" s="97">
        <v>0.7</v>
      </c>
      <c r="M160" s="93">
        <f t="shared" si="15"/>
        <v>0.32003999999999999</v>
      </c>
      <c r="N160" s="97"/>
    </row>
    <row r="161" spans="1:14">
      <c r="A161" t="s">
        <v>231</v>
      </c>
      <c r="B161" t="s">
        <v>88</v>
      </c>
      <c r="C161" t="s">
        <v>201</v>
      </c>
      <c r="D161" s="88" t="str">
        <f>IFERROR(IF(ISNUMBER(VLOOKUP($A161,PairList!$A$1:$C$104,2,0)),VLOOKUP($A161,PairList!$A$1:$C$104,2,0),INDEX('Feasibility Factor'!$D$5:$F$144,MATCH(VLOOKUP($A161,PairList!$A$1:$C$104,2,0),'Feasibility Factor'!$C$5:$C$144,0),MATCH($B161,'Feasibility Factor'!$D$3:$F$3,0))),"")</f>
        <v/>
      </c>
      <c r="E161" s="88" t="str">
        <f>IFERROR(INDEX(ESShip!$C$2:$C$99,MATCH(VLOOKUP($A161,PairList!$A$1:$C$104,3,0),ESShip!$A$2:$A$99,0)),"")</f>
        <v/>
      </c>
      <c r="F161" s="88" t="str">
        <f t="shared" si="10"/>
        <v/>
      </c>
      <c r="G161" s="89" t="str">
        <f t="shared" si="11"/>
        <v>X</v>
      </c>
      <c r="H161" s="96" t="str">
        <f t="shared" si="12"/>
        <v>Single-Family</v>
      </c>
      <c r="I161" s="97" t="str">
        <f t="shared" si="13"/>
        <v>N</v>
      </c>
      <c r="J161" s="97">
        <v>0.9</v>
      </c>
      <c r="K161" s="97">
        <v>1.3459090999999999E-2</v>
      </c>
      <c r="L161" s="97">
        <v>0.88788681810000003</v>
      </c>
      <c r="M161" s="93">
        <f t="shared" si="15"/>
        <v>0.40594185323532</v>
      </c>
      <c r="N161" s="97"/>
    </row>
    <row r="162" spans="1:14">
      <c r="A162" t="s">
        <v>231</v>
      </c>
      <c r="B162" t="s">
        <v>199</v>
      </c>
      <c r="C162" t="s">
        <v>201</v>
      </c>
      <c r="D162" s="88" t="str">
        <f>IFERROR(IF(ISNUMBER(VLOOKUP($A162,PairList!$A$1:$C$104,2,0)),VLOOKUP($A162,PairList!$A$1:$C$104,2,0),INDEX('Feasibility Factor'!$D$5:$F$144,MATCH(VLOOKUP($A162,PairList!$A$1:$C$104,2,0),'Feasibility Factor'!$C$5:$C$144,0),MATCH($B162,'Feasibility Factor'!$D$3:$F$3,0))),"")</f>
        <v/>
      </c>
      <c r="E162" s="88" t="str">
        <f>IFERROR(INDEX(ESShip!$C$2:$C$99,MATCH(VLOOKUP($A162,PairList!$A$1:$C$104,3,0),ESShip!$A$2:$A$99,0)),"")</f>
        <v/>
      </c>
      <c r="F162" s="88" t="str">
        <f t="shared" si="10"/>
        <v/>
      </c>
      <c r="G162" s="89" t="str">
        <f t="shared" si="11"/>
        <v>X</v>
      </c>
      <c r="H162" s="96" t="str">
        <f t="shared" si="12"/>
        <v>Multi-Family</v>
      </c>
      <c r="I162" s="97" t="str">
        <f t="shared" si="13"/>
        <v>N</v>
      </c>
      <c r="J162" s="97">
        <v>0.7</v>
      </c>
      <c r="K162" s="97">
        <v>0</v>
      </c>
      <c r="L162" s="97">
        <v>0.7</v>
      </c>
      <c r="M162" s="93">
        <f t="shared" si="15"/>
        <v>0.32003999999999999</v>
      </c>
      <c r="N162" s="97"/>
    </row>
    <row r="163" spans="1:14">
      <c r="A163" t="s">
        <v>231</v>
      </c>
      <c r="B163" t="s">
        <v>316</v>
      </c>
      <c r="C163" t="s">
        <v>201</v>
      </c>
      <c r="D163" s="88" t="str">
        <f>IFERROR(IF(ISNUMBER(VLOOKUP($A163,PairList!$A$1:$C$104,2,0)),VLOOKUP($A163,PairList!$A$1:$C$104,2,0),INDEX('Feasibility Factor'!$D$5:$F$144,MATCH(VLOOKUP($A163,PairList!$A$1:$C$104,2,0),'Feasibility Factor'!$C$5:$C$144,0),MATCH($B163,'Feasibility Factor'!$D$3:$F$3,0))),"")</f>
        <v/>
      </c>
      <c r="E163" s="88" t="str">
        <f>IFERROR(INDEX(ESShip!$C$2:$C$99,MATCH(VLOOKUP($A163,PairList!$A$1:$C$104,3,0),ESShip!$A$2:$A$99,0)),"")</f>
        <v/>
      </c>
      <c r="F163" s="88" t="str">
        <f t="shared" si="10"/>
        <v/>
      </c>
      <c r="G163" s="89" t="str">
        <f t="shared" si="11"/>
        <v>X</v>
      </c>
      <c r="H163" s="96" t="str">
        <f t="shared" si="12"/>
        <v>Manufactured Home</v>
      </c>
      <c r="I163" s="97" t="str">
        <f t="shared" si="13"/>
        <v>N</v>
      </c>
      <c r="J163" s="97">
        <v>0.7</v>
      </c>
      <c r="K163" s="97">
        <v>0</v>
      </c>
      <c r="L163" s="97">
        <v>0.7</v>
      </c>
      <c r="M163" s="93">
        <f t="shared" si="15"/>
        <v>0.32003999999999999</v>
      </c>
      <c r="N163" s="97"/>
    </row>
    <row r="164" spans="1:14">
      <c r="A164" t="s">
        <v>236</v>
      </c>
      <c r="B164" t="s">
        <v>88</v>
      </c>
      <c r="C164" t="s">
        <v>196</v>
      </c>
      <c r="D164" s="88">
        <f>IFERROR(IF(ISNUMBER(VLOOKUP($A164,PairList!$A$1:$C$104,2,0)),VLOOKUP($A164,PairList!$A$1:$C$104,2,0),INDEX('Feasibility Factor'!$D$5:$F$144,MATCH(VLOOKUP($A164,PairList!$A$1:$C$104,2,0),'Feasibility Factor'!$C$5:$C$144,0),MATCH($B164,'Feasibility Factor'!$D$3:$F$3,0))),"")</f>
        <v>1</v>
      </c>
      <c r="E164" s="88">
        <f>IFERROR(INDEX(ESShip!$C$2:$C$99,MATCH(VLOOKUP($A164,PairList!$A$1:$C$104,3,0),ESShip!$A$2:$A$99,0)),"")</f>
        <v>0.41</v>
      </c>
      <c r="F164" s="88">
        <f t="shared" si="10"/>
        <v>0.59000000000000008</v>
      </c>
      <c r="G164" s="89" t="str">
        <f t="shared" si="11"/>
        <v/>
      </c>
      <c r="H164" s="96" t="str">
        <f t="shared" si="12"/>
        <v>Single-Family</v>
      </c>
      <c r="I164" s="97" t="str">
        <f t="shared" si="13"/>
        <v>B</v>
      </c>
      <c r="J164" s="97" t="s">
        <v>386</v>
      </c>
      <c r="K164" s="97" t="s">
        <v>386</v>
      </c>
      <c r="L164" s="97" t="s">
        <v>386</v>
      </c>
      <c r="M164" s="98">
        <f t="shared" si="14"/>
        <v>0.59000000000000008</v>
      </c>
      <c r="N164" s="97"/>
    </row>
    <row r="165" spans="1:14">
      <c r="A165" t="s">
        <v>236</v>
      </c>
      <c r="B165" t="s">
        <v>199</v>
      </c>
      <c r="C165" t="s">
        <v>196</v>
      </c>
      <c r="D165" s="88">
        <f>IFERROR(IF(ISNUMBER(VLOOKUP($A165,PairList!$A$1:$C$104,2,0)),VLOOKUP($A165,PairList!$A$1:$C$104,2,0),INDEX('Feasibility Factor'!$D$5:$F$144,MATCH(VLOOKUP($A165,PairList!$A$1:$C$104,2,0),'Feasibility Factor'!$C$5:$C$144,0),MATCH($B165,'Feasibility Factor'!$D$3:$F$3,0))),"")</f>
        <v>1</v>
      </c>
      <c r="E165" s="88">
        <f>IFERROR(INDEX(ESShip!$C$2:$C$99,MATCH(VLOOKUP($A165,PairList!$A$1:$C$104,3,0),ESShip!$A$2:$A$99,0)),"")</f>
        <v>0.41</v>
      </c>
      <c r="F165" s="88">
        <f t="shared" si="10"/>
        <v>0.59000000000000008</v>
      </c>
      <c r="G165" s="89" t="str">
        <f t="shared" si="11"/>
        <v/>
      </c>
      <c r="H165" s="96" t="str">
        <f t="shared" si="12"/>
        <v>Multi-Family</v>
      </c>
      <c r="I165" s="97" t="str">
        <f t="shared" si="13"/>
        <v>B</v>
      </c>
      <c r="J165" s="97" t="s">
        <v>386</v>
      </c>
      <c r="K165" s="97" t="s">
        <v>386</v>
      </c>
      <c r="L165" s="97" t="s">
        <v>386</v>
      </c>
      <c r="M165" s="98">
        <f t="shared" si="14"/>
        <v>0.59000000000000008</v>
      </c>
      <c r="N165" s="97"/>
    </row>
    <row r="166" spans="1:14">
      <c r="A166" t="s">
        <v>236</v>
      </c>
      <c r="B166" t="s">
        <v>316</v>
      </c>
      <c r="C166" t="s">
        <v>196</v>
      </c>
      <c r="D166" s="88">
        <f>IFERROR(IF(ISNUMBER(VLOOKUP($A166,PairList!$A$1:$C$104,2,0)),VLOOKUP($A166,PairList!$A$1:$C$104,2,0),INDEX('Feasibility Factor'!$D$5:$F$144,MATCH(VLOOKUP($A166,PairList!$A$1:$C$104,2,0),'Feasibility Factor'!$C$5:$C$144,0),MATCH($B166,'Feasibility Factor'!$D$3:$F$3,0))),"")</f>
        <v>1</v>
      </c>
      <c r="E166" s="88">
        <f>IFERROR(INDEX(ESShip!$C$2:$C$99,MATCH(VLOOKUP($A166,PairList!$A$1:$C$104,3,0),ESShip!$A$2:$A$99,0)),"")</f>
        <v>0.41</v>
      </c>
      <c r="F166" s="88">
        <f t="shared" si="10"/>
        <v>0.59000000000000008</v>
      </c>
      <c r="G166" s="89" t="str">
        <f t="shared" si="11"/>
        <v/>
      </c>
      <c r="H166" s="96" t="str">
        <f t="shared" si="12"/>
        <v>Manufactured Home</v>
      </c>
      <c r="I166" s="97" t="str">
        <f t="shared" si="13"/>
        <v>B</v>
      </c>
      <c r="J166" s="97" t="s">
        <v>386</v>
      </c>
      <c r="K166" s="97" t="s">
        <v>386</v>
      </c>
      <c r="L166" s="97" t="s">
        <v>386</v>
      </c>
      <c r="M166" s="98">
        <f t="shared" si="14"/>
        <v>0.59000000000000008</v>
      </c>
      <c r="N166" s="97"/>
    </row>
    <row r="167" spans="1:14">
      <c r="A167" t="s">
        <v>236</v>
      </c>
      <c r="B167" t="s">
        <v>88</v>
      </c>
      <c r="C167" t="s">
        <v>200</v>
      </c>
      <c r="D167" s="88">
        <f>IFERROR(IF(ISNUMBER(VLOOKUP($A167,PairList!$A$1:$C$104,2,0)),VLOOKUP($A167,PairList!$A$1:$C$104,2,0),INDEX('Feasibility Factor'!$D$5:$F$144,MATCH(VLOOKUP($A167,PairList!$A$1:$C$104,2,0),'Feasibility Factor'!$C$5:$C$144,0),MATCH($B167,'Feasibility Factor'!$D$3:$F$3,0))),"")</f>
        <v>1</v>
      </c>
      <c r="E167" s="88">
        <f>IFERROR(INDEX(ESShip!$C$2:$C$99,MATCH(VLOOKUP($A167,PairList!$A$1:$C$104,3,0),ESShip!$A$2:$A$99,0)),"")</f>
        <v>0.41</v>
      </c>
      <c r="F167" s="88">
        <f t="shared" si="10"/>
        <v>0.59000000000000008</v>
      </c>
      <c r="G167" s="89" t="str">
        <f t="shared" si="11"/>
        <v/>
      </c>
      <c r="H167" s="96" t="str">
        <f t="shared" si="12"/>
        <v>Single-Family</v>
      </c>
      <c r="I167" s="97" t="str">
        <f t="shared" si="13"/>
        <v>E</v>
      </c>
      <c r="J167" s="97" t="s">
        <v>386</v>
      </c>
      <c r="K167" s="97" t="s">
        <v>386</v>
      </c>
      <c r="L167" s="97" t="s">
        <v>386</v>
      </c>
      <c r="M167" s="98">
        <f t="shared" si="14"/>
        <v>0.59000000000000008</v>
      </c>
      <c r="N167" s="97"/>
    </row>
    <row r="168" spans="1:14">
      <c r="A168" t="s">
        <v>236</v>
      </c>
      <c r="B168" t="s">
        <v>199</v>
      </c>
      <c r="C168" t="s">
        <v>200</v>
      </c>
      <c r="D168" s="88">
        <f>IFERROR(IF(ISNUMBER(VLOOKUP($A168,PairList!$A$1:$C$104,2,0)),VLOOKUP($A168,PairList!$A$1:$C$104,2,0),INDEX('Feasibility Factor'!$D$5:$F$144,MATCH(VLOOKUP($A168,PairList!$A$1:$C$104,2,0),'Feasibility Factor'!$C$5:$C$144,0),MATCH($B168,'Feasibility Factor'!$D$3:$F$3,0))),"")</f>
        <v>1</v>
      </c>
      <c r="E168" s="88">
        <f>IFERROR(INDEX(ESShip!$C$2:$C$99,MATCH(VLOOKUP($A168,PairList!$A$1:$C$104,3,0),ESShip!$A$2:$A$99,0)),"")</f>
        <v>0.41</v>
      </c>
      <c r="F168" s="88">
        <f t="shared" si="10"/>
        <v>0.59000000000000008</v>
      </c>
      <c r="G168" s="89" t="str">
        <f t="shared" si="11"/>
        <v/>
      </c>
      <c r="H168" s="96" t="str">
        <f t="shared" si="12"/>
        <v>Multi-Family</v>
      </c>
      <c r="I168" s="97" t="str">
        <f t="shared" si="13"/>
        <v>E</v>
      </c>
      <c r="J168" s="97" t="s">
        <v>386</v>
      </c>
      <c r="K168" s="97" t="s">
        <v>386</v>
      </c>
      <c r="L168" s="97" t="s">
        <v>386</v>
      </c>
      <c r="M168" s="98">
        <f t="shared" si="14"/>
        <v>0.59000000000000008</v>
      </c>
      <c r="N168" s="97"/>
    </row>
    <row r="169" spans="1:14">
      <c r="A169" t="s">
        <v>236</v>
      </c>
      <c r="B169" t="s">
        <v>316</v>
      </c>
      <c r="C169" t="s">
        <v>200</v>
      </c>
      <c r="D169" s="88">
        <f>IFERROR(IF(ISNUMBER(VLOOKUP($A169,PairList!$A$1:$C$104,2,0)),VLOOKUP($A169,PairList!$A$1:$C$104,2,0),INDEX('Feasibility Factor'!$D$5:$F$144,MATCH(VLOOKUP($A169,PairList!$A$1:$C$104,2,0),'Feasibility Factor'!$C$5:$C$144,0),MATCH($B169,'Feasibility Factor'!$D$3:$F$3,0))),"")</f>
        <v>1</v>
      </c>
      <c r="E169" s="88">
        <f>IFERROR(INDEX(ESShip!$C$2:$C$99,MATCH(VLOOKUP($A169,PairList!$A$1:$C$104,3,0),ESShip!$A$2:$A$99,0)),"")</f>
        <v>0.41</v>
      </c>
      <c r="F169" s="88">
        <f t="shared" si="10"/>
        <v>0.59000000000000008</v>
      </c>
      <c r="G169" s="89" t="str">
        <f t="shared" si="11"/>
        <v/>
      </c>
      <c r="H169" s="96" t="str">
        <f t="shared" si="12"/>
        <v>Manufactured Home</v>
      </c>
      <c r="I169" s="97" t="str">
        <f t="shared" si="13"/>
        <v>E</v>
      </c>
      <c r="J169" s="97" t="s">
        <v>386</v>
      </c>
      <c r="K169" s="97" t="s">
        <v>386</v>
      </c>
      <c r="L169" s="97" t="s">
        <v>386</v>
      </c>
      <c r="M169" s="98">
        <f t="shared" si="14"/>
        <v>0.59000000000000008</v>
      </c>
      <c r="N169" s="97"/>
    </row>
    <row r="170" spans="1:14">
      <c r="A170" t="s">
        <v>236</v>
      </c>
      <c r="B170" t="s">
        <v>88</v>
      </c>
      <c r="C170" t="s">
        <v>201</v>
      </c>
      <c r="D170" s="88">
        <f>IFERROR(IF(ISNUMBER(VLOOKUP($A170,PairList!$A$1:$C$104,2,0)),VLOOKUP($A170,PairList!$A$1:$C$104,2,0),INDEX('Feasibility Factor'!$D$5:$F$144,MATCH(VLOOKUP($A170,PairList!$A$1:$C$104,2,0),'Feasibility Factor'!$C$5:$C$144,0),MATCH($B170,'Feasibility Factor'!$D$3:$F$3,0))),"")</f>
        <v>1</v>
      </c>
      <c r="E170" s="88">
        <f>IFERROR(INDEX(ESShip!$C$2:$C$99,MATCH(VLOOKUP($A170,PairList!$A$1:$C$104,3,0),ESShip!$A$2:$A$99,0)),"")</f>
        <v>0.41</v>
      </c>
      <c r="F170" s="88">
        <f t="shared" si="10"/>
        <v>0.59000000000000008</v>
      </c>
      <c r="G170" s="89" t="str">
        <f t="shared" si="11"/>
        <v/>
      </c>
      <c r="H170" s="96" t="str">
        <f t="shared" si="12"/>
        <v>Single-Family</v>
      </c>
      <c r="I170" s="97" t="str">
        <f t="shared" si="13"/>
        <v>N</v>
      </c>
      <c r="J170" s="97" t="s">
        <v>386</v>
      </c>
      <c r="K170" s="97" t="s">
        <v>386</v>
      </c>
      <c r="L170" s="97" t="s">
        <v>386</v>
      </c>
      <c r="M170" s="98">
        <f t="shared" si="14"/>
        <v>0.59000000000000008</v>
      </c>
      <c r="N170" s="97"/>
    </row>
    <row r="171" spans="1:14">
      <c r="A171" t="s">
        <v>236</v>
      </c>
      <c r="B171" t="s">
        <v>199</v>
      </c>
      <c r="C171" t="s">
        <v>201</v>
      </c>
      <c r="D171" s="88">
        <f>IFERROR(IF(ISNUMBER(VLOOKUP($A171,PairList!$A$1:$C$104,2,0)),VLOOKUP($A171,PairList!$A$1:$C$104,2,0),INDEX('Feasibility Factor'!$D$5:$F$144,MATCH(VLOOKUP($A171,PairList!$A$1:$C$104,2,0),'Feasibility Factor'!$C$5:$C$144,0),MATCH($B171,'Feasibility Factor'!$D$3:$F$3,0))),"")</f>
        <v>1</v>
      </c>
      <c r="E171" s="88">
        <f>IFERROR(INDEX(ESShip!$C$2:$C$99,MATCH(VLOOKUP($A171,PairList!$A$1:$C$104,3,0),ESShip!$A$2:$A$99,0)),"")</f>
        <v>0.41</v>
      </c>
      <c r="F171" s="88">
        <f t="shared" si="10"/>
        <v>0.59000000000000008</v>
      </c>
      <c r="G171" s="89" t="str">
        <f t="shared" si="11"/>
        <v/>
      </c>
      <c r="H171" s="96" t="str">
        <f t="shared" si="12"/>
        <v>Multi-Family</v>
      </c>
      <c r="I171" s="97" t="str">
        <f t="shared" si="13"/>
        <v>N</v>
      </c>
      <c r="J171" s="97" t="s">
        <v>386</v>
      </c>
      <c r="K171" s="97" t="s">
        <v>386</v>
      </c>
      <c r="L171" s="97" t="s">
        <v>386</v>
      </c>
      <c r="M171" s="98">
        <f t="shared" si="14"/>
        <v>0.59000000000000008</v>
      </c>
      <c r="N171" s="97"/>
    </row>
    <row r="172" spans="1:14">
      <c r="A172" t="s">
        <v>236</v>
      </c>
      <c r="B172" t="s">
        <v>316</v>
      </c>
      <c r="C172" t="s">
        <v>201</v>
      </c>
      <c r="D172" s="88">
        <f>IFERROR(IF(ISNUMBER(VLOOKUP($A172,PairList!$A$1:$C$104,2,0)),VLOOKUP($A172,PairList!$A$1:$C$104,2,0),INDEX('Feasibility Factor'!$D$5:$F$144,MATCH(VLOOKUP($A172,PairList!$A$1:$C$104,2,0),'Feasibility Factor'!$C$5:$C$144,0),MATCH($B172,'Feasibility Factor'!$D$3:$F$3,0))),"")</f>
        <v>1</v>
      </c>
      <c r="E172" s="88">
        <f>IFERROR(INDEX(ESShip!$C$2:$C$99,MATCH(VLOOKUP($A172,PairList!$A$1:$C$104,3,0),ESShip!$A$2:$A$99,0)),"")</f>
        <v>0.41</v>
      </c>
      <c r="F172" s="88">
        <f t="shared" si="10"/>
        <v>0.59000000000000008</v>
      </c>
      <c r="G172" s="89" t="str">
        <f t="shared" si="11"/>
        <v/>
      </c>
      <c r="H172" s="96" t="str">
        <f t="shared" si="12"/>
        <v>Manufactured Home</v>
      </c>
      <c r="I172" s="97" t="str">
        <f t="shared" si="13"/>
        <v>N</v>
      </c>
      <c r="J172" s="97" t="s">
        <v>386</v>
      </c>
      <c r="K172" s="97" t="s">
        <v>386</v>
      </c>
      <c r="L172" s="97" t="s">
        <v>386</v>
      </c>
      <c r="M172" s="98">
        <f t="shared" si="14"/>
        <v>0.59000000000000008</v>
      </c>
      <c r="N172" s="97"/>
    </row>
    <row r="173" spans="1:14">
      <c r="A173" t="s">
        <v>236</v>
      </c>
      <c r="B173" t="s">
        <v>88</v>
      </c>
      <c r="C173" t="s">
        <v>196</v>
      </c>
      <c r="D173" s="88">
        <f>IFERROR(IF(ISNUMBER(VLOOKUP($A173,PairList!$A$1:$C$104,2,0)),VLOOKUP($A173,PairList!$A$1:$C$104,2,0),INDEX('Feasibility Factor'!$D$5:$F$144,MATCH(VLOOKUP($A173,PairList!$A$1:$C$104,2,0),'Feasibility Factor'!$C$5:$C$144,0),MATCH($B173,'Feasibility Factor'!$D$3:$F$3,0))),"")</f>
        <v>1</v>
      </c>
      <c r="E173" s="88">
        <f>IFERROR(INDEX(ESShip!$C$2:$C$99,MATCH(VLOOKUP($A173,PairList!$A$1:$C$104,3,0),ESShip!$A$2:$A$99,0)),"")</f>
        <v>0.41</v>
      </c>
      <c r="F173" s="88">
        <f t="shared" si="10"/>
        <v>0.59000000000000008</v>
      </c>
      <c r="G173" s="89" t="str">
        <f t="shared" si="11"/>
        <v/>
      </c>
      <c r="H173" s="96" t="str">
        <f t="shared" si="12"/>
        <v>Single-Family</v>
      </c>
      <c r="I173" s="97" t="str">
        <f t="shared" si="13"/>
        <v>B</v>
      </c>
      <c r="J173" s="97" t="s">
        <v>386</v>
      </c>
      <c r="K173" s="97" t="s">
        <v>386</v>
      </c>
      <c r="L173" s="97" t="s">
        <v>386</v>
      </c>
      <c r="M173" s="98">
        <f t="shared" si="14"/>
        <v>0.59000000000000008</v>
      </c>
      <c r="N173" s="97"/>
    </row>
    <row r="174" spans="1:14">
      <c r="A174" t="s">
        <v>236</v>
      </c>
      <c r="B174" t="s">
        <v>199</v>
      </c>
      <c r="C174" t="s">
        <v>196</v>
      </c>
      <c r="D174" s="88">
        <f>IFERROR(IF(ISNUMBER(VLOOKUP($A174,PairList!$A$1:$C$104,2,0)),VLOOKUP($A174,PairList!$A$1:$C$104,2,0),INDEX('Feasibility Factor'!$D$5:$F$144,MATCH(VLOOKUP($A174,PairList!$A$1:$C$104,2,0),'Feasibility Factor'!$C$5:$C$144,0),MATCH($B174,'Feasibility Factor'!$D$3:$F$3,0))),"")</f>
        <v>1</v>
      </c>
      <c r="E174" s="88">
        <f>IFERROR(INDEX(ESShip!$C$2:$C$99,MATCH(VLOOKUP($A174,PairList!$A$1:$C$104,3,0),ESShip!$A$2:$A$99,0)),"")</f>
        <v>0.41</v>
      </c>
      <c r="F174" s="88">
        <f t="shared" si="10"/>
        <v>0.59000000000000008</v>
      </c>
      <c r="G174" s="89" t="str">
        <f t="shared" si="11"/>
        <v/>
      </c>
      <c r="H174" s="96" t="str">
        <f t="shared" si="12"/>
        <v>Multi-Family</v>
      </c>
      <c r="I174" s="97" t="str">
        <f t="shared" si="13"/>
        <v>B</v>
      </c>
      <c r="J174" s="97" t="s">
        <v>386</v>
      </c>
      <c r="K174" s="97" t="s">
        <v>386</v>
      </c>
      <c r="L174" s="97" t="s">
        <v>386</v>
      </c>
      <c r="M174" s="98">
        <f t="shared" si="14"/>
        <v>0.59000000000000008</v>
      </c>
      <c r="N174" s="97"/>
    </row>
    <row r="175" spans="1:14">
      <c r="A175" t="s">
        <v>236</v>
      </c>
      <c r="B175" t="s">
        <v>316</v>
      </c>
      <c r="C175" t="s">
        <v>196</v>
      </c>
      <c r="D175" s="88">
        <f>IFERROR(IF(ISNUMBER(VLOOKUP($A175,PairList!$A$1:$C$104,2,0)),VLOOKUP($A175,PairList!$A$1:$C$104,2,0),INDEX('Feasibility Factor'!$D$5:$F$144,MATCH(VLOOKUP($A175,PairList!$A$1:$C$104,2,0),'Feasibility Factor'!$C$5:$C$144,0),MATCH($B175,'Feasibility Factor'!$D$3:$F$3,0))),"")</f>
        <v>1</v>
      </c>
      <c r="E175" s="88">
        <f>IFERROR(INDEX(ESShip!$C$2:$C$99,MATCH(VLOOKUP($A175,PairList!$A$1:$C$104,3,0),ESShip!$A$2:$A$99,0)),"")</f>
        <v>0.41</v>
      </c>
      <c r="F175" s="88">
        <f t="shared" si="10"/>
        <v>0.59000000000000008</v>
      </c>
      <c r="G175" s="89" t="str">
        <f t="shared" si="11"/>
        <v/>
      </c>
      <c r="H175" s="96" t="str">
        <f t="shared" si="12"/>
        <v>Manufactured Home</v>
      </c>
      <c r="I175" s="97" t="str">
        <f t="shared" si="13"/>
        <v>B</v>
      </c>
      <c r="J175" s="97" t="s">
        <v>386</v>
      </c>
      <c r="K175" s="97" t="s">
        <v>386</v>
      </c>
      <c r="L175" s="97" t="s">
        <v>386</v>
      </c>
      <c r="M175" s="98">
        <f t="shared" si="14"/>
        <v>0.59000000000000008</v>
      </c>
      <c r="N175" s="97"/>
    </row>
    <row r="176" spans="1:14">
      <c r="A176" t="s">
        <v>236</v>
      </c>
      <c r="B176" t="s">
        <v>88</v>
      </c>
      <c r="C176" t="s">
        <v>200</v>
      </c>
      <c r="D176" s="88">
        <f>IFERROR(IF(ISNUMBER(VLOOKUP($A176,PairList!$A$1:$C$104,2,0)),VLOOKUP($A176,PairList!$A$1:$C$104,2,0),INDEX('Feasibility Factor'!$D$5:$F$144,MATCH(VLOOKUP($A176,PairList!$A$1:$C$104,2,0),'Feasibility Factor'!$C$5:$C$144,0),MATCH($B176,'Feasibility Factor'!$D$3:$F$3,0))),"")</f>
        <v>1</v>
      </c>
      <c r="E176" s="88">
        <f>IFERROR(INDEX(ESShip!$C$2:$C$99,MATCH(VLOOKUP($A176,PairList!$A$1:$C$104,3,0),ESShip!$A$2:$A$99,0)),"")</f>
        <v>0.41</v>
      </c>
      <c r="F176" s="88">
        <f t="shared" si="10"/>
        <v>0.59000000000000008</v>
      </c>
      <c r="G176" s="89" t="str">
        <f t="shared" si="11"/>
        <v/>
      </c>
      <c r="H176" s="96" t="str">
        <f t="shared" si="12"/>
        <v>Single-Family</v>
      </c>
      <c r="I176" s="97" t="str">
        <f t="shared" si="13"/>
        <v>E</v>
      </c>
      <c r="J176" s="97" t="s">
        <v>386</v>
      </c>
      <c r="K176" s="97" t="s">
        <v>386</v>
      </c>
      <c r="L176" s="97" t="s">
        <v>386</v>
      </c>
      <c r="M176" s="98">
        <f t="shared" si="14"/>
        <v>0.59000000000000008</v>
      </c>
      <c r="N176" s="97"/>
    </row>
    <row r="177" spans="1:14">
      <c r="A177" t="s">
        <v>236</v>
      </c>
      <c r="B177" t="s">
        <v>199</v>
      </c>
      <c r="C177" t="s">
        <v>200</v>
      </c>
      <c r="D177" s="88">
        <f>IFERROR(IF(ISNUMBER(VLOOKUP($A177,PairList!$A$1:$C$104,2,0)),VLOOKUP($A177,PairList!$A$1:$C$104,2,0),INDEX('Feasibility Factor'!$D$5:$F$144,MATCH(VLOOKUP($A177,PairList!$A$1:$C$104,2,0),'Feasibility Factor'!$C$5:$C$144,0),MATCH($B177,'Feasibility Factor'!$D$3:$F$3,0))),"")</f>
        <v>1</v>
      </c>
      <c r="E177" s="88">
        <f>IFERROR(INDEX(ESShip!$C$2:$C$99,MATCH(VLOOKUP($A177,PairList!$A$1:$C$104,3,0),ESShip!$A$2:$A$99,0)),"")</f>
        <v>0.41</v>
      </c>
      <c r="F177" s="88">
        <f t="shared" si="10"/>
        <v>0.59000000000000008</v>
      </c>
      <c r="G177" s="89" t="str">
        <f t="shared" si="11"/>
        <v/>
      </c>
      <c r="H177" s="96" t="str">
        <f t="shared" si="12"/>
        <v>Multi-Family</v>
      </c>
      <c r="I177" s="97" t="str">
        <f t="shared" si="13"/>
        <v>E</v>
      </c>
      <c r="J177" s="97" t="s">
        <v>386</v>
      </c>
      <c r="K177" s="97" t="s">
        <v>386</v>
      </c>
      <c r="L177" s="97" t="s">
        <v>386</v>
      </c>
      <c r="M177" s="98">
        <f t="shared" si="14"/>
        <v>0.59000000000000008</v>
      </c>
      <c r="N177" s="97"/>
    </row>
    <row r="178" spans="1:14">
      <c r="A178" t="s">
        <v>236</v>
      </c>
      <c r="B178" t="s">
        <v>316</v>
      </c>
      <c r="C178" t="s">
        <v>200</v>
      </c>
      <c r="D178" s="88">
        <f>IFERROR(IF(ISNUMBER(VLOOKUP($A178,PairList!$A$1:$C$104,2,0)),VLOOKUP($A178,PairList!$A$1:$C$104,2,0),INDEX('Feasibility Factor'!$D$5:$F$144,MATCH(VLOOKUP($A178,PairList!$A$1:$C$104,2,0),'Feasibility Factor'!$C$5:$C$144,0),MATCH($B178,'Feasibility Factor'!$D$3:$F$3,0))),"")</f>
        <v>1</v>
      </c>
      <c r="E178" s="88">
        <f>IFERROR(INDEX(ESShip!$C$2:$C$99,MATCH(VLOOKUP($A178,PairList!$A$1:$C$104,3,0),ESShip!$A$2:$A$99,0)),"")</f>
        <v>0.41</v>
      </c>
      <c r="F178" s="88">
        <f t="shared" si="10"/>
        <v>0.59000000000000008</v>
      </c>
      <c r="G178" s="89" t="str">
        <f t="shared" si="11"/>
        <v/>
      </c>
      <c r="H178" s="96" t="str">
        <f t="shared" si="12"/>
        <v>Manufactured Home</v>
      </c>
      <c r="I178" s="97" t="str">
        <f t="shared" si="13"/>
        <v>E</v>
      </c>
      <c r="J178" s="97" t="s">
        <v>386</v>
      </c>
      <c r="K178" s="97" t="s">
        <v>386</v>
      </c>
      <c r="L178" s="97" t="s">
        <v>386</v>
      </c>
      <c r="M178" s="98">
        <f t="shared" si="14"/>
        <v>0.59000000000000008</v>
      </c>
      <c r="N178" s="97"/>
    </row>
    <row r="179" spans="1:14">
      <c r="A179" t="s">
        <v>236</v>
      </c>
      <c r="B179" t="s">
        <v>88</v>
      </c>
      <c r="C179" t="s">
        <v>201</v>
      </c>
      <c r="D179" s="88">
        <f>IFERROR(IF(ISNUMBER(VLOOKUP($A179,PairList!$A$1:$C$104,2,0)),VLOOKUP($A179,PairList!$A$1:$C$104,2,0),INDEX('Feasibility Factor'!$D$5:$F$144,MATCH(VLOOKUP($A179,PairList!$A$1:$C$104,2,0),'Feasibility Factor'!$C$5:$C$144,0),MATCH($B179,'Feasibility Factor'!$D$3:$F$3,0))),"")</f>
        <v>1</v>
      </c>
      <c r="E179" s="88">
        <f>IFERROR(INDEX(ESShip!$C$2:$C$99,MATCH(VLOOKUP($A179,PairList!$A$1:$C$104,3,0),ESShip!$A$2:$A$99,0)),"")</f>
        <v>0.41</v>
      </c>
      <c r="F179" s="88">
        <f t="shared" si="10"/>
        <v>0.59000000000000008</v>
      </c>
      <c r="G179" s="89" t="str">
        <f t="shared" si="11"/>
        <v/>
      </c>
      <c r="H179" s="96" t="str">
        <f t="shared" si="12"/>
        <v>Single-Family</v>
      </c>
      <c r="I179" s="97" t="str">
        <f t="shared" si="13"/>
        <v>N</v>
      </c>
      <c r="J179" s="97" t="s">
        <v>386</v>
      </c>
      <c r="K179" s="97" t="s">
        <v>386</v>
      </c>
      <c r="L179" s="97" t="s">
        <v>386</v>
      </c>
      <c r="M179" s="98">
        <f t="shared" si="14"/>
        <v>0.59000000000000008</v>
      </c>
      <c r="N179" s="97"/>
    </row>
    <row r="180" spans="1:14">
      <c r="A180" t="s">
        <v>236</v>
      </c>
      <c r="B180" t="s">
        <v>199</v>
      </c>
      <c r="C180" t="s">
        <v>201</v>
      </c>
      <c r="D180" s="88">
        <f>IFERROR(IF(ISNUMBER(VLOOKUP($A180,PairList!$A$1:$C$104,2,0)),VLOOKUP($A180,PairList!$A$1:$C$104,2,0),INDEX('Feasibility Factor'!$D$5:$F$144,MATCH(VLOOKUP($A180,PairList!$A$1:$C$104,2,0),'Feasibility Factor'!$C$5:$C$144,0),MATCH($B180,'Feasibility Factor'!$D$3:$F$3,0))),"")</f>
        <v>1</v>
      </c>
      <c r="E180" s="88">
        <f>IFERROR(INDEX(ESShip!$C$2:$C$99,MATCH(VLOOKUP($A180,PairList!$A$1:$C$104,3,0),ESShip!$A$2:$A$99,0)),"")</f>
        <v>0.41</v>
      </c>
      <c r="F180" s="88">
        <f t="shared" si="10"/>
        <v>0.59000000000000008</v>
      </c>
      <c r="G180" s="89" t="str">
        <f t="shared" si="11"/>
        <v/>
      </c>
      <c r="H180" s="96" t="str">
        <f t="shared" si="12"/>
        <v>Multi-Family</v>
      </c>
      <c r="I180" s="97" t="str">
        <f t="shared" si="13"/>
        <v>N</v>
      </c>
      <c r="J180" s="97" t="s">
        <v>386</v>
      </c>
      <c r="K180" s="97" t="s">
        <v>386</v>
      </c>
      <c r="L180" s="97" t="s">
        <v>386</v>
      </c>
      <c r="M180" s="98">
        <f t="shared" si="14"/>
        <v>0.59000000000000008</v>
      </c>
      <c r="N180" s="97"/>
    </row>
    <row r="181" spans="1:14">
      <c r="A181" t="s">
        <v>236</v>
      </c>
      <c r="B181" t="s">
        <v>316</v>
      </c>
      <c r="C181" t="s">
        <v>201</v>
      </c>
      <c r="D181" s="88">
        <f>IFERROR(IF(ISNUMBER(VLOOKUP($A181,PairList!$A$1:$C$104,2,0)),VLOOKUP($A181,PairList!$A$1:$C$104,2,0),INDEX('Feasibility Factor'!$D$5:$F$144,MATCH(VLOOKUP($A181,PairList!$A$1:$C$104,2,0),'Feasibility Factor'!$C$5:$C$144,0),MATCH($B181,'Feasibility Factor'!$D$3:$F$3,0))),"")</f>
        <v>1</v>
      </c>
      <c r="E181" s="88">
        <f>IFERROR(INDEX(ESShip!$C$2:$C$99,MATCH(VLOOKUP($A181,PairList!$A$1:$C$104,3,0),ESShip!$A$2:$A$99,0)),"")</f>
        <v>0.41</v>
      </c>
      <c r="F181" s="88">
        <f t="shared" si="10"/>
        <v>0.59000000000000008</v>
      </c>
      <c r="G181" s="89" t="str">
        <f t="shared" si="11"/>
        <v/>
      </c>
      <c r="H181" s="96" t="str">
        <f t="shared" si="12"/>
        <v>Manufactured Home</v>
      </c>
      <c r="I181" s="97" t="str">
        <f t="shared" si="13"/>
        <v>N</v>
      </c>
      <c r="J181" s="97" t="s">
        <v>386</v>
      </c>
      <c r="K181" s="97" t="s">
        <v>386</v>
      </c>
      <c r="L181" s="97" t="s">
        <v>386</v>
      </c>
      <c r="M181" s="98">
        <f t="shared" si="14"/>
        <v>0.59000000000000008</v>
      </c>
      <c r="N181" s="97"/>
    </row>
    <row r="182" spans="1:14">
      <c r="A182" t="s">
        <v>237</v>
      </c>
      <c r="B182" t="s">
        <v>88</v>
      </c>
      <c r="C182" t="s">
        <v>196</v>
      </c>
      <c r="D182" s="88">
        <f>IFERROR(IF(ISNUMBER(VLOOKUP($A182,PairList!$A$1:$C$104,2,0)),VLOOKUP($A182,PairList!$A$1:$C$104,2,0),INDEX('Feasibility Factor'!$D$5:$F$144,MATCH(VLOOKUP($A182,PairList!$A$1:$C$104,2,0),'Feasibility Factor'!$C$5:$C$144,0),MATCH($B182,'Feasibility Factor'!$D$3:$F$3,0))),"")</f>
        <v>1</v>
      </c>
      <c r="E182" s="88">
        <f>IFERROR(INDEX(ESShip!$C$2:$C$99,MATCH(VLOOKUP($A182,PairList!$A$1:$C$104,3,0),ESShip!$A$2:$A$99,0)),"")</f>
        <v>0.22</v>
      </c>
      <c r="F182" s="88">
        <f t="shared" si="10"/>
        <v>0.78</v>
      </c>
      <c r="G182" s="89" t="str">
        <f t="shared" si="11"/>
        <v/>
      </c>
      <c r="H182" s="96" t="str">
        <f t="shared" si="12"/>
        <v>Single-Family</v>
      </c>
      <c r="I182" s="97" t="str">
        <f t="shared" si="13"/>
        <v>B</v>
      </c>
      <c r="J182" s="97" t="s">
        <v>386</v>
      </c>
      <c r="K182" s="97" t="s">
        <v>386</v>
      </c>
      <c r="L182" s="97" t="s">
        <v>386</v>
      </c>
      <c r="M182" s="98">
        <f t="shared" si="14"/>
        <v>0.78</v>
      </c>
      <c r="N182" s="97"/>
    </row>
    <row r="183" spans="1:14">
      <c r="A183" t="s">
        <v>237</v>
      </c>
      <c r="B183" t="s">
        <v>199</v>
      </c>
      <c r="C183" t="s">
        <v>196</v>
      </c>
      <c r="D183" s="88">
        <f>IFERROR(IF(ISNUMBER(VLOOKUP($A183,PairList!$A$1:$C$104,2,0)),VLOOKUP($A183,PairList!$A$1:$C$104,2,0),INDEX('Feasibility Factor'!$D$5:$F$144,MATCH(VLOOKUP($A183,PairList!$A$1:$C$104,2,0),'Feasibility Factor'!$C$5:$C$144,0),MATCH($B183,'Feasibility Factor'!$D$3:$F$3,0))),"")</f>
        <v>1</v>
      </c>
      <c r="E183" s="88">
        <f>IFERROR(INDEX(ESShip!$C$2:$C$99,MATCH(VLOOKUP($A183,PairList!$A$1:$C$104,3,0),ESShip!$A$2:$A$99,0)),"")</f>
        <v>0.22</v>
      </c>
      <c r="F183" s="88">
        <f t="shared" si="10"/>
        <v>0.78</v>
      </c>
      <c r="G183" s="89" t="str">
        <f t="shared" si="11"/>
        <v/>
      </c>
      <c r="H183" s="96" t="str">
        <f t="shared" si="12"/>
        <v>Multi-Family</v>
      </c>
      <c r="I183" s="97" t="str">
        <f t="shared" si="13"/>
        <v>B</v>
      </c>
      <c r="J183" s="97" t="s">
        <v>386</v>
      </c>
      <c r="K183" s="97" t="s">
        <v>386</v>
      </c>
      <c r="L183" s="97" t="s">
        <v>386</v>
      </c>
      <c r="M183" s="98">
        <f t="shared" si="14"/>
        <v>0.78</v>
      </c>
      <c r="N183" s="97"/>
    </row>
    <row r="184" spans="1:14">
      <c r="A184" t="s">
        <v>237</v>
      </c>
      <c r="B184" t="s">
        <v>316</v>
      </c>
      <c r="C184" t="s">
        <v>196</v>
      </c>
      <c r="D184" s="88">
        <f>IFERROR(IF(ISNUMBER(VLOOKUP($A184,PairList!$A$1:$C$104,2,0)),VLOOKUP($A184,PairList!$A$1:$C$104,2,0),INDEX('Feasibility Factor'!$D$5:$F$144,MATCH(VLOOKUP($A184,PairList!$A$1:$C$104,2,0),'Feasibility Factor'!$C$5:$C$144,0),MATCH($B184,'Feasibility Factor'!$D$3:$F$3,0))),"")</f>
        <v>1</v>
      </c>
      <c r="E184" s="88">
        <f>IFERROR(INDEX(ESShip!$C$2:$C$99,MATCH(VLOOKUP($A184,PairList!$A$1:$C$104,3,0),ESShip!$A$2:$A$99,0)),"")</f>
        <v>0.22</v>
      </c>
      <c r="F184" s="88">
        <f t="shared" si="10"/>
        <v>0.78</v>
      </c>
      <c r="G184" s="89" t="str">
        <f t="shared" si="11"/>
        <v/>
      </c>
      <c r="H184" s="96" t="str">
        <f t="shared" si="12"/>
        <v>Manufactured Home</v>
      </c>
      <c r="I184" s="97" t="str">
        <f t="shared" si="13"/>
        <v>B</v>
      </c>
      <c r="J184" s="97" t="s">
        <v>386</v>
      </c>
      <c r="K184" s="97" t="s">
        <v>386</v>
      </c>
      <c r="L184" s="97" t="s">
        <v>386</v>
      </c>
      <c r="M184" s="98">
        <f t="shared" si="14"/>
        <v>0.78</v>
      </c>
      <c r="N184" s="97"/>
    </row>
    <row r="185" spans="1:14">
      <c r="A185" t="s">
        <v>237</v>
      </c>
      <c r="B185" t="s">
        <v>88</v>
      </c>
      <c r="C185" t="s">
        <v>200</v>
      </c>
      <c r="D185" s="88">
        <f>IFERROR(IF(ISNUMBER(VLOOKUP($A185,PairList!$A$1:$C$104,2,0)),VLOOKUP($A185,PairList!$A$1:$C$104,2,0),INDEX('Feasibility Factor'!$D$5:$F$144,MATCH(VLOOKUP($A185,PairList!$A$1:$C$104,2,0),'Feasibility Factor'!$C$5:$C$144,0),MATCH($B185,'Feasibility Factor'!$D$3:$F$3,0))),"")</f>
        <v>1</v>
      </c>
      <c r="E185" s="88">
        <f>IFERROR(INDEX(ESShip!$C$2:$C$99,MATCH(VLOOKUP($A185,PairList!$A$1:$C$104,3,0),ESShip!$A$2:$A$99,0)),"")</f>
        <v>0.22</v>
      </c>
      <c r="F185" s="88">
        <f t="shared" si="10"/>
        <v>0.78</v>
      </c>
      <c r="G185" s="89" t="str">
        <f t="shared" si="11"/>
        <v/>
      </c>
      <c r="H185" s="96" t="str">
        <f t="shared" si="12"/>
        <v>Single-Family</v>
      </c>
      <c r="I185" s="97" t="str">
        <f t="shared" si="13"/>
        <v>E</v>
      </c>
      <c r="J185" s="97" t="s">
        <v>386</v>
      </c>
      <c r="K185" s="97" t="s">
        <v>386</v>
      </c>
      <c r="L185" s="97" t="s">
        <v>386</v>
      </c>
      <c r="M185" s="98">
        <f t="shared" si="14"/>
        <v>0.78</v>
      </c>
      <c r="N185" s="97"/>
    </row>
    <row r="186" spans="1:14">
      <c r="A186" t="s">
        <v>237</v>
      </c>
      <c r="B186" t="s">
        <v>199</v>
      </c>
      <c r="C186" t="s">
        <v>200</v>
      </c>
      <c r="D186" s="88">
        <f>IFERROR(IF(ISNUMBER(VLOOKUP($A186,PairList!$A$1:$C$104,2,0)),VLOOKUP($A186,PairList!$A$1:$C$104,2,0),INDEX('Feasibility Factor'!$D$5:$F$144,MATCH(VLOOKUP($A186,PairList!$A$1:$C$104,2,0),'Feasibility Factor'!$C$5:$C$144,0),MATCH($B186,'Feasibility Factor'!$D$3:$F$3,0))),"")</f>
        <v>1</v>
      </c>
      <c r="E186" s="88">
        <f>IFERROR(INDEX(ESShip!$C$2:$C$99,MATCH(VLOOKUP($A186,PairList!$A$1:$C$104,3,0),ESShip!$A$2:$A$99,0)),"")</f>
        <v>0.22</v>
      </c>
      <c r="F186" s="88">
        <f t="shared" si="10"/>
        <v>0.78</v>
      </c>
      <c r="G186" s="89" t="str">
        <f t="shared" si="11"/>
        <v/>
      </c>
      <c r="H186" s="96" t="str">
        <f t="shared" si="12"/>
        <v>Multi-Family</v>
      </c>
      <c r="I186" s="97" t="str">
        <f t="shared" si="13"/>
        <v>E</v>
      </c>
      <c r="J186" s="97" t="s">
        <v>386</v>
      </c>
      <c r="K186" s="97" t="s">
        <v>386</v>
      </c>
      <c r="L186" s="97" t="s">
        <v>386</v>
      </c>
      <c r="M186" s="98">
        <f t="shared" si="14"/>
        <v>0.78</v>
      </c>
      <c r="N186" s="97"/>
    </row>
    <row r="187" spans="1:14">
      <c r="A187" t="s">
        <v>237</v>
      </c>
      <c r="B187" t="s">
        <v>316</v>
      </c>
      <c r="C187" t="s">
        <v>200</v>
      </c>
      <c r="D187" s="88">
        <f>IFERROR(IF(ISNUMBER(VLOOKUP($A187,PairList!$A$1:$C$104,2,0)),VLOOKUP($A187,PairList!$A$1:$C$104,2,0),INDEX('Feasibility Factor'!$D$5:$F$144,MATCH(VLOOKUP($A187,PairList!$A$1:$C$104,2,0),'Feasibility Factor'!$C$5:$C$144,0),MATCH($B187,'Feasibility Factor'!$D$3:$F$3,0))),"")</f>
        <v>1</v>
      </c>
      <c r="E187" s="88">
        <f>IFERROR(INDEX(ESShip!$C$2:$C$99,MATCH(VLOOKUP($A187,PairList!$A$1:$C$104,3,0),ESShip!$A$2:$A$99,0)),"")</f>
        <v>0.22</v>
      </c>
      <c r="F187" s="88">
        <f t="shared" si="10"/>
        <v>0.78</v>
      </c>
      <c r="G187" s="89" t="str">
        <f t="shared" si="11"/>
        <v/>
      </c>
      <c r="H187" s="96" t="str">
        <f t="shared" si="12"/>
        <v>Manufactured Home</v>
      </c>
      <c r="I187" s="97" t="str">
        <f t="shared" si="13"/>
        <v>E</v>
      </c>
      <c r="J187" s="97" t="s">
        <v>386</v>
      </c>
      <c r="K187" s="97" t="s">
        <v>386</v>
      </c>
      <c r="L187" s="97" t="s">
        <v>386</v>
      </c>
      <c r="M187" s="98">
        <f t="shared" si="14"/>
        <v>0.78</v>
      </c>
      <c r="N187" s="97"/>
    </row>
    <row r="188" spans="1:14">
      <c r="A188" t="s">
        <v>237</v>
      </c>
      <c r="B188" t="s">
        <v>88</v>
      </c>
      <c r="C188" t="s">
        <v>201</v>
      </c>
      <c r="D188" s="88">
        <f>IFERROR(IF(ISNUMBER(VLOOKUP($A188,PairList!$A$1:$C$104,2,0)),VLOOKUP($A188,PairList!$A$1:$C$104,2,0),INDEX('Feasibility Factor'!$D$5:$F$144,MATCH(VLOOKUP($A188,PairList!$A$1:$C$104,2,0),'Feasibility Factor'!$C$5:$C$144,0),MATCH($B188,'Feasibility Factor'!$D$3:$F$3,0))),"")</f>
        <v>1</v>
      </c>
      <c r="E188" s="88">
        <f>IFERROR(INDEX(ESShip!$C$2:$C$99,MATCH(VLOOKUP($A188,PairList!$A$1:$C$104,3,0),ESShip!$A$2:$A$99,0)),"")</f>
        <v>0.22</v>
      </c>
      <c r="F188" s="88">
        <f t="shared" si="10"/>
        <v>0.78</v>
      </c>
      <c r="G188" s="89" t="str">
        <f t="shared" si="11"/>
        <v/>
      </c>
      <c r="H188" s="96" t="str">
        <f t="shared" si="12"/>
        <v>Single-Family</v>
      </c>
      <c r="I188" s="97" t="str">
        <f t="shared" si="13"/>
        <v>N</v>
      </c>
      <c r="J188" s="97" t="s">
        <v>386</v>
      </c>
      <c r="K188" s="97" t="s">
        <v>386</v>
      </c>
      <c r="L188" s="97" t="s">
        <v>386</v>
      </c>
      <c r="M188" s="98">
        <f t="shared" si="14"/>
        <v>0.78</v>
      </c>
      <c r="N188" s="97"/>
    </row>
    <row r="189" spans="1:14">
      <c r="A189" t="s">
        <v>237</v>
      </c>
      <c r="B189" t="s">
        <v>199</v>
      </c>
      <c r="C189" t="s">
        <v>201</v>
      </c>
      <c r="D189" s="88">
        <f>IFERROR(IF(ISNUMBER(VLOOKUP($A189,PairList!$A$1:$C$104,2,0)),VLOOKUP($A189,PairList!$A$1:$C$104,2,0),INDEX('Feasibility Factor'!$D$5:$F$144,MATCH(VLOOKUP($A189,PairList!$A$1:$C$104,2,0),'Feasibility Factor'!$C$5:$C$144,0),MATCH($B189,'Feasibility Factor'!$D$3:$F$3,0))),"")</f>
        <v>1</v>
      </c>
      <c r="E189" s="88">
        <f>IFERROR(INDEX(ESShip!$C$2:$C$99,MATCH(VLOOKUP($A189,PairList!$A$1:$C$104,3,0),ESShip!$A$2:$A$99,0)),"")</f>
        <v>0.22</v>
      </c>
      <c r="F189" s="88">
        <f t="shared" si="10"/>
        <v>0.78</v>
      </c>
      <c r="G189" s="89" t="str">
        <f t="shared" si="11"/>
        <v/>
      </c>
      <c r="H189" s="96" t="str">
        <f t="shared" si="12"/>
        <v>Multi-Family</v>
      </c>
      <c r="I189" s="97" t="str">
        <f t="shared" si="13"/>
        <v>N</v>
      </c>
      <c r="J189" s="97" t="s">
        <v>386</v>
      </c>
      <c r="K189" s="97" t="s">
        <v>386</v>
      </c>
      <c r="L189" s="97" t="s">
        <v>386</v>
      </c>
      <c r="M189" s="98">
        <f t="shared" si="14"/>
        <v>0.78</v>
      </c>
      <c r="N189" s="97"/>
    </row>
    <row r="190" spans="1:14">
      <c r="A190" t="s">
        <v>237</v>
      </c>
      <c r="B190" t="s">
        <v>316</v>
      </c>
      <c r="C190" t="s">
        <v>201</v>
      </c>
      <c r="D190" s="88">
        <f>IFERROR(IF(ISNUMBER(VLOOKUP($A190,PairList!$A$1:$C$104,2,0)),VLOOKUP($A190,PairList!$A$1:$C$104,2,0),INDEX('Feasibility Factor'!$D$5:$F$144,MATCH(VLOOKUP($A190,PairList!$A$1:$C$104,2,0),'Feasibility Factor'!$C$5:$C$144,0),MATCH($B190,'Feasibility Factor'!$D$3:$F$3,0))),"")</f>
        <v>1</v>
      </c>
      <c r="E190" s="88">
        <f>IFERROR(INDEX(ESShip!$C$2:$C$99,MATCH(VLOOKUP($A190,PairList!$A$1:$C$104,3,0),ESShip!$A$2:$A$99,0)),"")</f>
        <v>0.22</v>
      </c>
      <c r="F190" s="88">
        <f t="shared" si="10"/>
        <v>0.78</v>
      </c>
      <c r="G190" s="89" t="str">
        <f t="shared" si="11"/>
        <v/>
      </c>
      <c r="H190" s="96" t="str">
        <f t="shared" si="12"/>
        <v>Manufactured Home</v>
      </c>
      <c r="I190" s="97" t="str">
        <f t="shared" si="13"/>
        <v>N</v>
      </c>
      <c r="J190" s="97" t="s">
        <v>386</v>
      </c>
      <c r="K190" s="97" t="s">
        <v>386</v>
      </c>
      <c r="L190" s="97" t="s">
        <v>386</v>
      </c>
      <c r="M190" s="98">
        <f t="shared" si="14"/>
        <v>0.78</v>
      </c>
      <c r="N190" s="97"/>
    </row>
    <row r="191" spans="1:14">
      <c r="A191" t="s">
        <v>238</v>
      </c>
      <c r="B191" t="s">
        <v>88</v>
      </c>
      <c r="C191" t="s">
        <v>196</v>
      </c>
      <c r="D191" s="88">
        <f>IFERROR(IF(ISNUMBER(VLOOKUP($A191,PairList!$A$1:$C$104,2,0)),VLOOKUP($A191,PairList!$A$1:$C$104,2,0),INDEX('Feasibility Factor'!$D$5:$F$144,MATCH(VLOOKUP($A191,PairList!$A$1:$C$104,2,0),'Feasibility Factor'!$C$5:$C$144,0),MATCH($B191,'Feasibility Factor'!$D$3:$F$3,0))),"")</f>
        <v>1</v>
      </c>
      <c r="E191" s="88">
        <f>IFERROR(INDEX(ESShip!$C$2:$C$99,MATCH(VLOOKUP($A191,PairList!$A$1:$C$104,3,0),ESShip!$A$2:$A$99,0)),"")</f>
        <v>0.41</v>
      </c>
      <c r="F191" s="88">
        <f t="shared" si="10"/>
        <v>0.59000000000000008</v>
      </c>
      <c r="G191" s="89" t="str">
        <f t="shared" si="11"/>
        <v/>
      </c>
      <c r="H191" s="96" t="str">
        <f t="shared" si="12"/>
        <v>Single-Family</v>
      </c>
      <c r="I191" s="97" t="str">
        <f t="shared" si="13"/>
        <v>B</v>
      </c>
      <c r="J191" s="97" t="s">
        <v>386</v>
      </c>
      <c r="K191" s="97" t="s">
        <v>386</v>
      </c>
      <c r="L191" s="97" t="s">
        <v>386</v>
      </c>
      <c r="M191" s="98">
        <f t="shared" si="14"/>
        <v>0.59000000000000008</v>
      </c>
      <c r="N191" s="97"/>
    </row>
    <row r="192" spans="1:14">
      <c r="A192" t="s">
        <v>238</v>
      </c>
      <c r="B192" t="s">
        <v>199</v>
      </c>
      <c r="C192" t="s">
        <v>196</v>
      </c>
      <c r="D192" s="88">
        <f>IFERROR(IF(ISNUMBER(VLOOKUP($A192,PairList!$A$1:$C$104,2,0)),VLOOKUP($A192,PairList!$A$1:$C$104,2,0),INDEX('Feasibility Factor'!$D$5:$F$144,MATCH(VLOOKUP($A192,PairList!$A$1:$C$104,2,0),'Feasibility Factor'!$C$5:$C$144,0),MATCH($B192,'Feasibility Factor'!$D$3:$F$3,0))),"")</f>
        <v>1</v>
      </c>
      <c r="E192" s="88">
        <f>IFERROR(INDEX(ESShip!$C$2:$C$99,MATCH(VLOOKUP($A192,PairList!$A$1:$C$104,3,0),ESShip!$A$2:$A$99,0)),"")</f>
        <v>0.41</v>
      </c>
      <c r="F192" s="88">
        <f t="shared" si="10"/>
        <v>0.59000000000000008</v>
      </c>
      <c r="G192" s="89" t="str">
        <f t="shared" si="11"/>
        <v/>
      </c>
      <c r="H192" s="96" t="str">
        <f t="shared" si="12"/>
        <v>Multi-Family</v>
      </c>
      <c r="I192" s="97" t="str">
        <f t="shared" si="13"/>
        <v>B</v>
      </c>
      <c r="J192" s="97" t="s">
        <v>386</v>
      </c>
      <c r="K192" s="97" t="s">
        <v>386</v>
      </c>
      <c r="L192" s="97" t="s">
        <v>386</v>
      </c>
      <c r="M192" s="98">
        <f t="shared" si="14"/>
        <v>0.59000000000000008</v>
      </c>
      <c r="N192" s="97"/>
    </row>
    <row r="193" spans="1:14">
      <c r="A193" t="s">
        <v>238</v>
      </c>
      <c r="B193" t="s">
        <v>316</v>
      </c>
      <c r="C193" t="s">
        <v>196</v>
      </c>
      <c r="D193" s="88">
        <f>IFERROR(IF(ISNUMBER(VLOOKUP($A193,PairList!$A$1:$C$104,2,0)),VLOOKUP($A193,PairList!$A$1:$C$104,2,0),INDEX('Feasibility Factor'!$D$5:$F$144,MATCH(VLOOKUP($A193,PairList!$A$1:$C$104,2,0),'Feasibility Factor'!$C$5:$C$144,0),MATCH($B193,'Feasibility Factor'!$D$3:$F$3,0))),"")</f>
        <v>1</v>
      </c>
      <c r="E193" s="88">
        <f>IFERROR(INDEX(ESShip!$C$2:$C$99,MATCH(VLOOKUP($A193,PairList!$A$1:$C$104,3,0),ESShip!$A$2:$A$99,0)),"")</f>
        <v>0.41</v>
      </c>
      <c r="F193" s="88">
        <f t="shared" si="10"/>
        <v>0.59000000000000008</v>
      </c>
      <c r="G193" s="89" t="str">
        <f t="shared" si="11"/>
        <v/>
      </c>
      <c r="H193" s="96" t="str">
        <f t="shared" si="12"/>
        <v>Manufactured Home</v>
      </c>
      <c r="I193" s="97" t="str">
        <f t="shared" si="13"/>
        <v>B</v>
      </c>
      <c r="J193" s="97" t="s">
        <v>386</v>
      </c>
      <c r="K193" s="97" t="s">
        <v>386</v>
      </c>
      <c r="L193" s="97" t="s">
        <v>386</v>
      </c>
      <c r="M193" s="98">
        <f t="shared" si="14"/>
        <v>0.59000000000000008</v>
      </c>
      <c r="N193" s="97"/>
    </row>
    <row r="194" spans="1:14">
      <c r="A194" t="s">
        <v>238</v>
      </c>
      <c r="B194" t="s">
        <v>88</v>
      </c>
      <c r="C194" t="s">
        <v>200</v>
      </c>
      <c r="D194" s="88">
        <f>IFERROR(IF(ISNUMBER(VLOOKUP($A194,PairList!$A$1:$C$104,2,0)),VLOOKUP($A194,PairList!$A$1:$C$104,2,0),INDEX('Feasibility Factor'!$D$5:$F$144,MATCH(VLOOKUP($A194,PairList!$A$1:$C$104,2,0),'Feasibility Factor'!$C$5:$C$144,0),MATCH($B194,'Feasibility Factor'!$D$3:$F$3,0))),"")</f>
        <v>1</v>
      </c>
      <c r="E194" s="88">
        <f>IFERROR(INDEX(ESShip!$C$2:$C$99,MATCH(VLOOKUP($A194,PairList!$A$1:$C$104,3,0),ESShip!$A$2:$A$99,0)),"")</f>
        <v>0.41</v>
      </c>
      <c r="F194" s="88">
        <f t="shared" si="10"/>
        <v>0.59000000000000008</v>
      </c>
      <c r="G194" s="89" t="str">
        <f t="shared" si="11"/>
        <v/>
      </c>
      <c r="H194" s="96" t="str">
        <f t="shared" si="12"/>
        <v>Single-Family</v>
      </c>
      <c r="I194" s="97" t="str">
        <f t="shared" si="13"/>
        <v>E</v>
      </c>
      <c r="J194" s="97" t="s">
        <v>386</v>
      </c>
      <c r="K194" s="97" t="s">
        <v>386</v>
      </c>
      <c r="L194" s="97" t="s">
        <v>386</v>
      </c>
      <c r="M194" s="98">
        <f t="shared" si="14"/>
        <v>0.59000000000000008</v>
      </c>
      <c r="N194" s="97"/>
    </row>
    <row r="195" spans="1:14">
      <c r="A195" t="s">
        <v>238</v>
      </c>
      <c r="B195" t="s">
        <v>199</v>
      </c>
      <c r="C195" t="s">
        <v>200</v>
      </c>
      <c r="D195" s="88">
        <f>IFERROR(IF(ISNUMBER(VLOOKUP($A195,PairList!$A$1:$C$104,2,0)),VLOOKUP($A195,PairList!$A$1:$C$104,2,0),INDEX('Feasibility Factor'!$D$5:$F$144,MATCH(VLOOKUP($A195,PairList!$A$1:$C$104,2,0),'Feasibility Factor'!$C$5:$C$144,0),MATCH($B195,'Feasibility Factor'!$D$3:$F$3,0))),"")</f>
        <v>1</v>
      </c>
      <c r="E195" s="88">
        <f>IFERROR(INDEX(ESShip!$C$2:$C$99,MATCH(VLOOKUP($A195,PairList!$A$1:$C$104,3,0),ESShip!$A$2:$A$99,0)),"")</f>
        <v>0.41</v>
      </c>
      <c r="F195" s="88">
        <f t="shared" ref="F195:F258" si="16">IFERROR($D195*(1-$E195),"")</f>
        <v>0.59000000000000008</v>
      </c>
      <c r="G195" s="89" t="str">
        <f t="shared" ref="G195:G258" si="17">IF($A195&lt;&gt;"",IF($F195="","X",""),"")</f>
        <v/>
      </c>
      <c r="H195" s="96" t="str">
        <f t="shared" ref="H195:H258" si="18">IF($B195="Single Family","Single-Family",$B195)</f>
        <v>Multi-Family</v>
      </c>
      <c r="I195" s="97" t="str">
        <f t="shared" ref="I195:I258" si="19">IF(LEFT($C195,1)="T","B",LEFT($C195,1))</f>
        <v>E</v>
      </c>
      <c r="J195" s="97" t="s">
        <v>386</v>
      </c>
      <c r="K195" s="97" t="s">
        <v>386</v>
      </c>
      <c r="L195" s="97" t="s">
        <v>386</v>
      </c>
      <c r="M195" s="98">
        <f t="shared" ref="M195:M258" si="20">IF(AND($F195&lt;&gt;"",$L195&lt;&gt;""),MIN($F195,$L195),MAX($F195,$L195))</f>
        <v>0.59000000000000008</v>
      </c>
      <c r="N195" s="97"/>
    </row>
    <row r="196" spans="1:14">
      <c r="A196" t="s">
        <v>238</v>
      </c>
      <c r="B196" t="s">
        <v>316</v>
      </c>
      <c r="C196" t="s">
        <v>200</v>
      </c>
      <c r="D196" s="88">
        <f>IFERROR(IF(ISNUMBER(VLOOKUP($A196,PairList!$A$1:$C$104,2,0)),VLOOKUP($A196,PairList!$A$1:$C$104,2,0),INDEX('Feasibility Factor'!$D$5:$F$144,MATCH(VLOOKUP($A196,PairList!$A$1:$C$104,2,0),'Feasibility Factor'!$C$5:$C$144,0),MATCH($B196,'Feasibility Factor'!$D$3:$F$3,0))),"")</f>
        <v>1</v>
      </c>
      <c r="E196" s="88">
        <f>IFERROR(INDEX(ESShip!$C$2:$C$99,MATCH(VLOOKUP($A196,PairList!$A$1:$C$104,3,0),ESShip!$A$2:$A$99,0)),"")</f>
        <v>0.41</v>
      </c>
      <c r="F196" s="88">
        <f t="shared" si="16"/>
        <v>0.59000000000000008</v>
      </c>
      <c r="G196" s="89" t="str">
        <f t="shared" si="17"/>
        <v/>
      </c>
      <c r="H196" s="96" t="str">
        <f t="shared" si="18"/>
        <v>Manufactured Home</v>
      </c>
      <c r="I196" s="97" t="str">
        <f t="shared" si="19"/>
        <v>E</v>
      </c>
      <c r="J196" s="97" t="s">
        <v>386</v>
      </c>
      <c r="K196" s="97" t="s">
        <v>386</v>
      </c>
      <c r="L196" s="97" t="s">
        <v>386</v>
      </c>
      <c r="M196" s="98">
        <f t="shared" si="20"/>
        <v>0.59000000000000008</v>
      </c>
      <c r="N196" s="97"/>
    </row>
    <row r="197" spans="1:14">
      <c r="A197" t="s">
        <v>238</v>
      </c>
      <c r="B197" t="s">
        <v>88</v>
      </c>
      <c r="C197" t="s">
        <v>201</v>
      </c>
      <c r="D197" s="88">
        <f>IFERROR(IF(ISNUMBER(VLOOKUP($A197,PairList!$A$1:$C$104,2,0)),VLOOKUP($A197,PairList!$A$1:$C$104,2,0),INDEX('Feasibility Factor'!$D$5:$F$144,MATCH(VLOOKUP($A197,PairList!$A$1:$C$104,2,0),'Feasibility Factor'!$C$5:$C$144,0),MATCH($B197,'Feasibility Factor'!$D$3:$F$3,0))),"")</f>
        <v>1</v>
      </c>
      <c r="E197" s="88">
        <f>IFERROR(INDEX(ESShip!$C$2:$C$99,MATCH(VLOOKUP($A197,PairList!$A$1:$C$104,3,0),ESShip!$A$2:$A$99,0)),"")</f>
        <v>0.41</v>
      </c>
      <c r="F197" s="88">
        <f t="shared" si="16"/>
        <v>0.59000000000000008</v>
      </c>
      <c r="G197" s="89" t="str">
        <f t="shared" si="17"/>
        <v/>
      </c>
      <c r="H197" s="96" t="str">
        <f t="shared" si="18"/>
        <v>Single-Family</v>
      </c>
      <c r="I197" s="97" t="str">
        <f t="shared" si="19"/>
        <v>N</v>
      </c>
      <c r="J197" s="97" t="s">
        <v>386</v>
      </c>
      <c r="K197" s="97" t="s">
        <v>386</v>
      </c>
      <c r="L197" s="97" t="s">
        <v>386</v>
      </c>
      <c r="M197" s="98">
        <f t="shared" si="20"/>
        <v>0.59000000000000008</v>
      </c>
      <c r="N197" s="97"/>
    </row>
    <row r="198" spans="1:14">
      <c r="A198" t="s">
        <v>238</v>
      </c>
      <c r="B198" t="s">
        <v>199</v>
      </c>
      <c r="C198" t="s">
        <v>201</v>
      </c>
      <c r="D198" s="88">
        <f>IFERROR(IF(ISNUMBER(VLOOKUP($A198,PairList!$A$1:$C$104,2,0)),VLOOKUP($A198,PairList!$A$1:$C$104,2,0),INDEX('Feasibility Factor'!$D$5:$F$144,MATCH(VLOOKUP($A198,PairList!$A$1:$C$104,2,0),'Feasibility Factor'!$C$5:$C$144,0),MATCH($B198,'Feasibility Factor'!$D$3:$F$3,0))),"")</f>
        <v>1</v>
      </c>
      <c r="E198" s="88">
        <f>IFERROR(INDEX(ESShip!$C$2:$C$99,MATCH(VLOOKUP($A198,PairList!$A$1:$C$104,3,0),ESShip!$A$2:$A$99,0)),"")</f>
        <v>0.41</v>
      </c>
      <c r="F198" s="88">
        <f t="shared" si="16"/>
        <v>0.59000000000000008</v>
      </c>
      <c r="G198" s="89" t="str">
        <f t="shared" si="17"/>
        <v/>
      </c>
      <c r="H198" s="96" t="str">
        <f t="shared" si="18"/>
        <v>Multi-Family</v>
      </c>
      <c r="I198" s="97" t="str">
        <f t="shared" si="19"/>
        <v>N</v>
      </c>
      <c r="J198" s="97" t="s">
        <v>386</v>
      </c>
      <c r="K198" s="97" t="s">
        <v>386</v>
      </c>
      <c r="L198" s="97" t="s">
        <v>386</v>
      </c>
      <c r="M198" s="98">
        <f t="shared" si="20"/>
        <v>0.59000000000000008</v>
      </c>
      <c r="N198" s="97"/>
    </row>
    <row r="199" spans="1:14">
      <c r="A199" t="s">
        <v>238</v>
      </c>
      <c r="B199" t="s">
        <v>316</v>
      </c>
      <c r="C199" t="s">
        <v>201</v>
      </c>
      <c r="D199" s="88">
        <f>IFERROR(IF(ISNUMBER(VLOOKUP($A199,PairList!$A$1:$C$104,2,0)),VLOOKUP($A199,PairList!$A$1:$C$104,2,0),INDEX('Feasibility Factor'!$D$5:$F$144,MATCH(VLOOKUP($A199,PairList!$A$1:$C$104,2,0),'Feasibility Factor'!$C$5:$C$144,0),MATCH($B199,'Feasibility Factor'!$D$3:$F$3,0))),"")</f>
        <v>1</v>
      </c>
      <c r="E199" s="88">
        <f>IFERROR(INDEX(ESShip!$C$2:$C$99,MATCH(VLOOKUP($A199,PairList!$A$1:$C$104,3,0),ESShip!$A$2:$A$99,0)),"")</f>
        <v>0.41</v>
      </c>
      <c r="F199" s="88">
        <f t="shared" si="16"/>
        <v>0.59000000000000008</v>
      </c>
      <c r="G199" s="89" t="str">
        <f t="shared" si="17"/>
        <v/>
      </c>
      <c r="H199" s="96" t="str">
        <f t="shared" si="18"/>
        <v>Manufactured Home</v>
      </c>
      <c r="I199" s="97" t="str">
        <f t="shared" si="19"/>
        <v>N</v>
      </c>
      <c r="J199" s="97" t="s">
        <v>386</v>
      </c>
      <c r="K199" s="97" t="s">
        <v>386</v>
      </c>
      <c r="L199" s="97" t="s">
        <v>386</v>
      </c>
      <c r="M199" s="98">
        <f t="shared" si="20"/>
        <v>0.59000000000000008</v>
      </c>
      <c r="N199" s="97"/>
    </row>
    <row r="200" spans="1:14">
      <c r="A200" t="s">
        <v>238</v>
      </c>
      <c r="B200" t="s">
        <v>88</v>
      </c>
      <c r="C200" t="s">
        <v>196</v>
      </c>
      <c r="D200" s="88">
        <f>IFERROR(IF(ISNUMBER(VLOOKUP($A200,PairList!$A$1:$C$104,2,0)),VLOOKUP($A200,PairList!$A$1:$C$104,2,0),INDEX('Feasibility Factor'!$D$5:$F$144,MATCH(VLOOKUP($A200,PairList!$A$1:$C$104,2,0),'Feasibility Factor'!$C$5:$C$144,0),MATCH($B200,'Feasibility Factor'!$D$3:$F$3,0))),"")</f>
        <v>1</v>
      </c>
      <c r="E200" s="88">
        <f>IFERROR(INDEX(ESShip!$C$2:$C$99,MATCH(VLOOKUP($A200,PairList!$A$1:$C$104,3,0),ESShip!$A$2:$A$99,0)),"")</f>
        <v>0.41</v>
      </c>
      <c r="F200" s="88">
        <f t="shared" si="16"/>
        <v>0.59000000000000008</v>
      </c>
      <c r="G200" s="89" t="str">
        <f t="shared" si="17"/>
        <v/>
      </c>
      <c r="H200" s="96" t="str">
        <f t="shared" si="18"/>
        <v>Single-Family</v>
      </c>
      <c r="I200" s="97" t="str">
        <f t="shared" si="19"/>
        <v>B</v>
      </c>
      <c r="J200" s="97" t="s">
        <v>386</v>
      </c>
      <c r="K200" s="97" t="s">
        <v>386</v>
      </c>
      <c r="L200" s="97" t="s">
        <v>386</v>
      </c>
      <c r="M200" s="98">
        <f t="shared" si="20"/>
        <v>0.59000000000000008</v>
      </c>
      <c r="N200" s="97"/>
    </row>
    <row r="201" spans="1:14">
      <c r="A201" t="s">
        <v>238</v>
      </c>
      <c r="B201" t="s">
        <v>199</v>
      </c>
      <c r="C201" t="s">
        <v>196</v>
      </c>
      <c r="D201" s="88">
        <f>IFERROR(IF(ISNUMBER(VLOOKUP($A201,PairList!$A$1:$C$104,2,0)),VLOOKUP($A201,PairList!$A$1:$C$104,2,0),INDEX('Feasibility Factor'!$D$5:$F$144,MATCH(VLOOKUP($A201,PairList!$A$1:$C$104,2,0),'Feasibility Factor'!$C$5:$C$144,0),MATCH($B201,'Feasibility Factor'!$D$3:$F$3,0))),"")</f>
        <v>1</v>
      </c>
      <c r="E201" s="88">
        <f>IFERROR(INDEX(ESShip!$C$2:$C$99,MATCH(VLOOKUP($A201,PairList!$A$1:$C$104,3,0),ESShip!$A$2:$A$99,0)),"")</f>
        <v>0.41</v>
      </c>
      <c r="F201" s="88">
        <f t="shared" si="16"/>
        <v>0.59000000000000008</v>
      </c>
      <c r="G201" s="89" t="str">
        <f t="shared" si="17"/>
        <v/>
      </c>
      <c r="H201" s="96" t="str">
        <f t="shared" si="18"/>
        <v>Multi-Family</v>
      </c>
      <c r="I201" s="97" t="str">
        <f t="shared" si="19"/>
        <v>B</v>
      </c>
      <c r="J201" s="97" t="s">
        <v>386</v>
      </c>
      <c r="K201" s="97" t="s">
        <v>386</v>
      </c>
      <c r="L201" s="97" t="s">
        <v>386</v>
      </c>
      <c r="M201" s="98">
        <f t="shared" si="20"/>
        <v>0.59000000000000008</v>
      </c>
      <c r="N201" s="97"/>
    </row>
    <row r="202" spans="1:14">
      <c r="A202" t="s">
        <v>238</v>
      </c>
      <c r="B202" t="s">
        <v>316</v>
      </c>
      <c r="C202" t="s">
        <v>196</v>
      </c>
      <c r="D202" s="88">
        <f>IFERROR(IF(ISNUMBER(VLOOKUP($A202,PairList!$A$1:$C$104,2,0)),VLOOKUP($A202,PairList!$A$1:$C$104,2,0),INDEX('Feasibility Factor'!$D$5:$F$144,MATCH(VLOOKUP($A202,PairList!$A$1:$C$104,2,0),'Feasibility Factor'!$C$5:$C$144,0),MATCH($B202,'Feasibility Factor'!$D$3:$F$3,0))),"")</f>
        <v>1</v>
      </c>
      <c r="E202" s="88">
        <f>IFERROR(INDEX(ESShip!$C$2:$C$99,MATCH(VLOOKUP($A202,PairList!$A$1:$C$104,3,0),ESShip!$A$2:$A$99,0)),"")</f>
        <v>0.41</v>
      </c>
      <c r="F202" s="88">
        <f t="shared" si="16"/>
        <v>0.59000000000000008</v>
      </c>
      <c r="G202" s="89" t="str">
        <f t="shared" si="17"/>
        <v/>
      </c>
      <c r="H202" s="96" t="str">
        <f t="shared" si="18"/>
        <v>Manufactured Home</v>
      </c>
      <c r="I202" s="97" t="str">
        <f t="shared" si="19"/>
        <v>B</v>
      </c>
      <c r="J202" s="97" t="s">
        <v>386</v>
      </c>
      <c r="K202" s="97" t="s">
        <v>386</v>
      </c>
      <c r="L202" s="97" t="s">
        <v>386</v>
      </c>
      <c r="M202" s="98">
        <f t="shared" si="20"/>
        <v>0.59000000000000008</v>
      </c>
      <c r="N202" s="97"/>
    </row>
    <row r="203" spans="1:14">
      <c r="A203" t="s">
        <v>238</v>
      </c>
      <c r="B203" t="s">
        <v>88</v>
      </c>
      <c r="C203" t="s">
        <v>200</v>
      </c>
      <c r="D203" s="88">
        <f>IFERROR(IF(ISNUMBER(VLOOKUP($A203,PairList!$A$1:$C$104,2,0)),VLOOKUP($A203,PairList!$A$1:$C$104,2,0),INDEX('Feasibility Factor'!$D$5:$F$144,MATCH(VLOOKUP($A203,PairList!$A$1:$C$104,2,0),'Feasibility Factor'!$C$5:$C$144,0),MATCH($B203,'Feasibility Factor'!$D$3:$F$3,0))),"")</f>
        <v>1</v>
      </c>
      <c r="E203" s="88">
        <f>IFERROR(INDEX(ESShip!$C$2:$C$99,MATCH(VLOOKUP($A203,PairList!$A$1:$C$104,3,0),ESShip!$A$2:$A$99,0)),"")</f>
        <v>0.41</v>
      </c>
      <c r="F203" s="88">
        <f t="shared" si="16"/>
        <v>0.59000000000000008</v>
      </c>
      <c r="G203" s="89" t="str">
        <f t="shared" si="17"/>
        <v/>
      </c>
      <c r="H203" s="96" t="str">
        <f t="shared" si="18"/>
        <v>Single-Family</v>
      </c>
      <c r="I203" s="97" t="str">
        <f t="shared" si="19"/>
        <v>E</v>
      </c>
      <c r="J203" s="97" t="s">
        <v>386</v>
      </c>
      <c r="K203" s="97" t="s">
        <v>386</v>
      </c>
      <c r="L203" s="97" t="s">
        <v>386</v>
      </c>
      <c r="M203" s="98">
        <f t="shared" si="20"/>
        <v>0.59000000000000008</v>
      </c>
      <c r="N203" s="97"/>
    </row>
    <row r="204" spans="1:14">
      <c r="A204" t="s">
        <v>238</v>
      </c>
      <c r="B204" t="s">
        <v>199</v>
      </c>
      <c r="C204" t="s">
        <v>200</v>
      </c>
      <c r="D204" s="88">
        <f>IFERROR(IF(ISNUMBER(VLOOKUP($A204,PairList!$A$1:$C$104,2,0)),VLOOKUP($A204,PairList!$A$1:$C$104,2,0),INDEX('Feasibility Factor'!$D$5:$F$144,MATCH(VLOOKUP($A204,PairList!$A$1:$C$104,2,0),'Feasibility Factor'!$C$5:$C$144,0),MATCH($B204,'Feasibility Factor'!$D$3:$F$3,0))),"")</f>
        <v>1</v>
      </c>
      <c r="E204" s="88">
        <f>IFERROR(INDEX(ESShip!$C$2:$C$99,MATCH(VLOOKUP($A204,PairList!$A$1:$C$104,3,0),ESShip!$A$2:$A$99,0)),"")</f>
        <v>0.41</v>
      </c>
      <c r="F204" s="88">
        <f t="shared" si="16"/>
        <v>0.59000000000000008</v>
      </c>
      <c r="G204" s="89" t="str">
        <f t="shared" si="17"/>
        <v/>
      </c>
      <c r="H204" s="96" t="str">
        <f t="shared" si="18"/>
        <v>Multi-Family</v>
      </c>
      <c r="I204" s="97" t="str">
        <f t="shared" si="19"/>
        <v>E</v>
      </c>
      <c r="J204" s="97" t="s">
        <v>386</v>
      </c>
      <c r="K204" s="97" t="s">
        <v>386</v>
      </c>
      <c r="L204" s="97" t="s">
        <v>386</v>
      </c>
      <c r="M204" s="98">
        <f t="shared" si="20"/>
        <v>0.59000000000000008</v>
      </c>
      <c r="N204" s="97"/>
    </row>
    <row r="205" spans="1:14">
      <c r="A205" t="s">
        <v>238</v>
      </c>
      <c r="B205" t="s">
        <v>316</v>
      </c>
      <c r="C205" t="s">
        <v>200</v>
      </c>
      <c r="D205" s="88">
        <f>IFERROR(IF(ISNUMBER(VLOOKUP($A205,PairList!$A$1:$C$104,2,0)),VLOOKUP($A205,PairList!$A$1:$C$104,2,0),INDEX('Feasibility Factor'!$D$5:$F$144,MATCH(VLOOKUP($A205,PairList!$A$1:$C$104,2,0),'Feasibility Factor'!$C$5:$C$144,0),MATCH($B205,'Feasibility Factor'!$D$3:$F$3,0))),"")</f>
        <v>1</v>
      </c>
      <c r="E205" s="88">
        <f>IFERROR(INDEX(ESShip!$C$2:$C$99,MATCH(VLOOKUP($A205,PairList!$A$1:$C$104,3,0),ESShip!$A$2:$A$99,0)),"")</f>
        <v>0.41</v>
      </c>
      <c r="F205" s="88">
        <f t="shared" si="16"/>
        <v>0.59000000000000008</v>
      </c>
      <c r="G205" s="89" t="str">
        <f t="shared" si="17"/>
        <v/>
      </c>
      <c r="H205" s="96" t="str">
        <f t="shared" si="18"/>
        <v>Manufactured Home</v>
      </c>
      <c r="I205" s="97" t="str">
        <f t="shared" si="19"/>
        <v>E</v>
      </c>
      <c r="J205" s="97" t="s">
        <v>386</v>
      </c>
      <c r="K205" s="97" t="s">
        <v>386</v>
      </c>
      <c r="L205" s="97" t="s">
        <v>386</v>
      </c>
      <c r="M205" s="98">
        <f t="shared" si="20"/>
        <v>0.59000000000000008</v>
      </c>
      <c r="N205" s="97"/>
    </row>
    <row r="206" spans="1:14">
      <c r="A206" t="s">
        <v>238</v>
      </c>
      <c r="B206" t="s">
        <v>88</v>
      </c>
      <c r="C206" t="s">
        <v>201</v>
      </c>
      <c r="D206" s="88">
        <f>IFERROR(IF(ISNUMBER(VLOOKUP($A206,PairList!$A$1:$C$104,2,0)),VLOOKUP($A206,PairList!$A$1:$C$104,2,0),INDEX('Feasibility Factor'!$D$5:$F$144,MATCH(VLOOKUP($A206,PairList!$A$1:$C$104,2,0),'Feasibility Factor'!$C$5:$C$144,0),MATCH($B206,'Feasibility Factor'!$D$3:$F$3,0))),"")</f>
        <v>1</v>
      </c>
      <c r="E206" s="88">
        <f>IFERROR(INDEX(ESShip!$C$2:$C$99,MATCH(VLOOKUP($A206,PairList!$A$1:$C$104,3,0),ESShip!$A$2:$A$99,0)),"")</f>
        <v>0.41</v>
      </c>
      <c r="F206" s="88">
        <f t="shared" si="16"/>
        <v>0.59000000000000008</v>
      </c>
      <c r="G206" s="89" t="str">
        <f t="shared" si="17"/>
        <v/>
      </c>
      <c r="H206" s="96" t="str">
        <f t="shared" si="18"/>
        <v>Single-Family</v>
      </c>
      <c r="I206" s="97" t="str">
        <f t="shared" si="19"/>
        <v>N</v>
      </c>
      <c r="J206" s="97" t="s">
        <v>386</v>
      </c>
      <c r="K206" s="97" t="s">
        <v>386</v>
      </c>
      <c r="L206" s="97" t="s">
        <v>386</v>
      </c>
      <c r="M206" s="98">
        <f t="shared" si="20"/>
        <v>0.59000000000000008</v>
      </c>
      <c r="N206" s="97"/>
    </row>
    <row r="207" spans="1:14">
      <c r="A207" t="s">
        <v>238</v>
      </c>
      <c r="B207" t="s">
        <v>199</v>
      </c>
      <c r="C207" t="s">
        <v>201</v>
      </c>
      <c r="D207" s="88">
        <f>IFERROR(IF(ISNUMBER(VLOOKUP($A207,PairList!$A$1:$C$104,2,0)),VLOOKUP($A207,PairList!$A$1:$C$104,2,0),INDEX('Feasibility Factor'!$D$5:$F$144,MATCH(VLOOKUP($A207,PairList!$A$1:$C$104,2,0),'Feasibility Factor'!$C$5:$C$144,0),MATCH($B207,'Feasibility Factor'!$D$3:$F$3,0))),"")</f>
        <v>1</v>
      </c>
      <c r="E207" s="88">
        <f>IFERROR(INDEX(ESShip!$C$2:$C$99,MATCH(VLOOKUP($A207,PairList!$A$1:$C$104,3,0),ESShip!$A$2:$A$99,0)),"")</f>
        <v>0.41</v>
      </c>
      <c r="F207" s="88">
        <f t="shared" si="16"/>
        <v>0.59000000000000008</v>
      </c>
      <c r="G207" s="89" t="str">
        <f t="shared" si="17"/>
        <v/>
      </c>
      <c r="H207" s="96" t="str">
        <f t="shared" si="18"/>
        <v>Multi-Family</v>
      </c>
      <c r="I207" s="97" t="str">
        <f t="shared" si="19"/>
        <v>N</v>
      </c>
      <c r="J207" s="97" t="s">
        <v>386</v>
      </c>
      <c r="K207" s="97" t="s">
        <v>386</v>
      </c>
      <c r="L207" s="97" t="s">
        <v>386</v>
      </c>
      <c r="M207" s="98">
        <f t="shared" si="20"/>
        <v>0.59000000000000008</v>
      </c>
      <c r="N207" s="97"/>
    </row>
    <row r="208" spans="1:14">
      <c r="A208" t="s">
        <v>238</v>
      </c>
      <c r="B208" t="s">
        <v>316</v>
      </c>
      <c r="C208" t="s">
        <v>201</v>
      </c>
      <c r="D208" s="88">
        <f>IFERROR(IF(ISNUMBER(VLOOKUP($A208,PairList!$A$1:$C$104,2,0)),VLOOKUP($A208,PairList!$A$1:$C$104,2,0),INDEX('Feasibility Factor'!$D$5:$F$144,MATCH(VLOOKUP($A208,PairList!$A$1:$C$104,2,0),'Feasibility Factor'!$C$5:$C$144,0),MATCH($B208,'Feasibility Factor'!$D$3:$F$3,0))),"")</f>
        <v>1</v>
      </c>
      <c r="E208" s="88">
        <f>IFERROR(INDEX(ESShip!$C$2:$C$99,MATCH(VLOOKUP($A208,PairList!$A$1:$C$104,3,0),ESShip!$A$2:$A$99,0)),"")</f>
        <v>0.41</v>
      </c>
      <c r="F208" s="88">
        <f t="shared" si="16"/>
        <v>0.59000000000000008</v>
      </c>
      <c r="G208" s="89" t="str">
        <f t="shared" si="17"/>
        <v/>
      </c>
      <c r="H208" s="96" t="str">
        <f t="shared" si="18"/>
        <v>Manufactured Home</v>
      </c>
      <c r="I208" s="97" t="str">
        <f t="shared" si="19"/>
        <v>N</v>
      </c>
      <c r="J208" s="97" t="s">
        <v>386</v>
      </c>
      <c r="K208" s="97" t="s">
        <v>386</v>
      </c>
      <c r="L208" s="97" t="s">
        <v>386</v>
      </c>
      <c r="M208" s="98">
        <f t="shared" si="20"/>
        <v>0.59000000000000008</v>
      </c>
      <c r="N208" s="97"/>
    </row>
    <row r="209" spans="1:14">
      <c r="A209" t="s">
        <v>239</v>
      </c>
      <c r="B209" t="s">
        <v>88</v>
      </c>
      <c r="C209" t="s">
        <v>196</v>
      </c>
      <c r="D209" s="88">
        <f>IFERROR(IF(ISNUMBER(VLOOKUP($A209,PairList!$A$1:$C$104,2,0)),VLOOKUP($A209,PairList!$A$1:$C$104,2,0),INDEX('Feasibility Factor'!$D$5:$F$144,MATCH(VLOOKUP($A209,PairList!$A$1:$C$104,2,0),'Feasibility Factor'!$C$5:$C$144,0),MATCH($B209,'Feasibility Factor'!$D$3:$F$3,0))),"")</f>
        <v>1</v>
      </c>
      <c r="E209" s="88">
        <f>IFERROR(INDEX(ESShip!$C$2:$C$99,MATCH(VLOOKUP($A209,PairList!$A$1:$C$104,3,0),ESShip!$A$2:$A$99,0)),"")</f>
        <v>0.22</v>
      </c>
      <c r="F209" s="88">
        <f t="shared" si="16"/>
        <v>0.78</v>
      </c>
      <c r="G209" s="89" t="str">
        <f t="shared" si="17"/>
        <v/>
      </c>
      <c r="H209" s="96" t="str">
        <f t="shared" si="18"/>
        <v>Single-Family</v>
      </c>
      <c r="I209" s="97" t="str">
        <f t="shared" si="19"/>
        <v>B</v>
      </c>
      <c r="J209" s="97" t="s">
        <v>386</v>
      </c>
      <c r="K209" s="97" t="s">
        <v>386</v>
      </c>
      <c r="L209" s="97" t="s">
        <v>386</v>
      </c>
      <c r="M209" s="98">
        <f t="shared" si="20"/>
        <v>0.78</v>
      </c>
      <c r="N209" s="97"/>
    </row>
    <row r="210" spans="1:14">
      <c r="A210" t="s">
        <v>239</v>
      </c>
      <c r="B210" t="s">
        <v>199</v>
      </c>
      <c r="C210" t="s">
        <v>196</v>
      </c>
      <c r="D210" s="88">
        <f>IFERROR(IF(ISNUMBER(VLOOKUP($A210,PairList!$A$1:$C$104,2,0)),VLOOKUP($A210,PairList!$A$1:$C$104,2,0),INDEX('Feasibility Factor'!$D$5:$F$144,MATCH(VLOOKUP($A210,PairList!$A$1:$C$104,2,0),'Feasibility Factor'!$C$5:$C$144,0),MATCH($B210,'Feasibility Factor'!$D$3:$F$3,0))),"")</f>
        <v>1</v>
      </c>
      <c r="E210" s="88">
        <f>IFERROR(INDEX(ESShip!$C$2:$C$99,MATCH(VLOOKUP($A210,PairList!$A$1:$C$104,3,0),ESShip!$A$2:$A$99,0)),"")</f>
        <v>0.22</v>
      </c>
      <c r="F210" s="88">
        <f t="shared" si="16"/>
        <v>0.78</v>
      </c>
      <c r="G210" s="89" t="str">
        <f t="shared" si="17"/>
        <v/>
      </c>
      <c r="H210" s="96" t="str">
        <f t="shared" si="18"/>
        <v>Multi-Family</v>
      </c>
      <c r="I210" s="97" t="str">
        <f t="shared" si="19"/>
        <v>B</v>
      </c>
      <c r="J210" s="97" t="s">
        <v>386</v>
      </c>
      <c r="K210" s="97" t="s">
        <v>386</v>
      </c>
      <c r="L210" s="97" t="s">
        <v>386</v>
      </c>
      <c r="M210" s="98">
        <f t="shared" si="20"/>
        <v>0.78</v>
      </c>
      <c r="N210" s="97"/>
    </row>
    <row r="211" spans="1:14">
      <c r="A211" t="s">
        <v>239</v>
      </c>
      <c r="B211" t="s">
        <v>316</v>
      </c>
      <c r="C211" t="s">
        <v>196</v>
      </c>
      <c r="D211" s="88">
        <f>IFERROR(IF(ISNUMBER(VLOOKUP($A211,PairList!$A$1:$C$104,2,0)),VLOOKUP($A211,PairList!$A$1:$C$104,2,0),INDEX('Feasibility Factor'!$D$5:$F$144,MATCH(VLOOKUP($A211,PairList!$A$1:$C$104,2,0),'Feasibility Factor'!$C$5:$C$144,0),MATCH($B211,'Feasibility Factor'!$D$3:$F$3,0))),"")</f>
        <v>1</v>
      </c>
      <c r="E211" s="88">
        <f>IFERROR(INDEX(ESShip!$C$2:$C$99,MATCH(VLOOKUP($A211,PairList!$A$1:$C$104,3,0),ESShip!$A$2:$A$99,0)),"")</f>
        <v>0.22</v>
      </c>
      <c r="F211" s="88">
        <f t="shared" si="16"/>
        <v>0.78</v>
      </c>
      <c r="G211" s="89" t="str">
        <f t="shared" si="17"/>
        <v/>
      </c>
      <c r="H211" s="96" t="str">
        <f t="shared" si="18"/>
        <v>Manufactured Home</v>
      </c>
      <c r="I211" s="97" t="str">
        <f t="shared" si="19"/>
        <v>B</v>
      </c>
      <c r="J211" s="97" t="s">
        <v>386</v>
      </c>
      <c r="K211" s="97" t="s">
        <v>386</v>
      </c>
      <c r="L211" s="97" t="s">
        <v>386</v>
      </c>
      <c r="M211" s="98">
        <f t="shared" si="20"/>
        <v>0.78</v>
      </c>
      <c r="N211" s="97"/>
    </row>
    <row r="212" spans="1:14">
      <c r="A212" t="s">
        <v>239</v>
      </c>
      <c r="B212" t="s">
        <v>88</v>
      </c>
      <c r="C212" t="s">
        <v>200</v>
      </c>
      <c r="D212" s="88">
        <f>IFERROR(IF(ISNUMBER(VLOOKUP($A212,PairList!$A$1:$C$104,2,0)),VLOOKUP($A212,PairList!$A$1:$C$104,2,0),INDEX('Feasibility Factor'!$D$5:$F$144,MATCH(VLOOKUP($A212,PairList!$A$1:$C$104,2,0),'Feasibility Factor'!$C$5:$C$144,0),MATCH($B212,'Feasibility Factor'!$D$3:$F$3,0))),"")</f>
        <v>1</v>
      </c>
      <c r="E212" s="88">
        <f>IFERROR(INDEX(ESShip!$C$2:$C$99,MATCH(VLOOKUP($A212,PairList!$A$1:$C$104,3,0),ESShip!$A$2:$A$99,0)),"")</f>
        <v>0.22</v>
      </c>
      <c r="F212" s="88">
        <f t="shared" si="16"/>
        <v>0.78</v>
      </c>
      <c r="G212" s="89" t="str">
        <f t="shared" si="17"/>
        <v/>
      </c>
      <c r="H212" s="96" t="str">
        <f t="shared" si="18"/>
        <v>Single-Family</v>
      </c>
      <c r="I212" s="97" t="str">
        <f t="shared" si="19"/>
        <v>E</v>
      </c>
      <c r="J212" s="97" t="s">
        <v>386</v>
      </c>
      <c r="K212" s="97" t="s">
        <v>386</v>
      </c>
      <c r="L212" s="97" t="s">
        <v>386</v>
      </c>
      <c r="M212" s="98">
        <f t="shared" si="20"/>
        <v>0.78</v>
      </c>
      <c r="N212" s="97"/>
    </row>
    <row r="213" spans="1:14">
      <c r="A213" t="s">
        <v>239</v>
      </c>
      <c r="B213" t="s">
        <v>199</v>
      </c>
      <c r="C213" t="s">
        <v>200</v>
      </c>
      <c r="D213" s="88">
        <f>IFERROR(IF(ISNUMBER(VLOOKUP($A213,PairList!$A$1:$C$104,2,0)),VLOOKUP($A213,PairList!$A$1:$C$104,2,0),INDEX('Feasibility Factor'!$D$5:$F$144,MATCH(VLOOKUP($A213,PairList!$A$1:$C$104,2,0),'Feasibility Factor'!$C$5:$C$144,0),MATCH($B213,'Feasibility Factor'!$D$3:$F$3,0))),"")</f>
        <v>1</v>
      </c>
      <c r="E213" s="88">
        <f>IFERROR(INDEX(ESShip!$C$2:$C$99,MATCH(VLOOKUP($A213,PairList!$A$1:$C$104,3,0),ESShip!$A$2:$A$99,0)),"")</f>
        <v>0.22</v>
      </c>
      <c r="F213" s="88">
        <f t="shared" si="16"/>
        <v>0.78</v>
      </c>
      <c r="G213" s="89" t="str">
        <f t="shared" si="17"/>
        <v/>
      </c>
      <c r="H213" s="96" t="str">
        <f t="shared" si="18"/>
        <v>Multi-Family</v>
      </c>
      <c r="I213" s="97" t="str">
        <f t="shared" si="19"/>
        <v>E</v>
      </c>
      <c r="J213" s="97" t="s">
        <v>386</v>
      </c>
      <c r="K213" s="97" t="s">
        <v>386</v>
      </c>
      <c r="L213" s="97" t="s">
        <v>386</v>
      </c>
      <c r="M213" s="98">
        <f t="shared" si="20"/>
        <v>0.78</v>
      </c>
      <c r="N213" s="97"/>
    </row>
    <row r="214" spans="1:14">
      <c r="A214" t="s">
        <v>239</v>
      </c>
      <c r="B214" t="s">
        <v>316</v>
      </c>
      <c r="C214" t="s">
        <v>200</v>
      </c>
      <c r="D214" s="88">
        <f>IFERROR(IF(ISNUMBER(VLOOKUP($A214,PairList!$A$1:$C$104,2,0)),VLOOKUP($A214,PairList!$A$1:$C$104,2,0),INDEX('Feasibility Factor'!$D$5:$F$144,MATCH(VLOOKUP($A214,PairList!$A$1:$C$104,2,0),'Feasibility Factor'!$C$5:$C$144,0),MATCH($B214,'Feasibility Factor'!$D$3:$F$3,0))),"")</f>
        <v>1</v>
      </c>
      <c r="E214" s="88">
        <f>IFERROR(INDEX(ESShip!$C$2:$C$99,MATCH(VLOOKUP($A214,PairList!$A$1:$C$104,3,0),ESShip!$A$2:$A$99,0)),"")</f>
        <v>0.22</v>
      </c>
      <c r="F214" s="88">
        <f t="shared" si="16"/>
        <v>0.78</v>
      </c>
      <c r="G214" s="89" t="str">
        <f t="shared" si="17"/>
        <v/>
      </c>
      <c r="H214" s="96" t="str">
        <f t="shared" si="18"/>
        <v>Manufactured Home</v>
      </c>
      <c r="I214" s="97" t="str">
        <f t="shared" si="19"/>
        <v>E</v>
      </c>
      <c r="J214" s="97" t="s">
        <v>386</v>
      </c>
      <c r="K214" s="97" t="s">
        <v>386</v>
      </c>
      <c r="L214" s="97" t="s">
        <v>386</v>
      </c>
      <c r="M214" s="98">
        <f t="shared" si="20"/>
        <v>0.78</v>
      </c>
      <c r="N214" s="97"/>
    </row>
    <row r="215" spans="1:14">
      <c r="A215" t="s">
        <v>239</v>
      </c>
      <c r="B215" t="s">
        <v>88</v>
      </c>
      <c r="C215" t="s">
        <v>201</v>
      </c>
      <c r="D215" s="88">
        <f>IFERROR(IF(ISNUMBER(VLOOKUP($A215,PairList!$A$1:$C$104,2,0)),VLOOKUP($A215,PairList!$A$1:$C$104,2,0),INDEX('Feasibility Factor'!$D$5:$F$144,MATCH(VLOOKUP($A215,PairList!$A$1:$C$104,2,0),'Feasibility Factor'!$C$5:$C$144,0),MATCH($B215,'Feasibility Factor'!$D$3:$F$3,0))),"")</f>
        <v>1</v>
      </c>
      <c r="E215" s="88">
        <f>IFERROR(INDEX(ESShip!$C$2:$C$99,MATCH(VLOOKUP($A215,PairList!$A$1:$C$104,3,0),ESShip!$A$2:$A$99,0)),"")</f>
        <v>0.22</v>
      </c>
      <c r="F215" s="88">
        <f t="shared" si="16"/>
        <v>0.78</v>
      </c>
      <c r="G215" s="89" t="str">
        <f t="shared" si="17"/>
        <v/>
      </c>
      <c r="H215" s="96" t="str">
        <f t="shared" si="18"/>
        <v>Single-Family</v>
      </c>
      <c r="I215" s="97" t="str">
        <f t="shared" si="19"/>
        <v>N</v>
      </c>
      <c r="J215" s="97" t="s">
        <v>386</v>
      </c>
      <c r="K215" s="97" t="s">
        <v>386</v>
      </c>
      <c r="L215" s="97" t="s">
        <v>386</v>
      </c>
      <c r="M215" s="98">
        <f t="shared" si="20"/>
        <v>0.78</v>
      </c>
      <c r="N215" s="97"/>
    </row>
    <row r="216" spans="1:14">
      <c r="A216" t="s">
        <v>239</v>
      </c>
      <c r="B216" t="s">
        <v>199</v>
      </c>
      <c r="C216" t="s">
        <v>201</v>
      </c>
      <c r="D216" s="88">
        <f>IFERROR(IF(ISNUMBER(VLOOKUP($A216,PairList!$A$1:$C$104,2,0)),VLOOKUP($A216,PairList!$A$1:$C$104,2,0),INDEX('Feasibility Factor'!$D$5:$F$144,MATCH(VLOOKUP($A216,PairList!$A$1:$C$104,2,0),'Feasibility Factor'!$C$5:$C$144,0),MATCH($B216,'Feasibility Factor'!$D$3:$F$3,0))),"")</f>
        <v>1</v>
      </c>
      <c r="E216" s="88">
        <f>IFERROR(INDEX(ESShip!$C$2:$C$99,MATCH(VLOOKUP($A216,PairList!$A$1:$C$104,3,0),ESShip!$A$2:$A$99,0)),"")</f>
        <v>0.22</v>
      </c>
      <c r="F216" s="88">
        <f t="shared" si="16"/>
        <v>0.78</v>
      </c>
      <c r="G216" s="89" t="str">
        <f t="shared" si="17"/>
        <v/>
      </c>
      <c r="H216" s="96" t="str">
        <f t="shared" si="18"/>
        <v>Multi-Family</v>
      </c>
      <c r="I216" s="97" t="str">
        <f t="shared" si="19"/>
        <v>N</v>
      </c>
      <c r="J216" s="97" t="s">
        <v>386</v>
      </c>
      <c r="K216" s="97" t="s">
        <v>386</v>
      </c>
      <c r="L216" s="97" t="s">
        <v>386</v>
      </c>
      <c r="M216" s="98">
        <f t="shared" si="20"/>
        <v>0.78</v>
      </c>
      <c r="N216" s="97"/>
    </row>
    <row r="217" spans="1:14">
      <c r="A217" t="s">
        <v>239</v>
      </c>
      <c r="B217" t="s">
        <v>316</v>
      </c>
      <c r="C217" t="s">
        <v>201</v>
      </c>
      <c r="D217" s="88">
        <f>IFERROR(IF(ISNUMBER(VLOOKUP($A217,PairList!$A$1:$C$104,2,0)),VLOOKUP($A217,PairList!$A$1:$C$104,2,0),INDEX('Feasibility Factor'!$D$5:$F$144,MATCH(VLOOKUP($A217,PairList!$A$1:$C$104,2,0),'Feasibility Factor'!$C$5:$C$144,0),MATCH($B217,'Feasibility Factor'!$D$3:$F$3,0))),"")</f>
        <v>1</v>
      </c>
      <c r="E217" s="88">
        <f>IFERROR(INDEX(ESShip!$C$2:$C$99,MATCH(VLOOKUP($A217,PairList!$A$1:$C$104,3,0),ESShip!$A$2:$A$99,0)),"")</f>
        <v>0.22</v>
      </c>
      <c r="F217" s="88">
        <f t="shared" si="16"/>
        <v>0.78</v>
      </c>
      <c r="G217" s="89" t="str">
        <f t="shared" si="17"/>
        <v/>
      </c>
      <c r="H217" s="96" t="str">
        <f t="shared" si="18"/>
        <v>Manufactured Home</v>
      </c>
      <c r="I217" s="97" t="str">
        <f t="shared" si="19"/>
        <v>N</v>
      </c>
      <c r="J217" s="97" t="s">
        <v>386</v>
      </c>
      <c r="K217" s="97" t="s">
        <v>386</v>
      </c>
      <c r="L217" s="97" t="s">
        <v>386</v>
      </c>
      <c r="M217" s="98">
        <f t="shared" si="20"/>
        <v>0.78</v>
      </c>
      <c r="N217" s="97"/>
    </row>
    <row r="218" spans="1:14">
      <c r="A218" t="s">
        <v>240</v>
      </c>
      <c r="B218" t="s">
        <v>88</v>
      </c>
      <c r="C218" t="s">
        <v>196</v>
      </c>
      <c r="D218" s="88">
        <f>IFERROR(IF(ISNUMBER(VLOOKUP($A218,PairList!$A$1:$C$104,2,0)),VLOOKUP($A218,PairList!$A$1:$C$104,2,0),INDEX('Feasibility Factor'!$D$5:$F$144,MATCH(VLOOKUP($A218,PairList!$A$1:$C$104,2,0),'Feasibility Factor'!$C$5:$C$144,0),MATCH($B218,'Feasibility Factor'!$D$3:$F$3,0))),"")</f>
        <v>1</v>
      </c>
      <c r="E218" s="88">
        <f>IFERROR(INDEX(ESShip!$C$2:$C$99,MATCH(VLOOKUP($A218,PairList!$A$1:$C$104,3,0),ESShip!$A$2:$A$99,0)),"")</f>
        <v>0.41</v>
      </c>
      <c r="F218" s="88">
        <f t="shared" si="16"/>
        <v>0.59000000000000008</v>
      </c>
      <c r="G218" s="89" t="str">
        <f t="shared" si="17"/>
        <v/>
      </c>
      <c r="H218" s="96" t="str">
        <f t="shared" si="18"/>
        <v>Single-Family</v>
      </c>
      <c r="I218" s="97" t="str">
        <f t="shared" si="19"/>
        <v>B</v>
      </c>
      <c r="J218" s="97" t="s">
        <v>386</v>
      </c>
      <c r="K218" s="97" t="s">
        <v>386</v>
      </c>
      <c r="L218" s="97" t="s">
        <v>386</v>
      </c>
      <c r="M218" s="98">
        <f t="shared" si="20"/>
        <v>0.59000000000000008</v>
      </c>
      <c r="N218" s="97"/>
    </row>
    <row r="219" spans="1:14">
      <c r="A219" t="s">
        <v>240</v>
      </c>
      <c r="B219" t="s">
        <v>199</v>
      </c>
      <c r="C219" t="s">
        <v>196</v>
      </c>
      <c r="D219" s="88">
        <f>IFERROR(IF(ISNUMBER(VLOOKUP($A219,PairList!$A$1:$C$104,2,0)),VLOOKUP($A219,PairList!$A$1:$C$104,2,0),INDEX('Feasibility Factor'!$D$5:$F$144,MATCH(VLOOKUP($A219,PairList!$A$1:$C$104,2,0),'Feasibility Factor'!$C$5:$C$144,0),MATCH($B219,'Feasibility Factor'!$D$3:$F$3,0))),"")</f>
        <v>1</v>
      </c>
      <c r="E219" s="88">
        <f>IFERROR(INDEX(ESShip!$C$2:$C$99,MATCH(VLOOKUP($A219,PairList!$A$1:$C$104,3,0),ESShip!$A$2:$A$99,0)),"")</f>
        <v>0.41</v>
      </c>
      <c r="F219" s="88">
        <f t="shared" si="16"/>
        <v>0.59000000000000008</v>
      </c>
      <c r="G219" s="89" t="str">
        <f t="shared" si="17"/>
        <v/>
      </c>
      <c r="H219" s="96" t="str">
        <f t="shared" si="18"/>
        <v>Multi-Family</v>
      </c>
      <c r="I219" s="97" t="str">
        <f t="shared" si="19"/>
        <v>B</v>
      </c>
      <c r="J219" s="97" t="s">
        <v>386</v>
      </c>
      <c r="K219" s="97" t="s">
        <v>386</v>
      </c>
      <c r="L219" s="97" t="s">
        <v>386</v>
      </c>
      <c r="M219" s="98">
        <f t="shared" si="20"/>
        <v>0.59000000000000008</v>
      </c>
      <c r="N219" s="97"/>
    </row>
    <row r="220" spans="1:14">
      <c r="A220" t="s">
        <v>240</v>
      </c>
      <c r="B220" t="s">
        <v>316</v>
      </c>
      <c r="C220" t="s">
        <v>196</v>
      </c>
      <c r="D220" s="88">
        <f>IFERROR(IF(ISNUMBER(VLOOKUP($A220,PairList!$A$1:$C$104,2,0)),VLOOKUP($A220,PairList!$A$1:$C$104,2,0),INDEX('Feasibility Factor'!$D$5:$F$144,MATCH(VLOOKUP($A220,PairList!$A$1:$C$104,2,0),'Feasibility Factor'!$C$5:$C$144,0),MATCH($B220,'Feasibility Factor'!$D$3:$F$3,0))),"")</f>
        <v>1</v>
      </c>
      <c r="E220" s="88">
        <f>IFERROR(INDEX(ESShip!$C$2:$C$99,MATCH(VLOOKUP($A220,PairList!$A$1:$C$104,3,0),ESShip!$A$2:$A$99,0)),"")</f>
        <v>0.41</v>
      </c>
      <c r="F220" s="88">
        <f t="shared" si="16"/>
        <v>0.59000000000000008</v>
      </c>
      <c r="G220" s="89" t="str">
        <f t="shared" si="17"/>
        <v/>
      </c>
      <c r="H220" s="96" t="str">
        <f t="shared" si="18"/>
        <v>Manufactured Home</v>
      </c>
      <c r="I220" s="97" t="str">
        <f t="shared" si="19"/>
        <v>B</v>
      </c>
      <c r="J220" s="97" t="s">
        <v>386</v>
      </c>
      <c r="K220" s="97" t="s">
        <v>386</v>
      </c>
      <c r="L220" s="97" t="s">
        <v>386</v>
      </c>
      <c r="M220" s="98">
        <f t="shared" si="20"/>
        <v>0.59000000000000008</v>
      </c>
      <c r="N220" s="97"/>
    </row>
    <row r="221" spans="1:14">
      <c r="A221" t="s">
        <v>240</v>
      </c>
      <c r="B221" t="s">
        <v>88</v>
      </c>
      <c r="C221" t="s">
        <v>200</v>
      </c>
      <c r="D221" s="88">
        <f>IFERROR(IF(ISNUMBER(VLOOKUP($A221,PairList!$A$1:$C$104,2,0)),VLOOKUP($A221,PairList!$A$1:$C$104,2,0),INDEX('Feasibility Factor'!$D$5:$F$144,MATCH(VLOOKUP($A221,PairList!$A$1:$C$104,2,0),'Feasibility Factor'!$C$5:$C$144,0),MATCH($B221,'Feasibility Factor'!$D$3:$F$3,0))),"")</f>
        <v>1</v>
      </c>
      <c r="E221" s="88">
        <f>IFERROR(INDEX(ESShip!$C$2:$C$99,MATCH(VLOOKUP($A221,PairList!$A$1:$C$104,3,0),ESShip!$A$2:$A$99,0)),"")</f>
        <v>0.41</v>
      </c>
      <c r="F221" s="88">
        <f t="shared" si="16"/>
        <v>0.59000000000000008</v>
      </c>
      <c r="G221" s="89" t="str">
        <f t="shared" si="17"/>
        <v/>
      </c>
      <c r="H221" s="96" t="str">
        <f t="shared" si="18"/>
        <v>Single-Family</v>
      </c>
      <c r="I221" s="97" t="str">
        <f t="shared" si="19"/>
        <v>E</v>
      </c>
      <c r="J221" s="97" t="s">
        <v>386</v>
      </c>
      <c r="K221" s="97" t="s">
        <v>386</v>
      </c>
      <c r="L221" s="97" t="s">
        <v>386</v>
      </c>
      <c r="M221" s="98">
        <f t="shared" si="20"/>
        <v>0.59000000000000008</v>
      </c>
      <c r="N221" s="97"/>
    </row>
    <row r="222" spans="1:14">
      <c r="A222" t="s">
        <v>240</v>
      </c>
      <c r="B222" t="s">
        <v>199</v>
      </c>
      <c r="C222" t="s">
        <v>200</v>
      </c>
      <c r="D222" s="88">
        <f>IFERROR(IF(ISNUMBER(VLOOKUP($A222,PairList!$A$1:$C$104,2,0)),VLOOKUP($A222,PairList!$A$1:$C$104,2,0),INDEX('Feasibility Factor'!$D$5:$F$144,MATCH(VLOOKUP($A222,PairList!$A$1:$C$104,2,0),'Feasibility Factor'!$C$5:$C$144,0),MATCH($B222,'Feasibility Factor'!$D$3:$F$3,0))),"")</f>
        <v>1</v>
      </c>
      <c r="E222" s="88">
        <f>IFERROR(INDEX(ESShip!$C$2:$C$99,MATCH(VLOOKUP($A222,PairList!$A$1:$C$104,3,0),ESShip!$A$2:$A$99,0)),"")</f>
        <v>0.41</v>
      </c>
      <c r="F222" s="88">
        <f t="shared" si="16"/>
        <v>0.59000000000000008</v>
      </c>
      <c r="G222" s="89" t="str">
        <f t="shared" si="17"/>
        <v/>
      </c>
      <c r="H222" s="96" t="str">
        <f t="shared" si="18"/>
        <v>Multi-Family</v>
      </c>
      <c r="I222" s="97" t="str">
        <f t="shared" si="19"/>
        <v>E</v>
      </c>
      <c r="J222" s="97" t="s">
        <v>386</v>
      </c>
      <c r="K222" s="97" t="s">
        <v>386</v>
      </c>
      <c r="L222" s="97" t="s">
        <v>386</v>
      </c>
      <c r="M222" s="98">
        <f t="shared" si="20"/>
        <v>0.59000000000000008</v>
      </c>
      <c r="N222" s="97"/>
    </row>
    <row r="223" spans="1:14">
      <c r="A223" t="s">
        <v>240</v>
      </c>
      <c r="B223" t="s">
        <v>316</v>
      </c>
      <c r="C223" t="s">
        <v>200</v>
      </c>
      <c r="D223" s="88">
        <f>IFERROR(IF(ISNUMBER(VLOOKUP($A223,PairList!$A$1:$C$104,2,0)),VLOOKUP($A223,PairList!$A$1:$C$104,2,0),INDEX('Feasibility Factor'!$D$5:$F$144,MATCH(VLOOKUP($A223,PairList!$A$1:$C$104,2,0),'Feasibility Factor'!$C$5:$C$144,0),MATCH($B223,'Feasibility Factor'!$D$3:$F$3,0))),"")</f>
        <v>1</v>
      </c>
      <c r="E223" s="88">
        <f>IFERROR(INDEX(ESShip!$C$2:$C$99,MATCH(VLOOKUP($A223,PairList!$A$1:$C$104,3,0),ESShip!$A$2:$A$99,0)),"")</f>
        <v>0.41</v>
      </c>
      <c r="F223" s="88">
        <f t="shared" si="16"/>
        <v>0.59000000000000008</v>
      </c>
      <c r="G223" s="89" t="str">
        <f t="shared" si="17"/>
        <v/>
      </c>
      <c r="H223" s="96" t="str">
        <f t="shared" si="18"/>
        <v>Manufactured Home</v>
      </c>
      <c r="I223" s="97" t="str">
        <f t="shared" si="19"/>
        <v>E</v>
      </c>
      <c r="J223" s="97" t="s">
        <v>386</v>
      </c>
      <c r="K223" s="97" t="s">
        <v>386</v>
      </c>
      <c r="L223" s="97" t="s">
        <v>386</v>
      </c>
      <c r="M223" s="98">
        <f t="shared" si="20"/>
        <v>0.59000000000000008</v>
      </c>
      <c r="N223" s="97"/>
    </row>
    <row r="224" spans="1:14">
      <c r="A224" t="s">
        <v>240</v>
      </c>
      <c r="B224" t="s">
        <v>88</v>
      </c>
      <c r="C224" t="s">
        <v>201</v>
      </c>
      <c r="D224" s="88">
        <f>IFERROR(IF(ISNUMBER(VLOOKUP($A224,PairList!$A$1:$C$104,2,0)),VLOOKUP($A224,PairList!$A$1:$C$104,2,0),INDEX('Feasibility Factor'!$D$5:$F$144,MATCH(VLOOKUP($A224,PairList!$A$1:$C$104,2,0),'Feasibility Factor'!$C$5:$C$144,0),MATCH($B224,'Feasibility Factor'!$D$3:$F$3,0))),"")</f>
        <v>1</v>
      </c>
      <c r="E224" s="88">
        <f>IFERROR(INDEX(ESShip!$C$2:$C$99,MATCH(VLOOKUP($A224,PairList!$A$1:$C$104,3,0),ESShip!$A$2:$A$99,0)),"")</f>
        <v>0.41</v>
      </c>
      <c r="F224" s="88">
        <f t="shared" si="16"/>
        <v>0.59000000000000008</v>
      </c>
      <c r="G224" s="89" t="str">
        <f t="shared" si="17"/>
        <v/>
      </c>
      <c r="H224" s="96" t="str">
        <f t="shared" si="18"/>
        <v>Single-Family</v>
      </c>
      <c r="I224" s="97" t="str">
        <f t="shared" si="19"/>
        <v>N</v>
      </c>
      <c r="J224" s="97" t="s">
        <v>386</v>
      </c>
      <c r="K224" s="97" t="s">
        <v>386</v>
      </c>
      <c r="L224" s="97" t="s">
        <v>386</v>
      </c>
      <c r="M224" s="98">
        <f t="shared" si="20"/>
        <v>0.59000000000000008</v>
      </c>
      <c r="N224" s="97"/>
    </row>
    <row r="225" spans="1:14">
      <c r="A225" t="s">
        <v>240</v>
      </c>
      <c r="B225" t="s">
        <v>199</v>
      </c>
      <c r="C225" t="s">
        <v>201</v>
      </c>
      <c r="D225" s="88">
        <f>IFERROR(IF(ISNUMBER(VLOOKUP($A225,PairList!$A$1:$C$104,2,0)),VLOOKUP($A225,PairList!$A$1:$C$104,2,0),INDEX('Feasibility Factor'!$D$5:$F$144,MATCH(VLOOKUP($A225,PairList!$A$1:$C$104,2,0),'Feasibility Factor'!$C$5:$C$144,0),MATCH($B225,'Feasibility Factor'!$D$3:$F$3,0))),"")</f>
        <v>1</v>
      </c>
      <c r="E225" s="88">
        <f>IFERROR(INDEX(ESShip!$C$2:$C$99,MATCH(VLOOKUP($A225,PairList!$A$1:$C$104,3,0),ESShip!$A$2:$A$99,0)),"")</f>
        <v>0.41</v>
      </c>
      <c r="F225" s="88">
        <f t="shared" si="16"/>
        <v>0.59000000000000008</v>
      </c>
      <c r="G225" s="89" t="str">
        <f t="shared" si="17"/>
        <v/>
      </c>
      <c r="H225" s="96" t="str">
        <f t="shared" si="18"/>
        <v>Multi-Family</v>
      </c>
      <c r="I225" s="97" t="str">
        <f t="shared" si="19"/>
        <v>N</v>
      </c>
      <c r="J225" s="97" t="s">
        <v>386</v>
      </c>
      <c r="K225" s="97" t="s">
        <v>386</v>
      </c>
      <c r="L225" s="97" t="s">
        <v>386</v>
      </c>
      <c r="M225" s="98">
        <f t="shared" si="20"/>
        <v>0.59000000000000008</v>
      </c>
      <c r="N225" s="97"/>
    </row>
    <row r="226" spans="1:14">
      <c r="A226" t="s">
        <v>240</v>
      </c>
      <c r="B226" t="s">
        <v>316</v>
      </c>
      <c r="C226" t="s">
        <v>201</v>
      </c>
      <c r="D226" s="88">
        <f>IFERROR(IF(ISNUMBER(VLOOKUP($A226,PairList!$A$1:$C$104,2,0)),VLOOKUP($A226,PairList!$A$1:$C$104,2,0),INDEX('Feasibility Factor'!$D$5:$F$144,MATCH(VLOOKUP($A226,PairList!$A$1:$C$104,2,0),'Feasibility Factor'!$C$5:$C$144,0),MATCH($B226,'Feasibility Factor'!$D$3:$F$3,0))),"")</f>
        <v>1</v>
      </c>
      <c r="E226" s="88">
        <f>IFERROR(INDEX(ESShip!$C$2:$C$99,MATCH(VLOOKUP($A226,PairList!$A$1:$C$104,3,0),ESShip!$A$2:$A$99,0)),"")</f>
        <v>0.41</v>
      </c>
      <c r="F226" s="88">
        <f t="shared" si="16"/>
        <v>0.59000000000000008</v>
      </c>
      <c r="G226" s="89" t="str">
        <f t="shared" si="17"/>
        <v/>
      </c>
      <c r="H226" s="96" t="str">
        <f t="shared" si="18"/>
        <v>Manufactured Home</v>
      </c>
      <c r="I226" s="97" t="str">
        <f t="shared" si="19"/>
        <v>N</v>
      </c>
      <c r="J226" s="97" t="s">
        <v>386</v>
      </c>
      <c r="K226" s="97" t="s">
        <v>386</v>
      </c>
      <c r="L226" s="97" t="s">
        <v>386</v>
      </c>
      <c r="M226" s="98">
        <f t="shared" si="20"/>
        <v>0.59000000000000008</v>
      </c>
      <c r="N226" s="97"/>
    </row>
    <row r="227" spans="1:14">
      <c r="A227" t="s">
        <v>240</v>
      </c>
      <c r="B227" t="s">
        <v>88</v>
      </c>
      <c r="C227" t="s">
        <v>196</v>
      </c>
      <c r="D227" s="88">
        <f>IFERROR(IF(ISNUMBER(VLOOKUP($A227,PairList!$A$1:$C$104,2,0)),VLOOKUP($A227,PairList!$A$1:$C$104,2,0),INDEX('Feasibility Factor'!$D$5:$F$144,MATCH(VLOOKUP($A227,PairList!$A$1:$C$104,2,0),'Feasibility Factor'!$C$5:$C$144,0),MATCH($B227,'Feasibility Factor'!$D$3:$F$3,0))),"")</f>
        <v>1</v>
      </c>
      <c r="E227" s="88">
        <f>IFERROR(INDEX(ESShip!$C$2:$C$99,MATCH(VLOOKUP($A227,PairList!$A$1:$C$104,3,0),ESShip!$A$2:$A$99,0)),"")</f>
        <v>0.41</v>
      </c>
      <c r="F227" s="88">
        <f t="shared" si="16"/>
        <v>0.59000000000000008</v>
      </c>
      <c r="G227" s="89" t="str">
        <f t="shared" si="17"/>
        <v/>
      </c>
      <c r="H227" s="96" t="str">
        <f t="shared" si="18"/>
        <v>Single-Family</v>
      </c>
      <c r="I227" s="97" t="str">
        <f t="shared" si="19"/>
        <v>B</v>
      </c>
      <c r="J227" s="97" t="s">
        <v>386</v>
      </c>
      <c r="K227" s="97" t="s">
        <v>386</v>
      </c>
      <c r="L227" s="97" t="s">
        <v>386</v>
      </c>
      <c r="M227" s="98">
        <f t="shared" si="20"/>
        <v>0.59000000000000008</v>
      </c>
      <c r="N227" s="97"/>
    </row>
    <row r="228" spans="1:14">
      <c r="A228" t="s">
        <v>240</v>
      </c>
      <c r="B228" t="s">
        <v>199</v>
      </c>
      <c r="C228" t="s">
        <v>196</v>
      </c>
      <c r="D228" s="88">
        <f>IFERROR(IF(ISNUMBER(VLOOKUP($A228,PairList!$A$1:$C$104,2,0)),VLOOKUP($A228,PairList!$A$1:$C$104,2,0),INDEX('Feasibility Factor'!$D$5:$F$144,MATCH(VLOOKUP($A228,PairList!$A$1:$C$104,2,0),'Feasibility Factor'!$C$5:$C$144,0),MATCH($B228,'Feasibility Factor'!$D$3:$F$3,0))),"")</f>
        <v>1</v>
      </c>
      <c r="E228" s="88">
        <f>IFERROR(INDEX(ESShip!$C$2:$C$99,MATCH(VLOOKUP($A228,PairList!$A$1:$C$104,3,0),ESShip!$A$2:$A$99,0)),"")</f>
        <v>0.41</v>
      </c>
      <c r="F228" s="88">
        <f t="shared" si="16"/>
        <v>0.59000000000000008</v>
      </c>
      <c r="G228" s="89" t="str">
        <f t="shared" si="17"/>
        <v/>
      </c>
      <c r="H228" s="96" t="str">
        <f t="shared" si="18"/>
        <v>Multi-Family</v>
      </c>
      <c r="I228" s="97" t="str">
        <f t="shared" si="19"/>
        <v>B</v>
      </c>
      <c r="J228" s="97" t="s">
        <v>386</v>
      </c>
      <c r="K228" s="97" t="s">
        <v>386</v>
      </c>
      <c r="L228" s="97" t="s">
        <v>386</v>
      </c>
      <c r="M228" s="98">
        <f t="shared" si="20"/>
        <v>0.59000000000000008</v>
      </c>
      <c r="N228" s="97"/>
    </row>
    <row r="229" spans="1:14">
      <c r="A229" t="s">
        <v>240</v>
      </c>
      <c r="B229" t="s">
        <v>316</v>
      </c>
      <c r="C229" t="s">
        <v>196</v>
      </c>
      <c r="D229" s="88">
        <f>IFERROR(IF(ISNUMBER(VLOOKUP($A229,PairList!$A$1:$C$104,2,0)),VLOOKUP($A229,PairList!$A$1:$C$104,2,0),INDEX('Feasibility Factor'!$D$5:$F$144,MATCH(VLOOKUP($A229,PairList!$A$1:$C$104,2,0),'Feasibility Factor'!$C$5:$C$144,0),MATCH($B229,'Feasibility Factor'!$D$3:$F$3,0))),"")</f>
        <v>1</v>
      </c>
      <c r="E229" s="88">
        <f>IFERROR(INDEX(ESShip!$C$2:$C$99,MATCH(VLOOKUP($A229,PairList!$A$1:$C$104,3,0),ESShip!$A$2:$A$99,0)),"")</f>
        <v>0.41</v>
      </c>
      <c r="F229" s="88">
        <f t="shared" si="16"/>
        <v>0.59000000000000008</v>
      </c>
      <c r="G229" s="89" t="str">
        <f t="shared" si="17"/>
        <v/>
      </c>
      <c r="H229" s="96" t="str">
        <f t="shared" si="18"/>
        <v>Manufactured Home</v>
      </c>
      <c r="I229" s="97" t="str">
        <f t="shared" si="19"/>
        <v>B</v>
      </c>
      <c r="J229" s="97" t="s">
        <v>386</v>
      </c>
      <c r="K229" s="97" t="s">
        <v>386</v>
      </c>
      <c r="L229" s="97" t="s">
        <v>386</v>
      </c>
      <c r="M229" s="98">
        <f t="shared" si="20"/>
        <v>0.59000000000000008</v>
      </c>
      <c r="N229" s="97"/>
    </row>
    <row r="230" spans="1:14">
      <c r="A230" t="s">
        <v>240</v>
      </c>
      <c r="B230" t="s">
        <v>88</v>
      </c>
      <c r="C230" t="s">
        <v>200</v>
      </c>
      <c r="D230" s="88">
        <f>IFERROR(IF(ISNUMBER(VLOOKUP($A230,PairList!$A$1:$C$104,2,0)),VLOOKUP($A230,PairList!$A$1:$C$104,2,0),INDEX('Feasibility Factor'!$D$5:$F$144,MATCH(VLOOKUP($A230,PairList!$A$1:$C$104,2,0),'Feasibility Factor'!$C$5:$C$144,0),MATCH($B230,'Feasibility Factor'!$D$3:$F$3,0))),"")</f>
        <v>1</v>
      </c>
      <c r="E230" s="88">
        <f>IFERROR(INDEX(ESShip!$C$2:$C$99,MATCH(VLOOKUP($A230,PairList!$A$1:$C$104,3,0),ESShip!$A$2:$A$99,0)),"")</f>
        <v>0.41</v>
      </c>
      <c r="F230" s="88">
        <f t="shared" si="16"/>
        <v>0.59000000000000008</v>
      </c>
      <c r="G230" s="89" t="str">
        <f t="shared" si="17"/>
        <v/>
      </c>
      <c r="H230" s="96" t="str">
        <f t="shared" si="18"/>
        <v>Single-Family</v>
      </c>
      <c r="I230" s="97" t="str">
        <f t="shared" si="19"/>
        <v>E</v>
      </c>
      <c r="J230" s="97" t="s">
        <v>386</v>
      </c>
      <c r="K230" s="97" t="s">
        <v>386</v>
      </c>
      <c r="L230" s="97" t="s">
        <v>386</v>
      </c>
      <c r="M230" s="98">
        <f t="shared" si="20"/>
        <v>0.59000000000000008</v>
      </c>
      <c r="N230" s="97"/>
    </row>
    <row r="231" spans="1:14">
      <c r="A231" t="s">
        <v>240</v>
      </c>
      <c r="B231" t="s">
        <v>199</v>
      </c>
      <c r="C231" t="s">
        <v>200</v>
      </c>
      <c r="D231" s="88">
        <f>IFERROR(IF(ISNUMBER(VLOOKUP($A231,PairList!$A$1:$C$104,2,0)),VLOOKUP($A231,PairList!$A$1:$C$104,2,0),INDEX('Feasibility Factor'!$D$5:$F$144,MATCH(VLOOKUP($A231,PairList!$A$1:$C$104,2,0),'Feasibility Factor'!$C$5:$C$144,0),MATCH($B231,'Feasibility Factor'!$D$3:$F$3,0))),"")</f>
        <v>1</v>
      </c>
      <c r="E231" s="88">
        <f>IFERROR(INDEX(ESShip!$C$2:$C$99,MATCH(VLOOKUP($A231,PairList!$A$1:$C$104,3,0),ESShip!$A$2:$A$99,0)),"")</f>
        <v>0.41</v>
      </c>
      <c r="F231" s="88">
        <f t="shared" si="16"/>
        <v>0.59000000000000008</v>
      </c>
      <c r="G231" s="89" t="str">
        <f t="shared" si="17"/>
        <v/>
      </c>
      <c r="H231" s="96" t="str">
        <f t="shared" si="18"/>
        <v>Multi-Family</v>
      </c>
      <c r="I231" s="97" t="str">
        <f t="shared" si="19"/>
        <v>E</v>
      </c>
      <c r="J231" s="97" t="s">
        <v>386</v>
      </c>
      <c r="K231" s="97" t="s">
        <v>386</v>
      </c>
      <c r="L231" s="97" t="s">
        <v>386</v>
      </c>
      <c r="M231" s="98">
        <f t="shared" si="20"/>
        <v>0.59000000000000008</v>
      </c>
      <c r="N231" s="97"/>
    </row>
    <row r="232" spans="1:14">
      <c r="A232" t="s">
        <v>240</v>
      </c>
      <c r="B232" t="s">
        <v>316</v>
      </c>
      <c r="C232" t="s">
        <v>200</v>
      </c>
      <c r="D232" s="88">
        <f>IFERROR(IF(ISNUMBER(VLOOKUP($A232,PairList!$A$1:$C$104,2,0)),VLOOKUP($A232,PairList!$A$1:$C$104,2,0),INDEX('Feasibility Factor'!$D$5:$F$144,MATCH(VLOOKUP($A232,PairList!$A$1:$C$104,2,0),'Feasibility Factor'!$C$5:$C$144,0),MATCH($B232,'Feasibility Factor'!$D$3:$F$3,0))),"")</f>
        <v>1</v>
      </c>
      <c r="E232" s="88">
        <f>IFERROR(INDEX(ESShip!$C$2:$C$99,MATCH(VLOOKUP($A232,PairList!$A$1:$C$104,3,0),ESShip!$A$2:$A$99,0)),"")</f>
        <v>0.41</v>
      </c>
      <c r="F232" s="88">
        <f t="shared" si="16"/>
        <v>0.59000000000000008</v>
      </c>
      <c r="G232" s="89" t="str">
        <f t="shared" si="17"/>
        <v/>
      </c>
      <c r="H232" s="96" t="str">
        <f t="shared" si="18"/>
        <v>Manufactured Home</v>
      </c>
      <c r="I232" s="97" t="str">
        <f t="shared" si="19"/>
        <v>E</v>
      </c>
      <c r="J232" s="97" t="s">
        <v>386</v>
      </c>
      <c r="K232" s="97" t="s">
        <v>386</v>
      </c>
      <c r="L232" s="97" t="s">
        <v>386</v>
      </c>
      <c r="M232" s="98">
        <f t="shared" si="20"/>
        <v>0.59000000000000008</v>
      </c>
      <c r="N232" s="97"/>
    </row>
    <row r="233" spans="1:14">
      <c r="A233" t="s">
        <v>240</v>
      </c>
      <c r="B233" t="s">
        <v>88</v>
      </c>
      <c r="C233" t="s">
        <v>201</v>
      </c>
      <c r="D233" s="88">
        <f>IFERROR(IF(ISNUMBER(VLOOKUP($A233,PairList!$A$1:$C$104,2,0)),VLOOKUP($A233,PairList!$A$1:$C$104,2,0),INDEX('Feasibility Factor'!$D$5:$F$144,MATCH(VLOOKUP($A233,PairList!$A$1:$C$104,2,0),'Feasibility Factor'!$C$5:$C$144,0),MATCH($B233,'Feasibility Factor'!$D$3:$F$3,0))),"")</f>
        <v>1</v>
      </c>
      <c r="E233" s="88">
        <f>IFERROR(INDEX(ESShip!$C$2:$C$99,MATCH(VLOOKUP($A233,PairList!$A$1:$C$104,3,0),ESShip!$A$2:$A$99,0)),"")</f>
        <v>0.41</v>
      </c>
      <c r="F233" s="88">
        <f t="shared" si="16"/>
        <v>0.59000000000000008</v>
      </c>
      <c r="G233" s="89" t="str">
        <f t="shared" si="17"/>
        <v/>
      </c>
      <c r="H233" s="96" t="str">
        <f t="shared" si="18"/>
        <v>Single-Family</v>
      </c>
      <c r="I233" s="97" t="str">
        <f t="shared" si="19"/>
        <v>N</v>
      </c>
      <c r="J233" s="97" t="s">
        <v>386</v>
      </c>
      <c r="K233" s="97" t="s">
        <v>386</v>
      </c>
      <c r="L233" s="97" t="s">
        <v>386</v>
      </c>
      <c r="M233" s="98">
        <f t="shared" si="20"/>
        <v>0.59000000000000008</v>
      </c>
      <c r="N233" s="97"/>
    </row>
    <row r="234" spans="1:14">
      <c r="A234" t="s">
        <v>240</v>
      </c>
      <c r="B234" t="s">
        <v>199</v>
      </c>
      <c r="C234" t="s">
        <v>201</v>
      </c>
      <c r="D234" s="88">
        <f>IFERROR(IF(ISNUMBER(VLOOKUP($A234,PairList!$A$1:$C$104,2,0)),VLOOKUP($A234,PairList!$A$1:$C$104,2,0),INDEX('Feasibility Factor'!$D$5:$F$144,MATCH(VLOOKUP($A234,PairList!$A$1:$C$104,2,0),'Feasibility Factor'!$C$5:$C$144,0),MATCH($B234,'Feasibility Factor'!$D$3:$F$3,0))),"")</f>
        <v>1</v>
      </c>
      <c r="E234" s="88">
        <f>IFERROR(INDEX(ESShip!$C$2:$C$99,MATCH(VLOOKUP($A234,PairList!$A$1:$C$104,3,0),ESShip!$A$2:$A$99,0)),"")</f>
        <v>0.41</v>
      </c>
      <c r="F234" s="88">
        <f t="shared" si="16"/>
        <v>0.59000000000000008</v>
      </c>
      <c r="G234" s="89" t="str">
        <f t="shared" si="17"/>
        <v/>
      </c>
      <c r="H234" s="96" t="str">
        <f t="shared" si="18"/>
        <v>Multi-Family</v>
      </c>
      <c r="I234" s="97" t="str">
        <f t="shared" si="19"/>
        <v>N</v>
      </c>
      <c r="J234" s="97" t="s">
        <v>386</v>
      </c>
      <c r="K234" s="97" t="s">
        <v>386</v>
      </c>
      <c r="L234" s="97" t="s">
        <v>386</v>
      </c>
      <c r="M234" s="98">
        <f t="shared" si="20"/>
        <v>0.59000000000000008</v>
      </c>
      <c r="N234" s="97"/>
    </row>
    <row r="235" spans="1:14">
      <c r="A235" t="s">
        <v>240</v>
      </c>
      <c r="B235" t="s">
        <v>316</v>
      </c>
      <c r="C235" t="s">
        <v>201</v>
      </c>
      <c r="D235" s="88">
        <f>IFERROR(IF(ISNUMBER(VLOOKUP($A235,PairList!$A$1:$C$104,2,0)),VLOOKUP($A235,PairList!$A$1:$C$104,2,0),INDEX('Feasibility Factor'!$D$5:$F$144,MATCH(VLOOKUP($A235,PairList!$A$1:$C$104,2,0),'Feasibility Factor'!$C$5:$C$144,0),MATCH($B235,'Feasibility Factor'!$D$3:$F$3,0))),"")</f>
        <v>1</v>
      </c>
      <c r="E235" s="88">
        <f>IFERROR(INDEX(ESShip!$C$2:$C$99,MATCH(VLOOKUP($A235,PairList!$A$1:$C$104,3,0),ESShip!$A$2:$A$99,0)),"")</f>
        <v>0.41</v>
      </c>
      <c r="F235" s="88">
        <f t="shared" si="16"/>
        <v>0.59000000000000008</v>
      </c>
      <c r="G235" s="89" t="str">
        <f t="shared" si="17"/>
        <v/>
      </c>
      <c r="H235" s="96" t="str">
        <f t="shared" si="18"/>
        <v>Manufactured Home</v>
      </c>
      <c r="I235" s="97" t="str">
        <f t="shared" si="19"/>
        <v>N</v>
      </c>
      <c r="J235" s="97" t="s">
        <v>386</v>
      </c>
      <c r="K235" s="97" t="s">
        <v>386</v>
      </c>
      <c r="L235" s="97" t="s">
        <v>386</v>
      </c>
      <c r="M235" s="98">
        <f t="shared" si="20"/>
        <v>0.59000000000000008</v>
      </c>
      <c r="N235" s="97"/>
    </row>
    <row r="236" spans="1:14">
      <c r="A236" t="s">
        <v>241</v>
      </c>
      <c r="B236" t="s">
        <v>88</v>
      </c>
      <c r="C236" t="s">
        <v>196</v>
      </c>
      <c r="D236" s="88">
        <f>IFERROR(IF(ISNUMBER(VLOOKUP($A236,PairList!$A$1:$C$104,2,0)),VLOOKUP($A236,PairList!$A$1:$C$104,2,0),INDEX('Feasibility Factor'!$D$5:$F$144,MATCH(VLOOKUP($A236,PairList!$A$1:$C$104,2,0),'Feasibility Factor'!$C$5:$C$144,0),MATCH($B236,'Feasibility Factor'!$D$3:$F$3,0))),"")</f>
        <v>1</v>
      </c>
      <c r="E236" s="88">
        <f>IFERROR(INDEX(ESShip!$C$2:$C$99,MATCH(VLOOKUP($A236,PairList!$A$1:$C$104,3,0),ESShip!$A$2:$A$99,0)),"")</f>
        <v>0.22</v>
      </c>
      <c r="F236" s="88">
        <f t="shared" si="16"/>
        <v>0.78</v>
      </c>
      <c r="G236" s="89" t="str">
        <f t="shared" si="17"/>
        <v/>
      </c>
      <c r="H236" s="96" t="str">
        <f t="shared" si="18"/>
        <v>Single-Family</v>
      </c>
      <c r="I236" s="97" t="str">
        <f t="shared" si="19"/>
        <v>B</v>
      </c>
      <c r="J236" s="97" t="s">
        <v>386</v>
      </c>
      <c r="K236" s="97" t="s">
        <v>386</v>
      </c>
      <c r="L236" s="97" t="s">
        <v>386</v>
      </c>
      <c r="M236" s="98">
        <f t="shared" si="20"/>
        <v>0.78</v>
      </c>
      <c r="N236" s="97"/>
    </row>
    <row r="237" spans="1:14">
      <c r="A237" t="s">
        <v>241</v>
      </c>
      <c r="B237" t="s">
        <v>199</v>
      </c>
      <c r="C237" t="s">
        <v>196</v>
      </c>
      <c r="D237" s="88">
        <f>IFERROR(IF(ISNUMBER(VLOOKUP($A237,PairList!$A$1:$C$104,2,0)),VLOOKUP($A237,PairList!$A$1:$C$104,2,0),INDEX('Feasibility Factor'!$D$5:$F$144,MATCH(VLOOKUP($A237,PairList!$A$1:$C$104,2,0),'Feasibility Factor'!$C$5:$C$144,0),MATCH($B237,'Feasibility Factor'!$D$3:$F$3,0))),"")</f>
        <v>1</v>
      </c>
      <c r="E237" s="88">
        <f>IFERROR(INDEX(ESShip!$C$2:$C$99,MATCH(VLOOKUP($A237,PairList!$A$1:$C$104,3,0),ESShip!$A$2:$A$99,0)),"")</f>
        <v>0.22</v>
      </c>
      <c r="F237" s="88">
        <f t="shared" si="16"/>
        <v>0.78</v>
      </c>
      <c r="G237" s="89" t="str">
        <f t="shared" si="17"/>
        <v/>
      </c>
      <c r="H237" s="96" t="str">
        <f t="shared" si="18"/>
        <v>Multi-Family</v>
      </c>
      <c r="I237" s="97" t="str">
        <f t="shared" si="19"/>
        <v>B</v>
      </c>
      <c r="J237" s="97" t="s">
        <v>386</v>
      </c>
      <c r="K237" s="97" t="s">
        <v>386</v>
      </c>
      <c r="L237" s="97" t="s">
        <v>386</v>
      </c>
      <c r="M237" s="98">
        <f t="shared" si="20"/>
        <v>0.78</v>
      </c>
      <c r="N237" s="97"/>
    </row>
    <row r="238" spans="1:14">
      <c r="A238" t="s">
        <v>241</v>
      </c>
      <c r="B238" t="s">
        <v>316</v>
      </c>
      <c r="C238" t="s">
        <v>196</v>
      </c>
      <c r="D238" s="88">
        <f>IFERROR(IF(ISNUMBER(VLOOKUP($A238,PairList!$A$1:$C$104,2,0)),VLOOKUP($A238,PairList!$A$1:$C$104,2,0),INDEX('Feasibility Factor'!$D$5:$F$144,MATCH(VLOOKUP($A238,PairList!$A$1:$C$104,2,0),'Feasibility Factor'!$C$5:$C$144,0),MATCH($B238,'Feasibility Factor'!$D$3:$F$3,0))),"")</f>
        <v>1</v>
      </c>
      <c r="E238" s="88">
        <f>IFERROR(INDEX(ESShip!$C$2:$C$99,MATCH(VLOOKUP($A238,PairList!$A$1:$C$104,3,0),ESShip!$A$2:$A$99,0)),"")</f>
        <v>0.22</v>
      </c>
      <c r="F238" s="88">
        <f t="shared" si="16"/>
        <v>0.78</v>
      </c>
      <c r="G238" s="89" t="str">
        <f t="shared" si="17"/>
        <v/>
      </c>
      <c r="H238" s="96" t="str">
        <f t="shared" si="18"/>
        <v>Manufactured Home</v>
      </c>
      <c r="I238" s="97" t="str">
        <f t="shared" si="19"/>
        <v>B</v>
      </c>
      <c r="J238" s="97" t="s">
        <v>386</v>
      </c>
      <c r="K238" s="97" t="s">
        <v>386</v>
      </c>
      <c r="L238" s="97" t="s">
        <v>386</v>
      </c>
      <c r="M238" s="98">
        <f t="shared" si="20"/>
        <v>0.78</v>
      </c>
      <c r="N238" s="97"/>
    </row>
    <row r="239" spans="1:14">
      <c r="A239" t="s">
        <v>241</v>
      </c>
      <c r="B239" t="s">
        <v>88</v>
      </c>
      <c r="C239" t="s">
        <v>200</v>
      </c>
      <c r="D239" s="88">
        <f>IFERROR(IF(ISNUMBER(VLOOKUP($A239,PairList!$A$1:$C$104,2,0)),VLOOKUP($A239,PairList!$A$1:$C$104,2,0),INDEX('Feasibility Factor'!$D$5:$F$144,MATCH(VLOOKUP($A239,PairList!$A$1:$C$104,2,0),'Feasibility Factor'!$C$5:$C$144,0),MATCH($B239,'Feasibility Factor'!$D$3:$F$3,0))),"")</f>
        <v>1</v>
      </c>
      <c r="E239" s="88">
        <f>IFERROR(INDEX(ESShip!$C$2:$C$99,MATCH(VLOOKUP($A239,PairList!$A$1:$C$104,3,0),ESShip!$A$2:$A$99,0)),"")</f>
        <v>0.22</v>
      </c>
      <c r="F239" s="88">
        <f t="shared" si="16"/>
        <v>0.78</v>
      </c>
      <c r="G239" s="89" t="str">
        <f t="shared" si="17"/>
        <v/>
      </c>
      <c r="H239" s="96" t="str">
        <f t="shared" si="18"/>
        <v>Single-Family</v>
      </c>
      <c r="I239" s="97" t="str">
        <f t="shared" si="19"/>
        <v>E</v>
      </c>
      <c r="J239" s="97" t="s">
        <v>386</v>
      </c>
      <c r="K239" s="97" t="s">
        <v>386</v>
      </c>
      <c r="L239" s="97" t="s">
        <v>386</v>
      </c>
      <c r="M239" s="98">
        <f t="shared" si="20"/>
        <v>0.78</v>
      </c>
      <c r="N239" s="97"/>
    </row>
    <row r="240" spans="1:14">
      <c r="A240" t="s">
        <v>241</v>
      </c>
      <c r="B240" t="s">
        <v>199</v>
      </c>
      <c r="C240" t="s">
        <v>200</v>
      </c>
      <c r="D240" s="88">
        <f>IFERROR(IF(ISNUMBER(VLOOKUP($A240,PairList!$A$1:$C$104,2,0)),VLOOKUP($A240,PairList!$A$1:$C$104,2,0),INDEX('Feasibility Factor'!$D$5:$F$144,MATCH(VLOOKUP($A240,PairList!$A$1:$C$104,2,0),'Feasibility Factor'!$C$5:$C$144,0),MATCH($B240,'Feasibility Factor'!$D$3:$F$3,0))),"")</f>
        <v>1</v>
      </c>
      <c r="E240" s="88">
        <f>IFERROR(INDEX(ESShip!$C$2:$C$99,MATCH(VLOOKUP($A240,PairList!$A$1:$C$104,3,0),ESShip!$A$2:$A$99,0)),"")</f>
        <v>0.22</v>
      </c>
      <c r="F240" s="88">
        <f t="shared" si="16"/>
        <v>0.78</v>
      </c>
      <c r="G240" s="89" t="str">
        <f t="shared" si="17"/>
        <v/>
      </c>
      <c r="H240" s="96" t="str">
        <f t="shared" si="18"/>
        <v>Multi-Family</v>
      </c>
      <c r="I240" s="97" t="str">
        <f t="shared" si="19"/>
        <v>E</v>
      </c>
      <c r="J240" s="97" t="s">
        <v>386</v>
      </c>
      <c r="K240" s="97" t="s">
        <v>386</v>
      </c>
      <c r="L240" s="97" t="s">
        <v>386</v>
      </c>
      <c r="M240" s="98">
        <f t="shared" si="20"/>
        <v>0.78</v>
      </c>
      <c r="N240" s="97"/>
    </row>
    <row r="241" spans="1:14">
      <c r="A241" t="s">
        <v>241</v>
      </c>
      <c r="B241" t="s">
        <v>316</v>
      </c>
      <c r="C241" t="s">
        <v>200</v>
      </c>
      <c r="D241" s="88">
        <f>IFERROR(IF(ISNUMBER(VLOOKUP($A241,PairList!$A$1:$C$104,2,0)),VLOOKUP($A241,PairList!$A$1:$C$104,2,0),INDEX('Feasibility Factor'!$D$5:$F$144,MATCH(VLOOKUP($A241,PairList!$A$1:$C$104,2,0),'Feasibility Factor'!$C$5:$C$144,0),MATCH($B241,'Feasibility Factor'!$D$3:$F$3,0))),"")</f>
        <v>1</v>
      </c>
      <c r="E241" s="88">
        <f>IFERROR(INDEX(ESShip!$C$2:$C$99,MATCH(VLOOKUP($A241,PairList!$A$1:$C$104,3,0),ESShip!$A$2:$A$99,0)),"")</f>
        <v>0.22</v>
      </c>
      <c r="F241" s="88">
        <f t="shared" si="16"/>
        <v>0.78</v>
      </c>
      <c r="G241" s="89" t="str">
        <f t="shared" si="17"/>
        <v/>
      </c>
      <c r="H241" s="96" t="str">
        <f t="shared" si="18"/>
        <v>Manufactured Home</v>
      </c>
      <c r="I241" s="97" t="str">
        <f t="shared" si="19"/>
        <v>E</v>
      </c>
      <c r="J241" s="97" t="s">
        <v>386</v>
      </c>
      <c r="K241" s="97" t="s">
        <v>386</v>
      </c>
      <c r="L241" s="97" t="s">
        <v>386</v>
      </c>
      <c r="M241" s="98">
        <f t="shared" si="20"/>
        <v>0.78</v>
      </c>
      <c r="N241" s="97"/>
    </row>
    <row r="242" spans="1:14">
      <c r="A242" t="s">
        <v>241</v>
      </c>
      <c r="B242" t="s">
        <v>88</v>
      </c>
      <c r="C242" t="s">
        <v>201</v>
      </c>
      <c r="D242" s="88">
        <f>IFERROR(IF(ISNUMBER(VLOOKUP($A242,PairList!$A$1:$C$104,2,0)),VLOOKUP($A242,PairList!$A$1:$C$104,2,0),INDEX('Feasibility Factor'!$D$5:$F$144,MATCH(VLOOKUP($A242,PairList!$A$1:$C$104,2,0),'Feasibility Factor'!$C$5:$C$144,0),MATCH($B242,'Feasibility Factor'!$D$3:$F$3,0))),"")</f>
        <v>1</v>
      </c>
      <c r="E242" s="88">
        <f>IFERROR(INDEX(ESShip!$C$2:$C$99,MATCH(VLOOKUP($A242,PairList!$A$1:$C$104,3,0),ESShip!$A$2:$A$99,0)),"")</f>
        <v>0.22</v>
      </c>
      <c r="F242" s="88">
        <f t="shared" si="16"/>
        <v>0.78</v>
      </c>
      <c r="G242" s="89" t="str">
        <f t="shared" si="17"/>
        <v/>
      </c>
      <c r="H242" s="96" t="str">
        <f t="shared" si="18"/>
        <v>Single-Family</v>
      </c>
      <c r="I242" s="97" t="str">
        <f t="shared" si="19"/>
        <v>N</v>
      </c>
      <c r="J242" s="97" t="s">
        <v>386</v>
      </c>
      <c r="K242" s="97" t="s">
        <v>386</v>
      </c>
      <c r="L242" s="97" t="s">
        <v>386</v>
      </c>
      <c r="M242" s="98">
        <f t="shared" si="20"/>
        <v>0.78</v>
      </c>
      <c r="N242" s="97"/>
    </row>
    <row r="243" spans="1:14">
      <c r="A243" t="s">
        <v>241</v>
      </c>
      <c r="B243" t="s">
        <v>199</v>
      </c>
      <c r="C243" t="s">
        <v>201</v>
      </c>
      <c r="D243" s="88">
        <f>IFERROR(IF(ISNUMBER(VLOOKUP($A243,PairList!$A$1:$C$104,2,0)),VLOOKUP($A243,PairList!$A$1:$C$104,2,0),INDEX('Feasibility Factor'!$D$5:$F$144,MATCH(VLOOKUP($A243,PairList!$A$1:$C$104,2,0),'Feasibility Factor'!$C$5:$C$144,0),MATCH($B243,'Feasibility Factor'!$D$3:$F$3,0))),"")</f>
        <v>1</v>
      </c>
      <c r="E243" s="88">
        <f>IFERROR(INDEX(ESShip!$C$2:$C$99,MATCH(VLOOKUP($A243,PairList!$A$1:$C$104,3,0),ESShip!$A$2:$A$99,0)),"")</f>
        <v>0.22</v>
      </c>
      <c r="F243" s="88">
        <f t="shared" si="16"/>
        <v>0.78</v>
      </c>
      <c r="G243" s="89" t="str">
        <f t="shared" si="17"/>
        <v/>
      </c>
      <c r="H243" s="96" t="str">
        <f t="shared" si="18"/>
        <v>Multi-Family</v>
      </c>
      <c r="I243" s="97" t="str">
        <f t="shared" si="19"/>
        <v>N</v>
      </c>
      <c r="J243" s="97" t="s">
        <v>386</v>
      </c>
      <c r="K243" s="97" t="s">
        <v>386</v>
      </c>
      <c r="L243" s="97" t="s">
        <v>386</v>
      </c>
      <c r="M243" s="98">
        <f t="shared" si="20"/>
        <v>0.78</v>
      </c>
      <c r="N243" s="97"/>
    </row>
    <row r="244" spans="1:14">
      <c r="A244" t="s">
        <v>241</v>
      </c>
      <c r="B244" t="s">
        <v>316</v>
      </c>
      <c r="C244" t="s">
        <v>201</v>
      </c>
      <c r="D244" s="88">
        <f>IFERROR(IF(ISNUMBER(VLOOKUP($A244,PairList!$A$1:$C$104,2,0)),VLOOKUP($A244,PairList!$A$1:$C$104,2,0),INDEX('Feasibility Factor'!$D$5:$F$144,MATCH(VLOOKUP($A244,PairList!$A$1:$C$104,2,0),'Feasibility Factor'!$C$5:$C$144,0),MATCH($B244,'Feasibility Factor'!$D$3:$F$3,0))),"")</f>
        <v>1</v>
      </c>
      <c r="E244" s="88">
        <f>IFERROR(INDEX(ESShip!$C$2:$C$99,MATCH(VLOOKUP($A244,PairList!$A$1:$C$104,3,0),ESShip!$A$2:$A$99,0)),"")</f>
        <v>0.22</v>
      </c>
      <c r="F244" s="88">
        <f t="shared" si="16"/>
        <v>0.78</v>
      </c>
      <c r="G244" s="89" t="str">
        <f t="shared" si="17"/>
        <v/>
      </c>
      <c r="H244" s="96" t="str">
        <f t="shared" si="18"/>
        <v>Manufactured Home</v>
      </c>
      <c r="I244" s="97" t="str">
        <f t="shared" si="19"/>
        <v>N</v>
      </c>
      <c r="J244" s="97" t="s">
        <v>386</v>
      </c>
      <c r="K244" s="97" t="s">
        <v>386</v>
      </c>
      <c r="L244" s="97" t="s">
        <v>386</v>
      </c>
      <c r="M244" s="98">
        <f t="shared" si="20"/>
        <v>0.78</v>
      </c>
      <c r="N244" s="97"/>
    </row>
    <row r="245" spans="1:14">
      <c r="A245" t="s">
        <v>242</v>
      </c>
      <c r="B245" t="s">
        <v>88</v>
      </c>
      <c r="C245" t="s">
        <v>196</v>
      </c>
      <c r="D245" s="88">
        <f>IFERROR(IF(ISNUMBER(VLOOKUP($A245,PairList!$A$1:$C$104,2,0)),VLOOKUP($A245,PairList!$A$1:$C$104,2,0),INDEX('Feasibility Factor'!$D$5:$F$144,MATCH(VLOOKUP($A245,PairList!$A$1:$C$104,2,0),'Feasibility Factor'!$C$5:$C$144,0),MATCH($B245,'Feasibility Factor'!$D$3:$F$3,0))),"")</f>
        <v>1</v>
      </c>
      <c r="E245" s="88">
        <f>IFERROR(INDEX(ESShip!$C$2:$C$99,MATCH(VLOOKUP($A245,PairList!$A$1:$C$104,3,0),ESShip!$A$2:$A$99,0)),"")</f>
        <v>0.41</v>
      </c>
      <c r="F245" s="88">
        <f t="shared" si="16"/>
        <v>0.59000000000000008</v>
      </c>
      <c r="G245" s="89" t="str">
        <f t="shared" si="17"/>
        <v/>
      </c>
      <c r="H245" s="96" t="str">
        <f t="shared" si="18"/>
        <v>Single-Family</v>
      </c>
      <c r="I245" s="97" t="str">
        <f t="shared" si="19"/>
        <v>B</v>
      </c>
      <c r="J245" s="97" t="s">
        <v>386</v>
      </c>
      <c r="K245" s="97" t="s">
        <v>386</v>
      </c>
      <c r="L245" s="97" t="s">
        <v>386</v>
      </c>
      <c r="M245" s="98">
        <f t="shared" si="20"/>
        <v>0.59000000000000008</v>
      </c>
      <c r="N245" s="97"/>
    </row>
    <row r="246" spans="1:14">
      <c r="A246" t="s">
        <v>242</v>
      </c>
      <c r="B246" t="s">
        <v>199</v>
      </c>
      <c r="C246" t="s">
        <v>196</v>
      </c>
      <c r="D246" s="88">
        <f>IFERROR(IF(ISNUMBER(VLOOKUP($A246,PairList!$A$1:$C$104,2,0)),VLOOKUP($A246,PairList!$A$1:$C$104,2,0),INDEX('Feasibility Factor'!$D$5:$F$144,MATCH(VLOOKUP($A246,PairList!$A$1:$C$104,2,0),'Feasibility Factor'!$C$5:$C$144,0),MATCH($B246,'Feasibility Factor'!$D$3:$F$3,0))),"")</f>
        <v>1</v>
      </c>
      <c r="E246" s="88">
        <f>IFERROR(INDEX(ESShip!$C$2:$C$99,MATCH(VLOOKUP($A246,PairList!$A$1:$C$104,3,0),ESShip!$A$2:$A$99,0)),"")</f>
        <v>0.41</v>
      </c>
      <c r="F246" s="88">
        <f t="shared" si="16"/>
        <v>0.59000000000000008</v>
      </c>
      <c r="G246" s="89" t="str">
        <f t="shared" si="17"/>
        <v/>
      </c>
      <c r="H246" s="96" t="str">
        <f t="shared" si="18"/>
        <v>Multi-Family</v>
      </c>
      <c r="I246" s="97" t="str">
        <f t="shared" si="19"/>
        <v>B</v>
      </c>
      <c r="J246" s="97" t="s">
        <v>386</v>
      </c>
      <c r="K246" s="97" t="s">
        <v>386</v>
      </c>
      <c r="L246" s="97" t="s">
        <v>386</v>
      </c>
      <c r="M246" s="98">
        <f t="shared" si="20"/>
        <v>0.59000000000000008</v>
      </c>
      <c r="N246" s="97"/>
    </row>
    <row r="247" spans="1:14">
      <c r="A247" t="s">
        <v>242</v>
      </c>
      <c r="B247" t="s">
        <v>316</v>
      </c>
      <c r="C247" t="s">
        <v>196</v>
      </c>
      <c r="D247" s="88">
        <f>IFERROR(IF(ISNUMBER(VLOOKUP($A247,PairList!$A$1:$C$104,2,0)),VLOOKUP($A247,PairList!$A$1:$C$104,2,0),INDEX('Feasibility Factor'!$D$5:$F$144,MATCH(VLOOKUP($A247,PairList!$A$1:$C$104,2,0),'Feasibility Factor'!$C$5:$C$144,0),MATCH($B247,'Feasibility Factor'!$D$3:$F$3,0))),"")</f>
        <v>1</v>
      </c>
      <c r="E247" s="88">
        <f>IFERROR(INDEX(ESShip!$C$2:$C$99,MATCH(VLOOKUP($A247,PairList!$A$1:$C$104,3,0),ESShip!$A$2:$A$99,0)),"")</f>
        <v>0.41</v>
      </c>
      <c r="F247" s="88">
        <f t="shared" si="16"/>
        <v>0.59000000000000008</v>
      </c>
      <c r="G247" s="89" t="str">
        <f t="shared" si="17"/>
        <v/>
      </c>
      <c r="H247" s="96" t="str">
        <f t="shared" si="18"/>
        <v>Manufactured Home</v>
      </c>
      <c r="I247" s="97" t="str">
        <f t="shared" si="19"/>
        <v>B</v>
      </c>
      <c r="J247" s="97" t="s">
        <v>386</v>
      </c>
      <c r="K247" s="97" t="s">
        <v>386</v>
      </c>
      <c r="L247" s="97" t="s">
        <v>386</v>
      </c>
      <c r="M247" s="98">
        <f t="shared" si="20"/>
        <v>0.59000000000000008</v>
      </c>
      <c r="N247" s="97"/>
    </row>
    <row r="248" spans="1:14">
      <c r="A248" t="s">
        <v>242</v>
      </c>
      <c r="B248" t="s">
        <v>88</v>
      </c>
      <c r="C248" t="s">
        <v>200</v>
      </c>
      <c r="D248" s="88">
        <f>IFERROR(IF(ISNUMBER(VLOOKUP($A248,PairList!$A$1:$C$104,2,0)),VLOOKUP($A248,PairList!$A$1:$C$104,2,0),INDEX('Feasibility Factor'!$D$5:$F$144,MATCH(VLOOKUP($A248,PairList!$A$1:$C$104,2,0),'Feasibility Factor'!$C$5:$C$144,0),MATCH($B248,'Feasibility Factor'!$D$3:$F$3,0))),"")</f>
        <v>1</v>
      </c>
      <c r="E248" s="88">
        <f>IFERROR(INDEX(ESShip!$C$2:$C$99,MATCH(VLOOKUP($A248,PairList!$A$1:$C$104,3,0),ESShip!$A$2:$A$99,0)),"")</f>
        <v>0.41</v>
      </c>
      <c r="F248" s="88">
        <f t="shared" si="16"/>
        <v>0.59000000000000008</v>
      </c>
      <c r="G248" s="89" t="str">
        <f t="shared" si="17"/>
        <v/>
      </c>
      <c r="H248" s="96" t="str">
        <f t="shared" si="18"/>
        <v>Single-Family</v>
      </c>
      <c r="I248" s="97" t="str">
        <f t="shared" si="19"/>
        <v>E</v>
      </c>
      <c r="J248" s="97" t="s">
        <v>386</v>
      </c>
      <c r="K248" s="97" t="s">
        <v>386</v>
      </c>
      <c r="L248" s="97" t="s">
        <v>386</v>
      </c>
      <c r="M248" s="98">
        <f t="shared" si="20"/>
        <v>0.59000000000000008</v>
      </c>
      <c r="N248" s="97"/>
    </row>
    <row r="249" spans="1:14">
      <c r="A249" t="s">
        <v>242</v>
      </c>
      <c r="B249" t="s">
        <v>199</v>
      </c>
      <c r="C249" t="s">
        <v>200</v>
      </c>
      <c r="D249" s="88">
        <f>IFERROR(IF(ISNUMBER(VLOOKUP($A249,PairList!$A$1:$C$104,2,0)),VLOOKUP($A249,PairList!$A$1:$C$104,2,0),INDEX('Feasibility Factor'!$D$5:$F$144,MATCH(VLOOKUP($A249,PairList!$A$1:$C$104,2,0),'Feasibility Factor'!$C$5:$C$144,0),MATCH($B249,'Feasibility Factor'!$D$3:$F$3,0))),"")</f>
        <v>1</v>
      </c>
      <c r="E249" s="88">
        <f>IFERROR(INDEX(ESShip!$C$2:$C$99,MATCH(VLOOKUP($A249,PairList!$A$1:$C$104,3,0),ESShip!$A$2:$A$99,0)),"")</f>
        <v>0.41</v>
      </c>
      <c r="F249" s="88">
        <f t="shared" si="16"/>
        <v>0.59000000000000008</v>
      </c>
      <c r="G249" s="89" t="str">
        <f t="shared" si="17"/>
        <v/>
      </c>
      <c r="H249" s="96" t="str">
        <f t="shared" si="18"/>
        <v>Multi-Family</v>
      </c>
      <c r="I249" s="97" t="str">
        <f t="shared" si="19"/>
        <v>E</v>
      </c>
      <c r="J249" s="97" t="s">
        <v>386</v>
      </c>
      <c r="K249" s="97" t="s">
        <v>386</v>
      </c>
      <c r="L249" s="97" t="s">
        <v>386</v>
      </c>
      <c r="M249" s="98">
        <f t="shared" si="20"/>
        <v>0.59000000000000008</v>
      </c>
      <c r="N249" s="97"/>
    </row>
    <row r="250" spans="1:14">
      <c r="A250" t="s">
        <v>242</v>
      </c>
      <c r="B250" t="s">
        <v>316</v>
      </c>
      <c r="C250" t="s">
        <v>200</v>
      </c>
      <c r="D250" s="88">
        <f>IFERROR(IF(ISNUMBER(VLOOKUP($A250,PairList!$A$1:$C$104,2,0)),VLOOKUP($A250,PairList!$A$1:$C$104,2,0),INDEX('Feasibility Factor'!$D$5:$F$144,MATCH(VLOOKUP($A250,PairList!$A$1:$C$104,2,0),'Feasibility Factor'!$C$5:$C$144,0),MATCH($B250,'Feasibility Factor'!$D$3:$F$3,0))),"")</f>
        <v>1</v>
      </c>
      <c r="E250" s="88">
        <f>IFERROR(INDEX(ESShip!$C$2:$C$99,MATCH(VLOOKUP($A250,PairList!$A$1:$C$104,3,0),ESShip!$A$2:$A$99,0)),"")</f>
        <v>0.41</v>
      </c>
      <c r="F250" s="88">
        <f t="shared" si="16"/>
        <v>0.59000000000000008</v>
      </c>
      <c r="G250" s="89" t="str">
        <f t="shared" si="17"/>
        <v/>
      </c>
      <c r="H250" s="96" t="str">
        <f t="shared" si="18"/>
        <v>Manufactured Home</v>
      </c>
      <c r="I250" s="97" t="str">
        <f t="shared" si="19"/>
        <v>E</v>
      </c>
      <c r="J250" s="97" t="s">
        <v>386</v>
      </c>
      <c r="K250" s="97" t="s">
        <v>386</v>
      </c>
      <c r="L250" s="97" t="s">
        <v>386</v>
      </c>
      <c r="M250" s="98">
        <f t="shared" si="20"/>
        <v>0.59000000000000008</v>
      </c>
      <c r="N250" s="97"/>
    </row>
    <row r="251" spans="1:14">
      <c r="A251" t="s">
        <v>242</v>
      </c>
      <c r="B251" t="s">
        <v>88</v>
      </c>
      <c r="C251" t="s">
        <v>201</v>
      </c>
      <c r="D251" s="88">
        <f>IFERROR(IF(ISNUMBER(VLOOKUP($A251,PairList!$A$1:$C$104,2,0)),VLOOKUP($A251,PairList!$A$1:$C$104,2,0),INDEX('Feasibility Factor'!$D$5:$F$144,MATCH(VLOOKUP($A251,PairList!$A$1:$C$104,2,0),'Feasibility Factor'!$C$5:$C$144,0),MATCH($B251,'Feasibility Factor'!$D$3:$F$3,0))),"")</f>
        <v>1</v>
      </c>
      <c r="E251" s="88">
        <f>IFERROR(INDEX(ESShip!$C$2:$C$99,MATCH(VLOOKUP($A251,PairList!$A$1:$C$104,3,0),ESShip!$A$2:$A$99,0)),"")</f>
        <v>0.41</v>
      </c>
      <c r="F251" s="88">
        <f t="shared" si="16"/>
        <v>0.59000000000000008</v>
      </c>
      <c r="G251" s="89" t="str">
        <f t="shared" si="17"/>
        <v/>
      </c>
      <c r="H251" s="96" t="str">
        <f t="shared" si="18"/>
        <v>Single-Family</v>
      </c>
      <c r="I251" s="97" t="str">
        <f t="shared" si="19"/>
        <v>N</v>
      </c>
      <c r="J251" s="97" t="s">
        <v>386</v>
      </c>
      <c r="K251" s="97" t="s">
        <v>386</v>
      </c>
      <c r="L251" s="97" t="s">
        <v>386</v>
      </c>
      <c r="M251" s="98">
        <f t="shared" si="20"/>
        <v>0.59000000000000008</v>
      </c>
      <c r="N251" s="97"/>
    </row>
    <row r="252" spans="1:14">
      <c r="A252" t="s">
        <v>242</v>
      </c>
      <c r="B252" t="s">
        <v>199</v>
      </c>
      <c r="C252" t="s">
        <v>201</v>
      </c>
      <c r="D252" s="88">
        <f>IFERROR(IF(ISNUMBER(VLOOKUP($A252,PairList!$A$1:$C$104,2,0)),VLOOKUP($A252,PairList!$A$1:$C$104,2,0),INDEX('Feasibility Factor'!$D$5:$F$144,MATCH(VLOOKUP($A252,PairList!$A$1:$C$104,2,0),'Feasibility Factor'!$C$5:$C$144,0),MATCH($B252,'Feasibility Factor'!$D$3:$F$3,0))),"")</f>
        <v>1</v>
      </c>
      <c r="E252" s="88">
        <f>IFERROR(INDEX(ESShip!$C$2:$C$99,MATCH(VLOOKUP($A252,PairList!$A$1:$C$104,3,0),ESShip!$A$2:$A$99,0)),"")</f>
        <v>0.41</v>
      </c>
      <c r="F252" s="88">
        <f t="shared" si="16"/>
        <v>0.59000000000000008</v>
      </c>
      <c r="G252" s="89" t="str">
        <f t="shared" si="17"/>
        <v/>
      </c>
      <c r="H252" s="96" t="str">
        <f t="shared" si="18"/>
        <v>Multi-Family</v>
      </c>
      <c r="I252" s="97" t="str">
        <f t="shared" si="19"/>
        <v>N</v>
      </c>
      <c r="J252" s="97" t="s">
        <v>386</v>
      </c>
      <c r="K252" s="97" t="s">
        <v>386</v>
      </c>
      <c r="L252" s="97" t="s">
        <v>386</v>
      </c>
      <c r="M252" s="98">
        <f t="shared" si="20"/>
        <v>0.59000000000000008</v>
      </c>
      <c r="N252" s="97"/>
    </row>
    <row r="253" spans="1:14">
      <c r="A253" t="s">
        <v>242</v>
      </c>
      <c r="B253" t="s">
        <v>316</v>
      </c>
      <c r="C253" t="s">
        <v>201</v>
      </c>
      <c r="D253" s="88">
        <f>IFERROR(IF(ISNUMBER(VLOOKUP($A253,PairList!$A$1:$C$104,2,0)),VLOOKUP($A253,PairList!$A$1:$C$104,2,0),INDEX('Feasibility Factor'!$D$5:$F$144,MATCH(VLOOKUP($A253,PairList!$A$1:$C$104,2,0),'Feasibility Factor'!$C$5:$C$144,0),MATCH($B253,'Feasibility Factor'!$D$3:$F$3,0))),"")</f>
        <v>1</v>
      </c>
      <c r="E253" s="88">
        <f>IFERROR(INDEX(ESShip!$C$2:$C$99,MATCH(VLOOKUP($A253,PairList!$A$1:$C$104,3,0),ESShip!$A$2:$A$99,0)),"")</f>
        <v>0.41</v>
      </c>
      <c r="F253" s="88">
        <f t="shared" si="16"/>
        <v>0.59000000000000008</v>
      </c>
      <c r="G253" s="89" t="str">
        <f t="shared" si="17"/>
        <v/>
      </c>
      <c r="H253" s="96" t="str">
        <f t="shared" si="18"/>
        <v>Manufactured Home</v>
      </c>
      <c r="I253" s="97" t="str">
        <f t="shared" si="19"/>
        <v>N</v>
      </c>
      <c r="J253" s="97" t="s">
        <v>386</v>
      </c>
      <c r="K253" s="97" t="s">
        <v>386</v>
      </c>
      <c r="L253" s="97" t="s">
        <v>386</v>
      </c>
      <c r="M253" s="98">
        <f t="shared" si="20"/>
        <v>0.59000000000000008</v>
      </c>
      <c r="N253" s="97"/>
    </row>
    <row r="254" spans="1:14">
      <c r="A254" t="s">
        <v>242</v>
      </c>
      <c r="B254" t="s">
        <v>88</v>
      </c>
      <c r="C254" t="s">
        <v>196</v>
      </c>
      <c r="D254" s="88">
        <f>IFERROR(IF(ISNUMBER(VLOOKUP($A254,PairList!$A$1:$C$104,2,0)),VLOOKUP($A254,PairList!$A$1:$C$104,2,0),INDEX('Feasibility Factor'!$D$5:$F$144,MATCH(VLOOKUP($A254,PairList!$A$1:$C$104,2,0),'Feasibility Factor'!$C$5:$C$144,0),MATCH($B254,'Feasibility Factor'!$D$3:$F$3,0))),"")</f>
        <v>1</v>
      </c>
      <c r="E254" s="88">
        <f>IFERROR(INDEX(ESShip!$C$2:$C$99,MATCH(VLOOKUP($A254,PairList!$A$1:$C$104,3,0),ESShip!$A$2:$A$99,0)),"")</f>
        <v>0.41</v>
      </c>
      <c r="F254" s="88">
        <f t="shared" si="16"/>
        <v>0.59000000000000008</v>
      </c>
      <c r="G254" s="89" t="str">
        <f t="shared" si="17"/>
        <v/>
      </c>
      <c r="H254" s="96" t="str">
        <f t="shared" si="18"/>
        <v>Single-Family</v>
      </c>
      <c r="I254" s="97" t="str">
        <f t="shared" si="19"/>
        <v>B</v>
      </c>
      <c r="J254" s="97" t="s">
        <v>386</v>
      </c>
      <c r="K254" s="97" t="s">
        <v>386</v>
      </c>
      <c r="L254" s="97" t="s">
        <v>386</v>
      </c>
      <c r="M254" s="98">
        <f t="shared" si="20"/>
        <v>0.59000000000000008</v>
      </c>
      <c r="N254" s="97"/>
    </row>
    <row r="255" spans="1:14">
      <c r="A255" t="s">
        <v>242</v>
      </c>
      <c r="B255" t="s">
        <v>199</v>
      </c>
      <c r="C255" t="s">
        <v>196</v>
      </c>
      <c r="D255" s="88">
        <f>IFERROR(IF(ISNUMBER(VLOOKUP($A255,PairList!$A$1:$C$104,2,0)),VLOOKUP($A255,PairList!$A$1:$C$104,2,0),INDEX('Feasibility Factor'!$D$5:$F$144,MATCH(VLOOKUP($A255,PairList!$A$1:$C$104,2,0),'Feasibility Factor'!$C$5:$C$144,0),MATCH($B255,'Feasibility Factor'!$D$3:$F$3,0))),"")</f>
        <v>1</v>
      </c>
      <c r="E255" s="88">
        <f>IFERROR(INDEX(ESShip!$C$2:$C$99,MATCH(VLOOKUP($A255,PairList!$A$1:$C$104,3,0),ESShip!$A$2:$A$99,0)),"")</f>
        <v>0.41</v>
      </c>
      <c r="F255" s="88">
        <f t="shared" si="16"/>
        <v>0.59000000000000008</v>
      </c>
      <c r="G255" s="89" t="str">
        <f t="shared" si="17"/>
        <v/>
      </c>
      <c r="H255" s="96" t="str">
        <f t="shared" si="18"/>
        <v>Multi-Family</v>
      </c>
      <c r="I255" s="97" t="str">
        <f t="shared" si="19"/>
        <v>B</v>
      </c>
      <c r="J255" s="97" t="s">
        <v>386</v>
      </c>
      <c r="K255" s="97" t="s">
        <v>386</v>
      </c>
      <c r="L255" s="97" t="s">
        <v>386</v>
      </c>
      <c r="M255" s="98">
        <f t="shared" si="20"/>
        <v>0.59000000000000008</v>
      </c>
      <c r="N255" s="97"/>
    </row>
    <row r="256" spans="1:14">
      <c r="A256" t="s">
        <v>242</v>
      </c>
      <c r="B256" t="s">
        <v>316</v>
      </c>
      <c r="C256" t="s">
        <v>196</v>
      </c>
      <c r="D256" s="88">
        <f>IFERROR(IF(ISNUMBER(VLOOKUP($A256,PairList!$A$1:$C$104,2,0)),VLOOKUP($A256,PairList!$A$1:$C$104,2,0),INDEX('Feasibility Factor'!$D$5:$F$144,MATCH(VLOOKUP($A256,PairList!$A$1:$C$104,2,0),'Feasibility Factor'!$C$5:$C$144,0),MATCH($B256,'Feasibility Factor'!$D$3:$F$3,0))),"")</f>
        <v>1</v>
      </c>
      <c r="E256" s="88">
        <f>IFERROR(INDEX(ESShip!$C$2:$C$99,MATCH(VLOOKUP($A256,PairList!$A$1:$C$104,3,0),ESShip!$A$2:$A$99,0)),"")</f>
        <v>0.41</v>
      </c>
      <c r="F256" s="88">
        <f t="shared" si="16"/>
        <v>0.59000000000000008</v>
      </c>
      <c r="G256" s="89" t="str">
        <f t="shared" si="17"/>
        <v/>
      </c>
      <c r="H256" s="96" t="str">
        <f t="shared" si="18"/>
        <v>Manufactured Home</v>
      </c>
      <c r="I256" s="97" t="str">
        <f t="shared" si="19"/>
        <v>B</v>
      </c>
      <c r="J256" s="97" t="s">
        <v>386</v>
      </c>
      <c r="K256" s="97" t="s">
        <v>386</v>
      </c>
      <c r="L256" s="97" t="s">
        <v>386</v>
      </c>
      <c r="M256" s="98">
        <f t="shared" si="20"/>
        <v>0.59000000000000008</v>
      </c>
      <c r="N256" s="97"/>
    </row>
    <row r="257" spans="1:14">
      <c r="A257" t="s">
        <v>242</v>
      </c>
      <c r="B257" t="s">
        <v>88</v>
      </c>
      <c r="C257" t="s">
        <v>200</v>
      </c>
      <c r="D257" s="88">
        <f>IFERROR(IF(ISNUMBER(VLOOKUP($A257,PairList!$A$1:$C$104,2,0)),VLOOKUP($A257,PairList!$A$1:$C$104,2,0),INDEX('Feasibility Factor'!$D$5:$F$144,MATCH(VLOOKUP($A257,PairList!$A$1:$C$104,2,0),'Feasibility Factor'!$C$5:$C$144,0),MATCH($B257,'Feasibility Factor'!$D$3:$F$3,0))),"")</f>
        <v>1</v>
      </c>
      <c r="E257" s="88">
        <f>IFERROR(INDEX(ESShip!$C$2:$C$99,MATCH(VLOOKUP($A257,PairList!$A$1:$C$104,3,0),ESShip!$A$2:$A$99,0)),"")</f>
        <v>0.41</v>
      </c>
      <c r="F257" s="88">
        <f t="shared" si="16"/>
        <v>0.59000000000000008</v>
      </c>
      <c r="G257" s="89" t="str">
        <f t="shared" si="17"/>
        <v/>
      </c>
      <c r="H257" s="96" t="str">
        <f t="shared" si="18"/>
        <v>Single-Family</v>
      </c>
      <c r="I257" s="97" t="str">
        <f t="shared" si="19"/>
        <v>E</v>
      </c>
      <c r="J257" s="97" t="s">
        <v>386</v>
      </c>
      <c r="K257" s="97" t="s">
        <v>386</v>
      </c>
      <c r="L257" s="97" t="s">
        <v>386</v>
      </c>
      <c r="M257" s="98">
        <f t="shared" si="20"/>
        <v>0.59000000000000008</v>
      </c>
      <c r="N257" s="97"/>
    </row>
    <row r="258" spans="1:14">
      <c r="A258" t="s">
        <v>242</v>
      </c>
      <c r="B258" t="s">
        <v>199</v>
      </c>
      <c r="C258" t="s">
        <v>200</v>
      </c>
      <c r="D258" s="88">
        <f>IFERROR(IF(ISNUMBER(VLOOKUP($A258,PairList!$A$1:$C$104,2,0)),VLOOKUP($A258,PairList!$A$1:$C$104,2,0),INDEX('Feasibility Factor'!$D$5:$F$144,MATCH(VLOOKUP($A258,PairList!$A$1:$C$104,2,0),'Feasibility Factor'!$C$5:$C$144,0),MATCH($B258,'Feasibility Factor'!$D$3:$F$3,0))),"")</f>
        <v>1</v>
      </c>
      <c r="E258" s="88">
        <f>IFERROR(INDEX(ESShip!$C$2:$C$99,MATCH(VLOOKUP($A258,PairList!$A$1:$C$104,3,0),ESShip!$A$2:$A$99,0)),"")</f>
        <v>0.41</v>
      </c>
      <c r="F258" s="88">
        <f t="shared" si="16"/>
        <v>0.59000000000000008</v>
      </c>
      <c r="G258" s="89" t="str">
        <f t="shared" si="17"/>
        <v/>
      </c>
      <c r="H258" s="96" t="str">
        <f t="shared" si="18"/>
        <v>Multi-Family</v>
      </c>
      <c r="I258" s="97" t="str">
        <f t="shared" si="19"/>
        <v>E</v>
      </c>
      <c r="J258" s="97" t="s">
        <v>386</v>
      </c>
      <c r="K258" s="97" t="s">
        <v>386</v>
      </c>
      <c r="L258" s="97" t="s">
        <v>386</v>
      </c>
      <c r="M258" s="98">
        <f t="shared" si="20"/>
        <v>0.59000000000000008</v>
      </c>
      <c r="N258" s="97"/>
    </row>
    <row r="259" spans="1:14">
      <c r="A259" t="s">
        <v>242</v>
      </c>
      <c r="B259" t="s">
        <v>316</v>
      </c>
      <c r="C259" t="s">
        <v>200</v>
      </c>
      <c r="D259" s="88">
        <f>IFERROR(IF(ISNUMBER(VLOOKUP($A259,PairList!$A$1:$C$104,2,0)),VLOOKUP($A259,PairList!$A$1:$C$104,2,0),INDEX('Feasibility Factor'!$D$5:$F$144,MATCH(VLOOKUP($A259,PairList!$A$1:$C$104,2,0),'Feasibility Factor'!$C$5:$C$144,0),MATCH($B259,'Feasibility Factor'!$D$3:$F$3,0))),"")</f>
        <v>1</v>
      </c>
      <c r="E259" s="88">
        <f>IFERROR(INDEX(ESShip!$C$2:$C$99,MATCH(VLOOKUP($A259,PairList!$A$1:$C$104,3,0),ESShip!$A$2:$A$99,0)),"")</f>
        <v>0.41</v>
      </c>
      <c r="F259" s="88">
        <f t="shared" ref="F259:F322" si="21">IFERROR($D259*(1-$E259),"")</f>
        <v>0.59000000000000008</v>
      </c>
      <c r="G259" s="89" t="str">
        <f t="shared" ref="G259:G322" si="22">IF($A259&lt;&gt;"",IF($F259="","X",""),"")</f>
        <v/>
      </c>
      <c r="H259" s="96" t="str">
        <f t="shared" ref="H259:H322" si="23">IF($B259="Single Family","Single-Family",$B259)</f>
        <v>Manufactured Home</v>
      </c>
      <c r="I259" s="97" t="str">
        <f t="shared" ref="I259:I322" si="24">IF(LEFT($C259,1)="T","B",LEFT($C259,1))</f>
        <v>E</v>
      </c>
      <c r="J259" s="97" t="s">
        <v>386</v>
      </c>
      <c r="K259" s="97" t="s">
        <v>386</v>
      </c>
      <c r="L259" s="97" t="s">
        <v>386</v>
      </c>
      <c r="M259" s="98">
        <f t="shared" ref="M259:M322" si="25">IF(AND($F259&lt;&gt;"",$L259&lt;&gt;""),MIN($F259,$L259),MAX($F259,$L259))</f>
        <v>0.59000000000000008</v>
      </c>
      <c r="N259" s="97"/>
    </row>
    <row r="260" spans="1:14">
      <c r="A260" t="s">
        <v>242</v>
      </c>
      <c r="B260" t="s">
        <v>88</v>
      </c>
      <c r="C260" t="s">
        <v>201</v>
      </c>
      <c r="D260" s="88">
        <f>IFERROR(IF(ISNUMBER(VLOOKUP($A260,PairList!$A$1:$C$104,2,0)),VLOOKUP($A260,PairList!$A$1:$C$104,2,0),INDEX('Feasibility Factor'!$D$5:$F$144,MATCH(VLOOKUP($A260,PairList!$A$1:$C$104,2,0),'Feasibility Factor'!$C$5:$C$144,0),MATCH($B260,'Feasibility Factor'!$D$3:$F$3,0))),"")</f>
        <v>1</v>
      </c>
      <c r="E260" s="88">
        <f>IFERROR(INDEX(ESShip!$C$2:$C$99,MATCH(VLOOKUP($A260,PairList!$A$1:$C$104,3,0),ESShip!$A$2:$A$99,0)),"")</f>
        <v>0.41</v>
      </c>
      <c r="F260" s="88">
        <f t="shared" si="21"/>
        <v>0.59000000000000008</v>
      </c>
      <c r="G260" s="89" t="str">
        <f t="shared" si="22"/>
        <v/>
      </c>
      <c r="H260" s="96" t="str">
        <f t="shared" si="23"/>
        <v>Single-Family</v>
      </c>
      <c r="I260" s="97" t="str">
        <f t="shared" si="24"/>
        <v>N</v>
      </c>
      <c r="J260" s="97" t="s">
        <v>386</v>
      </c>
      <c r="K260" s="97" t="s">
        <v>386</v>
      </c>
      <c r="L260" s="97" t="s">
        <v>386</v>
      </c>
      <c r="M260" s="98">
        <f t="shared" si="25"/>
        <v>0.59000000000000008</v>
      </c>
      <c r="N260" s="97"/>
    </row>
    <row r="261" spans="1:14">
      <c r="A261" t="s">
        <v>242</v>
      </c>
      <c r="B261" t="s">
        <v>199</v>
      </c>
      <c r="C261" t="s">
        <v>201</v>
      </c>
      <c r="D261" s="88">
        <f>IFERROR(IF(ISNUMBER(VLOOKUP($A261,PairList!$A$1:$C$104,2,0)),VLOOKUP($A261,PairList!$A$1:$C$104,2,0),INDEX('Feasibility Factor'!$D$5:$F$144,MATCH(VLOOKUP($A261,PairList!$A$1:$C$104,2,0),'Feasibility Factor'!$C$5:$C$144,0),MATCH($B261,'Feasibility Factor'!$D$3:$F$3,0))),"")</f>
        <v>1</v>
      </c>
      <c r="E261" s="88">
        <f>IFERROR(INDEX(ESShip!$C$2:$C$99,MATCH(VLOOKUP($A261,PairList!$A$1:$C$104,3,0),ESShip!$A$2:$A$99,0)),"")</f>
        <v>0.41</v>
      </c>
      <c r="F261" s="88">
        <f t="shared" si="21"/>
        <v>0.59000000000000008</v>
      </c>
      <c r="G261" s="89" t="str">
        <f t="shared" si="22"/>
        <v/>
      </c>
      <c r="H261" s="96" t="str">
        <f t="shared" si="23"/>
        <v>Multi-Family</v>
      </c>
      <c r="I261" s="97" t="str">
        <f t="shared" si="24"/>
        <v>N</v>
      </c>
      <c r="J261" s="97" t="s">
        <v>386</v>
      </c>
      <c r="K261" s="97" t="s">
        <v>386</v>
      </c>
      <c r="L261" s="97" t="s">
        <v>386</v>
      </c>
      <c r="M261" s="98">
        <f t="shared" si="25"/>
        <v>0.59000000000000008</v>
      </c>
      <c r="N261" s="97"/>
    </row>
    <row r="262" spans="1:14">
      <c r="A262" t="s">
        <v>242</v>
      </c>
      <c r="B262" t="s">
        <v>316</v>
      </c>
      <c r="C262" t="s">
        <v>201</v>
      </c>
      <c r="D262" s="88">
        <f>IFERROR(IF(ISNUMBER(VLOOKUP($A262,PairList!$A$1:$C$104,2,0)),VLOOKUP($A262,PairList!$A$1:$C$104,2,0),INDEX('Feasibility Factor'!$D$5:$F$144,MATCH(VLOOKUP($A262,PairList!$A$1:$C$104,2,0),'Feasibility Factor'!$C$5:$C$144,0),MATCH($B262,'Feasibility Factor'!$D$3:$F$3,0))),"")</f>
        <v>1</v>
      </c>
      <c r="E262" s="88">
        <f>IFERROR(INDEX(ESShip!$C$2:$C$99,MATCH(VLOOKUP($A262,PairList!$A$1:$C$104,3,0),ESShip!$A$2:$A$99,0)),"")</f>
        <v>0.41</v>
      </c>
      <c r="F262" s="88">
        <f t="shared" si="21"/>
        <v>0.59000000000000008</v>
      </c>
      <c r="G262" s="89" t="str">
        <f t="shared" si="22"/>
        <v/>
      </c>
      <c r="H262" s="96" t="str">
        <f t="shared" si="23"/>
        <v>Manufactured Home</v>
      </c>
      <c r="I262" s="97" t="str">
        <f t="shared" si="24"/>
        <v>N</v>
      </c>
      <c r="J262" s="97" t="s">
        <v>386</v>
      </c>
      <c r="K262" s="97" t="s">
        <v>386</v>
      </c>
      <c r="L262" s="97" t="s">
        <v>386</v>
      </c>
      <c r="M262" s="98">
        <f t="shared" si="25"/>
        <v>0.59000000000000008</v>
      </c>
      <c r="N262" s="97"/>
    </row>
    <row r="263" spans="1:14">
      <c r="A263" t="s">
        <v>243</v>
      </c>
      <c r="B263" t="s">
        <v>88</v>
      </c>
      <c r="C263" t="s">
        <v>196</v>
      </c>
      <c r="D263" s="88">
        <f>IFERROR(IF(ISNUMBER(VLOOKUP($A263,PairList!$A$1:$C$104,2,0)),VLOOKUP($A263,PairList!$A$1:$C$104,2,0),INDEX('Feasibility Factor'!$D$5:$F$144,MATCH(VLOOKUP($A263,PairList!$A$1:$C$104,2,0),'Feasibility Factor'!$C$5:$C$144,0),MATCH($B263,'Feasibility Factor'!$D$3:$F$3,0))),"")</f>
        <v>1</v>
      </c>
      <c r="E263" s="88">
        <f>IFERROR(INDEX(ESShip!$C$2:$C$99,MATCH(VLOOKUP($A263,PairList!$A$1:$C$104,3,0),ESShip!$A$2:$A$99,0)),"")</f>
        <v>0.22</v>
      </c>
      <c r="F263" s="88">
        <f t="shared" si="21"/>
        <v>0.78</v>
      </c>
      <c r="G263" s="89" t="str">
        <f t="shared" si="22"/>
        <v/>
      </c>
      <c r="H263" s="96" t="str">
        <f t="shared" si="23"/>
        <v>Single-Family</v>
      </c>
      <c r="I263" s="97" t="str">
        <f t="shared" si="24"/>
        <v>B</v>
      </c>
      <c r="J263" s="97" t="s">
        <v>386</v>
      </c>
      <c r="K263" s="97" t="s">
        <v>386</v>
      </c>
      <c r="L263" s="97" t="s">
        <v>386</v>
      </c>
      <c r="M263" s="98">
        <f t="shared" si="25"/>
        <v>0.78</v>
      </c>
      <c r="N263" s="97"/>
    </row>
    <row r="264" spans="1:14">
      <c r="A264" t="s">
        <v>243</v>
      </c>
      <c r="B264" t="s">
        <v>199</v>
      </c>
      <c r="C264" t="s">
        <v>196</v>
      </c>
      <c r="D264" s="88">
        <f>IFERROR(IF(ISNUMBER(VLOOKUP($A264,PairList!$A$1:$C$104,2,0)),VLOOKUP($A264,PairList!$A$1:$C$104,2,0),INDEX('Feasibility Factor'!$D$5:$F$144,MATCH(VLOOKUP($A264,PairList!$A$1:$C$104,2,0),'Feasibility Factor'!$C$5:$C$144,0),MATCH($B264,'Feasibility Factor'!$D$3:$F$3,0))),"")</f>
        <v>1</v>
      </c>
      <c r="E264" s="88">
        <f>IFERROR(INDEX(ESShip!$C$2:$C$99,MATCH(VLOOKUP($A264,PairList!$A$1:$C$104,3,0),ESShip!$A$2:$A$99,0)),"")</f>
        <v>0.22</v>
      </c>
      <c r="F264" s="88">
        <f t="shared" si="21"/>
        <v>0.78</v>
      </c>
      <c r="G264" s="89" t="str">
        <f t="shared" si="22"/>
        <v/>
      </c>
      <c r="H264" s="96" t="str">
        <f t="shared" si="23"/>
        <v>Multi-Family</v>
      </c>
      <c r="I264" s="97" t="str">
        <f t="shared" si="24"/>
        <v>B</v>
      </c>
      <c r="J264" s="97" t="s">
        <v>386</v>
      </c>
      <c r="K264" s="97" t="s">
        <v>386</v>
      </c>
      <c r="L264" s="97" t="s">
        <v>386</v>
      </c>
      <c r="M264" s="98">
        <f t="shared" si="25"/>
        <v>0.78</v>
      </c>
      <c r="N264" s="97"/>
    </row>
    <row r="265" spans="1:14">
      <c r="A265" t="s">
        <v>243</v>
      </c>
      <c r="B265" t="s">
        <v>316</v>
      </c>
      <c r="C265" t="s">
        <v>196</v>
      </c>
      <c r="D265" s="88">
        <f>IFERROR(IF(ISNUMBER(VLOOKUP($A265,PairList!$A$1:$C$104,2,0)),VLOOKUP($A265,PairList!$A$1:$C$104,2,0),INDEX('Feasibility Factor'!$D$5:$F$144,MATCH(VLOOKUP($A265,PairList!$A$1:$C$104,2,0),'Feasibility Factor'!$C$5:$C$144,0),MATCH($B265,'Feasibility Factor'!$D$3:$F$3,0))),"")</f>
        <v>1</v>
      </c>
      <c r="E265" s="88">
        <f>IFERROR(INDEX(ESShip!$C$2:$C$99,MATCH(VLOOKUP($A265,PairList!$A$1:$C$104,3,0),ESShip!$A$2:$A$99,0)),"")</f>
        <v>0.22</v>
      </c>
      <c r="F265" s="88">
        <f t="shared" si="21"/>
        <v>0.78</v>
      </c>
      <c r="G265" s="89" t="str">
        <f t="shared" si="22"/>
        <v/>
      </c>
      <c r="H265" s="96" t="str">
        <f t="shared" si="23"/>
        <v>Manufactured Home</v>
      </c>
      <c r="I265" s="97" t="str">
        <f t="shared" si="24"/>
        <v>B</v>
      </c>
      <c r="J265" s="97" t="s">
        <v>386</v>
      </c>
      <c r="K265" s="97" t="s">
        <v>386</v>
      </c>
      <c r="L265" s="97" t="s">
        <v>386</v>
      </c>
      <c r="M265" s="98">
        <f t="shared" si="25"/>
        <v>0.78</v>
      </c>
      <c r="N265" s="97"/>
    </row>
    <row r="266" spans="1:14">
      <c r="A266" t="s">
        <v>243</v>
      </c>
      <c r="B266" t="s">
        <v>88</v>
      </c>
      <c r="C266" t="s">
        <v>200</v>
      </c>
      <c r="D266" s="88">
        <f>IFERROR(IF(ISNUMBER(VLOOKUP($A266,PairList!$A$1:$C$104,2,0)),VLOOKUP($A266,PairList!$A$1:$C$104,2,0),INDEX('Feasibility Factor'!$D$5:$F$144,MATCH(VLOOKUP($A266,PairList!$A$1:$C$104,2,0),'Feasibility Factor'!$C$5:$C$144,0),MATCH($B266,'Feasibility Factor'!$D$3:$F$3,0))),"")</f>
        <v>1</v>
      </c>
      <c r="E266" s="88">
        <f>IFERROR(INDEX(ESShip!$C$2:$C$99,MATCH(VLOOKUP($A266,PairList!$A$1:$C$104,3,0),ESShip!$A$2:$A$99,0)),"")</f>
        <v>0.22</v>
      </c>
      <c r="F266" s="88">
        <f t="shared" si="21"/>
        <v>0.78</v>
      </c>
      <c r="G266" s="89" t="str">
        <f t="shared" si="22"/>
        <v/>
      </c>
      <c r="H266" s="96" t="str">
        <f t="shared" si="23"/>
        <v>Single-Family</v>
      </c>
      <c r="I266" s="97" t="str">
        <f t="shared" si="24"/>
        <v>E</v>
      </c>
      <c r="J266" s="97" t="s">
        <v>386</v>
      </c>
      <c r="K266" s="97" t="s">
        <v>386</v>
      </c>
      <c r="L266" s="97" t="s">
        <v>386</v>
      </c>
      <c r="M266" s="98">
        <f t="shared" si="25"/>
        <v>0.78</v>
      </c>
      <c r="N266" s="97"/>
    </row>
    <row r="267" spans="1:14">
      <c r="A267" t="s">
        <v>243</v>
      </c>
      <c r="B267" t="s">
        <v>199</v>
      </c>
      <c r="C267" t="s">
        <v>200</v>
      </c>
      <c r="D267" s="88">
        <f>IFERROR(IF(ISNUMBER(VLOOKUP($A267,PairList!$A$1:$C$104,2,0)),VLOOKUP($A267,PairList!$A$1:$C$104,2,0),INDEX('Feasibility Factor'!$D$5:$F$144,MATCH(VLOOKUP($A267,PairList!$A$1:$C$104,2,0),'Feasibility Factor'!$C$5:$C$144,0),MATCH($B267,'Feasibility Factor'!$D$3:$F$3,0))),"")</f>
        <v>1</v>
      </c>
      <c r="E267" s="88">
        <f>IFERROR(INDEX(ESShip!$C$2:$C$99,MATCH(VLOOKUP($A267,PairList!$A$1:$C$104,3,0),ESShip!$A$2:$A$99,0)),"")</f>
        <v>0.22</v>
      </c>
      <c r="F267" s="88">
        <f t="shared" si="21"/>
        <v>0.78</v>
      </c>
      <c r="G267" s="89" t="str">
        <f t="shared" si="22"/>
        <v/>
      </c>
      <c r="H267" s="96" t="str">
        <f t="shared" si="23"/>
        <v>Multi-Family</v>
      </c>
      <c r="I267" s="97" t="str">
        <f t="shared" si="24"/>
        <v>E</v>
      </c>
      <c r="J267" s="97" t="s">
        <v>386</v>
      </c>
      <c r="K267" s="97" t="s">
        <v>386</v>
      </c>
      <c r="L267" s="97" t="s">
        <v>386</v>
      </c>
      <c r="M267" s="98">
        <f t="shared" si="25"/>
        <v>0.78</v>
      </c>
      <c r="N267" s="97"/>
    </row>
    <row r="268" spans="1:14">
      <c r="A268" t="s">
        <v>243</v>
      </c>
      <c r="B268" t="s">
        <v>316</v>
      </c>
      <c r="C268" t="s">
        <v>200</v>
      </c>
      <c r="D268" s="88">
        <f>IFERROR(IF(ISNUMBER(VLOOKUP($A268,PairList!$A$1:$C$104,2,0)),VLOOKUP($A268,PairList!$A$1:$C$104,2,0),INDEX('Feasibility Factor'!$D$5:$F$144,MATCH(VLOOKUP($A268,PairList!$A$1:$C$104,2,0),'Feasibility Factor'!$C$5:$C$144,0),MATCH($B268,'Feasibility Factor'!$D$3:$F$3,0))),"")</f>
        <v>1</v>
      </c>
      <c r="E268" s="88">
        <f>IFERROR(INDEX(ESShip!$C$2:$C$99,MATCH(VLOOKUP($A268,PairList!$A$1:$C$104,3,0),ESShip!$A$2:$A$99,0)),"")</f>
        <v>0.22</v>
      </c>
      <c r="F268" s="88">
        <f t="shared" si="21"/>
        <v>0.78</v>
      </c>
      <c r="G268" s="89" t="str">
        <f t="shared" si="22"/>
        <v/>
      </c>
      <c r="H268" s="96" t="str">
        <f t="shared" si="23"/>
        <v>Manufactured Home</v>
      </c>
      <c r="I268" s="97" t="str">
        <f t="shared" si="24"/>
        <v>E</v>
      </c>
      <c r="J268" s="97" t="s">
        <v>386</v>
      </c>
      <c r="K268" s="97" t="s">
        <v>386</v>
      </c>
      <c r="L268" s="97" t="s">
        <v>386</v>
      </c>
      <c r="M268" s="98">
        <f t="shared" si="25"/>
        <v>0.78</v>
      </c>
      <c r="N268" s="97"/>
    </row>
    <row r="269" spans="1:14">
      <c r="A269" t="s">
        <v>243</v>
      </c>
      <c r="B269" t="s">
        <v>88</v>
      </c>
      <c r="C269" t="s">
        <v>201</v>
      </c>
      <c r="D269" s="88">
        <f>IFERROR(IF(ISNUMBER(VLOOKUP($A269,PairList!$A$1:$C$104,2,0)),VLOOKUP($A269,PairList!$A$1:$C$104,2,0),INDEX('Feasibility Factor'!$D$5:$F$144,MATCH(VLOOKUP($A269,PairList!$A$1:$C$104,2,0),'Feasibility Factor'!$C$5:$C$144,0),MATCH($B269,'Feasibility Factor'!$D$3:$F$3,0))),"")</f>
        <v>1</v>
      </c>
      <c r="E269" s="88">
        <f>IFERROR(INDEX(ESShip!$C$2:$C$99,MATCH(VLOOKUP($A269,PairList!$A$1:$C$104,3,0),ESShip!$A$2:$A$99,0)),"")</f>
        <v>0.22</v>
      </c>
      <c r="F269" s="88">
        <f t="shared" si="21"/>
        <v>0.78</v>
      </c>
      <c r="G269" s="89" t="str">
        <f t="shared" si="22"/>
        <v/>
      </c>
      <c r="H269" s="96" t="str">
        <f t="shared" si="23"/>
        <v>Single-Family</v>
      </c>
      <c r="I269" s="97" t="str">
        <f t="shared" si="24"/>
        <v>N</v>
      </c>
      <c r="J269" s="97" t="s">
        <v>386</v>
      </c>
      <c r="K269" s="97" t="s">
        <v>386</v>
      </c>
      <c r="L269" s="97" t="s">
        <v>386</v>
      </c>
      <c r="M269" s="98">
        <f t="shared" si="25"/>
        <v>0.78</v>
      </c>
      <c r="N269" s="97"/>
    </row>
    <row r="270" spans="1:14">
      <c r="A270" t="s">
        <v>243</v>
      </c>
      <c r="B270" t="s">
        <v>199</v>
      </c>
      <c r="C270" t="s">
        <v>201</v>
      </c>
      <c r="D270" s="88">
        <f>IFERROR(IF(ISNUMBER(VLOOKUP($A270,PairList!$A$1:$C$104,2,0)),VLOOKUP($A270,PairList!$A$1:$C$104,2,0),INDEX('Feasibility Factor'!$D$5:$F$144,MATCH(VLOOKUP($A270,PairList!$A$1:$C$104,2,0),'Feasibility Factor'!$C$5:$C$144,0),MATCH($B270,'Feasibility Factor'!$D$3:$F$3,0))),"")</f>
        <v>1</v>
      </c>
      <c r="E270" s="88">
        <f>IFERROR(INDEX(ESShip!$C$2:$C$99,MATCH(VLOOKUP($A270,PairList!$A$1:$C$104,3,0),ESShip!$A$2:$A$99,0)),"")</f>
        <v>0.22</v>
      </c>
      <c r="F270" s="88">
        <f t="shared" si="21"/>
        <v>0.78</v>
      </c>
      <c r="G270" s="89" t="str">
        <f t="shared" si="22"/>
        <v/>
      </c>
      <c r="H270" s="96" t="str">
        <f t="shared" si="23"/>
        <v>Multi-Family</v>
      </c>
      <c r="I270" s="97" t="str">
        <f t="shared" si="24"/>
        <v>N</v>
      </c>
      <c r="J270" s="97" t="s">
        <v>386</v>
      </c>
      <c r="K270" s="97" t="s">
        <v>386</v>
      </c>
      <c r="L270" s="97" t="s">
        <v>386</v>
      </c>
      <c r="M270" s="98">
        <f t="shared" si="25"/>
        <v>0.78</v>
      </c>
      <c r="N270" s="97"/>
    </row>
    <row r="271" spans="1:14">
      <c r="A271" t="s">
        <v>243</v>
      </c>
      <c r="B271" t="s">
        <v>316</v>
      </c>
      <c r="C271" t="s">
        <v>201</v>
      </c>
      <c r="D271" s="88">
        <f>IFERROR(IF(ISNUMBER(VLOOKUP($A271,PairList!$A$1:$C$104,2,0)),VLOOKUP($A271,PairList!$A$1:$C$104,2,0),INDEX('Feasibility Factor'!$D$5:$F$144,MATCH(VLOOKUP($A271,PairList!$A$1:$C$104,2,0),'Feasibility Factor'!$C$5:$C$144,0),MATCH($B271,'Feasibility Factor'!$D$3:$F$3,0))),"")</f>
        <v>1</v>
      </c>
      <c r="E271" s="88">
        <f>IFERROR(INDEX(ESShip!$C$2:$C$99,MATCH(VLOOKUP($A271,PairList!$A$1:$C$104,3,0),ESShip!$A$2:$A$99,0)),"")</f>
        <v>0.22</v>
      </c>
      <c r="F271" s="88">
        <f t="shared" si="21"/>
        <v>0.78</v>
      </c>
      <c r="G271" s="89" t="str">
        <f t="shared" si="22"/>
        <v/>
      </c>
      <c r="H271" s="96" t="str">
        <f t="shared" si="23"/>
        <v>Manufactured Home</v>
      </c>
      <c r="I271" s="97" t="str">
        <f t="shared" si="24"/>
        <v>N</v>
      </c>
      <c r="J271" s="97" t="s">
        <v>386</v>
      </c>
      <c r="K271" s="97" t="s">
        <v>386</v>
      </c>
      <c r="L271" s="97" t="s">
        <v>386</v>
      </c>
      <c r="M271" s="98">
        <f t="shared" si="25"/>
        <v>0.78</v>
      </c>
      <c r="N271" s="97"/>
    </row>
    <row r="272" spans="1:14">
      <c r="A272" t="s">
        <v>244</v>
      </c>
      <c r="B272" t="s">
        <v>88</v>
      </c>
      <c r="C272" t="s">
        <v>196</v>
      </c>
      <c r="D272" s="88">
        <f>IFERROR(IF(ISNUMBER(VLOOKUP($A272,PairList!$A$1:$C$104,2,0)),VLOOKUP($A272,PairList!$A$1:$C$104,2,0),INDEX('Feasibility Factor'!$D$5:$F$144,MATCH(VLOOKUP($A272,PairList!$A$1:$C$104,2,0),'Feasibility Factor'!$C$5:$C$144,0),MATCH($B272,'Feasibility Factor'!$D$3:$F$3,0))),"")</f>
        <v>1</v>
      </c>
      <c r="E272" s="88">
        <f>IFERROR(INDEX(ESShip!$C$2:$C$99,MATCH(VLOOKUP($A272,PairList!$A$1:$C$104,3,0),ESShip!$A$2:$A$99,0)),"")</f>
        <v>0.41</v>
      </c>
      <c r="F272" s="88">
        <f t="shared" si="21"/>
        <v>0.59000000000000008</v>
      </c>
      <c r="G272" s="89" t="str">
        <f t="shared" si="22"/>
        <v/>
      </c>
      <c r="H272" s="96" t="str">
        <f t="shared" si="23"/>
        <v>Single-Family</v>
      </c>
      <c r="I272" s="97" t="str">
        <f t="shared" si="24"/>
        <v>B</v>
      </c>
      <c r="J272" s="97" t="s">
        <v>386</v>
      </c>
      <c r="K272" s="97" t="s">
        <v>386</v>
      </c>
      <c r="L272" s="97" t="s">
        <v>386</v>
      </c>
      <c r="M272" s="98">
        <f t="shared" si="25"/>
        <v>0.59000000000000008</v>
      </c>
      <c r="N272" s="97"/>
    </row>
    <row r="273" spans="1:14">
      <c r="A273" t="s">
        <v>244</v>
      </c>
      <c r="B273" t="s">
        <v>199</v>
      </c>
      <c r="C273" t="s">
        <v>196</v>
      </c>
      <c r="D273" s="88">
        <f>IFERROR(IF(ISNUMBER(VLOOKUP($A273,PairList!$A$1:$C$104,2,0)),VLOOKUP($A273,PairList!$A$1:$C$104,2,0),INDEX('Feasibility Factor'!$D$5:$F$144,MATCH(VLOOKUP($A273,PairList!$A$1:$C$104,2,0),'Feasibility Factor'!$C$5:$C$144,0),MATCH($B273,'Feasibility Factor'!$D$3:$F$3,0))),"")</f>
        <v>1</v>
      </c>
      <c r="E273" s="88">
        <f>IFERROR(INDEX(ESShip!$C$2:$C$99,MATCH(VLOOKUP($A273,PairList!$A$1:$C$104,3,0),ESShip!$A$2:$A$99,0)),"")</f>
        <v>0.41</v>
      </c>
      <c r="F273" s="88">
        <f t="shared" si="21"/>
        <v>0.59000000000000008</v>
      </c>
      <c r="G273" s="89" t="str">
        <f t="shared" si="22"/>
        <v/>
      </c>
      <c r="H273" s="96" t="str">
        <f t="shared" si="23"/>
        <v>Multi-Family</v>
      </c>
      <c r="I273" s="97" t="str">
        <f t="shared" si="24"/>
        <v>B</v>
      </c>
      <c r="J273" s="97" t="s">
        <v>386</v>
      </c>
      <c r="K273" s="97" t="s">
        <v>386</v>
      </c>
      <c r="L273" s="97" t="s">
        <v>386</v>
      </c>
      <c r="M273" s="98">
        <f t="shared" si="25"/>
        <v>0.59000000000000008</v>
      </c>
      <c r="N273" s="97"/>
    </row>
    <row r="274" spans="1:14">
      <c r="A274" t="s">
        <v>244</v>
      </c>
      <c r="B274" t="s">
        <v>316</v>
      </c>
      <c r="C274" t="s">
        <v>196</v>
      </c>
      <c r="D274" s="88">
        <f>IFERROR(IF(ISNUMBER(VLOOKUP($A274,PairList!$A$1:$C$104,2,0)),VLOOKUP($A274,PairList!$A$1:$C$104,2,0),INDEX('Feasibility Factor'!$D$5:$F$144,MATCH(VLOOKUP($A274,PairList!$A$1:$C$104,2,0),'Feasibility Factor'!$C$5:$C$144,0),MATCH($B274,'Feasibility Factor'!$D$3:$F$3,0))),"")</f>
        <v>1</v>
      </c>
      <c r="E274" s="88">
        <f>IFERROR(INDEX(ESShip!$C$2:$C$99,MATCH(VLOOKUP($A274,PairList!$A$1:$C$104,3,0),ESShip!$A$2:$A$99,0)),"")</f>
        <v>0.41</v>
      </c>
      <c r="F274" s="88">
        <f t="shared" si="21"/>
        <v>0.59000000000000008</v>
      </c>
      <c r="G274" s="89" t="str">
        <f t="shared" si="22"/>
        <v/>
      </c>
      <c r="H274" s="96" t="str">
        <f t="shared" si="23"/>
        <v>Manufactured Home</v>
      </c>
      <c r="I274" s="97" t="str">
        <f t="shared" si="24"/>
        <v>B</v>
      </c>
      <c r="J274" s="97" t="s">
        <v>386</v>
      </c>
      <c r="K274" s="97" t="s">
        <v>386</v>
      </c>
      <c r="L274" s="97" t="s">
        <v>386</v>
      </c>
      <c r="M274" s="98">
        <f t="shared" si="25"/>
        <v>0.59000000000000008</v>
      </c>
      <c r="N274" s="97"/>
    </row>
    <row r="275" spans="1:14">
      <c r="A275" t="s">
        <v>244</v>
      </c>
      <c r="B275" t="s">
        <v>88</v>
      </c>
      <c r="C275" t="s">
        <v>200</v>
      </c>
      <c r="D275" s="88">
        <f>IFERROR(IF(ISNUMBER(VLOOKUP($A275,PairList!$A$1:$C$104,2,0)),VLOOKUP($A275,PairList!$A$1:$C$104,2,0),INDEX('Feasibility Factor'!$D$5:$F$144,MATCH(VLOOKUP($A275,PairList!$A$1:$C$104,2,0),'Feasibility Factor'!$C$5:$C$144,0),MATCH($B275,'Feasibility Factor'!$D$3:$F$3,0))),"")</f>
        <v>1</v>
      </c>
      <c r="E275" s="88">
        <f>IFERROR(INDEX(ESShip!$C$2:$C$99,MATCH(VLOOKUP($A275,PairList!$A$1:$C$104,3,0),ESShip!$A$2:$A$99,0)),"")</f>
        <v>0.41</v>
      </c>
      <c r="F275" s="88">
        <f t="shared" si="21"/>
        <v>0.59000000000000008</v>
      </c>
      <c r="G275" s="89" t="str">
        <f t="shared" si="22"/>
        <v/>
      </c>
      <c r="H275" s="96" t="str">
        <f t="shared" si="23"/>
        <v>Single-Family</v>
      </c>
      <c r="I275" s="97" t="str">
        <f t="shared" si="24"/>
        <v>E</v>
      </c>
      <c r="J275" s="97" t="s">
        <v>386</v>
      </c>
      <c r="K275" s="97" t="s">
        <v>386</v>
      </c>
      <c r="L275" s="97" t="s">
        <v>386</v>
      </c>
      <c r="M275" s="98">
        <f t="shared" si="25"/>
        <v>0.59000000000000008</v>
      </c>
      <c r="N275" s="97"/>
    </row>
    <row r="276" spans="1:14">
      <c r="A276" t="s">
        <v>244</v>
      </c>
      <c r="B276" t="s">
        <v>199</v>
      </c>
      <c r="C276" t="s">
        <v>200</v>
      </c>
      <c r="D276" s="88">
        <f>IFERROR(IF(ISNUMBER(VLOOKUP($A276,PairList!$A$1:$C$104,2,0)),VLOOKUP($A276,PairList!$A$1:$C$104,2,0),INDEX('Feasibility Factor'!$D$5:$F$144,MATCH(VLOOKUP($A276,PairList!$A$1:$C$104,2,0),'Feasibility Factor'!$C$5:$C$144,0),MATCH($B276,'Feasibility Factor'!$D$3:$F$3,0))),"")</f>
        <v>1</v>
      </c>
      <c r="E276" s="88">
        <f>IFERROR(INDEX(ESShip!$C$2:$C$99,MATCH(VLOOKUP($A276,PairList!$A$1:$C$104,3,0),ESShip!$A$2:$A$99,0)),"")</f>
        <v>0.41</v>
      </c>
      <c r="F276" s="88">
        <f t="shared" si="21"/>
        <v>0.59000000000000008</v>
      </c>
      <c r="G276" s="89" t="str">
        <f t="shared" si="22"/>
        <v/>
      </c>
      <c r="H276" s="96" t="str">
        <f t="shared" si="23"/>
        <v>Multi-Family</v>
      </c>
      <c r="I276" s="97" t="str">
        <f t="shared" si="24"/>
        <v>E</v>
      </c>
      <c r="J276" s="97" t="s">
        <v>386</v>
      </c>
      <c r="K276" s="97" t="s">
        <v>386</v>
      </c>
      <c r="L276" s="97" t="s">
        <v>386</v>
      </c>
      <c r="M276" s="98">
        <f t="shared" si="25"/>
        <v>0.59000000000000008</v>
      </c>
      <c r="N276" s="97"/>
    </row>
    <row r="277" spans="1:14">
      <c r="A277" t="s">
        <v>244</v>
      </c>
      <c r="B277" t="s">
        <v>316</v>
      </c>
      <c r="C277" t="s">
        <v>200</v>
      </c>
      <c r="D277" s="88">
        <f>IFERROR(IF(ISNUMBER(VLOOKUP($A277,PairList!$A$1:$C$104,2,0)),VLOOKUP($A277,PairList!$A$1:$C$104,2,0),INDEX('Feasibility Factor'!$D$5:$F$144,MATCH(VLOOKUP($A277,PairList!$A$1:$C$104,2,0),'Feasibility Factor'!$C$5:$C$144,0),MATCH($B277,'Feasibility Factor'!$D$3:$F$3,0))),"")</f>
        <v>1</v>
      </c>
      <c r="E277" s="88">
        <f>IFERROR(INDEX(ESShip!$C$2:$C$99,MATCH(VLOOKUP($A277,PairList!$A$1:$C$104,3,0),ESShip!$A$2:$A$99,0)),"")</f>
        <v>0.41</v>
      </c>
      <c r="F277" s="88">
        <f t="shared" si="21"/>
        <v>0.59000000000000008</v>
      </c>
      <c r="G277" s="89" t="str">
        <f t="shared" si="22"/>
        <v/>
      </c>
      <c r="H277" s="96" t="str">
        <f t="shared" si="23"/>
        <v>Manufactured Home</v>
      </c>
      <c r="I277" s="97" t="str">
        <f t="shared" si="24"/>
        <v>E</v>
      </c>
      <c r="J277" s="97" t="s">
        <v>386</v>
      </c>
      <c r="K277" s="97" t="s">
        <v>386</v>
      </c>
      <c r="L277" s="97" t="s">
        <v>386</v>
      </c>
      <c r="M277" s="98">
        <f t="shared" si="25"/>
        <v>0.59000000000000008</v>
      </c>
      <c r="N277" s="97"/>
    </row>
    <row r="278" spans="1:14">
      <c r="A278" t="s">
        <v>244</v>
      </c>
      <c r="B278" t="s">
        <v>88</v>
      </c>
      <c r="C278" t="s">
        <v>201</v>
      </c>
      <c r="D278" s="88">
        <f>IFERROR(IF(ISNUMBER(VLOOKUP($A278,PairList!$A$1:$C$104,2,0)),VLOOKUP($A278,PairList!$A$1:$C$104,2,0),INDEX('Feasibility Factor'!$D$5:$F$144,MATCH(VLOOKUP($A278,PairList!$A$1:$C$104,2,0),'Feasibility Factor'!$C$5:$C$144,0),MATCH($B278,'Feasibility Factor'!$D$3:$F$3,0))),"")</f>
        <v>1</v>
      </c>
      <c r="E278" s="88">
        <f>IFERROR(INDEX(ESShip!$C$2:$C$99,MATCH(VLOOKUP($A278,PairList!$A$1:$C$104,3,0),ESShip!$A$2:$A$99,0)),"")</f>
        <v>0.41</v>
      </c>
      <c r="F278" s="88">
        <f t="shared" si="21"/>
        <v>0.59000000000000008</v>
      </c>
      <c r="G278" s="89" t="str">
        <f t="shared" si="22"/>
        <v/>
      </c>
      <c r="H278" s="96" t="str">
        <f t="shared" si="23"/>
        <v>Single-Family</v>
      </c>
      <c r="I278" s="97" t="str">
        <f t="shared" si="24"/>
        <v>N</v>
      </c>
      <c r="J278" s="97" t="s">
        <v>386</v>
      </c>
      <c r="K278" s="97" t="s">
        <v>386</v>
      </c>
      <c r="L278" s="97" t="s">
        <v>386</v>
      </c>
      <c r="M278" s="98">
        <f t="shared" si="25"/>
        <v>0.59000000000000008</v>
      </c>
      <c r="N278" s="97"/>
    </row>
    <row r="279" spans="1:14">
      <c r="A279" t="s">
        <v>244</v>
      </c>
      <c r="B279" t="s">
        <v>199</v>
      </c>
      <c r="C279" t="s">
        <v>201</v>
      </c>
      <c r="D279" s="88">
        <f>IFERROR(IF(ISNUMBER(VLOOKUP($A279,PairList!$A$1:$C$104,2,0)),VLOOKUP($A279,PairList!$A$1:$C$104,2,0),INDEX('Feasibility Factor'!$D$5:$F$144,MATCH(VLOOKUP($A279,PairList!$A$1:$C$104,2,0),'Feasibility Factor'!$C$5:$C$144,0),MATCH($B279,'Feasibility Factor'!$D$3:$F$3,0))),"")</f>
        <v>1</v>
      </c>
      <c r="E279" s="88">
        <f>IFERROR(INDEX(ESShip!$C$2:$C$99,MATCH(VLOOKUP($A279,PairList!$A$1:$C$104,3,0),ESShip!$A$2:$A$99,0)),"")</f>
        <v>0.41</v>
      </c>
      <c r="F279" s="88">
        <f t="shared" si="21"/>
        <v>0.59000000000000008</v>
      </c>
      <c r="G279" s="89" t="str">
        <f t="shared" si="22"/>
        <v/>
      </c>
      <c r="H279" s="96" t="str">
        <f t="shared" si="23"/>
        <v>Multi-Family</v>
      </c>
      <c r="I279" s="97" t="str">
        <f t="shared" si="24"/>
        <v>N</v>
      </c>
      <c r="J279" s="97" t="s">
        <v>386</v>
      </c>
      <c r="K279" s="97" t="s">
        <v>386</v>
      </c>
      <c r="L279" s="97" t="s">
        <v>386</v>
      </c>
      <c r="M279" s="98">
        <f t="shared" si="25"/>
        <v>0.59000000000000008</v>
      </c>
      <c r="N279" s="97"/>
    </row>
    <row r="280" spans="1:14">
      <c r="A280" t="s">
        <v>244</v>
      </c>
      <c r="B280" t="s">
        <v>316</v>
      </c>
      <c r="C280" t="s">
        <v>201</v>
      </c>
      <c r="D280" s="88">
        <f>IFERROR(IF(ISNUMBER(VLOOKUP($A280,PairList!$A$1:$C$104,2,0)),VLOOKUP($A280,PairList!$A$1:$C$104,2,0),INDEX('Feasibility Factor'!$D$5:$F$144,MATCH(VLOOKUP($A280,PairList!$A$1:$C$104,2,0),'Feasibility Factor'!$C$5:$C$144,0),MATCH($B280,'Feasibility Factor'!$D$3:$F$3,0))),"")</f>
        <v>1</v>
      </c>
      <c r="E280" s="88">
        <f>IFERROR(INDEX(ESShip!$C$2:$C$99,MATCH(VLOOKUP($A280,PairList!$A$1:$C$104,3,0),ESShip!$A$2:$A$99,0)),"")</f>
        <v>0.41</v>
      </c>
      <c r="F280" s="88">
        <f t="shared" si="21"/>
        <v>0.59000000000000008</v>
      </c>
      <c r="G280" s="89" t="str">
        <f t="shared" si="22"/>
        <v/>
      </c>
      <c r="H280" s="96" t="str">
        <f t="shared" si="23"/>
        <v>Manufactured Home</v>
      </c>
      <c r="I280" s="97" t="str">
        <f t="shared" si="24"/>
        <v>N</v>
      </c>
      <c r="J280" s="97" t="s">
        <v>386</v>
      </c>
      <c r="K280" s="97" t="s">
        <v>386</v>
      </c>
      <c r="L280" s="97" t="s">
        <v>386</v>
      </c>
      <c r="M280" s="98">
        <f t="shared" si="25"/>
        <v>0.59000000000000008</v>
      </c>
      <c r="N280" s="97"/>
    </row>
    <row r="281" spans="1:14">
      <c r="A281" t="s">
        <v>244</v>
      </c>
      <c r="B281" t="s">
        <v>88</v>
      </c>
      <c r="C281" t="s">
        <v>196</v>
      </c>
      <c r="D281" s="88">
        <f>IFERROR(IF(ISNUMBER(VLOOKUP($A281,PairList!$A$1:$C$104,2,0)),VLOOKUP($A281,PairList!$A$1:$C$104,2,0),INDEX('Feasibility Factor'!$D$5:$F$144,MATCH(VLOOKUP($A281,PairList!$A$1:$C$104,2,0),'Feasibility Factor'!$C$5:$C$144,0),MATCH($B281,'Feasibility Factor'!$D$3:$F$3,0))),"")</f>
        <v>1</v>
      </c>
      <c r="E281" s="88">
        <f>IFERROR(INDEX(ESShip!$C$2:$C$99,MATCH(VLOOKUP($A281,PairList!$A$1:$C$104,3,0),ESShip!$A$2:$A$99,0)),"")</f>
        <v>0.41</v>
      </c>
      <c r="F281" s="88">
        <f t="shared" si="21"/>
        <v>0.59000000000000008</v>
      </c>
      <c r="G281" s="89" t="str">
        <f t="shared" si="22"/>
        <v/>
      </c>
      <c r="H281" s="96" t="str">
        <f t="shared" si="23"/>
        <v>Single-Family</v>
      </c>
      <c r="I281" s="97" t="str">
        <f t="shared" si="24"/>
        <v>B</v>
      </c>
      <c r="J281" s="97" t="s">
        <v>386</v>
      </c>
      <c r="K281" s="97" t="s">
        <v>386</v>
      </c>
      <c r="L281" s="97" t="s">
        <v>386</v>
      </c>
      <c r="M281" s="98">
        <f t="shared" si="25"/>
        <v>0.59000000000000008</v>
      </c>
      <c r="N281" s="97"/>
    </row>
    <row r="282" spans="1:14">
      <c r="A282" t="s">
        <v>244</v>
      </c>
      <c r="B282" t="s">
        <v>199</v>
      </c>
      <c r="C282" t="s">
        <v>196</v>
      </c>
      <c r="D282" s="88">
        <f>IFERROR(IF(ISNUMBER(VLOOKUP($A282,PairList!$A$1:$C$104,2,0)),VLOOKUP($A282,PairList!$A$1:$C$104,2,0),INDEX('Feasibility Factor'!$D$5:$F$144,MATCH(VLOOKUP($A282,PairList!$A$1:$C$104,2,0),'Feasibility Factor'!$C$5:$C$144,0),MATCH($B282,'Feasibility Factor'!$D$3:$F$3,0))),"")</f>
        <v>1</v>
      </c>
      <c r="E282" s="88">
        <f>IFERROR(INDEX(ESShip!$C$2:$C$99,MATCH(VLOOKUP($A282,PairList!$A$1:$C$104,3,0),ESShip!$A$2:$A$99,0)),"")</f>
        <v>0.41</v>
      </c>
      <c r="F282" s="88">
        <f t="shared" si="21"/>
        <v>0.59000000000000008</v>
      </c>
      <c r="G282" s="89" t="str">
        <f t="shared" si="22"/>
        <v/>
      </c>
      <c r="H282" s="96" t="str">
        <f t="shared" si="23"/>
        <v>Multi-Family</v>
      </c>
      <c r="I282" s="97" t="str">
        <f t="shared" si="24"/>
        <v>B</v>
      </c>
      <c r="J282" s="97" t="s">
        <v>386</v>
      </c>
      <c r="K282" s="97" t="s">
        <v>386</v>
      </c>
      <c r="L282" s="97" t="s">
        <v>386</v>
      </c>
      <c r="M282" s="98">
        <f t="shared" si="25"/>
        <v>0.59000000000000008</v>
      </c>
      <c r="N282" s="97"/>
    </row>
    <row r="283" spans="1:14">
      <c r="A283" t="s">
        <v>244</v>
      </c>
      <c r="B283" t="s">
        <v>316</v>
      </c>
      <c r="C283" t="s">
        <v>196</v>
      </c>
      <c r="D283" s="88">
        <f>IFERROR(IF(ISNUMBER(VLOOKUP($A283,PairList!$A$1:$C$104,2,0)),VLOOKUP($A283,PairList!$A$1:$C$104,2,0),INDEX('Feasibility Factor'!$D$5:$F$144,MATCH(VLOOKUP($A283,PairList!$A$1:$C$104,2,0),'Feasibility Factor'!$C$5:$C$144,0),MATCH($B283,'Feasibility Factor'!$D$3:$F$3,0))),"")</f>
        <v>1</v>
      </c>
      <c r="E283" s="88">
        <f>IFERROR(INDEX(ESShip!$C$2:$C$99,MATCH(VLOOKUP($A283,PairList!$A$1:$C$104,3,0),ESShip!$A$2:$A$99,0)),"")</f>
        <v>0.41</v>
      </c>
      <c r="F283" s="88">
        <f t="shared" si="21"/>
        <v>0.59000000000000008</v>
      </c>
      <c r="G283" s="89" t="str">
        <f t="shared" si="22"/>
        <v/>
      </c>
      <c r="H283" s="96" t="str">
        <f t="shared" si="23"/>
        <v>Manufactured Home</v>
      </c>
      <c r="I283" s="97" t="str">
        <f t="shared" si="24"/>
        <v>B</v>
      </c>
      <c r="J283" s="97" t="s">
        <v>386</v>
      </c>
      <c r="K283" s="97" t="s">
        <v>386</v>
      </c>
      <c r="L283" s="97" t="s">
        <v>386</v>
      </c>
      <c r="M283" s="98">
        <f t="shared" si="25"/>
        <v>0.59000000000000008</v>
      </c>
      <c r="N283" s="97"/>
    </row>
    <row r="284" spans="1:14">
      <c r="A284" t="s">
        <v>244</v>
      </c>
      <c r="B284" t="s">
        <v>88</v>
      </c>
      <c r="C284" t="s">
        <v>200</v>
      </c>
      <c r="D284" s="88">
        <f>IFERROR(IF(ISNUMBER(VLOOKUP($A284,PairList!$A$1:$C$104,2,0)),VLOOKUP($A284,PairList!$A$1:$C$104,2,0),INDEX('Feasibility Factor'!$D$5:$F$144,MATCH(VLOOKUP($A284,PairList!$A$1:$C$104,2,0),'Feasibility Factor'!$C$5:$C$144,0),MATCH($B284,'Feasibility Factor'!$D$3:$F$3,0))),"")</f>
        <v>1</v>
      </c>
      <c r="E284" s="88">
        <f>IFERROR(INDEX(ESShip!$C$2:$C$99,MATCH(VLOOKUP($A284,PairList!$A$1:$C$104,3,0),ESShip!$A$2:$A$99,0)),"")</f>
        <v>0.41</v>
      </c>
      <c r="F284" s="88">
        <f t="shared" si="21"/>
        <v>0.59000000000000008</v>
      </c>
      <c r="G284" s="89" t="str">
        <f t="shared" si="22"/>
        <v/>
      </c>
      <c r="H284" s="96" t="str">
        <f t="shared" si="23"/>
        <v>Single-Family</v>
      </c>
      <c r="I284" s="97" t="str">
        <f t="shared" si="24"/>
        <v>E</v>
      </c>
      <c r="J284" s="97" t="s">
        <v>386</v>
      </c>
      <c r="K284" s="97" t="s">
        <v>386</v>
      </c>
      <c r="L284" s="97" t="s">
        <v>386</v>
      </c>
      <c r="M284" s="98">
        <f t="shared" si="25"/>
        <v>0.59000000000000008</v>
      </c>
      <c r="N284" s="97"/>
    </row>
    <row r="285" spans="1:14">
      <c r="A285" t="s">
        <v>244</v>
      </c>
      <c r="B285" t="s">
        <v>199</v>
      </c>
      <c r="C285" t="s">
        <v>200</v>
      </c>
      <c r="D285" s="88">
        <f>IFERROR(IF(ISNUMBER(VLOOKUP($A285,PairList!$A$1:$C$104,2,0)),VLOOKUP($A285,PairList!$A$1:$C$104,2,0),INDEX('Feasibility Factor'!$D$5:$F$144,MATCH(VLOOKUP($A285,PairList!$A$1:$C$104,2,0),'Feasibility Factor'!$C$5:$C$144,0),MATCH($B285,'Feasibility Factor'!$D$3:$F$3,0))),"")</f>
        <v>1</v>
      </c>
      <c r="E285" s="88">
        <f>IFERROR(INDEX(ESShip!$C$2:$C$99,MATCH(VLOOKUP($A285,PairList!$A$1:$C$104,3,0),ESShip!$A$2:$A$99,0)),"")</f>
        <v>0.41</v>
      </c>
      <c r="F285" s="88">
        <f t="shared" si="21"/>
        <v>0.59000000000000008</v>
      </c>
      <c r="G285" s="89" t="str">
        <f t="shared" si="22"/>
        <v/>
      </c>
      <c r="H285" s="96" t="str">
        <f t="shared" si="23"/>
        <v>Multi-Family</v>
      </c>
      <c r="I285" s="97" t="str">
        <f t="shared" si="24"/>
        <v>E</v>
      </c>
      <c r="J285" s="97" t="s">
        <v>386</v>
      </c>
      <c r="K285" s="97" t="s">
        <v>386</v>
      </c>
      <c r="L285" s="97" t="s">
        <v>386</v>
      </c>
      <c r="M285" s="98">
        <f t="shared" si="25"/>
        <v>0.59000000000000008</v>
      </c>
      <c r="N285" s="97"/>
    </row>
    <row r="286" spans="1:14">
      <c r="A286" t="s">
        <v>244</v>
      </c>
      <c r="B286" t="s">
        <v>316</v>
      </c>
      <c r="C286" t="s">
        <v>200</v>
      </c>
      <c r="D286" s="88">
        <f>IFERROR(IF(ISNUMBER(VLOOKUP($A286,PairList!$A$1:$C$104,2,0)),VLOOKUP($A286,PairList!$A$1:$C$104,2,0),INDEX('Feasibility Factor'!$D$5:$F$144,MATCH(VLOOKUP($A286,PairList!$A$1:$C$104,2,0),'Feasibility Factor'!$C$5:$C$144,0),MATCH($B286,'Feasibility Factor'!$D$3:$F$3,0))),"")</f>
        <v>1</v>
      </c>
      <c r="E286" s="88">
        <f>IFERROR(INDEX(ESShip!$C$2:$C$99,MATCH(VLOOKUP($A286,PairList!$A$1:$C$104,3,0),ESShip!$A$2:$A$99,0)),"")</f>
        <v>0.41</v>
      </c>
      <c r="F286" s="88">
        <f t="shared" si="21"/>
        <v>0.59000000000000008</v>
      </c>
      <c r="G286" s="89" t="str">
        <f t="shared" si="22"/>
        <v/>
      </c>
      <c r="H286" s="96" t="str">
        <f t="shared" si="23"/>
        <v>Manufactured Home</v>
      </c>
      <c r="I286" s="97" t="str">
        <f t="shared" si="24"/>
        <v>E</v>
      </c>
      <c r="J286" s="97" t="s">
        <v>386</v>
      </c>
      <c r="K286" s="97" t="s">
        <v>386</v>
      </c>
      <c r="L286" s="97" t="s">
        <v>386</v>
      </c>
      <c r="M286" s="98">
        <f t="shared" si="25"/>
        <v>0.59000000000000008</v>
      </c>
      <c r="N286" s="97"/>
    </row>
    <row r="287" spans="1:14">
      <c r="A287" t="s">
        <v>244</v>
      </c>
      <c r="B287" t="s">
        <v>88</v>
      </c>
      <c r="C287" t="s">
        <v>201</v>
      </c>
      <c r="D287" s="88">
        <f>IFERROR(IF(ISNUMBER(VLOOKUP($A287,PairList!$A$1:$C$104,2,0)),VLOOKUP($A287,PairList!$A$1:$C$104,2,0),INDEX('Feasibility Factor'!$D$5:$F$144,MATCH(VLOOKUP($A287,PairList!$A$1:$C$104,2,0),'Feasibility Factor'!$C$5:$C$144,0),MATCH($B287,'Feasibility Factor'!$D$3:$F$3,0))),"")</f>
        <v>1</v>
      </c>
      <c r="E287" s="88">
        <f>IFERROR(INDEX(ESShip!$C$2:$C$99,MATCH(VLOOKUP($A287,PairList!$A$1:$C$104,3,0),ESShip!$A$2:$A$99,0)),"")</f>
        <v>0.41</v>
      </c>
      <c r="F287" s="88">
        <f t="shared" si="21"/>
        <v>0.59000000000000008</v>
      </c>
      <c r="G287" s="89" t="str">
        <f t="shared" si="22"/>
        <v/>
      </c>
      <c r="H287" s="96" t="str">
        <f t="shared" si="23"/>
        <v>Single-Family</v>
      </c>
      <c r="I287" s="97" t="str">
        <f t="shared" si="24"/>
        <v>N</v>
      </c>
      <c r="J287" s="97" t="s">
        <v>386</v>
      </c>
      <c r="K287" s="97" t="s">
        <v>386</v>
      </c>
      <c r="L287" s="97" t="s">
        <v>386</v>
      </c>
      <c r="M287" s="98">
        <f t="shared" si="25"/>
        <v>0.59000000000000008</v>
      </c>
      <c r="N287" s="97"/>
    </row>
    <row r="288" spans="1:14">
      <c r="A288" t="s">
        <v>244</v>
      </c>
      <c r="B288" t="s">
        <v>199</v>
      </c>
      <c r="C288" t="s">
        <v>201</v>
      </c>
      <c r="D288" s="88">
        <f>IFERROR(IF(ISNUMBER(VLOOKUP($A288,PairList!$A$1:$C$104,2,0)),VLOOKUP($A288,PairList!$A$1:$C$104,2,0),INDEX('Feasibility Factor'!$D$5:$F$144,MATCH(VLOOKUP($A288,PairList!$A$1:$C$104,2,0),'Feasibility Factor'!$C$5:$C$144,0),MATCH($B288,'Feasibility Factor'!$D$3:$F$3,0))),"")</f>
        <v>1</v>
      </c>
      <c r="E288" s="88">
        <f>IFERROR(INDEX(ESShip!$C$2:$C$99,MATCH(VLOOKUP($A288,PairList!$A$1:$C$104,3,0),ESShip!$A$2:$A$99,0)),"")</f>
        <v>0.41</v>
      </c>
      <c r="F288" s="88">
        <f t="shared" si="21"/>
        <v>0.59000000000000008</v>
      </c>
      <c r="G288" s="89" t="str">
        <f t="shared" si="22"/>
        <v/>
      </c>
      <c r="H288" s="96" t="str">
        <f t="shared" si="23"/>
        <v>Multi-Family</v>
      </c>
      <c r="I288" s="97" t="str">
        <f t="shared" si="24"/>
        <v>N</v>
      </c>
      <c r="J288" s="97" t="s">
        <v>386</v>
      </c>
      <c r="K288" s="97" t="s">
        <v>386</v>
      </c>
      <c r="L288" s="97" t="s">
        <v>386</v>
      </c>
      <c r="M288" s="98">
        <f t="shared" si="25"/>
        <v>0.59000000000000008</v>
      </c>
      <c r="N288" s="97"/>
    </row>
    <row r="289" spans="1:14">
      <c r="A289" t="s">
        <v>244</v>
      </c>
      <c r="B289" t="s">
        <v>316</v>
      </c>
      <c r="C289" t="s">
        <v>201</v>
      </c>
      <c r="D289" s="88">
        <f>IFERROR(IF(ISNUMBER(VLOOKUP($A289,PairList!$A$1:$C$104,2,0)),VLOOKUP($A289,PairList!$A$1:$C$104,2,0),INDEX('Feasibility Factor'!$D$5:$F$144,MATCH(VLOOKUP($A289,PairList!$A$1:$C$104,2,0),'Feasibility Factor'!$C$5:$C$144,0),MATCH($B289,'Feasibility Factor'!$D$3:$F$3,0))),"")</f>
        <v>1</v>
      </c>
      <c r="E289" s="88">
        <f>IFERROR(INDEX(ESShip!$C$2:$C$99,MATCH(VLOOKUP($A289,PairList!$A$1:$C$104,3,0),ESShip!$A$2:$A$99,0)),"")</f>
        <v>0.41</v>
      </c>
      <c r="F289" s="88">
        <f t="shared" si="21"/>
        <v>0.59000000000000008</v>
      </c>
      <c r="G289" s="89" t="str">
        <f t="shared" si="22"/>
        <v/>
      </c>
      <c r="H289" s="96" t="str">
        <f t="shared" si="23"/>
        <v>Manufactured Home</v>
      </c>
      <c r="I289" s="97" t="str">
        <f t="shared" si="24"/>
        <v>N</v>
      </c>
      <c r="J289" s="97" t="s">
        <v>386</v>
      </c>
      <c r="K289" s="97" t="s">
        <v>386</v>
      </c>
      <c r="L289" s="97" t="s">
        <v>386</v>
      </c>
      <c r="M289" s="98">
        <f t="shared" si="25"/>
        <v>0.59000000000000008</v>
      </c>
      <c r="N289" s="97"/>
    </row>
    <row r="290" spans="1:14">
      <c r="A290" t="s">
        <v>245</v>
      </c>
      <c r="B290" t="s">
        <v>88</v>
      </c>
      <c r="C290" t="s">
        <v>196</v>
      </c>
      <c r="D290" s="88" t="str">
        <f>IFERROR(IF(ISNUMBER(VLOOKUP($A290,PairList!$A$1:$C$104,2,0)),VLOOKUP($A290,PairList!$A$1:$C$104,2,0),INDEX('Feasibility Factor'!$D$5:$F$144,MATCH(VLOOKUP($A290,PairList!$A$1:$C$104,2,0),'Feasibility Factor'!$C$5:$C$144,0),MATCH($B290,'Feasibility Factor'!$D$3:$F$3,0))),"")</f>
        <v/>
      </c>
      <c r="E290" s="88" t="str">
        <f>IFERROR(INDEX(ESShip!$C$2:$C$99,MATCH(VLOOKUP($A290,PairList!$A$1:$C$104,3,0),ESShip!$A$2:$A$99,0)),"")</f>
        <v/>
      </c>
      <c r="F290" s="88" t="str">
        <f t="shared" si="21"/>
        <v/>
      </c>
      <c r="G290" s="89" t="str">
        <f t="shared" si="22"/>
        <v>X</v>
      </c>
      <c r="H290" s="96" t="str">
        <f t="shared" si="23"/>
        <v>Single-Family</v>
      </c>
      <c r="I290" s="97" t="str">
        <f t="shared" si="24"/>
        <v>B</v>
      </c>
      <c r="J290" s="97">
        <v>0.9</v>
      </c>
      <c r="K290" s="97">
        <v>1.3459090999999999E-2</v>
      </c>
      <c r="L290" s="97">
        <v>0.88788681810000003</v>
      </c>
      <c r="M290" s="93">
        <f>IF(AND($F290&lt;&gt;"",$L290&lt;&gt;""),MIN($F290,$L290),MAX($F290,$L290))*45.72%</f>
        <v>0.40594185323532</v>
      </c>
      <c r="N290" s="97"/>
    </row>
    <row r="291" spans="1:14">
      <c r="A291" t="s">
        <v>245</v>
      </c>
      <c r="B291" t="s">
        <v>199</v>
      </c>
      <c r="C291" t="s">
        <v>196</v>
      </c>
      <c r="D291" s="88" t="str">
        <f>IFERROR(IF(ISNUMBER(VLOOKUP($A291,PairList!$A$1:$C$104,2,0)),VLOOKUP($A291,PairList!$A$1:$C$104,2,0),INDEX('Feasibility Factor'!$D$5:$F$144,MATCH(VLOOKUP($A291,PairList!$A$1:$C$104,2,0),'Feasibility Factor'!$C$5:$C$144,0),MATCH($B291,'Feasibility Factor'!$D$3:$F$3,0))),"")</f>
        <v/>
      </c>
      <c r="E291" s="88" t="str">
        <f>IFERROR(INDEX(ESShip!$C$2:$C$99,MATCH(VLOOKUP($A291,PairList!$A$1:$C$104,3,0),ESShip!$A$2:$A$99,0)),"")</f>
        <v/>
      </c>
      <c r="F291" s="88" t="str">
        <f t="shared" si="21"/>
        <v/>
      </c>
      <c r="G291" s="89" t="str">
        <f t="shared" si="22"/>
        <v>X</v>
      </c>
      <c r="H291" s="96" t="str">
        <f t="shared" si="23"/>
        <v>Multi-Family</v>
      </c>
      <c r="I291" s="97" t="str">
        <f t="shared" si="24"/>
        <v>B</v>
      </c>
      <c r="J291" s="97">
        <v>0.7</v>
      </c>
      <c r="K291" s="97">
        <v>0</v>
      </c>
      <c r="L291" s="97">
        <v>0.7</v>
      </c>
      <c r="M291" s="93">
        <f t="shared" ref="M291:M307" si="26">IF(AND($F291&lt;&gt;"",$L291&lt;&gt;""),MIN($F291,$L291),MAX($F291,$L291))*45.72%</f>
        <v>0.32003999999999999</v>
      </c>
      <c r="N291" s="97"/>
    </row>
    <row r="292" spans="1:14">
      <c r="A292" t="s">
        <v>245</v>
      </c>
      <c r="B292" t="s">
        <v>316</v>
      </c>
      <c r="C292" t="s">
        <v>196</v>
      </c>
      <c r="D292" s="88" t="str">
        <f>IFERROR(IF(ISNUMBER(VLOOKUP($A292,PairList!$A$1:$C$104,2,0)),VLOOKUP($A292,PairList!$A$1:$C$104,2,0),INDEX('Feasibility Factor'!$D$5:$F$144,MATCH(VLOOKUP($A292,PairList!$A$1:$C$104,2,0),'Feasibility Factor'!$C$5:$C$144,0),MATCH($B292,'Feasibility Factor'!$D$3:$F$3,0))),"")</f>
        <v/>
      </c>
      <c r="E292" s="88" t="str">
        <f>IFERROR(INDEX(ESShip!$C$2:$C$99,MATCH(VLOOKUP($A292,PairList!$A$1:$C$104,3,0),ESShip!$A$2:$A$99,0)),"")</f>
        <v/>
      </c>
      <c r="F292" s="88" t="str">
        <f t="shared" si="21"/>
        <v/>
      </c>
      <c r="G292" s="89" t="str">
        <f t="shared" si="22"/>
        <v>X</v>
      </c>
      <c r="H292" s="96" t="str">
        <f t="shared" si="23"/>
        <v>Manufactured Home</v>
      </c>
      <c r="I292" s="97" t="str">
        <f t="shared" si="24"/>
        <v>B</v>
      </c>
      <c r="J292" s="97">
        <v>0.7</v>
      </c>
      <c r="K292" s="97">
        <v>0</v>
      </c>
      <c r="L292" s="97">
        <v>0.7</v>
      </c>
      <c r="M292" s="93">
        <f t="shared" si="26"/>
        <v>0.32003999999999999</v>
      </c>
      <c r="N292" s="97"/>
    </row>
    <row r="293" spans="1:14">
      <c r="A293" t="s">
        <v>245</v>
      </c>
      <c r="B293" t="s">
        <v>88</v>
      </c>
      <c r="C293" t="s">
        <v>200</v>
      </c>
      <c r="D293" s="88" t="str">
        <f>IFERROR(IF(ISNUMBER(VLOOKUP($A293,PairList!$A$1:$C$104,2,0)),VLOOKUP($A293,PairList!$A$1:$C$104,2,0),INDEX('Feasibility Factor'!$D$5:$F$144,MATCH(VLOOKUP($A293,PairList!$A$1:$C$104,2,0),'Feasibility Factor'!$C$5:$C$144,0),MATCH($B293,'Feasibility Factor'!$D$3:$F$3,0))),"")</f>
        <v/>
      </c>
      <c r="E293" s="88" t="str">
        <f>IFERROR(INDEX(ESShip!$C$2:$C$99,MATCH(VLOOKUP($A293,PairList!$A$1:$C$104,3,0),ESShip!$A$2:$A$99,0)),"")</f>
        <v/>
      </c>
      <c r="F293" s="88" t="str">
        <f t="shared" si="21"/>
        <v/>
      </c>
      <c r="G293" s="89" t="str">
        <f t="shared" si="22"/>
        <v>X</v>
      </c>
      <c r="H293" s="96" t="str">
        <f t="shared" si="23"/>
        <v>Single-Family</v>
      </c>
      <c r="I293" s="97" t="str">
        <f t="shared" si="24"/>
        <v>E</v>
      </c>
      <c r="J293" s="97">
        <v>0.7</v>
      </c>
      <c r="K293" s="97">
        <v>0</v>
      </c>
      <c r="L293" s="97">
        <v>0.7</v>
      </c>
      <c r="M293" s="93">
        <f t="shared" si="26"/>
        <v>0.32003999999999999</v>
      </c>
      <c r="N293" s="97"/>
    </row>
    <row r="294" spans="1:14">
      <c r="A294" t="s">
        <v>245</v>
      </c>
      <c r="B294" t="s">
        <v>199</v>
      </c>
      <c r="C294" t="s">
        <v>200</v>
      </c>
      <c r="D294" s="88" t="str">
        <f>IFERROR(IF(ISNUMBER(VLOOKUP($A294,PairList!$A$1:$C$104,2,0)),VLOOKUP($A294,PairList!$A$1:$C$104,2,0),INDEX('Feasibility Factor'!$D$5:$F$144,MATCH(VLOOKUP($A294,PairList!$A$1:$C$104,2,0),'Feasibility Factor'!$C$5:$C$144,0),MATCH($B294,'Feasibility Factor'!$D$3:$F$3,0))),"")</f>
        <v/>
      </c>
      <c r="E294" s="88" t="str">
        <f>IFERROR(INDEX(ESShip!$C$2:$C$99,MATCH(VLOOKUP($A294,PairList!$A$1:$C$104,3,0),ESShip!$A$2:$A$99,0)),"")</f>
        <v/>
      </c>
      <c r="F294" s="88" t="str">
        <f t="shared" si="21"/>
        <v/>
      </c>
      <c r="G294" s="89" t="str">
        <f t="shared" si="22"/>
        <v>X</v>
      </c>
      <c r="H294" s="96" t="str">
        <f t="shared" si="23"/>
        <v>Multi-Family</v>
      </c>
      <c r="I294" s="97" t="str">
        <f t="shared" si="24"/>
        <v>E</v>
      </c>
      <c r="J294" s="97">
        <v>0.7</v>
      </c>
      <c r="K294" s="97">
        <v>0</v>
      </c>
      <c r="L294" s="97">
        <v>0.7</v>
      </c>
      <c r="M294" s="93">
        <f t="shared" si="26"/>
        <v>0.32003999999999999</v>
      </c>
      <c r="N294" s="97"/>
    </row>
    <row r="295" spans="1:14">
      <c r="A295" t="s">
        <v>245</v>
      </c>
      <c r="B295" t="s">
        <v>316</v>
      </c>
      <c r="C295" t="s">
        <v>200</v>
      </c>
      <c r="D295" s="88" t="str">
        <f>IFERROR(IF(ISNUMBER(VLOOKUP($A295,PairList!$A$1:$C$104,2,0)),VLOOKUP($A295,PairList!$A$1:$C$104,2,0),INDEX('Feasibility Factor'!$D$5:$F$144,MATCH(VLOOKUP($A295,PairList!$A$1:$C$104,2,0),'Feasibility Factor'!$C$5:$C$144,0),MATCH($B295,'Feasibility Factor'!$D$3:$F$3,0))),"")</f>
        <v/>
      </c>
      <c r="E295" s="88" t="str">
        <f>IFERROR(INDEX(ESShip!$C$2:$C$99,MATCH(VLOOKUP($A295,PairList!$A$1:$C$104,3,0),ESShip!$A$2:$A$99,0)),"")</f>
        <v/>
      </c>
      <c r="F295" s="88" t="str">
        <f t="shared" si="21"/>
        <v/>
      </c>
      <c r="G295" s="89" t="str">
        <f t="shared" si="22"/>
        <v>X</v>
      </c>
      <c r="H295" s="96" t="str">
        <f t="shared" si="23"/>
        <v>Manufactured Home</v>
      </c>
      <c r="I295" s="97" t="str">
        <f t="shared" si="24"/>
        <v>E</v>
      </c>
      <c r="J295" s="97">
        <v>0.7</v>
      </c>
      <c r="K295" s="97">
        <v>0</v>
      </c>
      <c r="L295" s="97">
        <v>0.7</v>
      </c>
      <c r="M295" s="93">
        <f t="shared" si="26"/>
        <v>0.32003999999999999</v>
      </c>
      <c r="N295" s="97"/>
    </row>
    <row r="296" spans="1:14">
      <c r="A296" t="s">
        <v>245</v>
      </c>
      <c r="B296" t="s">
        <v>88</v>
      </c>
      <c r="C296" t="s">
        <v>201</v>
      </c>
      <c r="D296" s="88" t="str">
        <f>IFERROR(IF(ISNUMBER(VLOOKUP($A296,PairList!$A$1:$C$104,2,0)),VLOOKUP($A296,PairList!$A$1:$C$104,2,0),INDEX('Feasibility Factor'!$D$5:$F$144,MATCH(VLOOKUP($A296,PairList!$A$1:$C$104,2,0),'Feasibility Factor'!$C$5:$C$144,0),MATCH($B296,'Feasibility Factor'!$D$3:$F$3,0))),"")</f>
        <v/>
      </c>
      <c r="E296" s="88" t="str">
        <f>IFERROR(INDEX(ESShip!$C$2:$C$99,MATCH(VLOOKUP($A296,PairList!$A$1:$C$104,3,0),ESShip!$A$2:$A$99,0)),"")</f>
        <v/>
      </c>
      <c r="F296" s="88" t="str">
        <f t="shared" si="21"/>
        <v/>
      </c>
      <c r="G296" s="89" t="str">
        <f t="shared" si="22"/>
        <v>X</v>
      </c>
      <c r="H296" s="96" t="str">
        <f t="shared" si="23"/>
        <v>Single-Family</v>
      </c>
      <c r="I296" s="97" t="str">
        <f t="shared" si="24"/>
        <v>N</v>
      </c>
      <c r="J296" s="97">
        <v>0.9</v>
      </c>
      <c r="K296" s="97">
        <v>1.3459090999999999E-2</v>
      </c>
      <c r="L296" s="97">
        <v>0.88788681810000003</v>
      </c>
      <c r="M296" s="93">
        <f t="shared" si="26"/>
        <v>0.40594185323532</v>
      </c>
      <c r="N296" s="97"/>
    </row>
    <row r="297" spans="1:14">
      <c r="A297" t="s">
        <v>245</v>
      </c>
      <c r="B297" t="s">
        <v>199</v>
      </c>
      <c r="C297" t="s">
        <v>201</v>
      </c>
      <c r="D297" s="88" t="str">
        <f>IFERROR(IF(ISNUMBER(VLOOKUP($A297,PairList!$A$1:$C$104,2,0)),VLOOKUP($A297,PairList!$A$1:$C$104,2,0),INDEX('Feasibility Factor'!$D$5:$F$144,MATCH(VLOOKUP($A297,PairList!$A$1:$C$104,2,0),'Feasibility Factor'!$C$5:$C$144,0),MATCH($B297,'Feasibility Factor'!$D$3:$F$3,0))),"")</f>
        <v/>
      </c>
      <c r="E297" s="88" t="str">
        <f>IFERROR(INDEX(ESShip!$C$2:$C$99,MATCH(VLOOKUP($A297,PairList!$A$1:$C$104,3,0),ESShip!$A$2:$A$99,0)),"")</f>
        <v/>
      </c>
      <c r="F297" s="88" t="str">
        <f t="shared" si="21"/>
        <v/>
      </c>
      <c r="G297" s="89" t="str">
        <f t="shared" si="22"/>
        <v>X</v>
      </c>
      <c r="H297" s="96" t="str">
        <f t="shared" si="23"/>
        <v>Multi-Family</v>
      </c>
      <c r="I297" s="97" t="str">
        <f t="shared" si="24"/>
        <v>N</v>
      </c>
      <c r="J297" s="97">
        <v>0.7</v>
      </c>
      <c r="K297" s="97">
        <v>0</v>
      </c>
      <c r="L297" s="97">
        <v>0.7</v>
      </c>
      <c r="M297" s="93">
        <f t="shared" si="26"/>
        <v>0.32003999999999999</v>
      </c>
      <c r="N297" s="97"/>
    </row>
    <row r="298" spans="1:14">
      <c r="A298" t="s">
        <v>245</v>
      </c>
      <c r="B298" t="s">
        <v>316</v>
      </c>
      <c r="C298" t="s">
        <v>201</v>
      </c>
      <c r="D298" s="88" t="str">
        <f>IFERROR(IF(ISNUMBER(VLOOKUP($A298,PairList!$A$1:$C$104,2,0)),VLOOKUP($A298,PairList!$A$1:$C$104,2,0),INDEX('Feasibility Factor'!$D$5:$F$144,MATCH(VLOOKUP($A298,PairList!$A$1:$C$104,2,0),'Feasibility Factor'!$C$5:$C$144,0),MATCH($B298,'Feasibility Factor'!$D$3:$F$3,0))),"")</f>
        <v/>
      </c>
      <c r="E298" s="88" t="str">
        <f>IFERROR(INDEX(ESShip!$C$2:$C$99,MATCH(VLOOKUP($A298,PairList!$A$1:$C$104,3,0),ESShip!$A$2:$A$99,0)),"")</f>
        <v/>
      </c>
      <c r="F298" s="88" t="str">
        <f t="shared" si="21"/>
        <v/>
      </c>
      <c r="G298" s="89" t="str">
        <f t="shared" si="22"/>
        <v>X</v>
      </c>
      <c r="H298" s="96" t="str">
        <f t="shared" si="23"/>
        <v>Manufactured Home</v>
      </c>
      <c r="I298" s="97" t="str">
        <f t="shared" si="24"/>
        <v>N</v>
      </c>
      <c r="J298" s="97">
        <v>0.7</v>
      </c>
      <c r="K298" s="97">
        <v>0</v>
      </c>
      <c r="L298" s="97">
        <v>0.7</v>
      </c>
      <c r="M298" s="93">
        <f t="shared" si="26"/>
        <v>0.32003999999999999</v>
      </c>
      <c r="N298" s="97"/>
    </row>
    <row r="299" spans="1:14">
      <c r="A299" t="s">
        <v>245</v>
      </c>
      <c r="B299" t="s">
        <v>88</v>
      </c>
      <c r="C299" t="s">
        <v>196</v>
      </c>
      <c r="D299" s="88" t="str">
        <f>IFERROR(IF(ISNUMBER(VLOOKUP($A299,PairList!$A$1:$C$104,2,0)),VLOOKUP($A299,PairList!$A$1:$C$104,2,0),INDEX('Feasibility Factor'!$D$5:$F$144,MATCH(VLOOKUP($A299,PairList!$A$1:$C$104,2,0),'Feasibility Factor'!$C$5:$C$144,0),MATCH($B299,'Feasibility Factor'!$D$3:$F$3,0))),"")</f>
        <v/>
      </c>
      <c r="E299" s="88" t="str">
        <f>IFERROR(INDEX(ESShip!$C$2:$C$99,MATCH(VLOOKUP($A299,PairList!$A$1:$C$104,3,0),ESShip!$A$2:$A$99,0)),"")</f>
        <v/>
      </c>
      <c r="F299" s="88" t="str">
        <f t="shared" si="21"/>
        <v/>
      </c>
      <c r="G299" s="89" t="str">
        <f t="shared" si="22"/>
        <v>X</v>
      </c>
      <c r="H299" s="96" t="str">
        <f t="shared" si="23"/>
        <v>Single-Family</v>
      </c>
      <c r="I299" s="97" t="str">
        <f t="shared" si="24"/>
        <v>B</v>
      </c>
      <c r="J299" s="97">
        <v>0.9</v>
      </c>
      <c r="K299" s="97">
        <v>1.3459090999999999E-2</v>
      </c>
      <c r="L299" s="97">
        <v>0.88788681810000003</v>
      </c>
      <c r="M299" s="93">
        <f t="shared" si="26"/>
        <v>0.40594185323532</v>
      </c>
      <c r="N299" s="97"/>
    </row>
    <row r="300" spans="1:14">
      <c r="A300" t="s">
        <v>245</v>
      </c>
      <c r="B300" t="s">
        <v>199</v>
      </c>
      <c r="C300" t="s">
        <v>196</v>
      </c>
      <c r="D300" s="88" t="str">
        <f>IFERROR(IF(ISNUMBER(VLOOKUP($A300,PairList!$A$1:$C$104,2,0)),VLOOKUP($A300,PairList!$A$1:$C$104,2,0),INDEX('Feasibility Factor'!$D$5:$F$144,MATCH(VLOOKUP($A300,PairList!$A$1:$C$104,2,0),'Feasibility Factor'!$C$5:$C$144,0),MATCH($B300,'Feasibility Factor'!$D$3:$F$3,0))),"")</f>
        <v/>
      </c>
      <c r="E300" s="88" t="str">
        <f>IFERROR(INDEX(ESShip!$C$2:$C$99,MATCH(VLOOKUP($A300,PairList!$A$1:$C$104,3,0),ESShip!$A$2:$A$99,0)),"")</f>
        <v/>
      </c>
      <c r="F300" s="88" t="str">
        <f t="shared" si="21"/>
        <v/>
      </c>
      <c r="G300" s="89" t="str">
        <f t="shared" si="22"/>
        <v>X</v>
      </c>
      <c r="H300" s="96" t="str">
        <f t="shared" si="23"/>
        <v>Multi-Family</v>
      </c>
      <c r="I300" s="97" t="str">
        <f t="shared" si="24"/>
        <v>B</v>
      </c>
      <c r="J300" s="97">
        <v>0.7</v>
      </c>
      <c r="K300" s="97">
        <v>0</v>
      </c>
      <c r="L300" s="97">
        <v>0.7</v>
      </c>
      <c r="M300" s="93">
        <f t="shared" si="26"/>
        <v>0.32003999999999999</v>
      </c>
      <c r="N300" s="97"/>
    </row>
    <row r="301" spans="1:14">
      <c r="A301" t="s">
        <v>245</v>
      </c>
      <c r="B301" t="s">
        <v>316</v>
      </c>
      <c r="C301" t="s">
        <v>196</v>
      </c>
      <c r="D301" s="88" t="str">
        <f>IFERROR(IF(ISNUMBER(VLOOKUP($A301,PairList!$A$1:$C$104,2,0)),VLOOKUP($A301,PairList!$A$1:$C$104,2,0),INDEX('Feasibility Factor'!$D$5:$F$144,MATCH(VLOOKUP($A301,PairList!$A$1:$C$104,2,0),'Feasibility Factor'!$C$5:$C$144,0),MATCH($B301,'Feasibility Factor'!$D$3:$F$3,0))),"")</f>
        <v/>
      </c>
      <c r="E301" s="88" t="str">
        <f>IFERROR(INDEX(ESShip!$C$2:$C$99,MATCH(VLOOKUP($A301,PairList!$A$1:$C$104,3,0),ESShip!$A$2:$A$99,0)),"")</f>
        <v/>
      </c>
      <c r="F301" s="88" t="str">
        <f t="shared" si="21"/>
        <v/>
      </c>
      <c r="G301" s="89" t="str">
        <f t="shared" si="22"/>
        <v>X</v>
      </c>
      <c r="H301" s="96" t="str">
        <f t="shared" si="23"/>
        <v>Manufactured Home</v>
      </c>
      <c r="I301" s="97" t="str">
        <f t="shared" si="24"/>
        <v>B</v>
      </c>
      <c r="J301" s="97">
        <v>0.7</v>
      </c>
      <c r="K301" s="97">
        <v>0</v>
      </c>
      <c r="L301" s="97">
        <v>0.7</v>
      </c>
      <c r="M301" s="93">
        <f t="shared" si="26"/>
        <v>0.32003999999999999</v>
      </c>
      <c r="N301" s="97"/>
    </row>
    <row r="302" spans="1:14">
      <c r="A302" t="s">
        <v>245</v>
      </c>
      <c r="B302" t="s">
        <v>88</v>
      </c>
      <c r="C302" t="s">
        <v>200</v>
      </c>
      <c r="D302" s="88" t="str">
        <f>IFERROR(IF(ISNUMBER(VLOOKUP($A302,PairList!$A$1:$C$104,2,0)),VLOOKUP($A302,PairList!$A$1:$C$104,2,0),INDEX('Feasibility Factor'!$D$5:$F$144,MATCH(VLOOKUP($A302,PairList!$A$1:$C$104,2,0),'Feasibility Factor'!$C$5:$C$144,0),MATCH($B302,'Feasibility Factor'!$D$3:$F$3,0))),"")</f>
        <v/>
      </c>
      <c r="E302" s="88" t="str">
        <f>IFERROR(INDEX(ESShip!$C$2:$C$99,MATCH(VLOOKUP($A302,PairList!$A$1:$C$104,3,0),ESShip!$A$2:$A$99,0)),"")</f>
        <v/>
      </c>
      <c r="F302" s="88" t="str">
        <f t="shared" si="21"/>
        <v/>
      </c>
      <c r="G302" s="89" t="str">
        <f t="shared" si="22"/>
        <v>X</v>
      </c>
      <c r="H302" s="96" t="str">
        <f t="shared" si="23"/>
        <v>Single-Family</v>
      </c>
      <c r="I302" s="97" t="str">
        <f t="shared" si="24"/>
        <v>E</v>
      </c>
      <c r="J302" s="97">
        <v>0.7</v>
      </c>
      <c r="K302" s="97">
        <v>0</v>
      </c>
      <c r="L302" s="97">
        <v>0.7</v>
      </c>
      <c r="M302" s="93">
        <f t="shared" si="26"/>
        <v>0.32003999999999999</v>
      </c>
      <c r="N302" s="97"/>
    </row>
    <row r="303" spans="1:14">
      <c r="A303" t="s">
        <v>245</v>
      </c>
      <c r="B303" t="s">
        <v>199</v>
      </c>
      <c r="C303" t="s">
        <v>200</v>
      </c>
      <c r="D303" s="88" t="str">
        <f>IFERROR(IF(ISNUMBER(VLOOKUP($A303,PairList!$A$1:$C$104,2,0)),VLOOKUP($A303,PairList!$A$1:$C$104,2,0),INDEX('Feasibility Factor'!$D$5:$F$144,MATCH(VLOOKUP($A303,PairList!$A$1:$C$104,2,0),'Feasibility Factor'!$C$5:$C$144,0),MATCH($B303,'Feasibility Factor'!$D$3:$F$3,0))),"")</f>
        <v/>
      </c>
      <c r="E303" s="88" t="str">
        <f>IFERROR(INDEX(ESShip!$C$2:$C$99,MATCH(VLOOKUP($A303,PairList!$A$1:$C$104,3,0),ESShip!$A$2:$A$99,0)),"")</f>
        <v/>
      </c>
      <c r="F303" s="88" t="str">
        <f t="shared" si="21"/>
        <v/>
      </c>
      <c r="G303" s="89" t="str">
        <f t="shared" si="22"/>
        <v>X</v>
      </c>
      <c r="H303" s="96" t="str">
        <f t="shared" si="23"/>
        <v>Multi-Family</v>
      </c>
      <c r="I303" s="97" t="str">
        <f t="shared" si="24"/>
        <v>E</v>
      </c>
      <c r="J303" s="97">
        <v>0.7</v>
      </c>
      <c r="K303" s="97">
        <v>0</v>
      </c>
      <c r="L303" s="97">
        <v>0.7</v>
      </c>
      <c r="M303" s="93">
        <f t="shared" si="26"/>
        <v>0.32003999999999999</v>
      </c>
      <c r="N303" s="97"/>
    </row>
    <row r="304" spans="1:14">
      <c r="A304" t="s">
        <v>245</v>
      </c>
      <c r="B304" t="s">
        <v>316</v>
      </c>
      <c r="C304" t="s">
        <v>200</v>
      </c>
      <c r="D304" s="88" t="str">
        <f>IFERROR(IF(ISNUMBER(VLOOKUP($A304,PairList!$A$1:$C$104,2,0)),VLOOKUP($A304,PairList!$A$1:$C$104,2,0),INDEX('Feasibility Factor'!$D$5:$F$144,MATCH(VLOOKUP($A304,PairList!$A$1:$C$104,2,0),'Feasibility Factor'!$C$5:$C$144,0),MATCH($B304,'Feasibility Factor'!$D$3:$F$3,0))),"")</f>
        <v/>
      </c>
      <c r="E304" s="88" t="str">
        <f>IFERROR(INDEX(ESShip!$C$2:$C$99,MATCH(VLOOKUP($A304,PairList!$A$1:$C$104,3,0),ESShip!$A$2:$A$99,0)),"")</f>
        <v/>
      </c>
      <c r="F304" s="88" t="str">
        <f t="shared" si="21"/>
        <v/>
      </c>
      <c r="G304" s="89" t="str">
        <f t="shared" si="22"/>
        <v>X</v>
      </c>
      <c r="H304" s="96" t="str">
        <f t="shared" si="23"/>
        <v>Manufactured Home</v>
      </c>
      <c r="I304" s="97" t="str">
        <f t="shared" si="24"/>
        <v>E</v>
      </c>
      <c r="J304" s="97">
        <v>0.7</v>
      </c>
      <c r="K304" s="97">
        <v>0</v>
      </c>
      <c r="L304" s="97">
        <v>0.7</v>
      </c>
      <c r="M304" s="93">
        <f t="shared" si="26"/>
        <v>0.32003999999999999</v>
      </c>
      <c r="N304" s="97"/>
    </row>
    <row r="305" spans="1:14">
      <c r="A305" t="s">
        <v>245</v>
      </c>
      <c r="B305" t="s">
        <v>88</v>
      </c>
      <c r="C305" t="s">
        <v>201</v>
      </c>
      <c r="D305" s="88" t="str">
        <f>IFERROR(IF(ISNUMBER(VLOOKUP($A305,PairList!$A$1:$C$104,2,0)),VLOOKUP($A305,PairList!$A$1:$C$104,2,0),INDEX('Feasibility Factor'!$D$5:$F$144,MATCH(VLOOKUP($A305,PairList!$A$1:$C$104,2,0),'Feasibility Factor'!$C$5:$C$144,0),MATCH($B305,'Feasibility Factor'!$D$3:$F$3,0))),"")</f>
        <v/>
      </c>
      <c r="E305" s="88" t="str">
        <f>IFERROR(INDEX(ESShip!$C$2:$C$99,MATCH(VLOOKUP($A305,PairList!$A$1:$C$104,3,0),ESShip!$A$2:$A$99,0)),"")</f>
        <v/>
      </c>
      <c r="F305" s="88" t="str">
        <f t="shared" si="21"/>
        <v/>
      </c>
      <c r="G305" s="89" t="str">
        <f t="shared" si="22"/>
        <v>X</v>
      </c>
      <c r="H305" s="96" t="str">
        <f t="shared" si="23"/>
        <v>Single-Family</v>
      </c>
      <c r="I305" s="97" t="str">
        <f t="shared" si="24"/>
        <v>N</v>
      </c>
      <c r="J305" s="97">
        <v>0.9</v>
      </c>
      <c r="K305" s="97">
        <v>1.3459090999999999E-2</v>
      </c>
      <c r="L305" s="97">
        <v>0.88788681810000003</v>
      </c>
      <c r="M305" s="93">
        <f t="shared" si="26"/>
        <v>0.40594185323532</v>
      </c>
      <c r="N305" s="97"/>
    </row>
    <row r="306" spans="1:14">
      <c r="A306" t="s">
        <v>245</v>
      </c>
      <c r="B306" t="s">
        <v>199</v>
      </c>
      <c r="C306" t="s">
        <v>201</v>
      </c>
      <c r="D306" s="88" t="str">
        <f>IFERROR(IF(ISNUMBER(VLOOKUP($A306,PairList!$A$1:$C$104,2,0)),VLOOKUP($A306,PairList!$A$1:$C$104,2,0),INDEX('Feasibility Factor'!$D$5:$F$144,MATCH(VLOOKUP($A306,PairList!$A$1:$C$104,2,0),'Feasibility Factor'!$C$5:$C$144,0),MATCH($B306,'Feasibility Factor'!$D$3:$F$3,0))),"")</f>
        <v/>
      </c>
      <c r="E306" s="88" t="str">
        <f>IFERROR(INDEX(ESShip!$C$2:$C$99,MATCH(VLOOKUP($A306,PairList!$A$1:$C$104,3,0),ESShip!$A$2:$A$99,0)),"")</f>
        <v/>
      </c>
      <c r="F306" s="88" t="str">
        <f t="shared" si="21"/>
        <v/>
      </c>
      <c r="G306" s="89" t="str">
        <f t="shared" si="22"/>
        <v>X</v>
      </c>
      <c r="H306" s="96" t="str">
        <f t="shared" si="23"/>
        <v>Multi-Family</v>
      </c>
      <c r="I306" s="97" t="str">
        <f t="shared" si="24"/>
        <v>N</v>
      </c>
      <c r="J306" s="97">
        <v>0.7</v>
      </c>
      <c r="K306" s="97">
        <v>0</v>
      </c>
      <c r="L306" s="97">
        <v>0.7</v>
      </c>
      <c r="M306" s="93">
        <f t="shared" si="26"/>
        <v>0.32003999999999999</v>
      </c>
      <c r="N306" s="97"/>
    </row>
    <row r="307" spans="1:14">
      <c r="A307" t="s">
        <v>245</v>
      </c>
      <c r="B307" t="s">
        <v>316</v>
      </c>
      <c r="C307" t="s">
        <v>201</v>
      </c>
      <c r="D307" s="88" t="str">
        <f>IFERROR(IF(ISNUMBER(VLOOKUP($A307,PairList!$A$1:$C$104,2,0)),VLOOKUP($A307,PairList!$A$1:$C$104,2,0),INDEX('Feasibility Factor'!$D$5:$F$144,MATCH(VLOOKUP($A307,PairList!$A$1:$C$104,2,0),'Feasibility Factor'!$C$5:$C$144,0),MATCH($B307,'Feasibility Factor'!$D$3:$F$3,0))),"")</f>
        <v/>
      </c>
      <c r="E307" s="88" t="str">
        <f>IFERROR(INDEX(ESShip!$C$2:$C$99,MATCH(VLOOKUP($A307,PairList!$A$1:$C$104,3,0),ESShip!$A$2:$A$99,0)),"")</f>
        <v/>
      </c>
      <c r="F307" s="88" t="str">
        <f t="shared" si="21"/>
        <v/>
      </c>
      <c r="G307" s="89" t="str">
        <f t="shared" si="22"/>
        <v>X</v>
      </c>
      <c r="H307" s="96" t="str">
        <f t="shared" si="23"/>
        <v>Manufactured Home</v>
      </c>
      <c r="I307" s="97" t="str">
        <f t="shared" si="24"/>
        <v>N</v>
      </c>
      <c r="J307" s="97">
        <v>0.7</v>
      </c>
      <c r="K307" s="97">
        <v>0</v>
      </c>
      <c r="L307" s="97">
        <v>0.7</v>
      </c>
      <c r="M307" s="93">
        <f t="shared" si="26"/>
        <v>0.32003999999999999</v>
      </c>
      <c r="N307" s="97"/>
    </row>
    <row r="308" spans="1:14">
      <c r="A308" t="s">
        <v>246</v>
      </c>
      <c r="B308" t="s">
        <v>88</v>
      </c>
      <c r="C308" t="s">
        <v>196</v>
      </c>
      <c r="D308" s="88">
        <f>IFERROR(IF(ISNUMBER(VLOOKUP($A308,PairList!$A$1:$C$104,2,0)),VLOOKUP($A308,PairList!$A$1:$C$104,2,0),INDEX('Feasibility Factor'!$D$5:$F$144,MATCH(VLOOKUP($A308,PairList!$A$1:$C$104,2,0),'Feasibility Factor'!$C$5:$C$144,0),MATCH($B308,'Feasibility Factor'!$D$3:$F$3,0))),"")</f>
        <v>1</v>
      </c>
      <c r="E308" s="88">
        <f>IFERROR(INDEX(ESShip!$C$2:$C$99,MATCH(VLOOKUP($A308,PairList!$A$1:$C$104,3,0),ESShip!$A$2:$A$99,0)),"")</f>
        <v>0.22</v>
      </c>
      <c r="F308" s="88">
        <f t="shared" si="21"/>
        <v>0.78</v>
      </c>
      <c r="G308" s="89" t="str">
        <f t="shared" si="22"/>
        <v/>
      </c>
      <c r="H308" s="96" t="str">
        <f t="shared" si="23"/>
        <v>Single-Family</v>
      </c>
      <c r="I308" s="97" t="str">
        <f t="shared" si="24"/>
        <v>B</v>
      </c>
      <c r="J308" s="97" t="s">
        <v>386</v>
      </c>
      <c r="K308" s="97" t="s">
        <v>386</v>
      </c>
      <c r="L308" s="97" t="s">
        <v>386</v>
      </c>
      <c r="M308" s="98">
        <f t="shared" si="25"/>
        <v>0.78</v>
      </c>
      <c r="N308" s="97"/>
    </row>
    <row r="309" spans="1:14">
      <c r="A309" t="s">
        <v>246</v>
      </c>
      <c r="B309" t="s">
        <v>199</v>
      </c>
      <c r="C309" t="s">
        <v>196</v>
      </c>
      <c r="D309" s="88">
        <f>IFERROR(IF(ISNUMBER(VLOOKUP($A309,PairList!$A$1:$C$104,2,0)),VLOOKUP($A309,PairList!$A$1:$C$104,2,0),INDEX('Feasibility Factor'!$D$5:$F$144,MATCH(VLOOKUP($A309,PairList!$A$1:$C$104,2,0),'Feasibility Factor'!$C$5:$C$144,0),MATCH($B309,'Feasibility Factor'!$D$3:$F$3,0))),"")</f>
        <v>1</v>
      </c>
      <c r="E309" s="88">
        <f>IFERROR(INDEX(ESShip!$C$2:$C$99,MATCH(VLOOKUP($A309,PairList!$A$1:$C$104,3,0),ESShip!$A$2:$A$99,0)),"")</f>
        <v>0.22</v>
      </c>
      <c r="F309" s="88">
        <f t="shared" si="21"/>
        <v>0.78</v>
      </c>
      <c r="G309" s="89" t="str">
        <f t="shared" si="22"/>
        <v/>
      </c>
      <c r="H309" s="96" t="str">
        <f t="shared" si="23"/>
        <v>Multi-Family</v>
      </c>
      <c r="I309" s="97" t="str">
        <f t="shared" si="24"/>
        <v>B</v>
      </c>
      <c r="J309" s="97" t="s">
        <v>386</v>
      </c>
      <c r="K309" s="97" t="s">
        <v>386</v>
      </c>
      <c r="L309" s="97" t="s">
        <v>386</v>
      </c>
      <c r="M309" s="98">
        <f t="shared" si="25"/>
        <v>0.78</v>
      </c>
      <c r="N309" s="97"/>
    </row>
    <row r="310" spans="1:14">
      <c r="A310" t="s">
        <v>246</v>
      </c>
      <c r="B310" t="s">
        <v>316</v>
      </c>
      <c r="C310" t="s">
        <v>196</v>
      </c>
      <c r="D310" s="88">
        <f>IFERROR(IF(ISNUMBER(VLOOKUP($A310,PairList!$A$1:$C$104,2,0)),VLOOKUP($A310,PairList!$A$1:$C$104,2,0),INDEX('Feasibility Factor'!$D$5:$F$144,MATCH(VLOOKUP($A310,PairList!$A$1:$C$104,2,0),'Feasibility Factor'!$C$5:$C$144,0),MATCH($B310,'Feasibility Factor'!$D$3:$F$3,0))),"")</f>
        <v>1</v>
      </c>
      <c r="E310" s="88">
        <f>IFERROR(INDEX(ESShip!$C$2:$C$99,MATCH(VLOOKUP($A310,PairList!$A$1:$C$104,3,0),ESShip!$A$2:$A$99,0)),"")</f>
        <v>0.22</v>
      </c>
      <c r="F310" s="88">
        <f t="shared" si="21"/>
        <v>0.78</v>
      </c>
      <c r="G310" s="89" t="str">
        <f t="shared" si="22"/>
        <v/>
      </c>
      <c r="H310" s="96" t="str">
        <f t="shared" si="23"/>
        <v>Manufactured Home</v>
      </c>
      <c r="I310" s="97" t="str">
        <f t="shared" si="24"/>
        <v>B</v>
      </c>
      <c r="J310" s="97" t="s">
        <v>386</v>
      </c>
      <c r="K310" s="97" t="s">
        <v>386</v>
      </c>
      <c r="L310" s="97" t="s">
        <v>386</v>
      </c>
      <c r="M310" s="98">
        <f t="shared" si="25"/>
        <v>0.78</v>
      </c>
      <c r="N310" s="97"/>
    </row>
    <row r="311" spans="1:14">
      <c r="A311" t="s">
        <v>246</v>
      </c>
      <c r="B311" t="s">
        <v>88</v>
      </c>
      <c r="C311" t="s">
        <v>200</v>
      </c>
      <c r="D311" s="88">
        <f>IFERROR(IF(ISNUMBER(VLOOKUP($A311,PairList!$A$1:$C$104,2,0)),VLOOKUP($A311,PairList!$A$1:$C$104,2,0),INDEX('Feasibility Factor'!$D$5:$F$144,MATCH(VLOOKUP($A311,PairList!$A$1:$C$104,2,0),'Feasibility Factor'!$C$5:$C$144,0),MATCH($B311,'Feasibility Factor'!$D$3:$F$3,0))),"")</f>
        <v>1</v>
      </c>
      <c r="E311" s="88">
        <f>IFERROR(INDEX(ESShip!$C$2:$C$99,MATCH(VLOOKUP($A311,PairList!$A$1:$C$104,3,0),ESShip!$A$2:$A$99,0)),"")</f>
        <v>0.22</v>
      </c>
      <c r="F311" s="88">
        <f t="shared" si="21"/>
        <v>0.78</v>
      </c>
      <c r="G311" s="89" t="str">
        <f t="shared" si="22"/>
        <v/>
      </c>
      <c r="H311" s="96" t="str">
        <f t="shared" si="23"/>
        <v>Single-Family</v>
      </c>
      <c r="I311" s="97" t="str">
        <f t="shared" si="24"/>
        <v>E</v>
      </c>
      <c r="J311" s="97" t="s">
        <v>386</v>
      </c>
      <c r="K311" s="97" t="s">
        <v>386</v>
      </c>
      <c r="L311" s="97" t="s">
        <v>386</v>
      </c>
      <c r="M311" s="98">
        <f t="shared" si="25"/>
        <v>0.78</v>
      </c>
      <c r="N311" s="97"/>
    </row>
    <row r="312" spans="1:14">
      <c r="A312" t="s">
        <v>246</v>
      </c>
      <c r="B312" t="s">
        <v>199</v>
      </c>
      <c r="C312" t="s">
        <v>200</v>
      </c>
      <c r="D312" s="88">
        <f>IFERROR(IF(ISNUMBER(VLOOKUP($A312,PairList!$A$1:$C$104,2,0)),VLOOKUP($A312,PairList!$A$1:$C$104,2,0),INDEX('Feasibility Factor'!$D$5:$F$144,MATCH(VLOOKUP($A312,PairList!$A$1:$C$104,2,0),'Feasibility Factor'!$C$5:$C$144,0),MATCH($B312,'Feasibility Factor'!$D$3:$F$3,0))),"")</f>
        <v>1</v>
      </c>
      <c r="E312" s="88">
        <f>IFERROR(INDEX(ESShip!$C$2:$C$99,MATCH(VLOOKUP($A312,PairList!$A$1:$C$104,3,0),ESShip!$A$2:$A$99,0)),"")</f>
        <v>0.22</v>
      </c>
      <c r="F312" s="88">
        <f t="shared" si="21"/>
        <v>0.78</v>
      </c>
      <c r="G312" s="89" t="str">
        <f t="shared" si="22"/>
        <v/>
      </c>
      <c r="H312" s="96" t="str">
        <f t="shared" si="23"/>
        <v>Multi-Family</v>
      </c>
      <c r="I312" s="97" t="str">
        <f t="shared" si="24"/>
        <v>E</v>
      </c>
      <c r="J312" s="97" t="s">
        <v>386</v>
      </c>
      <c r="K312" s="97" t="s">
        <v>386</v>
      </c>
      <c r="L312" s="97" t="s">
        <v>386</v>
      </c>
      <c r="M312" s="98">
        <f t="shared" si="25"/>
        <v>0.78</v>
      </c>
      <c r="N312" s="97"/>
    </row>
    <row r="313" spans="1:14">
      <c r="A313" t="s">
        <v>246</v>
      </c>
      <c r="B313" t="s">
        <v>316</v>
      </c>
      <c r="C313" t="s">
        <v>200</v>
      </c>
      <c r="D313" s="88">
        <f>IFERROR(IF(ISNUMBER(VLOOKUP($A313,PairList!$A$1:$C$104,2,0)),VLOOKUP($A313,PairList!$A$1:$C$104,2,0),INDEX('Feasibility Factor'!$D$5:$F$144,MATCH(VLOOKUP($A313,PairList!$A$1:$C$104,2,0),'Feasibility Factor'!$C$5:$C$144,0),MATCH($B313,'Feasibility Factor'!$D$3:$F$3,0))),"")</f>
        <v>1</v>
      </c>
      <c r="E313" s="88">
        <f>IFERROR(INDEX(ESShip!$C$2:$C$99,MATCH(VLOOKUP($A313,PairList!$A$1:$C$104,3,0),ESShip!$A$2:$A$99,0)),"")</f>
        <v>0.22</v>
      </c>
      <c r="F313" s="88">
        <f t="shared" si="21"/>
        <v>0.78</v>
      </c>
      <c r="G313" s="89" t="str">
        <f t="shared" si="22"/>
        <v/>
      </c>
      <c r="H313" s="96" t="str">
        <f t="shared" si="23"/>
        <v>Manufactured Home</v>
      </c>
      <c r="I313" s="97" t="str">
        <f t="shared" si="24"/>
        <v>E</v>
      </c>
      <c r="J313" s="97" t="s">
        <v>386</v>
      </c>
      <c r="K313" s="97" t="s">
        <v>386</v>
      </c>
      <c r="L313" s="97" t="s">
        <v>386</v>
      </c>
      <c r="M313" s="98">
        <f t="shared" si="25"/>
        <v>0.78</v>
      </c>
      <c r="N313" s="97"/>
    </row>
    <row r="314" spans="1:14">
      <c r="A314" t="s">
        <v>246</v>
      </c>
      <c r="B314" t="s">
        <v>88</v>
      </c>
      <c r="C314" t="s">
        <v>201</v>
      </c>
      <c r="D314" s="88">
        <f>IFERROR(IF(ISNUMBER(VLOOKUP($A314,PairList!$A$1:$C$104,2,0)),VLOOKUP($A314,PairList!$A$1:$C$104,2,0),INDEX('Feasibility Factor'!$D$5:$F$144,MATCH(VLOOKUP($A314,PairList!$A$1:$C$104,2,0),'Feasibility Factor'!$C$5:$C$144,0),MATCH($B314,'Feasibility Factor'!$D$3:$F$3,0))),"")</f>
        <v>1</v>
      </c>
      <c r="E314" s="88">
        <f>IFERROR(INDEX(ESShip!$C$2:$C$99,MATCH(VLOOKUP($A314,PairList!$A$1:$C$104,3,0),ESShip!$A$2:$A$99,0)),"")</f>
        <v>0.22</v>
      </c>
      <c r="F314" s="88">
        <f t="shared" si="21"/>
        <v>0.78</v>
      </c>
      <c r="G314" s="89" t="str">
        <f t="shared" si="22"/>
        <v/>
      </c>
      <c r="H314" s="96" t="str">
        <f t="shared" si="23"/>
        <v>Single-Family</v>
      </c>
      <c r="I314" s="97" t="str">
        <f t="shared" si="24"/>
        <v>N</v>
      </c>
      <c r="J314" s="97" t="s">
        <v>386</v>
      </c>
      <c r="K314" s="97" t="s">
        <v>386</v>
      </c>
      <c r="L314" s="97" t="s">
        <v>386</v>
      </c>
      <c r="M314" s="98">
        <f t="shared" si="25"/>
        <v>0.78</v>
      </c>
      <c r="N314" s="97"/>
    </row>
    <row r="315" spans="1:14">
      <c r="A315" t="s">
        <v>246</v>
      </c>
      <c r="B315" t="s">
        <v>199</v>
      </c>
      <c r="C315" t="s">
        <v>201</v>
      </c>
      <c r="D315" s="88">
        <f>IFERROR(IF(ISNUMBER(VLOOKUP($A315,PairList!$A$1:$C$104,2,0)),VLOOKUP($A315,PairList!$A$1:$C$104,2,0),INDEX('Feasibility Factor'!$D$5:$F$144,MATCH(VLOOKUP($A315,PairList!$A$1:$C$104,2,0),'Feasibility Factor'!$C$5:$C$144,0),MATCH($B315,'Feasibility Factor'!$D$3:$F$3,0))),"")</f>
        <v>1</v>
      </c>
      <c r="E315" s="88">
        <f>IFERROR(INDEX(ESShip!$C$2:$C$99,MATCH(VLOOKUP($A315,PairList!$A$1:$C$104,3,0),ESShip!$A$2:$A$99,0)),"")</f>
        <v>0.22</v>
      </c>
      <c r="F315" s="88">
        <f t="shared" si="21"/>
        <v>0.78</v>
      </c>
      <c r="G315" s="89" t="str">
        <f t="shared" si="22"/>
        <v/>
      </c>
      <c r="H315" s="96" t="str">
        <f t="shared" si="23"/>
        <v>Multi-Family</v>
      </c>
      <c r="I315" s="97" t="str">
        <f t="shared" si="24"/>
        <v>N</v>
      </c>
      <c r="J315" s="97" t="s">
        <v>386</v>
      </c>
      <c r="K315" s="97" t="s">
        <v>386</v>
      </c>
      <c r="L315" s="97" t="s">
        <v>386</v>
      </c>
      <c r="M315" s="98">
        <f t="shared" si="25"/>
        <v>0.78</v>
      </c>
      <c r="N315" s="97"/>
    </row>
    <row r="316" spans="1:14">
      <c r="A316" t="s">
        <v>246</v>
      </c>
      <c r="B316" t="s">
        <v>316</v>
      </c>
      <c r="C316" t="s">
        <v>201</v>
      </c>
      <c r="D316" s="88">
        <f>IFERROR(IF(ISNUMBER(VLOOKUP($A316,PairList!$A$1:$C$104,2,0)),VLOOKUP($A316,PairList!$A$1:$C$104,2,0),INDEX('Feasibility Factor'!$D$5:$F$144,MATCH(VLOOKUP($A316,PairList!$A$1:$C$104,2,0),'Feasibility Factor'!$C$5:$C$144,0),MATCH($B316,'Feasibility Factor'!$D$3:$F$3,0))),"")</f>
        <v>1</v>
      </c>
      <c r="E316" s="88">
        <f>IFERROR(INDEX(ESShip!$C$2:$C$99,MATCH(VLOOKUP($A316,PairList!$A$1:$C$104,3,0),ESShip!$A$2:$A$99,0)),"")</f>
        <v>0.22</v>
      </c>
      <c r="F316" s="88">
        <f t="shared" si="21"/>
        <v>0.78</v>
      </c>
      <c r="G316" s="89" t="str">
        <f t="shared" si="22"/>
        <v/>
      </c>
      <c r="H316" s="96" t="str">
        <f t="shared" si="23"/>
        <v>Manufactured Home</v>
      </c>
      <c r="I316" s="97" t="str">
        <f t="shared" si="24"/>
        <v>N</v>
      </c>
      <c r="J316" s="97" t="s">
        <v>386</v>
      </c>
      <c r="K316" s="97" t="s">
        <v>386</v>
      </c>
      <c r="L316" s="97" t="s">
        <v>386</v>
      </c>
      <c r="M316" s="98">
        <f t="shared" si="25"/>
        <v>0.78</v>
      </c>
      <c r="N316" s="97"/>
    </row>
    <row r="317" spans="1:14">
      <c r="A317" t="s">
        <v>247</v>
      </c>
      <c r="B317" t="s">
        <v>88</v>
      </c>
      <c r="C317" t="s">
        <v>196</v>
      </c>
      <c r="D317" s="88">
        <f>IFERROR(IF(ISNUMBER(VLOOKUP($A317,PairList!$A$1:$C$104,2,0)),VLOOKUP($A317,PairList!$A$1:$C$104,2,0),INDEX('Feasibility Factor'!$D$5:$F$144,MATCH(VLOOKUP($A317,PairList!$A$1:$C$104,2,0),'Feasibility Factor'!$C$5:$C$144,0),MATCH($B317,'Feasibility Factor'!$D$3:$F$3,0))),"")</f>
        <v>1</v>
      </c>
      <c r="E317" s="88">
        <f>IFERROR(INDEX(ESShip!$C$2:$C$99,MATCH(VLOOKUP($A317,PairList!$A$1:$C$104,3,0),ESShip!$A$2:$A$99,0)),"")</f>
        <v>0.34</v>
      </c>
      <c r="F317" s="88">
        <f t="shared" si="21"/>
        <v>0.65999999999999992</v>
      </c>
      <c r="G317" s="89" t="str">
        <f t="shared" si="22"/>
        <v/>
      </c>
      <c r="H317" s="96" t="str">
        <f t="shared" si="23"/>
        <v>Single-Family</v>
      </c>
      <c r="I317" s="97" t="str">
        <f t="shared" si="24"/>
        <v>B</v>
      </c>
      <c r="J317" s="97" t="s">
        <v>386</v>
      </c>
      <c r="K317" s="97" t="s">
        <v>386</v>
      </c>
      <c r="L317" s="97" t="s">
        <v>386</v>
      </c>
      <c r="M317" s="98">
        <f t="shared" si="25"/>
        <v>0.65999999999999992</v>
      </c>
      <c r="N317" s="97"/>
    </row>
    <row r="318" spans="1:14">
      <c r="A318" t="s">
        <v>247</v>
      </c>
      <c r="B318" t="s">
        <v>199</v>
      </c>
      <c r="C318" t="s">
        <v>196</v>
      </c>
      <c r="D318" s="88">
        <f>IFERROR(IF(ISNUMBER(VLOOKUP($A318,PairList!$A$1:$C$104,2,0)),VLOOKUP($A318,PairList!$A$1:$C$104,2,0),INDEX('Feasibility Factor'!$D$5:$F$144,MATCH(VLOOKUP($A318,PairList!$A$1:$C$104,2,0),'Feasibility Factor'!$C$5:$C$144,0),MATCH($B318,'Feasibility Factor'!$D$3:$F$3,0))),"")</f>
        <v>1</v>
      </c>
      <c r="E318" s="88">
        <f>IFERROR(INDEX(ESShip!$C$2:$C$99,MATCH(VLOOKUP($A318,PairList!$A$1:$C$104,3,0),ESShip!$A$2:$A$99,0)),"")</f>
        <v>0.34</v>
      </c>
      <c r="F318" s="88">
        <f t="shared" si="21"/>
        <v>0.65999999999999992</v>
      </c>
      <c r="G318" s="89" t="str">
        <f t="shared" si="22"/>
        <v/>
      </c>
      <c r="H318" s="96" t="str">
        <f t="shared" si="23"/>
        <v>Multi-Family</v>
      </c>
      <c r="I318" s="97" t="str">
        <f t="shared" si="24"/>
        <v>B</v>
      </c>
      <c r="J318" s="97" t="s">
        <v>386</v>
      </c>
      <c r="K318" s="97" t="s">
        <v>386</v>
      </c>
      <c r="L318" s="97" t="s">
        <v>386</v>
      </c>
      <c r="M318" s="98">
        <f t="shared" si="25"/>
        <v>0.65999999999999992</v>
      </c>
      <c r="N318" s="97"/>
    </row>
    <row r="319" spans="1:14">
      <c r="A319" t="s">
        <v>247</v>
      </c>
      <c r="B319" t="s">
        <v>316</v>
      </c>
      <c r="C319" t="s">
        <v>196</v>
      </c>
      <c r="D319" s="88">
        <f>IFERROR(IF(ISNUMBER(VLOOKUP($A319,PairList!$A$1:$C$104,2,0)),VLOOKUP($A319,PairList!$A$1:$C$104,2,0),INDEX('Feasibility Factor'!$D$5:$F$144,MATCH(VLOOKUP($A319,PairList!$A$1:$C$104,2,0),'Feasibility Factor'!$C$5:$C$144,0),MATCH($B319,'Feasibility Factor'!$D$3:$F$3,0))),"")</f>
        <v>1</v>
      </c>
      <c r="E319" s="88">
        <f>IFERROR(INDEX(ESShip!$C$2:$C$99,MATCH(VLOOKUP($A319,PairList!$A$1:$C$104,3,0),ESShip!$A$2:$A$99,0)),"")</f>
        <v>0.34</v>
      </c>
      <c r="F319" s="88">
        <f t="shared" si="21"/>
        <v>0.65999999999999992</v>
      </c>
      <c r="G319" s="89" t="str">
        <f t="shared" si="22"/>
        <v/>
      </c>
      <c r="H319" s="96" t="str">
        <f t="shared" si="23"/>
        <v>Manufactured Home</v>
      </c>
      <c r="I319" s="97" t="str">
        <f t="shared" si="24"/>
        <v>B</v>
      </c>
      <c r="J319" s="97" t="s">
        <v>386</v>
      </c>
      <c r="K319" s="97" t="s">
        <v>386</v>
      </c>
      <c r="L319" s="97" t="s">
        <v>386</v>
      </c>
      <c r="M319" s="98">
        <f t="shared" si="25"/>
        <v>0.65999999999999992</v>
      </c>
      <c r="N319" s="97"/>
    </row>
    <row r="320" spans="1:14">
      <c r="A320" t="s">
        <v>247</v>
      </c>
      <c r="B320" t="s">
        <v>88</v>
      </c>
      <c r="C320" t="s">
        <v>200</v>
      </c>
      <c r="D320" s="88">
        <f>IFERROR(IF(ISNUMBER(VLOOKUP($A320,PairList!$A$1:$C$104,2,0)),VLOOKUP($A320,PairList!$A$1:$C$104,2,0),INDEX('Feasibility Factor'!$D$5:$F$144,MATCH(VLOOKUP($A320,PairList!$A$1:$C$104,2,0),'Feasibility Factor'!$C$5:$C$144,0),MATCH($B320,'Feasibility Factor'!$D$3:$F$3,0))),"")</f>
        <v>1</v>
      </c>
      <c r="E320" s="88">
        <f>IFERROR(INDEX(ESShip!$C$2:$C$99,MATCH(VLOOKUP($A320,PairList!$A$1:$C$104,3,0),ESShip!$A$2:$A$99,0)),"")</f>
        <v>0.34</v>
      </c>
      <c r="F320" s="88">
        <f t="shared" si="21"/>
        <v>0.65999999999999992</v>
      </c>
      <c r="G320" s="89" t="str">
        <f t="shared" si="22"/>
        <v/>
      </c>
      <c r="H320" s="96" t="str">
        <f t="shared" si="23"/>
        <v>Single-Family</v>
      </c>
      <c r="I320" s="97" t="str">
        <f t="shared" si="24"/>
        <v>E</v>
      </c>
      <c r="J320" s="97" t="s">
        <v>386</v>
      </c>
      <c r="K320" s="97" t="s">
        <v>386</v>
      </c>
      <c r="L320" s="97" t="s">
        <v>386</v>
      </c>
      <c r="M320" s="98">
        <f t="shared" si="25"/>
        <v>0.65999999999999992</v>
      </c>
      <c r="N320" s="97"/>
    </row>
    <row r="321" spans="1:14">
      <c r="A321" t="s">
        <v>247</v>
      </c>
      <c r="B321" t="s">
        <v>199</v>
      </c>
      <c r="C321" t="s">
        <v>200</v>
      </c>
      <c r="D321" s="88">
        <f>IFERROR(IF(ISNUMBER(VLOOKUP($A321,PairList!$A$1:$C$104,2,0)),VLOOKUP($A321,PairList!$A$1:$C$104,2,0),INDEX('Feasibility Factor'!$D$5:$F$144,MATCH(VLOOKUP($A321,PairList!$A$1:$C$104,2,0),'Feasibility Factor'!$C$5:$C$144,0),MATCH($B321,'Feasibility Factor'!$D$3:$F$3,0))),"")</f>
        <v>1</v>
      </c>
      <c r="E321" s="88">
        <f>IFERROR(INDEX(ESShip!$C$2:$C$99,MATCH(VLOOKUP($A321,PairList!$A$1:$C$104,3,0),ESShip!$A$2:$A$99,0)),"")</f>
        <v>0.34</v>
      </c>
      <c r="F321" s="88">
        <f t="shared" si="21"/>
        <v>0.65999999999999992</v>
      </c>
      <c r="G321" s="89" t="str">
        <f t="shared" si="22"/>
        <v/>
      </c>
      <c r="H321" s="96" t="str">
        <f t="shared" si="23"/>
        <v>Multi-Family</v>
      </c>
      <c r="I321" s="97" t="str">
        <f t="shared" si="24"/>
        <v>E</v>
      </c>
      <c r="J321" s="97" t="s">
        <v>386</v>
      </c>
      <c r="K321" s="97" t="s">
        <v>386</v>
      </c>
      <c r="L321" s="97" t="s">
        <v>386</v>
      </c>
      <c r="M321" s="98">
        <f t="shared" si="25"/>
        <v>0.65999999999999992</v>
      </c>
      <c r="N321" s="97"/>
    </row>
    <row r="322" spans="1:14">
      <c r="A322" t="s">
        <v>247</v>
      </c>
      <c r="B322" t="s">
        <v>316</v>
      </c>
      <c r="C322" t="s">
        <v>200</v>
      </c>
      <c r="D322" s="88">
        <f>IFERROR(IF(ISNUMBER(VLOOKUP($A322,PairList!$A$1:$C$104,2,0)),VLOOKUP($A322,PairList!$A$1:$C$104,2,0),INDEX('Feasibility Factor'!$D$5:$F$144,MATCH(VLOOKUP($A322,PairList!$A$1:$C$104,2,0),'Feasibility Factor'!$C$5:$C$144,0),MATCH($B322,'Feasibility Factor'!$D$3:$F$3,0))),"")</f>
        <v>1</v>
      </c>
      <c r="E322" s="88">
        <f>IFERROR(INDEX(ESShip!$C$2:$C$99,MATCH(VLOOKUP($A322,PairList!$A$1:$C$104,3,0),ESShip!$A$2:$A$99,0)),"")</f>
        <v>0.34</v>
      </c>
      <c r="F322" s="88">
        <f t="shared" si="21"/>
        <v>0.65999999999999992</v>
      </c>
      <c r="G322" s="89" t="str">
        <f t="shared" si="22"/>
        <v/>
      </c>
      <c r="H322" s="96" t="str">
        <f t="shared" si="23"/>
        <v>Manufactured Home</v>
      </c>
      <c r="I322" s="97" t="str">
        <f t="shared" si="24"/>
        <v>E</v>
      </c>
      <c r="J322" s="97" t="s">
        <v>386</v>
      </c>
      <c r="K322" s="97" t="s">
        <v>386</v>
      </c>
      <c r="L322" s="97" t="s">
        <v>386</v>
      </c>
      <c r="M322" s="98">
        <f t="shared" si="25"/>
        <v>0.65999999999999992</v>
      </c>
      <c r="N322" s="97"/>
    </row>
    <row r="323" spans="1:14">
      <c r="A323" t="s">
        <v>247</v>
      </c>
      <c r="B323" t="s">
        <v>88</v>
      </c>
      <c r="C323" t="s">
        <v>201</v>
      </c>
      <c r="D323" s="88">
        <f>IFERROR(IF(ISNUMBER(VLOOKUP($A323,PairList!$A$1:$C$104,2,0)),VLOOKUP($A323,PairList!$A$1:$C$104,2,0),INDEX('Feasibility Factor'!$D$5:$F$144,MATCH(VLOOKUP($A323,PairList!$A$1:$C$104,2,0),'Feasibility Factor'!$C$5:$C$144,0),MATCH($B323,'Feasibility Factor'!$D$3:$F$3,0))),"")</f>
        <v>1</v>
      </c>
      <c r="E323" s="88">
        <f>IFERROR(INDEX(ESShip!$C$2:$C$99,MATCH(VLOOKUP($A323,PairList!$A$1:$C$104,3,0),ESShip!$A$2:$A$99,0)),"")</f>
        <v>0.34</v>
      </c>
      <c r="F323" s="88">
        <f t="shared" ref="F323:F386" si="27">IFERROR($D323*(1-$E323),"")</f>
        <v>0.65999999999999992</v>
      </c>
      <c r="G323" s="89" t="str">
        <f t="shared" ref="G323:G386" si="28">IF($A323&lt;&gt;"",IF($F323="","X",""),"")</f>
        <v/>
      </c>
      <c r="H323" s="96" t="str">
        <f t="shared" ref="H323:H386" si="29">IF($B323="Single Family","Single-Family",$B323)</f>
        <v>Single-Family</v>
      </c>
      <c r="I323" s="97" t="str">
        <f t="shared" ref="I323:I386" si="30">IF(LEFT($C323,1)="T","B",LEFT($C323,1))</f>
        <v>N</v>
      </c>
      <c r="J323" s="97" t="s">
        <v>386</v>
      </c>
      <c r="K323" s="97" t="s">
        <v>386</v>
      </c>
      <c r="L323" s="97" t="s">
        <v>386</v>
      </c>
      <c r="M323" s="98">
        <f t="shared" ref="M323:M386" si="31">IF(AND($F323&lt;&gt;"",$L323&lt;&gt;""),MIN($F323,$L323),MAX($F323,$L323))</f>
        <v>0.65999999999999992</v>
      </c>
      <c r="N323" s="97"/>
    </row>
    <row r="324" spans="1:14">
      <c r="A324" t="s">
        <v>247</v>
      </c>
      <c r="B324" t="s">
        <v>199</v>
      </c>
      <c r="C324" t="s">
        <v>201</v>
      </c>
      <c r="D324" s="88">
        <f>IFERROR(IF(ISNUMBER(VLOOKUP($A324,PairList!$A$1:$C$104,2,0)),VLOOKUP($A324,PairList!$A$1:$C$104,2,0),INDEX('Feasibility Factor'!$D$5:$F$144,MATCH(VLOOKUP($A324,PairList!$A$1:$C$104,2,0),'Feasibility Factor'!$C$5:$C$144,0),MATCH($B324,'Feasibility Factor'!$D$3:$F$3,0))),"")</f>
        <v>1</v>
      </c>
      <c r="E324" s="88">
        <f>IFERROR(INDEX(ESShip!$C$2:$C$99,MATCH(VLOOKUP($A324,PairList!$A$1:$C$104,3,0),ESShip!$A$2:$A$99,0)),"")</f>
        <v>0.34</v>
      </c>
      <c r="F324" s="88">
        <f t="shared" si="27"/>
        <v>0.65999999999999992</v>
      </c>
      <c r="G324" s="89" t="str">
        <f t="shared" si="28"/>
        <v/>
      </c>
      <c r="H324" s="96" t="str">
        <f t="shared" si="29"/>
        <v>Multi-Family</v>
      </c>
      <c r="I324" s="97" t="str">
        <f t="shared" si="30"/>
        <v>N</v>
      </c>
      <c r="J324" s="97" t="s">
        <v>386</v>
      </c>
      <c r="K324" s="97" t="s">
        <v>386</v>
      </c>
      <c r="L324" s="97" t="s">
        <v>386</v>
      </c>
      <c r="M324" s="98">
        <f t="shared" si="31"/>
        <v>0.65999999999999992</v>
      </c>
      <c r="N324" s="97"/>
    </row>
    <row r="325" spans="1:14">
      <c r="A325" t="s">
        <v>247</v>
      </c>
      <c r="B325" t="s">
        <v>316</v>
      </c>
      <c r="C325" t="s">
        <v>201</v>
      </c>
      <c r="D325" s="88">
        <f>IFERROR(IF(ISNUMBER(VLOOKUP($A325,PairList!$A$1:$C$104,2,0)),VLOOKUP($A325,PairList!$A$1:$C$104,2,0),INDEX('Feasibility Factor'!$D$5:$F$144,MATCH(VLOOKUP($A325,PairList!$A$1:$C$104,2,0),'Feasibility Factor'!$C$5:$C$144,0),MATCH($B325,'Feasibility Factor'!$D$3:$F$3,0))),"")</f>
        <v>1</v>
      </c>
      <c r="E325" s="88">
        <f>IFERROR(INDEX(ESShip!$C$2:$C$99,MATCH(VLOOKUP($A325,PairList!$A$1:$C$104,3,0),ESShip!$A$2:$A$99,0)),"")</f>
        <v>0.34</v>
      </c>
      <c r="F325" s="88">
        <f t="shared" si="27"/>
        <v>0.65999999999999992</v>
      </c>
      <c r="G325" s="89" t="str">
        <f t="shared" si="28"/>
        <v/>
      </c>
      <c r="H325" s="96" t="str">
        <f t="shared" si="29"/>
        <v>Manufactured Home</v>
      </c>
      <c r="I325" s="97" t="str">
        <f t="shared" si="30"/>
        <v>N</v>
      </c>
      <c r="J325" s="97" t="s">
        <v>386</v>
      </c>
      <c r="K325" s="97" t="s">
        <v>386</v>
      </c>
      <c r="L325" s="97" t="s">
        <v>386</v>
      </c>
      <c r="M325" s="98">
        <f t="shared" si="31"/>
        <v>0.65999999999999992</v>
      </c>
      <c r="N325" s="97"/>
    </row>
    <row r="326" spans="1:14">
      <c r="A326" t="s">
        <v>249</v>
      </c>
      <c r="B326" t="s">
        <v>88</v>
      </c>
      <c r="C326" t="s">
        <v>196</v>
      </c>
      <c r="D326" s="88" t="str">
        <f>IFERROR(IF(ISNUMBER(VLOOKUP($A326,PairList!$A$1:$C$104,2,0)),VLOOKUP($A326,PairList!$A$1:$C$104,2,0),INDEX('Feasibility Factor'!$D$5:$F$144,MATCH(VLOOKUP($A326,PairList!$A$1:$C$104,2,0),'Feasibility Factor'!$C$5:$C$144,0),MATCH($B326,'Feasibility Factor'!$D$3:$F$3,0))),"")</f>
        <v/>
      </c>
      <c r="E326" s="88" t="str">
        <f>IFERROR(INDEX(ESShip!$C$2:$C$99,MATCH(VLOOKUP($A326,PairList!$A$1:$C$104,3,0),ESShip!$A$2:$A$99,0)),"")</f>
        <v/>
      </c>
      <c r="F326" s="88" t="str">
        <f t="shared" si="27"/>
        <v/>
      </c>
      <c r="G326" s="89" t="str">
        <f t="shared" si="28"/>
        <v>X</v>
      </c>
      <c r="H326" s="96" t="str">
        <f t="shared" si="29"/>
        <v>Single-Family</v>
      </c>
      <c r="I326" s="97" t="str">
        <f t="shared" si="30"/>
        <v>B</v>
      </c>
      <c r="J326" s="97">
        <v>0.03</v>
      </c>
      <c r="K326" s="97">
        <v>3.3647730000000002E-3</v>
      </c>
      <c r="L326" s="97">
        <v>2.9899056809999998E-2</v>
      </c>
      <c r="M326" s="98">
        <f t="shared" si="31"/>
        <v>2.9899056809999998E-2</v>
      </c>
      <c r="N326" s="97"/>
    </row>
    <row r="327" spans="1:14">
      <c r="A327" t="s">
        <v>249</v>
      </c>
      <c r="B327" t="s">
        <v>199</v>
      </c>
      <c r="C327" t="s">
        <v>196</v>
      </c>
      <c r="D327" s="88" t="str">
        <f>IFERROR(IF(ISNUMBER(VLOOKUP($A327,PairList!$A$1:$C$104,2,0)),VLOOKUP($A327,PairList!$A$1:$C$104,2,0),INDEX('Feasibility Factor'!$D$5:$F$144,MATCH(VLOOKUP($A327,PairList!$A$1:$C$104,2,0),'Feasibility Factor'!$C$5:$C$144,0),MATCH($B327,'Feasibility Factor'!$D$3:$F$3,0))),"")</f>
        <v/>
      </c>
      <c r="E327" s="88" t="str">
        <f>IFERROR(INDEX(ESShip!$C$2:$C$99,MATCH(VLOOKUP($A327,PairList!$A$1:$C$104,3,0),ESShip!$A$2:$A$99,0)),"")</f>
        <v/>
      </c>
      <c r="F327" s="88" t="str">
        <f t="shared" si="27"/>
        <v/>
      </c>
      <c r="G327" s="89" t="str">
        <f t="shared" si="28"/>
        <v>X</v>
      </c>
      <c r="H327" s="96" t="str">
        <f t="shared" si="29"/>
        <v>Multi-Family</v>
      </c>
      <c r="I327" s="97" t="str">
        <f t="shared" si="30"/>
        <v>B</v>
      </c>
      <c r="J327" s="97">
        <v>0.03</v>
      </c>
      <c r="K327" s="97">
        <v>2.507493E-3</v>
      </c>
      <c r="L327" s="97">
        <v>2.9924775210000001E-2</v>
      </c>
      <c r="M327" s="98">
        <f t="shared" si="31"/>
        <v>2.9924775210000001E-2</v>
      </c>
      <c r="N327" s="97"/>
    </row>
    <row r="328" spans="1:14">
      <c r="A328" t="s">
        <v>249</v>
      </c>
      <c r="B328" t="s">
        <v>316</v>
      </c>
      <c r="C328" t="s">
        <v>196</v>
      </c>
      <c r="D328" s="88" t="str">
        <f>IFERROR(IF(ISNUMBER(VLOOKUP($A328,PairList!$A$1:$C$104,2,0)),VLOOKUP($A328,PairList!$A$1:$C$104,2,0),INDEX('Feasibility Factor'!$D$5:$F$144,MATCH(VLOOKUP($A328,PairList!$A$1:$C$104,2,0),'Feasibility Factor'!$C$5:$C$144,0),MATCH($B328,'Feasibility Factor'!$D$3:$F$3,0))),"")</f>
        <v/>
      </c>
      <c r="E328" s="88" t="str">
        <f>IFERROR(INDEX(ESShip!$C$2:$C$99,MATCH(VLOOKUP($A328,PairList!$A$1:$C$104,3,0),ESShip!$A$2:$A$99,0)),"")</f>
        <v/>
      </c>
      <c r="F328" s="88" t="str">
        <f t="shared" si="27"/>
        <v/>
      </c>
      <c r="G328" s="89" t="str">
        <f t="shared" si="28"/>
        <v>X</v>
      </c>
      <c r="H328" s="96" t="str">
        <f t="shared" si="29"/>
        <v>Manufactured Home</v>
      </c>
      <c r="I328" s="97" t="str">
        <f t="shared" si="30"/>
        <v>B</v>
      </c>
      <c r="J328" s="97">
        <v>0.03</v>
      </c>
      <c r="K328" s="97">
        <v>1.7494539999999999E-3</v>
      </c>
      <c r="L328" s="97">
        <v>2.9947516379999997E-2</v>
      </c>
      <c r="M328" s="98">
        <f t="shared" si="31"/>
        <v>2.9947516379999997E-2</v>
      </c>
      <c r="N328" s="97"/>
    </row>
    <row r="329" spans="1:14">
      <c r="A329" t="s">
        <v>249</v>
      </c>
      <c r="B329" t="s">
        <v>88</v>
      </c>
      <c r="C329" t="s">
        <v>200</v>
      </c>
      <c r="D329" s="88" t="str">
        <f>IFERROR(IF(ISNUMBER(VLOOKUP($A329,PairList!$A$1:$C$104,2,0)),VLOOKUP($A329,PairList!$A$1:$C$104,2,0),INDEX('Feasibility Factor'!$D$5:$F$144,MATCH(VLOOKUP($A329,PairList!$A$1:$C$104,2,0),'Feasibility Factor'!$C$5:$C$144,0),MATCH($B329,'Feasibility Factor'!$D$3:$F$3,0))),"")</f>
        <v/>
      </c>
      <c r="E329" s="88" t="str">
        <f>IFERROR(INDEX(ESShip!$C$2:$C$99,MATCH(VLOOKUP($A329,PairList!$A$1:$C$104,3,0),ESShip!$A$2:$A$99,0)),"")</f>
        <v/>
      </c>
      <c r="F329" s="88" t="str">
        <f t="shared" si="27"/>
        <v/>
      </c>
      <c r="G329" s="89" t="str">
        <f t="shared" si="28"/>
        <v>X</v>
      </c>
      <c r="H329" s="96" t="str">
        <f t="shared" si="29"/>
        <v>Single-Family</v>
      </c>
      <c r="I329" s="97" t="str">
        <f t="shared" si="30"/>
        <v>E</v>
      </c>
      <c r="J329" s="97">
        <v>0.03</v>
      </c>
      <c r="K329" s="97">
        <v>1.7494539999999999E-3</v>
      </c>
      <c r="L329" s="97">
        <v>2.9947516379999997E-2</v>
      </c>
      <c r="M329" s="98">
        <f t="shared" si="31"/>
        <v>2.9947516379999997E-2</v>
      </c>
      <c r="N329" s="97"/>
    </row>
    <row r="330" spans="1:14">
      <c r="A330" t="s">
        <v>249</v>
      </c>
      <c r="B330" t="s">
        <v>199</v>
      </c>
      <c r="C330" t="s">
        <v>200</v>
      </c>
      <c r="D330" s="88" t="str">
        <f>IFERROR(IF(ISNUMBER(VLOOKUP($A330,PairList!$A$1:$C$104,2,0)),VLOOKUP($A330,PairList!$A$1:$C$104,2,0),INDEX('Feasibility Factor'!$D$5:$F$144,MATCH(VLOOKUP($A330,PairList!$A$1:$C$104,2,0),'Feasibility Factor'!$C$5:$C$144,0),MATCH($B330,'Feasibility Factor'!$D$3:$F$3,0))),"")</f>
        <v/>
      </c>
      <c r="E330" s="88" t="str">
        <f>IFERROR(INDEX(ESShip!$C$2:$C$99,MATCH(VLOOKUP($A330,PairList!$A$1:$C$104,3,0),ESShip!$A$2:$A$99,0)),"")</f>
        <v/>
      </c>
      <c r="F330" s="88" t="str">
        <f t="shared" si="27"/>
        <v/>
      </c>
      <c r="G330" s="89" t="str">
        <f t="shared" si="28"/>
        <v>X</v>
      </c>
      <c r="H330" s="96" t="str">
        <f t="shared" si="29"/>
        <v>Multi-Family</v>
      </c>
      <c r="I330" s="97" t="str">
        <f t="shared" si="30"/>
        <v>E</v>
      </c>
      <c r="J330" s="97">
        <v>0.03</v>
      </c>
      <c r="K330" s="97">
        <v>1.7494539999999999E-3</v>
      </c>
      <c r="L330" s="97">
        <v>2.9947516379999997E-2</v>
      </c>
      <c r="M330" s="98">
        <f t="shared" si="31"/>
        <v>2.9947516379999997E-2</v>
      </c>
      <c r="N330" s="97"/>
    </row>
    <row r="331" spans="1:14">
      <c r="A331" t="s">
        <v>249</v>
      </c>
      <c r="B331" t="s">
        <v>316</v>
      </c>
      <c r="C331" t="s">
        <v>200</v>
      </c>
      <c r="D331" s="88" t="str">
        <f>IFERROR(IF(ISNUMBER(VLOOKUP($A331,PairList!$A$1:$C$104,2,0)),VLOOKUP($A331,PairList!$A$1:$C$104,2,0),INDEX('Feasibility Factor'!$D$5:$F$144,MATCH(VLOOKUP($A331,PairList!$A$1:$C$104,2,0),'Feasibility Factor'!$C$5:$C$144,0),MATCH($B331,'Feasibility Factor'!$D$3:$F$3,0))),"")</f>
        <v/>
      </c>
      <c r="E331" s="88" t="str">
        <f>IFERROR(INDEX(ESShip!$C$2:$C$99,MATCH(VLOOKUP($A331,PairList!$A$1:$C$104,3,0),ESShip!$A$2:$A$99,0)),"")</f>
        <v/>
      </c>
      <c r="F331" s="88" t="str">
        <f t="shared" si="27"/>
        <v/>
      </c>
      <c r="G331" s="89" t="str">
        <f t="shared" si="28"/>
        <v>X</v>
      </c>
      <c r="H331" s="96" t="str">
        <f t="shared" si="29"/>
        <v>Manufactured Home</v>
      </c>
      <c r="I331" s="97" t="str">
        <f t="shared" si="30"/>
        <v>E</v>
      </c>
      <c r="J331" s="97">
        <v>0.03</v>
      </c>
      <c r="K331" s="97">
        <v>1.7494539999999999E-3</v>
      </c>
      <c r="L331" s="97">
        <v>2.9947516379999997E-2</v>
      </c>
      <c r="M331" s="98">
        <f t="shared" si="31"/>
        <v>2.9947516379999997E-2</v>
      </c>
      <c r="N331" s="97"/>
    </row>
    <row r="332" spans="1:14">
      <c r="A332" t="s">
        <v>249</v>
      </c>
      <c r="B332" t="s">
        <v>88</v>
      </c>
      <c r="C332" t="s">
        <v>201</v>
      </c>
      <c r="D332" s="88" t="str">
        <f>IFERROR(IF(ISNUMBER(VLOOKUP($A332,PairList!$A$1:$C$104,2,0)),VLOOKUP($A332,PairList!$A$1:$C$104,2,0),INDEX('Feasibility Factor'!$D$5:$F$144,MATCH(VLOOKUP($A332,PairList!$A$1:$C$104,2,0),'Feasibility Factor'!$C$5:$C$144,0),MATCH($B332,'Feasibility Factor'!$D$3:$F$3,0))),"")</f>
        <v/>
      </c>
      <c r="E332" s="88" t="str">
        <f>IFERROR(INDEX(ESShip!$C$2:$C$99,MATCH(VLOOKUP($A332,PairList!$A$1:$C$104,3,0),ESShip!$A$2:$A$99,0)),"")</f>
        <v/>
      </c>
      <c r="F332" s="88" t="str">
        <f t="shared" si="27"/>
        <v/>
      </c>
      <c r="G332" s="89" t="str">
        <f t="shared" si="28"/>
        <v>X</v>
      </c>
      <c r="H332" s="96" t="str">
        <f t="shared" si="29"/>
        <v>Single-Family</v>
      </c>
      <c r="I332" s="97" t="str">
        <f t="shared" si="30"/>
        <v>N</v>
      </c>
      <c r="J332" s="97">
        <v>0.03</v>
      </c>
      <c r="K332" s="97">
        <v>3.3647730000000002E-3</v>
      </c>
      <c r="L332" s="97">
        <v>2.9899056809999998E-2</v>
      </c>
      <c r="M332" s="98">
        <f t="shared" si="31"/>
        <v>2.9899056809999998E-2</v>
      </c>
      <c r="N332" s="97"/>
    </row>
    <row r="333" spans="1:14">
      <c r="A333" t="s">
        <v>249</v>
      </c>
      <c r="B333" t="s">
        <v>199</v>
      </c>
      <c r="C333" t="s">
        <v>201</v>
      </c>
      <c r="D333" s="88" t="str">
        <f>IFERROR(IF(ISNUMBER(VLOOKUP($A333,PairList!$A$1:$C$104,2,0)),VLOOKUP($A333,PairList!$A$1:$C$104,2,0),INDEX('Feasibility Factor'!$D$5:$F$144,MATCH(VLOOKUP($A333,PairList!$A$1:$C$104,2,0),'Feasibility Factor'!$C$5:$C$144,0),MATCH($B333,'Feasibility Factor'!$D$3:$F$3,0))),"")</f>
        <v/>
      </c>
      <c r="E333" s="88" t="str">
        <f>IFERROR(INDEX(ESShip!$C$2:$C$99,MATCH(VLOOKUP($A333,PairList!$A$1:$C$104,3,0),ESShip!$A$2:$A$99,0)),"")</f>
        <v/>
      </c>
      <c r="F333" s="88" t="str">
        <f t="shared" si="27"/>
        <v/>
      </c>
      <c r="G333" s="89" t="str">
        <f t="shared" si="28"/>
        <v>X</v>
      </c>
      <c r="H333" s="96" t="str">
        <f t="shared" si="29"/>
        <v>Multi-Family</v>
      </c>
      <c r="I333" s="97" t="str">
        <f t="shared" si="30"/>
        <v>N</v>
      </c>
      <c r="J333" s="97">
        <v>0.03</v>
      </c>
      <c r="K333" s="97">
        <v>2.507493E-3</v>
      </c>
      <c r="L333" s="97">
        <v>2.9924775210000001E-2</v>
      </c>
      <c r="M333" s="98">
        <f t="shared" si="31"/>
        <v>2.9924775210000001E-2</v>
      </c>
      <c r="N333" s="97"/>
    </row>
    <row r="334" spans="1:14">
      <c r="A334" t="s">
        <v>249</v>
      </c>
      <c r="B334" t="s">
        <v>316</v>
      </c>
      <c r="C334" t="s">
        <v>201</v>
      </c>
      <c r="D334" s="88" t="str">
        <f>IFERROR(IF(ISNUMBER(VLOOKUP($A334,PairList!$A$1:$C$104,2,0)),VLOOKUP($A334,PairList!$A$1:$C$104,2,0),INDEX('Feasibility Factor'!$D$5:$F$144,MATCH(VLOOKUP($A334,PairList!$A$1:$C$104,2,0),'Feasibility Factor'!$C$5:$C$144,0),MATCH($B334,'Feasibility Factor'!$D$3:$F$3,0))),"")</f>
        <v/>
      </c>
      <c r="E334" s="88" t="str">
        <f>IFERROR(INDEX(ESShip!$C$2:$C$99,MATCH(VLOOKUP($A334,PairList!$A$1:$C$104,3,0),ESShip!$A$2:$A$99,0)),"")</f>
        <v/>
      </c>
      <c r="F334" s="88" t="str">
        <f t="shared" si="27"/>
        <v/>
      </c>
      <c r="G334" s="89" t="str">
        <f t="shared" si="28"/>
        <v>X</v>
      </c>
      <c r="H334" s="96" t="str">
        <f t="shared" si="29"/>
        <v>Manufactured Home</v>
      </c>
      <c r="I334" s="97" t="str">
        <f t="shared" si="30"/>
        <v>N</v>
      </c>
      <c r="J334" s="97">
        <v>0.03</v>
      </c>
      <c r="K334" s="97">
        <v>1.7494539999999999E-3</v>
      </c>
      <c r="L334" s="97">
        <v>2.9947516379999997E-2</v>
      </c>
      <c r="M334" s="98">
        <f t="shared" si="31"/>
        <v>2.9947516379999997E-2</v>
      </c>
      <c r="N334" s="97"/>
    </row>
    <row r="335" spans="1:14">
      <c r="A335" t="s">
        <v>249</v>
      </c>
      <c r="B335" t="s">
        <v>88</v>
      </c>
      <c r="C335" t="s">
        <v>196</v>
      </c>
      <c r="D335" s="88" t="str">
        <f>IFERROR(IF(ISNUMBER(VLOOKUP($A335,PairList!$A$1:$C$104,2,0)),VLOOKUP($A335,PairList!$A$1:$C$104,2,0),INDEX('Feasibility Factor'!$D$5:$F$144,MATCH(VLOOKUP($A335,PairList!$A$1:$C$104,2,0),'Feasibility Factor'!$C$5:$C$144,0),MATCH($B335,'Feasibility Factor'!$D$3:$F$3,0))),"")</f>
        <v/>
      </c>
      <c r="E335" s="88" t="str">
        <f>IFERROR(INDEX(ESShip!$C$2:$C$99,MATCH(VLOOKUP($A335,PairList!$A$1:$C$104,3,0),ESShip!$A$2:$A$99,0)),"")</f>
        <v/>
      </c>
      <c r="F335" s="88" t="str">
        <f t="shared" si="27"/>
        <v/>
      </c>
      <c r="G335" s="89" t="str">
        <f t="shared" si="28"/>
        <v>X</v>
      </c>
      <c r="H335" s="96" t="str">
        <f t="shared" si="29"/>
        <v>Single-Family</v>
      </c>
      <c r="I335" s="97" t="str">
        <f t="shared" si="30"/>
        <v>B</v>
      </c>
      <c r="J335" s="97">
        <v>0.03</v>
      </c>
      <c r="K335" s="97">
        <v>3.3647730000000002E-3</v>
      </c>
      <c r="L335" s="97">
        <v>2.9899056809999998E-2</v>
      </c>
      <c r="M335" s="98">
        <f t="shared" si="31"/>
        <v>2.9899056809999998E-2</v>
      </c>
      <c r="N335" s="97"/>
    </row>
    <row r="336" spans="1:14">
      <c r="A336" t="s">
        <v>249</v>
      </c>
      <c r="B336" t="s">
        <v>199</v>
      </c>
      <c r="C336" t="s">
        <v>196</v>
      </c>
      <c r="D336" s="88" t="str">
        <f>IFERROR(IF(ISNUMBER(VLOOKUP($A336,PairList!$A$1:$C$104,2,0)),VLOOKUP($A336,PairList!$A$1:$C$104,2,0),INDEX('Feasibility Factor'!$D$5:$F$144,MATCH(VLOOKUP($A336,PairList!$A$1:$C$104,2,0),'Feasibility Factor'!$C$5:$C$144,0),MATCH($B336,'Feasibility Factor'!$D$3:$F$3,0))),"")</f>
        <v/>
      </c>
      <c r="E336" s="88" t="str">
        <f>IFERROR(INDEX(ESShip!$C$2:$C$99,MATCH(VLOOKUP($A336,PairList!$A$1:$C$104,3,0),ESShip!$A$2:$A$99,0)),"")</f>
        <v/>
      </c>
      <c r="F336" s="88" t="str">
        <f t="shared" si="27"/>
        <v/>
      </c>
      <c r="G336" s="89" t="str">
        <f t="shared" si="28"/>
        <v>X</v>
      </c>
      <c r="H336" s="96" t="str">
        <f t="shared" si="29"/>
        <v>Multi-Family</v>
      </c>
      <c r="I336" s="97" t="str">
        <f t="shared" si="30"/>
        <v>B</v>
      </c>
      <c r="J336" s="97">
        <v>0.03</v>
      </c>
      <c r="K336" s="97">
        <v>2.507493E-3</v>
      </c>
      <c r="L336" s="97">
        <v>2.9924775210000001E-2</v>
      </c>
      <c r="M336" s="98">
        <f t="shared" si="31"/>
        <v>2.9924775210000001E-2</v>
      </c>
      <c r="N336" s="97"/>
    </row>
    <row r="337" spans="1:14">
      <c r="A337" t="s">
        <v>249</v>
      </c>
      <c r="B337" t="s">
        <v>316</v>
      </c>
      <c r="C337" t="s">
        <v>196</v>
      </c>
      <c r="D337" s="88" t="str">
        <f>IFERROR(IF(ISNUMBER(VLOOKUP($A337,PairList!$A$1:$C$104,2,0)),VLOOKUP($A337,PairList!$A$1:$C$104,2,0),INDEX('Feasibility Factor'!$D$5:$F$144,MATCH(VLOOKUP($A337,PairList!$A$1:$C$104,2,0),'Feasibility Factor'!$C$5:$C$144,0),MATCH($B337,'Feasibility Factor'!$D$3:$F$3,0))),"")</f>
        <v/>
      </c>
      <c r="E337" s="88" t="str">
        <f>IFERROR(INDEX(ESShip!$C$2:$C$99,MATCH(VLOOKUP($A337,PairList!$A$1:$C$104,3,0),ESShip!$A$2:$A$99,0)),"")</f>
        <v/>
      </c>
      <c r="F337" s="88" t="str">
        <f t="shared" si="27"/>
        <v/>
      </c>
      <c r="G337" s="89" t="str">
        <f t="shared" si="28"/>
        <v>X</v>
      </c>
      <c r="H337" s="96" t="str">
        <f t="shared" si="29"/>
        <v>Manufactured Home</v>
      </c>
      <c r="I337" s="97" t="str">
        <f t="shared" si="30"/>
        <v>B</v>
      </c>
      <c r="J337" s="97">
        <v>0.03</v>
      </c>
      <c r="K337" s="97">
        <v>1.7494539999999999E-3</v>
      </c>
      <c r="L337" s="97">
        <v>2.9947516379999997E-2</v>
      </c>
      <c r="M337" s="98">
        <f t="shared" si="31"/>
        <v>2.9947516379999997E-2</v>
      </c>
      <c r="N337" s="97"/>
    </row>
    <row r="338" spans="1:14">
      <c r="A338" t="s">
        <v>249</v>
      </c>
      <c r="B338" t="s">
        <v>88</v>
      </c>
      <c r="C338" t="s">
        <v>200</v>
      </c>
      <c r="D338" s="88" t="str">
        <f>IFERROR(IF(ISNUMBER(VLOOKUP($A338,PairList!$A$1:$C$104,2,0)),VLOOKUP($A338,PairList!$A$1:$C$104,2,0),INDEX('Feasibility Factor'!$D$5:$F$144,MATCH(VLOOKUP($A338,PairList!$A$1:$C$104,2,0),'Feasibility Factor'!$C$5:$C$144,0),MATCH($B338,'Feasibility Factor'!$D$3:$F$3,0))),"")</f>
        <v/>
      </c>
      <c r="E338" s="88" t="str">
        <f>IFERROR(INDEX(ESShip!$C$2:$C$99,MATCH(VLOOKUP($A338,PairList!$A$1:$C$104,3,0),ESShip!$A$2:$A$99,0)),"")</f>
        <v/>
      </c>
      <c r="F338" s="88" t="str">
        <f t="shared" si="27"/>
        <v/>
      </c>
      <c r="G338" s="89" t="str">
        <f t="shared" si="28"/>
        <v>X</v>
      </c>
      <c r="H338" s="96" t="str">
        <f t="shared" si="29"/>
        <v>Single-Family</v>
      </c>
      <c r="I338" s="97" t="str">
        <f t="shared" si="30"/>
        <v>E</v>
      </c>
      <c r="J338" s="97">
        <v>0.03</v>
      </c>
      <c r="K338" s="97">
        <v>1.7494539999999999E-3</v>
      </c>
      <c r="L338" s="97">
        <v>2.9947516379999997E-2</v>
      </c>
      <c r="M338" s="98">
        <f t="shared" si="31"/>
        <v>2.9947516379999997E-2</v>
      </c>
      <c r="N338" s="97"/>
    </row>
    <row r="339" spans="1:14">
      <c r="A339" t="s">
        <v>249</v>
      </c>
      <c r="B339" t="s">
        <v>199</v>
      </c>
      <c r="C339" t="s">
        <v>200</v>
      </c>
      <c r="D339" s="88" t="str">
        <f>IFERROR(IF(ISNUMBER(VLOOKUP($A339,PairList!$A$1:$C$104,2,0)),VLOOKUP($A339,PairList!$A$1:$C$104,2,0),INDEX('Feasibility Factor'!$D$5:$F$144,MATCH(VLOOKUP($A339,PairList!$A$1:$C$104,2,0),'Feasibility Factor'!$C$5:$C$144,0),MATCH($B339,'Feasibility Factor'!$D$3:$F$3,0))),"")</f>
        <v/>
      </c>
      <c r="E339" s="88" t="str">
        <f>IFERROR(INDEX(ESShip!$C$2:$C$99,MATCH(VLOOKUP($A339,PairList!$A$1:$C$104,3,0),ESShip!$A$2:$A$99,0)),"")</f>
        <v/>
      </c>
      <c r="F339" s="88" t="str">
        <f t="shared" si="27"/>
        <v/>
      </c>
      <c r="G339" s="89" t="str">
        <f t="shared" si="28"/>
        <v>X</v>
      </c>
      <c r="H339" s="96" t="str">
        <f t="shared" si="29"/>
        <v>Multi-Family</v>
      </c>
      <c r="I339" s="97" t="str">
        <f t="shared" si="30"/>
        <v>E</v>
      </c>
      <c r="J339" s="97">
        <v>0.03</v>
      </c>
      <c r="K339" s="97">
        <v>1.7494539999999999E-3</v>
      </c>
      <c r="L339" s="97">
        <v>2.9947516379999997E-2</v>
      </c>
      <c r="M339" s="98">
        <f t="shared" si="31"/>
        <v>2.9947516379999997E-2</v>
      </c>
      <c r="N339" s="97"/>
    </row>
    <row r="340" spans="1:14">
      <c r="A340" t="s">
        <v>249</v>
      </c>
      <c r="B340" t="s">
        <v>316</v>
      </c>
      <c r="C340" t="s">
        <v>200</v>
      </c>
      <c r="D340" s="88" t="str">
        <f>IFERROR(IF(ISNUMBER(VLOOKUP($A340,PairList!$A$1:$C$104,2,0)),VLOOKUP($A340,PairList!$A$1:$C$104,2,0),INDEX('Feasibility Factor'!$D$5:$F$144,MATCH(VLOOKUP($A340,PairList!$A$1:$C$104,2,0),'Feasibility Factor'!$C$5:$C$144,0),MATCH($B340,'Feasibility Factor'!$D$3:$F$3,0))),"")</f>
        <v/>
      </c>
      <c r="E340" s="88" t="str">
        <f>IFERROR(INDEX(ESShip!$C$2:$C$99,MATCH(VLOOKUP($A340,PairList!$A$1:$C$104,3,0),ESShip!$A$2:$A$99,0)),"")</f>
        <v/>
      </c>
      <c r="F340" s="88" t="str">
        <f t="shared" si="27"/>
        <v/>
      </c>
      <c r="G340" s="89" t="str">
        <f t="shared" si="28"/>
        <v>X</v>
      </c>
      <c r="H340" s="96" t="str">
        <f t="shared" si="29"/>
        <v>Manufactured Home</v>
      </c>
      <c r="I340" s="97" t="str">
        <f t="shared" si="30"/>
        <v>E</v>
      </c>
      <c r="J340" s="97">
        <v>0.03</v>
      </c>
      <c r="K340" s="97">
        <v>1.7494539999999999E-3</v>
      </c>
      <c r="L340" s="97">
        <v>2.9947516379999997E-2</v>
      </c>
      <c r="M340" s="98">
        <f t="shared" si="31"/>
        <v>2.9947516379999997E-2</v>
      </c>
      <c r="N340" s="97"/>
    </row>
    <row r="341" spans="1:14">
      <c r="A341" t="s">
        <v>249</v>
      </c>
      <c r="B341" t="s">
        <v>88</v>
      </c>
      <c r="C341" t="s">
        <v>201</v>
      </c>
      <c r="D341" s="88" t="str">
        <f>IFERROR(IF(ISNUMBER(VLOOKUP($A341,PairList!$A$1:$C$104,2,0)),VLOOKUP($A341,PairList!$A$1:$C$104,2,0),INDEX('Feasibility Factor'!$D$5:$F$144,MATCH(VLOOKUP($A341,PairList!$A$1:$C$104,2,0),'Feasibility Factor'!$C$5:$C$144,0),MATCH($B341,'Feasibility Factor'!$D$3:$F$3,0))),"")</f>
        <v/>
      </c>
      <c r="E341" s="88" t="str">
        <f>IFERROR(INDEX(ESShip!$C$2:$C$99,MATCH(VLOOKUP($A341,PairList!$A$1:$C$104,3,0),ESShip!$A$2:$A$99,0)),"")</f>
        <v/>
      </c>
      <c r="F341" s="88" t="str">
        <f t="shared" si="27"/>
        <v/>
      </c>
      <c r="G341" s="89" t="str">
        <f t="shared" si="28"/>
        <v>X</v>
      </c>
      <c r="H341" s="96" t="str">
        <f t="shared" si="29"/>
        <v>Single-Family</v>
      </c>
      <c r="I341" s="97" t="str">
        <f t="shared" si="30"/>
        <v>N</v>
      </c>
      <c r="J341" s="97">
        <v>0.03</v>
      </c>
      <c r="K341" s="97">
        <v>3.3647730000000002E-3</v>
      </c>
      <c r="L341" s="97">
        <v>2.9899056809999998E-2</v>
      </c>
      <c r="M341" s="98">
        <f t="shared" si="31"/>
        <v>2.9899056809999998E-2</v>
      </c>
      <c r="N341" s="97"/>
    </row>
    <row r="342" spans="1:14">
      <c r="A342" t="s">
        <v>249</v>
      </c>
      <c r="B342" t="s">
        <v>199</v>
      </c>
      <c r="C342" t="s">
        <v>201</v>
      </c>
      <c r="D342" s="88" t="str">
        <f>IFERROR(IF(ISNUMBER(VLOOKUP($A342,PairList!$A$1:$C$104,2,0)),VLOOKUP($A342,PairList!$A$1:$C$104,2,0),INDEX('Feasibility Factor'!$D$5:$F$144,MATCH(VLOOKUP($A342,PairList!$A$1:$C$104,2,0),'Feasibility Factor'!$C$5:$C$144,0),MATCH($B342,'Feasibility Factor'!$D$3:$F$3,0))),"")</f>
        <v/>
      </c>
      <c r="E342" s="88" t="str">
        <f>IFERROR(INDEX(ESShip!$C$2:$C$99,MATCH(VLOOKUP($A342,PairList!$A$1:$C$104,3,0),ESShip!$A$2:$A$99,0)),"")</f>
        <v/>
      </c>
      <c r="F342" s="88" t="str">
        <f t="shared" si="27"/>
        <v/>
      </c>
      <c r="G342" s="89" t="str">
        <f t="shared" si="28"/>
        <v>X</v>
      </c>
      <c r="H342" s="96" t="str">
        <f t="shared" si="29"/>
        <v>Multi-Family</v>
      </c>
      <c r="I342" s="97" t="str">
        <f t="shared" si="30"/>
        <v>N</v>
      </c>
      <c r="J342" s="97">
        <v>0.03</v>
      </c>
      <c r="K342" s="97">
        <v>2.507493E-3</v>
      </c>
      <c r="L342" s="97">
        <v>2.9924775210000001E-2</v>
      </c>
      <c r="M342" s="98">
        <f t="shared" si="31"/>
        <v>2.9924775210000001E-2</v>
      </c>
      <c r="N342" s="97"/>
    </row>
    <row r="343" spans="1:14">
      <c r="A343" t="s">
        <v>249</v>
      </c>
      <c r="B343" t="s">
        <v>316</v>
      </c>
      <c r="C343" t="s">
        <v>201</v>
      </c>
      <c r="D343" s="88" t="str">
        <f>IFERROR(IF(ISNUMBER(VLOOKUP($A343,PairList!$A$1:$C$104,2,0)),VLOOKUP($A343,PairList!$A$1:$C$104,2,0),INDEX('Feasibility Factor'!$D$5:$F$144,MATCH(VLOOKUP($A343,PairList!$A$1:$C$104,2,0),'Feasibility Factor'!$C$5:$C$144,0),MATCH($B343,'Feasibility Factor'!$D$3:$F$3,0))),"")</f>
        <v/>
      </c>
      <c r="E343" s="88" t="str">
        <f>IFERROR(INDEX(ESShip!$C$2:$C$99,MATCH(VLOOKUP($A343,PairList!$A$1:$C$104,3,0),ESShip!$A$2:$A$99,0)),"")</f>
        <v/>
      </c>
      <c r="F343" s="88" t="str">
        <f t="shared" si="27"/>
        <v/>
      </c>
      <c r="G343" s="89" t="str">
        <f t="shared" si="28"/>
        <v>X</v>
      </c>
      <c r="H343" s="96" t="str">
        <f t="shared" si="29"/>
        <v>Manufactured Home</v>
      </c>
      <c r="I343" s="97" t="str">
        <f t="shared" si="30"/>
        <v>N</v>
      </c>
      <c r="J343" s="97">
        <v>0.03</v>
      </c>
      <c r="K343" s="97">
        <v>1.7494539999999999E-3</v>
      </c>
      <c r="L343" s="97">
        <v>2.9947516379999997E-2</v>
      </c>
      <c r="M343" s="98">
        <f t="shared" si="31"/>
        <v>2.9947516379999997E-2</v>
      </c>
      <c r="N343" s="97"/>
    </row>
    <row r="344" spans="1:14">
      <c r="A344" t="s">
        <v>250</v>
      </c>
      <c r="B344" t="s">
        <v>88</v>
      </c>
      <c r="C344" t="s">
        <v>196</v>
      </c>
      <c r="D344" s="88" t="str">
        <f>IFERROR(IF(ISNUMBER(VLOOKUP($A344,PairList!$A$1:$C$104,2,0)),VLOOKUP($A344,PairList!$A$1:$C$104,2,0),INDEX('Feasibility Factor'!$D$5:$F$144,MATCH(VLOOKUP($A344,PairList!$A$1:$C$104,2,0),'Feasibility Factor'!$C$5:$C$144,0),MATCH($B344,'Feasibility Factor'!$D$3:$F$3,0))),"")</f>
        <v/>
      </c>
      <c r="E344" s="88" t="str">
        <f>IFERROR(INDEX(ESShip!$C$2:$C$99,MATCH(VLOOKUP($A344,PairList!$A$1:$C$104,3,0),ESShip!$A$2:$A$99,0)),"")</f>
        <v/>
      </c>
      <c r="F344" s="88" t="str">
        <f t="shared" si="27"/>
        <v/>
      </c>
      <c r="G344" s="89" t="str">
        <f t="shared" si="28"/>
        <v>X</v>
      </c>
      <c r="H344" s="96" t="str">
        <f t="shared" si="29"/>
        <v>Single-Family</v>
      </c>
      <c r="I344" s="97" t="str">
        <f t="shared" si="30"/>
        <v>B</v>
      </c>
      <c r="J344" s="97">
        <v>7.5524475999999993E-2</v>
      </c>
      <c r="K344" s="97">
        <v>0.92825174799999999</v>
      </c>
      <c r="L344" s="97">
        <v>5.4187491362159522E-3</v>
      </c>
      <c r="M344" s="98">
        <f t="shared" si="31"/>
        <v>5.4187491362159522E-3</v>
      </c>
      <c r="N344" s="97"/>
    </row>
    <row r="345" spans="1:14">
      <c r="A345" t="s">
        <v>250</v>
      </c>
      <c r="B345" t="s">
        <v>199</v>
      </c>
      <c r="C345" t="s">
        <v>196</v>
      </c>
      <c r="D345" s="88" t="str">
        <f>IFERROR(IF(ISNUMBER(VLOOKUP($A345,PairList!$A$1:$C$104,2,0)),VLOOKUP($A345,PairList!$A$1:$C$104,2,0),INDEX('Feasibility Factor'!$D$5:$F$144,MATCH(VLOOKUP($A345,PairList!$A$1:$C$104,2,0),'Feasibility Factor'!$C$5:$C$144,0),MATCH($B345,'Feasibility Factor'!$D$3:$F$3,0))),"")</f>
        <v/>
      </c>
      <c r="E345" s="88" t="str">
        <f>IFERROR(INDEX(ESShip!$C$2:$C$99,MATCH(VLOOKUP($A345,PairList!$A$1:$C$104,3,0),ESShip!$A$2:$A$99,0)),"")</f>
        <v/>
      </c>
      <c r="F345" s="88" t="str">
        <f t="shared" si="27"/>
        <v/>
      </c>
      <c r="G345" s="89" t="str">
        <f t="shared" si="28"/>
        <v>X</v>
      </c>
      <c r="H345" s="96" t="str">
        <f t="shared" si="29"/>
        <v>Multi-Family</v>
      </c>
      <c r="I345" s="97" t="str">
        <f t="shared" si="30"/>
        <v>B</v>
      </c>
      <c r="J345" s="97">
        <v>7.5524475999999993E-2</v>
      </c>
      <c r="K345" s="97">
        <v>0.05</v>
      </c>
      <c r="L345" s="97">
        <v>7.1748252199999987E-2</v>
      </c>
      <c r="M345" s="98">
        <f t="shared" si="31"/>
        <v>7.1748252199999987E-2</v>
      </c>
      <c r="N345" s="97"/>
    </row>
    <row r="346" spans="1:14">
      <c r="A346" t="s">
        <v>250</v>
      </c>
      <c r="B346" t="s">
        <v>316</v>
      </c>
      <c r="C346" t="s">
        <v>196</v>
      </c>
      <c r="D346" s="88" t="str">
        <f>IFERROR(IF(ISNUMBER(VLOOKUP($A346,PairList!$A$1:$C$104,2,0)),VLOOKUP($A346,PairList!$A$1:$C$104,2,0),INDEX('Feasibility Factor'!$D$5:$F$144,MATCH(VLOOKUP($A346,PairList!$A$1:$C$104,2,0),'Feasibility Factor'!$C$5:$C$144,0),MATCH($B346,'Feasibility Factor'!$D$3:$F$3,0))),"")</f>
        <v/>
      </c>
      <c r="E346" s="88" t="str">
        <f>IFERROR(INDEX(ESShip!$C$2:$C$99,MATCH(VLOOKUP($A346,PairList!$A$1:$C$104,3,0),ESShip!$A$2:$A$99,0)),"")</f>
        <v/>
      </c>
      <c r="F346" s="88" t="str">
        <f t="shared" si="27"/>
        <v/>
      </c>
      <c r="G346" s="89" t="str">
        <f t="shared" si="28"/>
        <v>X</v>
      </c>
      <c r="H346" s="96" t="str">
        <f t="shared" si="29"/>
        <v>Manufactured Home</v>
      </c>
      <c r="I346" s="97" t="str">
        <f t="shared" si="30"/>
        <v>B</v>
      </c>
      <c r="J346" s="97">
        <v>7.5524475999999993E-2</v>
      </c>
      <c r="K346" s="97">
        <v>0.05</v>
      </c>
      <c r="L346" s="97">
        <v>7.1748252199999987E-2</v>
      </c>
      <c r="M346" s="98">
        <f t="shared" si="31"/>
        <v>7.1748252199999987E-2</v>
      </c>
      <c r="N346" s="97"/>
    </row>
    <row r="347" spans="1:14">
      <c r="A347" t="s">
        <v>250</v>
      </c>
      <c r="B347" t="s">
        <v>88</v>
      </c>
      <c r="C347" t="s">
        <v>200</v>
      </c>
      <c r="D347" s="88" t="str">
        <f>IFERROR(IF(ISNUMBER(VLOOKUP($A347,PairList!$A$1:$C$104,2,0)),VLOOKUP($A347,PairList!$A$1:$C$104,2,0),INDEX('Feasibility Factor'!$D$5:$F$144,MATCH(VLOOKUP($A347,PairList!$A$1:$C$104,2,0),'Feasibility Factor'!$C$5:$C$144,0),MATCH($B347,'Feasibility Factor'!$D$3:$F$3,0))),"")</f>
        <v/>
      </c>
      <c r="E347" s="88" t="str">
        <f>IFERROR(INDEX(ESShip!$C$2:$C$99,MATCH(VLOOKUP($A347,PairList!$A$1:$C$104,3,0),ESShip!$A$2:$A$99,0)),"")</f>
        <v/>
      </c>
      <c r="F347" s="88" t="str">
        <f t="shared" si="27"/>
        <v/>
      </c>
      <c r="G347" s="89" t="str">
        <f t="shared" si="28"/>
        <v>X</v>
      </c>
      <c r="H347" s="96" t="str">
        <f t="shared" si="29"/>
        <v>Single-Family</v>
      </c>
      <c r="I347" s="97" t="str">
        <f t="shared" si="30"/>
        <v>E</v>
      </c>
      <c r="J347" s="97">
        <v>6.2937059999999996E-3</v>
      </c>
      <c r="K347" s="97">
        <v>0.99402097899999997</v>
      </c>
      <c r="L347" s="97">
        <v>3.7630200341826181E-5</v>
      </c>
      <c r="M347" s="98">
        <f t="shared" si="31"/>
        <v>3.7630200341826181E-5</v>
      </c>
      <c r="N347" s="97"/>
    </row>
    <row r="348" spans="1:14">
      <c r="A348" t="s">
        <v>250</v>
      </c>
      <c r="B348" t="s">
        <v>199</v>
      </c>
      <c r="C348" t="s">
        <v>200</v>
      </c>
      <c r="D348" s="88" t="str">
        <f>IFERROR(IF(ISNUMBER(VLOOKUP($A348,PairList!$A$1:$C$104,2,0)),VLOOKUP($A348,PairList!$A$1:$C$104,2,0),INDEX('Feasibility Factor'!$D$5:$F$144,MATCH(VLOOKUP($A348,PairList!$A$1:$C$104,2,0),'Feasibility Factor'!$C$5:$C$144,0),MATCH($B348,'Feasibility Factor'!$D$3:$F$3,0))),"")</f>
        <v/>
      </c>
      <c r="E348" s="88" t="str">
        <f>IFERROR(INDEX(ESShip!$C$2:$C$99,MATCH(VLOOKUP($A348,PairList!$A$1:$C$104,3,0),ESShip!$A$2:$A$99,0)),"")</f>
        <v/>
      </c>
      <c r="F348" s="88" t="str">
        <f t="shared" si="27"/>
        <v/>
      </c>
      <c r="G348" s="89" t="str">
        <f t="shared" si="28"/>
        <v>X</v>
      </c>
      <c r="H348" s="96" t="str">
        <f t="shared" si="29"/>
        <v>Multi-Family</v>
      </c>
      <c r="I348" s="97" t="str">
        <f t="shared" si="30"/>
        <v>E</v>
      </c>
      <c r="J348" s="97">
        <v>6.2937059999999996E-3</v>
      </c>
      <c r="K348" s="97">
        <v>0.05</v>
      </c>
      <c r="L348" s="97">
        <v>5.9790206999999996E-3</v>
      </c>
      <c r="M348" s="98">
        <f t="shared" si="31"/>
        <v>5.9790206999999996E-3</v>
      </c>
      <c r="N348" s="97"/>
    </row>
    <row r="349" spans="1:14">
      <c r="A349" t="s">
        <v>250</v>
      </c>
      <c r="B349" t="s">
        <v>316</v>
      </c>
      <c r="C349" t="s">
        <v>200</v>
      </c>
      <c r="D349" s="88" t="str">
        <f>IFERROR(IF(ISNUMBER(VLOOKUP($A349,PairList!$A$1:$C$104,2,0)),VLOOKUP($A349,PairList!$A$1:$C$104,2,0),INDEX('Feasibility Factor'!$D$5:$F$144,MATCH(VLOOKUP($A349,PairList!$A$1:$C$104,2,0),'Feasibility Factor'!$C$5:$C$144,0),MATCH($B349,'Feasibility Factor'!$D$3:$F$3,0))),"")</f>
        <v/>
      </c>
      <c r="E349" s="88" t="str">
        <f>IFERROR(INDEX(ESShip!$C$2:$C$99,MATCH(VLOOKUP($A349,PairList!$A$1:$C$104,3,0),ESShip!$A$2:$A$99,0)),"")</f>
        <v/>
      </c>
      <c r="F349" s="88" t="str">
        <f t="shared" si="27"/>
        <v/>
      </c>
      <c r="G349" s="89" t="str">
        <f t="shared" si="28"/>
        <v>X</v>
      </c>
      <c r="H349" s="96" t="str">
        <f t="shared" si="29"/>
        <v>Manufactured Home</v>
      </c>
      <c r="I349" s="97" t="str">
        <f t="shared" si="30"/>
        <v>E</v>
      </c>
      <c r="J349" s="97">
        <v>6.2937059999999996E-3</v>
      </c>
      <c r="K349" s="97">
        <v>0.05</v>
      </c>
      <c r="L349" s="97">
        <v>5.9790206999999996E-3</v>
      </c>
      <c r="M349" s="98">
        <f t="shared" si="31"/>
        <v>5.9790206999999996E-3</v>
      </c>
      <c r="N349" s="97"/>
    </row>
    <row r="350" spans="1:14">
      <c r="A350" t="s">
        <v>250</v>
      </c>
      <c r="B350" t="s">
        <v>88</v>
      </c>
      <c r="C350" t="s">
        <v>201</v>
      </c>
      <c r="D350" s="88" t="str">
        <f>IFERROR(IF(ISNUMBER(VLOOKUP($A350,PairList!$A$1:$C$104,2,0)),VLOOKUP($A350,PairList!$A$1:$C$104,2,0),INDEX('Feasibility Factor'!$D$5:$F$144,MATCH(VLOOKUP($A350,PairList!$A$1:$C$104,2,0),'Feasibility Factor'!$C$5:$C$144,0),MATCH($B350,'Feasibility Factor'!$D$3:$F$3,0))),"")</f>
        <v/>
      </c>
      <c r="E350" s="88" t="str">
        <f>IFERROR(INDEX(ESShip!$C$2:$C$99,MATCH(VLOOKUP($A350,PairList!$A$1:$C$104,3,0),ESShip!$A$2:$A$99,0)),"")</f>
        <v/>
      </c>
      <c r="F350" s="88" t="str">
        <f t="shared" si="27"/>
        <v/>
      </c>
      <c r="G350" s="89" t="str">
        <f t="shared" si="28"/>
        <v>X</v>
      </c>
      <c r="H350" s="96" t="str">
        <f t="shared" si="29"/>
        <v>Single-Family</v>
      </c>
      <c r="I350" s="97" t="str">
        <f t="shared" si="30"/>
        <v>N</v>
      </c>
      <c r="J350" s="97">
        <v>8.1818182000000003E-2</v>
      </c>
      <c r="K350" s="97">
        <v>0.92227272699999996</v>
      </c>
      <c r="L350" s="97">
        <v>6.3595041686776892E-3</v>
      </c>
      <c r="M350" s="98">
        <f t="shared" si="31"/>
        <v>6.3595041686776892E-3</v>
      </c>
      <c r="N350" s="97"/>
    </row>
    <row r="351" spans="1:14">
      <c r="A351" t="s">
        <v>250</v>
      </c>
      <c r="B351" t="s">
        <v>199</v>
      </c>
      <c r="C351" t="s">
        <v>201</v>
      </c>
      <c r="D351" s="88" t="str">
        <f>IFERROR(IF(ISNUMBER(VLOOKUP($A351,PairList!$A$1:$C$104,2,0)),VLOOKUP($A351,PairList!$A$1:$C$104,2,0),INDEX('Feasibility Factor'!$D$5:$F$144,MATCH(VLOOKUP($A351,PairList!$A$1:$C$104,2,0),'Feasibility Factor'!$C$5:$C$144,0),MATCH($B351,'Feasibility Factor'!$D$3:$F$3,0))),"")</f>
        <v/>
      </c>
      <c r="E351" s="88" t="str">
        <f>IFERROR(INDEX(ESShip!$C$2:$C$99,MATCH(VLOOKUP($A351,PairList!$A$1:$C$104,3,0),ESShip!$A$2:$A$99,0)),"")</f>
        <v/>
      </c>
      <c r="F351" s="88" t="str">
        <f t="shared" si="27"/>
        <v/>
      </c>
      <c r="G351" s="89" t="str">
        <f t="shared" si="28"/>
        <v>X</v>
      </c>
      <c r="H351" s="96" t="str">
        <f t="shared" si="29"/>
        <v>Multi-Family</v>
      </c>
      <c r="I351" s="97" t="str">
        <f t="shared" si="30"/>
        <v>N</v>
      </c>
      <c r="J351" s="97">
        <v>8.1818182000000003E-2</v>
      </c>
      <c r="K351" s="97">
        <v>0.05</v>
      </c>
      <c r="L351" s="97">
        <v>7.7727272900000005E-2</v>
      </c>
      <c r="M351" s="98">
        <f t="shared" si="31"/>
        <v>7.7727272900000005E-2</v>
      </c>
      <c r="N351" s="97"/>
    </row>
    <row r="352" spans="1:14">
      <c r="A352" t="s">
        <v>250</v>
      </c>
      <c r="B352" t="s">
        <v>316</v>
      </c>
      <c r="C352" t="s">
        <v>201</v>
      </c>
      <c r="D352" s="88" t="str">
        <f>IFERROR(IF(ISNUMBER(VLOOKUP($A352,PairList!$A$1:$C$104,2,0)),VLOOKUP($A352,PairList!$A$1:$C$104,2,0),INDEX('Feasibility Factor'!$D$5:$F$144,MATCH(VLOOKUP($A352,PairList!$A$1:$C$104,2,0),'Feasibility Factor'!$C$5:$C$144,0),MATCH($B352,'Feasibility Factor'!$D$3:$F$3,0))),"")</f>
        <v/>
      </c>
      <c r="E352" s="88" t="str">
        <f>IFERROR(INDEX(ESShip!$C$2:$C$99,MATCH(VLOOKUP($A352,PairList!$A$1:$C$104,3,0),ESShip!$A$2:$A$99,0)),"")</f>
        <v/>
      </c>
      <c r="F352" s="88" t="str">
        <f t="shared" si="27"/>
        <v/>
      </c>
      <c r="G352" s="89" t="str">
        <f t="shared" si="28"/>
        <v>X</v>
      </c>
      <c r="H352" s="96" t="str">
        <f t="shared" si="29"/>
        <v>Manufactured Home</v>
      </c>
      <c r="I352" s="97" t="str">
        <f t="shared" si="30"/>
        <v>N</v>
      </c>
      <c r="J352" s="97">
        <v>8.1818182000000003E-2</v>
      </c>
      <c r="K352" s="97">
        <v>0.05</v>
      </c>
      <c r="L352" s="97">
        <v>7.7727272900000005E-2</v>
      </c>
      <c r="M352" s="98">
        <f t="shared" si="31"/>
        <v>7.7727272900000005E-2</v>
      </c>
      <c r="N352" s="97"/>
    </row>
    <row r="353" spans="1:14">
      <c r="A353" t="s">
        <v>250</v>
      </c>
      <c r="B353" t="s">
        <v>88</v>
      </c>
      <c r="C353" t="s">
        <v>196</v>
      </c>
      <c r="D353" s="88" t="str">
        <f>IFERROR(IF(ISNUMBER(VLOOKUP($A353,PairList!$A$1:$C$104,2,0)),VLOOKUP($A353,PairList!$A$1:$C$104,2,0),INDEX('Feasibility Factor'!$D$5:$F$144,MATCH(VLOOKUP($A353,PairList!$A$1:$C$104,2,0),'Feasibility Factor'!$C$5:$C$144,0),MATCH($B353,'Feasibility Factor'!$D$3:$F$3,0))),"")</f>
        <v/>
      </c>
      <c r="E353" s="88" t="str">
        <f>IFERROR(INDEX(ESShip!$C$2:$C$99,MATCH(VLOOKUP($A353,PairList!$A$1:$C$104,3,0),ESShip!$A$2:$A$99,0)),"")</f>
        <v/>
      </c>
      <c r="F353" s="88" t="str">
        <f t="shared" si="27"/>
        <v/>
      </c>
      <c r="G353" s="89" t="str">
        <f t="shared" si="28"/>
        <v>X</v>
      </c>
      <c r="H353" s="96" t="str">
        <f t="shared" si="29"/>
        <v>Single-Family</v>
      </c>
      <c r="I353" s="97" t="str">
        <f t="shared" si="30"/>
        <v>B</v>
      </c>
      <c r="J353" s="97">
        <v>7.5524475999999993E-2</v>
      </c>
      <c r="K353" s="97">
        <v>0.92825174799999999</v>
      </c>
      <c r="L353" s="97">
        <v>5.4187491362159522E-3</v>
      </c>
      <c r="M353" s="98">
        <f t="shared" si="31"/>
        <v>5.4187491362159522E-3</v>
      </c>
      <c r="N353" s="97"/>
    </row>
    <row r="354" spans="1:14">
      <c r="A354" t="s">
        <v>250</v>
      </c>
      <c r="B354" t="s">
        <v>199</v>
      </c>
      <c r="C354" t="s">
        <v>196</v>
      </c>
      <c r="D354" s="88" t="str">
        <f>IFERROR(IF(ISNUMBER(VLOOKUP($A354,PairList!$A$1:$C$104,2,0)),VLOOKUP($A354,PairList!$A$1:$C$104,2,0),INDEX('Feasibility Factor'!$D$5:$F$144,MATCH(VLOOKUP($A354,PairList!$A$1:$C$104,2,0),'Feasibility Factor'!$C$5:$C$144,0),MATCH($B354,'Feasibility Factor'!$D$3:$F$3,0))),"")</f>
        <v/>
      </c>
      <c r="E354" s="88" t="str">
        <f>IFERROR(INDEX(ESShip!$C$2:$C$99,MATCH(VLOOKUP($A354,PairList!$A$1:$C$104,3,0),ESShip!$A$2:$A$99,0)),"")</f>
        <v/>
      </c>
      <c r="F354" s="88" t="str">
        <f t="shared" si="27"/>
        <v/>
      </c>
      <c r="G354" s="89" t="str">
        <f t="shared" si="28"/>
        <v>X</v>
      </c>
      <c r="H354" s="96" t="str">
        <f t="shared" si="29"/>
        <v>Multi-Family</v>
      </c>
      <c r="I354" s="97" t="str">
        <f t="shared" si="30"/>
        <v>B</v>
      </c>
      <c r="J354" s="97">
        <v>7.5524475999999993E-2</v>
      </c>
      <c r="K354" s="97">
        <v>0.05</v>
      </c>
      <c r="L354" s="97">
        <v>7.1748252199999987E-2</v>
      </c>
      <c r="M354" s="98">
        <f t="shared" si="31"/>
        <v>7.1748252199999987E-2</v>
      </c>
      <c r="N354" s="97"/>
    </row>
    <row r="355" spans="1:14">
      <c r="A355" t="s">
        <v>250</v>
      </c>
      <c r="B355" t="s">
        <v>316</v>
      </c>
      <c r="C355" t="s">
        <v>196</v>
      </c>
      <c r="D355" s="88" t="str">
        <f>IFERROR(IF(ISNUMBER(VLOOKUP($A355,PairList!$A$1:$C$104,2,0)),VLOOKUP($A355,PairList!$A$1:$C$104,2,0),INDEX('Feasibility Factor'!$D$5:$F$144,MATCH(VLOOKUP($A355,PairList!$A$1:$C$104,2,0),'Feasibility Factor'!$C$5:$C$144,0),MATCH($B355,'Feasibility Factor'!$D$3:$F$3,0))),"")</f>
        <v/>
      </c>
      <c r="E355" s="88" t="str">
        <f>IFERROR(INDEX(ESShip!$C$2:$C$99,MATCH(VLOOKUP($A355,PairList!$A$1:$C$104,3,0),ESShip!$A$2:$A$99,0)),"")</f>
        <v/>
      </c>
      <c r="F355" s="88" t="str">
        <f t="shared" si="27"/>
        <v/>
      </c>
      <c r="G355" s="89" t="str">
        <f t="shared" si="28"/>
        <v>X</v>
      </c>
      <c r="H355" s="96" t="str">
        <f t="shared" si="29"/>
        <v>Manufactured Home</v>
      </c>
      <c r="I355" s="97" t="str">
        <f t="shared" si="30"/>
        <v>B</v>
      </c>
      <c r="J355" s="97">
        <v>7.5524475999999993E-2</v>
      </c>
      <c r="K355" s="97">
        <v>0.05</v>
      </c>
      <c r="L355" s="97">
        <v>7.1748252199999987E-2</v>
      </c>
      <c r="M355" s="98">
        <f t="shared" si="31"/>
        <v>7.1748252199999987E-2</v>
      </c>
      <c r="N355" s="97"/>
    </row>
    <row r="356" spans="1:14">
      <c r="A356" t="s">
        <v>250</v>
      </c>
      <c r="B356" t="s">
        <v>88</v>
      </c>
      <c r="C356" t="s">
        <v>200</v>
      </c>
      <c r="D356" s="88" t="str">
        <f>IFERROR(IF(ISNUMBER(VLOOKUP($A356,PairList!$A$1:$C$104,2,0)),VLOOKUP($A356,PairList!$A$1:$C$104,2,0),INDEX('Feasibility Factor'!$D$5:$F$144,MATCH(VLOOKUP($A356,PairList!$A$1:$C$104,2,0),'Feasibility Factor'!$C$5:$C$144,0),MATCH($B356,'Feasibility Factor'!$D$3:$F$3,0))),"")</f>
        <v/>
      </c>
      <c r="E356" s="88" t="str">
        <f>IFERROR(INDEX(ESShip!$C$2:$C$99,MATCH(VLOOKUP($A356,PairList!$A$1:$C$104,3,0),ESShip!$A$2:$A$99,0)),"")</f>
        <v/>
      </c>
      <c r="F356" s="88" t="str">
        <f t="shared" si="27"/>
        <v/>
      </c>
      <c r="G356" s="89" t="str">
        <f t="shared" si="28"/>
        <v>X</v>
      </c>
      <c r="H356" s="96" t="str">
        <f t="shared" si="29"/>
        <v>Single-Family</v>
      </c>
      <c r="I356" s="97" t="str">
        <f t="shared" si="30"/>
        <v>E</v>
      </c>
      <c r="J356" s="97">
        <v>6.2937059999999996E-3</v>
      </c>
      <c r="K356" s="97">
        <v>0.99402097899999997</v>
      </c>
      <c r="L356" s="97">
        <v>3.7630200341826181E-5</v>
      </c>
      <c r="M356" s="98">
        <f t="shared" si="31"/>
        <v>3.7630200341826181E-5</v>
      </c>
      <c r="N356" s="97"/>
    </row>
    <row r="357" spans="1:14">
      <c r="A357" t="s">
        <v>250</v>
      </c>
      <c r="B357" t="s">
        <v>199</v>
      </c>
      <c r="C357" t="s">
        <v>200</v>
      </c>
      <c r="D357" s="88" t="str">
        <f>IFERROR(IF(ISNUMBER(VLOOKUP($A357,PairList!$A$1:$C$104,2,0)),VLOOKUP($A357,PairList!$A$1:$C$104,2,0),INDEX('Feasibility Factor'!$D$5:$F$144,MATCH(VLOOKUP($A357,PairList!$A$1:$C$104,2,0),'Feasibility Factor'!$C$5:$C$144,0),MATCH($B357,'Feasibility Factor'!$D$3:$F$3,0))),"")</f>
        <v/>
      </c>
      <c r="E357" s="88" t="str">
        <f>IFERROR(INDEX(ESShip!$C$2:$C$99,MATCH(VLOOKUP($A357,PairList!$A$1:$C$104,3,0),ESShip!$A$2:$A$99,0)),"")</f>
        <v/>
      </c>
      <c r="F357" s="88" t="str">
        <f t="shared" si="27"/>
        <v/>
      </c>
      <c r="G357" s="89" t="str">
        <f t="shared" si="28"/>
        <v>X</v>
      </c>
      <c r="H357" s="96" t="str">
        <f t="shared" si="29"/>
        <v>Multi-Family</v>
      </c>
      <c r="I357" s="97" t="str">
        <f t="shared" si="30"/>
        <v>E</v>
      </c>
      <c r="J357" s="97">
        <v>6.2937059999999996E-3</v>
      </c>
      <c r="K357" s="97">
        <v>0.05</v>
      </c>
      <c r="L357" s="97">
        <v>5.9790206999999996E-3</v>
      </c>
      <c r="M357" s="98">
        <f t="shared" si="31"/>
        <v>5.9790206999999996E-3</v>
      </c>
      <c r="N357" s="97"/>
    </row>
    <row r="358" spans="1:14">
      <c r="A358" t="s">
        <v>250</v>
      </c>
      <c r="B358" t="s">
        <v>316</v>
      </c>
      <c r="C358" t="s">
        <v>200</v>
      </c>
      <c r="D358" s="88" t="str">
        <f>IFERROR(IF(ISNUMBER(VLOOKUP($A358,PairList!$A$1:$C$104,2,0)),VLOOKUP($A358,PairList!$A$1:$C$104,2,0),INDEX('Feasibility Factor'!$D$5:$F$144,MATCH(VLOOKUP($A358,PairList!$A$1:$C$104,2,0),'Feasibility Factor'!$C$5:$C$144,0),MATCH($B358,'Feasibility Factor'!$D$3:$F$3,0))),"")</f>
        <v/>
      </c>
      <c r="E358" s="88" t="str">
        <f>IFERROR(INDEX(ESShip!$C$2:$C$99,MATCH(VLOOKUP($A358,PairList!$A$1:$C$104,3,0),ESShip!$A$2:$A$99,0)),"")</f>
        <v/>
      </c>
      <c r="F358" s="88" t="str">
        <f t="shared" si="27"/>
        <v/>
      </c>
      <c r="G358" s="89" t="str">
        <f t="shared" si="28"/>
        <v>X</v>
      </c>
      <c r="H358" s="96" t="str">
        <f t="shared" si="29"/>
        <v>Manufactured Home</v>
      </c>
      <c r="I358" s="97" t="str">
        <f t="shared" si="30"/>
        <v>E</v>
      </c>
      <c r="J358" s="97">
        <v>6.2937059999999996E-3</v>
      </c>
      <c r="K358" s="97">
        <v>0.05</v>
      </c>
      <c r="L358" s="97">
        <v>5.9790206999999996E-3</v>
      </c>
      <c r="M358" s="98">
        <f t="shared" si="31"/>
        <v>5.9790206999999996E-3</v>
      </c>
      <c r="N358" s="97"/>
    </row>
    <row r="359" spans="1:14">
      <c r="A359" t="s">
        <v>250</v>
      </c>
      <c r="B359" t="s">
        <v>88</v>
      </c>
      <c r="C359" t="s">
        <v>201</v>
      </c>
      <c r="D359" s="88" t="str">
        <f>IFERROR(IF(ISNUMBER(VLOOKUP($A359,PairList!$A$1:$C$104,2,0)),VLOOKUP($A359,PairList!$A$1:$C$104,2,0),INDEX('Feasibility Factor'!$D$5:$F$144,MATCH(VLOOKUP($A359,PairList!$A$1:$C$104,2,0),'Feasibility Factor'!$C$5:$C$144,0),MATCH($B359,'Feasibility Factor'!$D$3:$F$3,0))),"")</f>
        <v/>
      </c>
      <c r="E359" s="88" t="str">
        <f>IFERROR(INDEX(ESShip!$C$2:$C$99,MATCH(VLOOKUP($A359,PairList!$A$1:$C$104,3,0),ESShip!$A$2:$A$99,0)),"")</f>
        <v/>
      </c>
      <c r="F359" s="88" t="str">
        <f t="shared" si="27"/>
        <v/>
      </c>
      <c r="G359" s="89" t="str">
        <f t="shared" si="28"/>
        <v>X</v>
      </c>
      <c r="H359" s="96" t="str">
        <f t="shared" si="29"/>
        <v>Single-Family</v>
      </c>
      <c r="I359" s="97" t="str">
        <f t="shared" si="30"/>
        <v>N</v>
      </c>
      <c r="J359" s="97">
        <v>8.1818182000000003E-2</v>
      </c>
      <c r="K359" s="97">
        <v>0.92227272699999996</v>
      </c>
      <c r="L359" s="97">
        <v>6.3595041686776892E-3</v>
      </c>
      <c r="M359" s="98">
        <f t="shared" si="31"/>
        <v>6.3595041686776892E-3</v>
      </c>
      <c r="N359" s="97"/>
    </row>
    <row r="360" spans="1:14">
      <c r="A360" t="s">
        <v>250</v>
      </c>
      <c r="B360" t="s">
        <v>199</v>
      </c>
      <c r="C360" t="s">
        <v>201</v>
      </c>
      <c r="D360" s="88" t="str">
        <f>IFERROR(IF(ISNUMBER(VLOOKUP($A360,PairList!$A$1:$C$104,2,0)),VLOOKUP($A360,PairList!$A$1:$C$104,2,0),INDEX('Feasibility Factor'!$D$5:$F$144,MATCH(VLOOKUP($A360,PairList!$A$1:$C$104,2,0),'Feasibility Factor'!$C$5:$C$144,0),MATCH($B360,'Feasibility Factor'!$D$3:$F$3,0))),"")</f>
        <v/>
      </c>
      <c r="E360" s="88" t="str">
        <f>IFERROR(INDEX(ESShip!$C$2:$C$99,MATCH(VLOOKUP($A360,PairList!$A$1:$C$104,3,0),ESShip!$A$2:$A$99,0)),"")</f>
        <v/>
      </c>
      <c r="F360" s="88" t="str">
        <f t="shared" si="27"/>
        <v/>
      </c>
      <c r="G360" s="89" t="str">
        <f t="shared" si="28"/>
        <v>X</v>
      </c>
      <c r="H360" s="96" t="str">
        <f t="shared" si="29"/>
        <v>Multi-Family</v>
      </c>
      <c r="I360" s="97" t="str">
        <f t="shared" si="30"/>
        <v>N</v>
      </c>
      <c r="J360" s="97">
        <v>8.1818182000000003E-2</v>
      </c>
      <c r="K360" s="97">
        <v>0.05</v>
      </c>
      <c r="L360" s="97">
        <v>7.7727272900000005E-2</v>
      </c>
      <c r="M360" s="98">
        <f t="shared" si="31"/>
        <v>7.7727272900000005E-2</v>
      </c>
      <c r="N360" s="97"/>
    </row>
    <row r="361" spans="1:14">
      <c r="A361" t="s">
        <v>250</v>
      </c>
      <c r="B361" t="s">
        <v>316</v>
      </c>
      <c r="C361" t="s">
        <v>201</v>
      </c>
      <c r="D361" s="88" t="str">
        <f>IFERROR(IF(ISNUMBER(VLOOKUP($A361,PairList!$A$1:$C$104,2,0)),VLOOKUP($A361,PairList!$A$1:$C$104,2,0),INDEX('Feasibility Factor'!$D$5:$F$144,MATCH(VLOOKUP($A361,PairList!$A$1:$C$104,2,0),'Feasibility Factor'!$C$5:$C$144,0),MATCH($B361,'Feasibility Factor'!$D$3:$F$3,0))),"")</f>
        <v/>
      </c>
      <c r="E361" s="88" t="str">
        <f>IFERROR(INDEX(ESShip!$C$2:$C$99,MATCH(VLOOKUP($A361,PairList!$A$1:$C$104,3,0),ESShip!$A$2:$A$99,0)),"")</f>
        <v/>
      </c>
      <c r="F361" s="88" t="str">
        <f t="shared" si="27"/>
        <v/>
      </c>
      <c r="G361" s="89" t="str">
        <f t="shared" si="28"/>
        <v>X</v>
      </c>
      <c r="H361" s="96" t="str">
        <f t="shared" si="29"/>
        <v>Manufactured Home</v>
      </c>
      <c r="I361" s="97" t="str">
        <f t="shared" si="30"/>
        <v>N</v>
      </c>
      <c r="J361" s="97">
        <v>8.1818182000000003E-2</v>
      </c>
      <c r="K361" s="97">
        <v>0.05</v>
      </c>
      <c r="L361" s="97">
        <v>7.7727272900000005E-2</v>
      </c>
      <c r="M361" s="98">
        <f t="shared" si="31"/>
        <v>7.7727272900000005E-2</v>
      </c>
      <c r="N361" s="97"/>
    </row>
    <row r="362" spans="1:14">
      <c r="A362" t="s">
        <v>252</v>
      </c>
      <c r="B362" t="s">
        <v>88</v>
      </c>
      <c r="C362" t="s">
        <v>196</v>
      </c>
      <c r="D362" s="88">
        <f>IFERROR(IF(ISNUMBER(VLOOKUP($A362,PairList!$A$1:$C$104,2,0)),VLOOKUP($A362,PairList!$A$1:$C$104,2,0),INDEX('Feasibility Factor'!$D$5:$F$144,MATCH(VLOOKUP($A362,PairList!$A$1:$C$104,2,0),'Feasibility Factor'!$C$5:$C$144,0),MATCH($B362,'Feasibility Factor'!$D$3:$F$3,0))),"")</f>
        <v>1</v>
      </c>
      <c r="E362" s="131">
        <f>89%+10%</f>
        <v>0.99</v>
      </c>
      <c r="F362" s="88">
        <f t="shared" si="27"/>
        <v>1.0000000000000009E-2</v>
      </c>
      <c r="G362" s="89" t="str">
        <f t="shared" si="28"/>
        <v/>
      </c>
      <c r="H362" s="96" t="str">
        <f t="shared" si="29"/>
        <v>Single-Family</v>
      </c>
      <c r="I362" s="97" t="str">
        <f t="shared" si="30"/>
        <v>B</v>
      </c>
      <c r="J362" s="97" t="s">
        <v>386</v>
      </c>
      <c r="K362" s="97" t="s">
        <v>386</v>
      </c>
      <c r="L362" s="97" t="s">
        <v>386</v>
      </c>
      <c r="M362" s="98">
        <f t="shared" si="31"/>
        <v>1.0000000000000009E-2</v>
      </c>
      <c r="N362" s="97"/>
    </row>
    <row r="363" spans="1:14">
      <c r="A363" t="s">
        <v>252</v>
      </c>
      <c r="B363" t="s">
        <v>199</v>
      </c>
      <c r="C363" t="s">
        <v>196</v>
      </c>
      <c r="D363" s="88">
        <f>IFERROR(IF(ISNUMBER(VLOOKUP($A363,PairList!$A$1:$C$104,2,0)),VLOOKUP($A363,PairList!$A$1:$C$104,2,0),INDEX('Feasibility Factor'!$D$5:$F$144,MATCH(VLOOKUP($A363,PairList!$A$1:$C$104,2,0),'Feasibility Factor'!$C$5:$C$144,0),MATCH($B363,'Feasibility Factor'!$D$3:$F$3,0))),"")</f>
        <v>1</v>
      </c>
      <c r="E363" s="131">
        <f t="shared" ref="E363:E370" si="32">89%+10%</f>
        <v>0.99</v>
      </c>
      <c r="F363" s="88">
        <f t="shared" si="27"/>
        <v>1.0000000000000009E-2</v>
      </c>
      <c r="G363" s="89" t="str">
        <f t="shared" si="28"/>
        <v/>
      </c>
      <c r="H363" s="96" t="str">
        <f t="shared" si="29"/>
        <v>Multi-Family</v>
      </c>
      <c r="I363" s="97" t="str">
        <f t="shared" si="30"/>
        <v>B</v>
      </c>
      <c r="J363" s="97" t="s">
        <v>386</v>
      </c>
      <c r="K363" s="97" t="s">
        <v>386</v>
      </c>
      <c r="L363" s="97" t="s">
        <v>386</v>
      </c>
      <c r="M363" s="98">
        <f t="shared" si="31"/>
        <v>1.0000000000000009E-2</v>
      </c>
      <c r="N363" s="97"/>
    </row>
    <row r="364" spans="1:14">
      <c r="A364" t="s">
        <v>252</v>
      </c>
      <c r="B364" t="s">
        <v>316</v>
      </c>
      <c r="C364" t="s">
        <v>196</v>
      </c>
      <c r="D364" s="88">
        <f>IFERROR(IF(ISNUMBER(VLOOKUP($A364,PairList!$A$1:$C$104,2,0)),VLOOKUP($A364,PairList!$A$1:$C$104,2,0),INDEX('Feasibility Factor'!$D$5:$F$144,MATCH(VLOOKUP($A364,PairList!$A$1:$C$104,2,0),'Feasibility Factor'!$C$5:$C$144,0),MATCH($B364,'Feasibility Factor'!$D$3:$F$3,0))),"")</f>
        <v>1</v>
      </c>
      <c r="E364" s="131">
        <f t="shared" si="32"/>
        <v>0.99</v>
      </c>
      <c r="F364" s="88">
        <f t="shared" si="27"/>
        <v>1.0000000000000009E-2</v>
      </c>
      <c r="G364" s="89" t="str">
        <f t="shared" si="28"/>
        <v/>
      </c>
      <c r="H364" s="96" t="str">
        <f t="shared" si="29"/>
        <v>Manufactured Home</v>
      </c>
      <c r="I364" s="97" t="str">
        <f t="shared" si="30"/>
        <v>B</v>
      </c>
      <c r="J364" s="97" t="s">
        <v>386</v>
      </c>
      <c r="K364" s="97" t="s">
        <v>386</v>
      </c>
      <c r="L364" s="97" t="s">
        <v>386</v>
      </c>
      <c r="M364" s="98">
        <f t="shared" si="31"/>
        <v>1.0000000000000009E-2</v>
      </c>
      <c r="N364" s="97"/>
    </row>
    <row r="365" spans="1:14">
      <c r="A365" t="s">
        <v>252</v>
      </c>
      <c r="B365" t="s">
        <v>88</v>
      </c>
      <c r="C365" t="s">
        <v>200</v>
      </c>
      <c r="D365" s="88">
        <f>IFERROR(IF(ISNUMBER(VLOOKUP($A365,PairList!$A$1:$C$104,2,0)),VLOOKUP($A365,PairList!$A$1:$C$104,2,0),INDEX('Feasibility Factor'!$D$5:$F$144,MATCH(VLOOKUP($A365,PairList!$A$1:$C$104,2,0),'Feasibility Factor'!$C$5:$C$144,0),MATCH($B365,'Feasibility Factor'!$D$3:$F$3,0))),"")</f>
        <v>1</v>
      </c>
      <c r="E365" s="131">
        <f t="shared" si="32"/>
        <v>0.99</v>
      </c>
      <c r="F365" s="88">
        <f t="shared" si="27"/>
        <v>1.0000000000000009E-2</v>
      </c>
      <c r="G365" s="89" t="str">
        <f t="shared" si="28"/>
        <v/>
      </c>
      <c r="H365" s="96" t="str">
        <f t="shared" si="29"/>
        <v>Single-Family</v>
      </c>
      <c r="I365" s="97" t="str">
        <f t="shared" si="30"/>
        <v>E</v>
      </c>
      <c r="J365" s="97" t="s">
        <v>386</v>
      </c>
      <c r="K365" s="97" t="s">
        <v>386</v>
      </c>
      <c r="L365" s="97" t="s">
        <v>386</v>
      </c>
      <c r="M365" s="98">
        <f t="shared" si="31"/>
        <v>1.0000000000000009E-2</v>
      </c>
      <c r="N365" s="97"/>
    </row>
    <row r="366" spans="1:14">
      <c r="A366" t="s">
        <v>252</v>
      </c>
      <c r="B366" t="s">
        <v>199</v>
      </c>
      <c r="C366" t="s">
        <v>200</v>
      </c>
      <c r="D366" s="88">
        <f>IFERROR(IF(ISNUMBER(VLOOKUP($A366,PairList!$A$1:$C$104,2,0)),VLOOKUP($A366,PairList!$A$1:$C$104,2,0),INDEX('Feasibility Factor'!$D$5:$F$144,MATCH(VLOOKUP($A366,PairList!$A$1:$C$104,2,0),'Feasibility Factor'!$C$5:$C$144,0),MATCH($B366,'Feasibility Factor'!$D$3:$F$3,0))),"")</f>
        <v>1</v>
      </c>
      <c r="E366" s="131">
        <f t="shared" si="32"/>
        <v>0.99</v>
      </c>
      <c r="F366" s="88">
        <f t="shared" si="27"/>
        <v>1.0000000000000009E-2</v>
      </c>
      <c r="G366" s="89" t="str">
        <f t="shared" si="28"/>
        <v/>
      </c>
      <c r="H366" s="96" t="str">
        <f t="shared" si="29"/>
        <v>Multi-Family</v>
      </c>
      <c r="I366" s="97" t="str">
        <f t="shared" si="30"/>
        <v>E</v>
      </c>
      <c r="J366" s="97" t="s">
        <v>386</v>
      </c>
      <c r="K366" s="97" t="s">
        <v>386</v>
      </c>
      <c r="L366" s="97" t="s">
        <v>386</v>
      </c>
      <c r="M366" s="98">
        <f t="shared" si="31"/>
        <v>1.0000000000000009E-2</v>
      </c>
      <c r="N366" s="97"/>
    </row>
    <row r="367" spans="1:14">
      <c r="A367" t="s">
        <v>252</v>
      </c>
      <c r="B367" t="s">
        <v>316</v>
      </c>
      <c r="C367" t="s">
        <v>200</v>
      </c>
      <c r="D367" s="88">
        <f>IFERROR(IF(ISNUMBER(VLOOKUP($A367,PairList!$A$1:$C$104,2,0)),VLOOKUP($A367,PairList!$A$1:$C$104,2,0),INDEX('Feasibility Factor'!$D$5:$F$144,MATCH(VLOOKUP($A367,PairList!$A$1:$C$104,2,0),'Feasibility Factor'!$C$5:$C$144,0),MATCH($B367,'Feasibility Factor'!$D$3:$F$3,0))),"")</f>
        <v>1</v>
      </c>
      <c r="E367" s="131">
        <f t="shared" si="32"/>
        <v>0.99</v>
      </c>
      <c r="F367" s="88">
        <f t="shared" si="27"/>
        <v>1.0000000000000009E-2</v>
      </c>
      <c r="G367" s="89" t="str">
        <f t="shared" si="28"/>
        <v/>
      </c>
      <c r="H367" s="96" t="str">
        <f t="shared" si="29"/>
        <v>Manufactured Home</v>
      </c>
      <c r="I367" s="97" t="str">
        <f t="shared" si="30"/>
        <v>E</v>
      </c>
      <c r="J367" s="97" t="s">
        <v>386</v>
      </c>
      <c r="K367" s="97" t="s">
        <v>386</v>
      </c>
      <c r="L367" s="97" t="s">
        <v>386</v>
      </c>
      <c r="M367" s="98">
        <f t="shared" si="31"/>
        <v>1.0000000000000009E-2</v>
      </c>
      <c r="N367" s="97"/>
    </row>
    <row r="368" spans="1:14">
      <c r="A368" t="s">
        <v>252</v>
      </c>
      <c r="B368" t="s">
        <v>88</v>
      </c>
      <c r="C368" t="s">
        <v>201</v>
      </c>
      <c r="D368" s="88">
        <f>IFERROR(IF(ISNUMBER(VLOOKUP($A368,PairList!$A$1:$C$104,2,0)),VLOOKUP($A368,PairList!$A$1:$C$104,2,0),INDEX('Feasibility Factor'!$D$5:$F$144,MATCH(VLOOKUP($A368,PairList!$A$1:$C$104,2,0),'Feasibility Factor'!$C$5:$C$144,0),MATCH($B368,'Feasibility Factor'!$D$3:$F$3,0))),"")</f>
        <v>1</v>
      </c>
      <c r="E368" s="131">
        <f t="shared" si="32"/>
        <v>0.99</v>
      </c>
      <c r="F368" s="88">
        <f t="shared" si="27"/>
        <v>1.0000000000000009E-2</v>
      </c>
      <c r="G368" s="89" t="str">
        <f t="shared" si="28"/>
        <v/>
      </c>
      <c r="H368" s="96" t="str">
        <f t="shared" si="29"/>
        <v>Single-Family</v>
      </c>
      <c r="I368" s="97" t="str">
        <f t="shared" si="30"/>
        <v>N</v>
      </c>
      <c r="J368" s="97" t="s">
        <v>386</v>
      </c>
      <c r="K368" s="97" t="s">
        <v>386</v>
      </c>
      <c r="L368" s="97" t="s">
        <v>386</v>
      </c>
      <c r="M368" s="98">
        <f t="shared" si="31"/>
        <v>1.0000000000000009E-2</v>
      </c>
      <c r="N368" s="97"/>
    </row>
    <row r="369" spans="1:14">
      <c r="A369" t="s">
        <v>252</v>
      </c>
      <c r="B369" t="s">
        <v>199</v>
      </c>
      <c r="C369" t="s">
        <v>201</v>
      </c>
      <c r="D369" s="88">
        <f>IFERROR(IF(ISNUMBER(VLOOKUP($A369,PairList!$A$1:$C$104,2,0)),VLOOKUP($A369,PairList!$A$1:$C$104,2,0),INDEX('Feasibility Factor'!$D$5:$F$144,MATCH(VLOOKUP($A369,PairList!$A$1:$C$104,2,0),'Feasibility Factor'!$C$5:$C$144,0),MATCH($B369,'Feasibility Factor'!$D$3:$F$3,0))),"")</f>
        <v>1</v>
      </c>
      <c r="E369" s="131">
        <f t="shared" si="32"/>
        <v>0.99</v>
      </c>
      <c r="F369" s="88">
        <f t="shared" si="27"/>
        <v>1.0000000000000009E-2</v>
      </c>
      <c r="G369" s="89" t="str">
        <f t="shared" si="28"/>
        <v/>
      </c>
      <c r="H369" s="96" t="str">
        <f t="shared" si="29"/>
        <v>Multi-Family</v>
      </c>
      <c r="I369" s="97" t="str">
        <f t="shared" si="30"/>
        <v>N</v>
      </c>
      <c r="J369" s="97" t="s">
        <v>386</v>
      </c>
      <c r="K369" s="97" t="s">
        <v>386</v>
      </c>
      <c r="L369" s="97" t="s">
        <v>386</v>
      </c>
      <c r="M369" s="98">
        <f t="shared" si="31"/>
        <v>1.0000000000000009E-2</v>
      </c>
      <c r="N369" s="97"/>
    </row>
    <row r="370" spans="1:14">
      <c r="A370" t="s">
        <v>252</v>
      </c>
      <c r="B370" t="s">
        <v>316</v>
      </c>
      <c r="C370" t="s">
        <v>201</v>
      </c>
      <c r="D370" s="88">
        <f>IFERROR(IF(ISNUMBER(VLOOKUP($A370,PairList!$A$1:$C$104,2,0)),VLOOKUP($A370,PairList!$A$1:$C$104,2,0),INDEX('Feasibility Factor'!$D$5:$F$144,MATCH(VLOOKUP($A370,PairList!$A$1:$C$104,2,0),'Feasibility Factor'!$C$5:$C$144,0),MATCH($B370,'Feasibility Factor'!$D$3:$F$3,0))),"")</f>
        <v>1</v>
      </c>
      <c r="E370" s="131">
        <f t="shared" si="32"/>
        <v>0.99</v>
      </c>
      <c r="F370" s="88">
        <f t="shared" si="27"/>
        <v>1.0000000000000009E-2</v>
      </c>
      <c r="G370" s="89" t="str">
        <f t="shared" si="28"/>
        <v/>
      </c>
      <c r="H370" s="96" t="str">
        <f t="shared" si="29"/>
        <v>Manufactured Home</v>
      </c>
      <c r="I370" s="97" t="str">
        <f t="shared" si="30"/>
        <v>N</v>
      </c>
      <c r="J370" s="97" t="s">
        <v>386</v>
      </c>
      <c r="K370" s="97" t="s">
        <v>386</v>
      </c>
      <c r="L370" s="97" t="s">
        <v>386</v>
      </c>
      <c r="M370" s="98">
        <f t="shared" si="31"/>
        <v>1.0000000000000009E-2</v>
      </c>
      <c r="N370" s="97"/>
    </row>
    <row r="371" spans="1:14">
      <c r="A371" t="s">
        <v>255</v>
      </c>
      <c r="B371" t="s">
        <v>88</v>
      </c>
      <c r="C371" t="s">
        <v>196</v>
      </c>
      <c r="D371" s="88">
        <f>IFERROR(IF(ISNUMBER(VLOOKUP($A371,PairList!$A$1:$C$104,2,0)),VLOOKUP($A371,PairList!$A$1:$C$104,2,0),INDEX('Feasibility Factor'!$D$5:$F$144,MATCH(VLOOKUP($A371,PairList!$A$1:$C$104,2,0),'Feasibility Factor'!$C$5:$C$144,0),MATCH($B371,'Feasibility Factor'!$D$3:$F$3,0))),"")</f>
        <v>1</v>
      </c>
      <c r="E371" s="131">
        <f>75%+22%</f>
        <v>0.97</v>
      </c>
      <c r="F371" s="88">
        <f t="shared" si="27"/>
        <v>3.0000000000000027E-2</v>
      </c>
      <c r="G371" s="89" t="str">
        <f t="shared" si="28"/>
        <v/>
      </c>
      <c r="H371" s="96" t="str">
        <f t="shared" si="29"/>
        <v>Single-Family</v>
      </c>
      <c r="I371" s="97" t="str">
        <f t="shared" si="30"/>
        <v>B</v>
      </c>
      <c r="J371" s="97" t="s">
        <v>386</v>
      </c>
      <c r="K371" s="97" t="s">
        <v>386</v>
      </c>
      <c r="L371" s="97" t="s">
        <v>386</v>
      </c>
      <c r="M371" s="98">
        <f t="shared" si="31"/>
        <v>3.0000000000000027E-2</v>
      </c>
      <c r="N371" s="97"/>
    </row>
    <row r="372" spans="1:14">
      <c r="A372" t="s">
        <v>255</v>
      </c>
      <c r="B372" t="s">
        <v>199</v>
      </c>
      <c r="C372" t="s">
        <v>196</v>
      </c>
      <c r="D372" s="88">
        <f>IFERROR(IF(ISNUMBER(VLOOKUP($A372,PairList!$A$1:$C$104,2,0)),VLOOKUP($A372,PairList!$A$1:$C$104,2,0),INDEX('Feasibility Factor'!$D$5:$F$144,MATCH(VLOOKUP($A372,PairList!$A$1:$C$104,2,0),'Feasibility Factor'!$C$5:$C$144,0),MATCH($B372,'Feasibility Factor'!$D$3:$F$3,0))),"")</f>
        <v>1</v>
      </c>
      <c r="E372" s="131">
        <f t="shared" ref="E372:E397" si="33">75%+22%</f>
        <v>0.97</v>
      </c>
      <c r="F372" s="88">
        <f t="shared" si="27"/>
        <v>3.0000000000000027E-2</v>
      </c>
      <c r="G372" s="89" t="str">
        <f t="shared" si="28"/>
        <v/>
      </c>
      <c r="H372" s="96" t="str">
        <f t="shared" si="29"/>
        <v>Multi-Family</v>
      </c>
      <c r="I372" s="97" t="str">
        <f t="shared" si="30"/>
        <v>B</v>
      </c>
      <c r="J372" s="97" t="s">
        <v>386</v>
      </c>
      <c r="K372" s="97" t="s">
        <v>386</v>
      </c>
      <c r="L372" s="97" t="s">
        <v>386</v>
      </c>
      <c r="M372" s="98">
        <f t="shared" si="31"/>
        <v>3.0000000000000027E-2</v>
      </c>
      <c r="N372" s="97"/>
    </row>
    <row r="373" spans="1:14">
      <c r="A373" t="s">
        <v>255</v>
      </c>
      <c r="B373" t="s">
        <v>316</v>
      </c>
      <c r="C373" t="s">
        <v>196</v>
      </c>
      <c r="D373" s="88">
        <f>IFERROR(IF(ISNUMBER(VLOOKUP($A373,PairList!$A$1:$C$104,2,0)),VLOOKUP($A373,PairList!$A$1:$C$104,2,0),INDEX('Feasibility Factor'!$D$5:$F$144,MATCH(VLOOKUP($A373,PairList!$A$1:$C$104,2,0),'Feasibility Factor'!$C$5:$C$144,0),MATCH($B373,'Feasibility Factor'!$D$3:$F$3,0))),"")</f>
        <v>1</v>
      </c>
      <c r="E373" s="131">
        <f t="shared" si="33"/>
        <v>0.97</v>
      </c>
      <c r="F373" s="88">
        <f t="shared" si="27"/>
        <v>3.0000000000000027E-2</v>
      </c>
      <c r="G373" s="89" t="str">
        <f t="shared" si="28"/>
        <v/>
      </c>
      <c r="H373" s="96" t="str">
        <f t="shared" si="29"/>
        <v>Manufactured Home</v>
      </c>
      <c r="I373" s="97" t="str">
        <f t="shared" si="30"/>
        <v>B</v>
      </c>
      <c r="J373" s="97" t="s">
        <v>386</v>
      </c>
      <c r="K373" s="97" t="s">
        <v>386</v>
      </c>
      <c r="L373" s="97" t="s">
        <v>386</v>
      </c>
      <c r="M373" s="98">
        <f t="shared" si="31"/>
        <v>3.0000000000000027E-2</v>
      </c>
      <c r="N373" s="97"/>
    </row>
    <row r="374" spans="1:14">
      <c r="A374" t="s">
        <v>255</v>
      </c>
      <c r="B374" t="s">
        <v>88</v>
      </c>
      <c r="C374" t="s">
        <v>200</v>
      </c>
      <c r="D374" s="88">
        <f>IFERROR(IF(ISNUMBER(VLOOKUP($A374,PairList!$A$1:$C$104,2,0)),VLOOKUP($A374,PairList!$A$1:$C$104,2,0),INDEX('Feasibility Factor'!$D$5:$F$144,MATCH(VLOOKUP($A374,PairList!$A$1:$C$104,2,0),'Feasibility Factor'!$C$5:$C$144,0),MATCH($B374,'Feasibility Factor'!$D$3:$F$3,0))),"")</f>
        <v>1</v>
      </c>
      <c r="E374" s="131">
        <f t="shared" si="33"/>
        <v>0.97</v>
      </c>
      <c r="F374" s="88">
        <f t="shared" si="27"/>
        <v>3.0000000000000027E-2</v>
      </c>
      <c r="G374" s="89" t="str">
        <f t="shared" si="28"/>
        <v/>
      </c>
      <c r="H374" s="96" t="str">
        <f t="shared" si="29"/>
        <v>Single-Family</v>
      </c>
      <c r="I374" s="97" t="str">
        <f t="shared" si="30"/>
        <v>E</v>
      </c>
      <c r="J374" s="97" t="s">
        <v>386</v>
      </c>
      <c r="K374" s="97" t="s">
        <v>386</v>
      </c>
      <c r="L374" s="97" t="s">
        <v>386</v>
      </c>
      <c r="M374" s="98">
        <f t="shared" si="31"/>
        <v>3.0000000000000027E-2</v>
      </c>
      <c r="N374" s="97"/>
    </row>
    <row r="375" spans="1:14">
      <c r="A375" t="s">
        <v>255</v>
      </c>
      <c r="B375" t="s">
        <v>199</v>
      </c>
      <c r="C375" t="s">
        <v>200</v>
      </c>
      <c r="D375" s="88">
        <f>IFERROR(IF(ISNUMBER(VLOOKUP($A375,PairList!$A$1:$C$104,2,0)),VLOOKUP($A375,PairList!$A$1:$C$104,2,0),INDEX('Feasibility Factor'!$D$5:$F$144,MATCH(VLOOKUP($A375,PairList!$A$1:$C$104,2,0),'Feasibility Factor'!$C$5:$C$144,0),MATCH($B375,'Feasibility Factor'!$D$3:$F$3,0))),"")</f>
        <v>1</v>
      </c>
      <c r="E375" s="131">
        <f t="shared" si="33"/>
        <v>0.97</v>
      </c>
      <c r="F375" s="88">
        <f t="shared" si="27"/>
        <v>3.0000000000000027E-2</v>
      </c>
      <c r="G375" s="89" t="str">
        <f t="shared" si="28"/>
        <v/>
      </c>
      <c r="H375" s="96" t="str">
        <f t="shared" si="29"/>
        <v>Multi-Family</v>
      </c>
      <c r="I375" s="97" t="str">
        <f t="shared" si="30"/>
        <v>E</v>
      </c>
      <c r="J375" s="97" t="s">
        <v>386</v>
      </c>
      <c r="K375" s="97" t="s">
        <v>386</v>
      </c>
      <c r="L375" s="97" t="s">
        <v>386</v>
      </c>
      <c r="M375" s="98">
        <f t="shared" si="31"/>
        <v>3.0000000000000027E-2</v>
      </c>
      <c r="N375" s="97"/>
    </row>
    <row r="376" spans="1:14">
      <c r="A376" t="s">
        <v>255</v>
      </c>
      <c r="B376" t="s">
        <v>316</v>
      </c>
      <c r="C376" t="s">
        <v>200</v>
      </c>
      <c r="D376" s="88">
        <f>IFERROR(IF(ISNUMBER(VLOOKUP($A376,PairList!$A$1:$C$104,2,0)),VLOOKUP($A376,PairList!$A$1:$C$104,2,0),INDEX('Feasibility Factor'!$D$5:$F$144,MATCH(VLOOKUP($A376,PairList!$A$1:$C$104,2,0),'Feasibility Factor'!$C$5:$C$144,0),MATCH($B376,'Feasibility Factor'!$D$3:$F$3,0))),"")</f>
        <v>1</v>
      </c>
      <c r="E376" s="131">
        <f t="shared" si="33"/>
        <v>0.97</v>
      </c>
      <c r="F376" s="88">
        <f t="shared" si="27"/>
        <v>3.0000000000000027E-2</v>
      </c>
      <c r="G376" s="89" t="str">
        <f t="shared" si="28"/>
        <v/>
      </c>
      <c r="H376" s="96" t="str">
        <f t="shared" si="29"/>
        <v>Manufactured Home</v>
      </c>
      <c r="I376" s="97" t="str">
        <f t="shared" si="30"/>
        <v>E</v>
      </c>
      <c r="J376" s="97" t="s">
        <v>386</v>
      </c>
      <c r="K376" s="97" t="s">
        <v>386</v>
      </c>
      <c r="L376" s="97" t="s">
        <v>386</v>
      </c>
      <c r="M376" s="98">
        <f t="shared" si="31"/>
        <v>3.0000000000000027E-2</v>
      </c>
      <c r="N376" s="97"/>
    </row>
    <row r="377" spans="1:14">
      <c r="A377" t="s">
        <v>255</v>
      </c>
      <c r="B377" t="s">
        <v>88</v>
      </c>
      <c r="C377" t="s">
        <v>201</v>
      </c>
      <c r="D377" s="88">
        <f>IFERROR(IF(ISNUMBER(VLOOKUP($A377,PairList!$A$1:$C$104,2,0)),VLOOKUP($A377,PairList!$A$1:$C$104,2,0),INDEX('Feasibility Factor'!$D$5:$F$144,MATCH(VLOOKUP($A377,PairList!$A$1:$C$104,2,0),'Feasibility Factor'!$C$5:$C$144,0),MATCH($B377,'Feasibility Factor'!$D$3:$F$3,0))),"")</f>
        <v>1</v>
      </c>
      <c r="E377" s="131">
        <f t="shared" si="33"/>
        <v>0.97</v>
      </c>
      <c r="F377" s="88">
        <f t="shared" si="27"/>
        <v>3.0000000000000027E-2</v>
      </c>
      <c r="G377" s="89" t="str">
        <f t="shared" si="28"/>
        <v/>
      </c>
      <c r="H377" s="96" t="str">
        <f t="shared" si="29"/>
        <v>Single-Family</v>
      </c>
      <c r="I377" s="97" t="str">
        <f t="shared" si="30"/>
        <v>N</v>
      </c>
      <c r="J377" s="97" t="s">
        <v>386</v>
      </c>
      <c r="K377" s="97" t="s">
        <v>386</v>
      </c>
      <c r="L377" s="97" t="s">
        <v>386</v>
      </c>
      <c r="M377" s="98">
        <f t="shared" si="31"/>
        <v>3.0000000000000027E-2</v>
      </c>
      <c r="N377" s="97"/>
    </row>
    <row r="378" spans="1:14">
      <c r="A378" t="s">
        <v>255</v>
      </c>
      <c r="B378" t="s">
        <v>199</v>
      </c>
      <c r="C378" t="s">
        <v>201</v>
      </c>
      <c r="D378" s="88">
        <f>IFERROR(IF(ISNUMBER(VLOOKUP($A378,PairList!$A$1:$C$104,2,0)),VLOOKUP($A378,PairList!$A$1:$C$104,2,0),INDEX('Feasibility Factor'!$D$5:$F$144,MATCH(VLOOKUP($A378,PairList!$A$1:$C$104,2,0),'Feasibility Factor'!$C$5:$C$144,0),MATCH($B378,'Feasibility Factor'!$D$3:$F$3,0))),"")</f>
        <v>1</v>
      </c>
      <c r="E378" s="131">
        <f t="shared" si="33"/>
        <v>0.97</v>
      </c>
      <c r="F378" s="88">
        <f t="shared" si="27"/>
        <v>3.0000000000000027E-2</v>
      </c>
      <c r="G378" s="89" t="str">
        <f t="shared" si="28"/>
        <v/>
      </c>
      <c r="H378" s="96" t="str">
        <f t="shared" si="29"/>
        <v>Multi-Family</v>
      </c>
      <c r="I378" s="97" t="str">
        <f t="shared" si="30"/>
        <v>N</v>
      </c>
      <c r="J378" s="97" t="s">
        <v>386</v>
      </c>
      <c r="K378" s="97" t="s">
        <v>386</v>
      </c>
      <c r="L378" s="97" t="s">
        <v>386</v>
      </c>
      <c r="M378" s="98">
        <f t="shared" si="31"/>
        <v>3.0000000000000027E-2</v>
      </c>
      <c r="N378" s="97"/>
    </row>
    <row r="379" spans="1:14">
      <c r="A379" t="s">
        <v>255</v>
      </c>
      <c r="B379" t="s">
        <v>316</v>
      </c>
      <c r="C379" t="s">
        <v>201</v>
      </c>
      <c r="D379" s="88">
        <f>IFERROR(IF(ISNUMBER(VLOOKUP($A379,PairList!$A$1:$C$104,2,0)),VLOOKUP($A379,PairList!$A$1:$C$104,2,0),INDEX('Feasibility Factor'!$D$5:$F$144,MATCH(VLOOKUP($A379,PairList!$A$1:$C$104,2,0),'Feasibility Factor'!$C$5:$C$144,0),MATCH($B379,'Feasibility Factor'!$D$3:$F$3,0))),"")</f>
        <v>1</v>
      </c>
      <c r="E379" s="131">
        <f t="shared" si="33"/>
        <v>0.97</v>
      </c>
      <c r="F379" s="88">
        <f t="shared" si="27"/>
        <v>3.0000000000000027E-2</v>
      </c>
      <c r="G379" s="89" t="str">
        <f t="shared" si="28"/>
        <v/>
      </c>
      <c r="H379" s="96" t="str">
        <f t="shared" si="29"/>
        <v>Manufactured Home</v>
      </c>
      <c r="I379" s="97" t="str">
        <f t="shared" si="30"/>
        <v>N</v>
      </c>
      <c r="J379" s="97" t="s">
        <v>386</v>
      </c>
      <c r="K379" s="97" t="s">
        <v>386</v>
      </c>
      <c r="L379" s="97" t="s">
        <v>386</v>
      </c>
      <c r="M379" s="98">
        <f t="shared" si="31"/>
        <v>3.0000000000000027E-2</v>
      </c>
      <c r="N379" s="97"/>
    </row>
    <row r="380" spans="1:14">
      <c r="A380" t="s">
        <v>257</v>
      </c>
      <c r="B380" t="s">
        <v>88</v>
      </c>
      <c r="C380" t="s">
        <v>196</v>
      </c>
      <c r="D380" s="88">
        <f>IFERROR(IF(ISNUMBER(VLOOKUP($A380,PairList!$A$1:$C$104,2,0)),VLOOKUP($A380,PairList!$A$1:$C$104,2,0),INDEX('Feasibility Factor'!$D$5:$F$144,MATCH(VLOOKUP($A380,PairList!$A$1:$C$104,2,0),'Feasibility Factor'!$C$5:$C$144,0),MATCH($B380,'Feasibility Factor'!$D$3:$F$3,0))),"")</f>
        <v>1</v>
      </c>
      <c r="E380" s="131">
        <f t="shared" si="33"/>
        <v>0.97</v>
      </c>
      <c r="F380" s="88">
        <f t="shared" si="27"/>
        <v>3.0000000000000027E-2</v>
      </c>
      <c r="G380" s="89" t="str">
        <f t="shared" si="28"/>
        <v/>
      </c>
      <c r="H380" s="96" t="str">
        <f t="shared" si="29"/>
        <v>Single-Family</v>
      </c>
      <c r="I380" s="97" t="str">
        <f t="shared" si="30"/>
        <v>B</v>
      </c>
      <c r="J380" s="97" t="s">
        <v>386</v>
      </c>
      <c r="K380" s="97" t="s">
        <v>386</v>
      </c>
      <c r="L380" s="97" t="s">
        <v>386</v>
      </c>
      <c r="M380" s="98">
        <f t="shared" si="31"/>
        <v>3.0000000000000027E-2</v>
      </c>
      <c r="N380" s="97"/>
    </row>
    <row r="381" spans="1:14">
      <c r="A381" t="s">
        <v>257</v>
      </c>
      <c r="B381" t="s">
        <v>199</v>
      </c>
      <c r="C381" t="s">
        <v>196</v>
      </c>
      <c r="D381" s="88">
        <f>IFERROR(IF(ISNUMBER(VLOOKUP($A381,PairList!$A$1:$C$104,2,0)),VLOOKUP($A381,PairList!$A$1:$C$104,2,0),INDEX('Feasibility Factor'!$D$5:$F$144,MATCH(VLOOKUP($A381,PairList!$A$1:$C$104,2,0),'Feasibility Factor'!$C$5:$C$144,0),MATCH($B381,'Feasibility Factor'!$D$3:$F$3,0))),"")</f>
        <v>1</v>
      </c>
      <c r="E381" s="131">
        <f t="shared" si="33"/>
        <v>0.97</v>
      </c>
      <c r="F381" s="88">
        <f t="shared" si="27"/>
        <v>3.0000000000000027E-2</v>
      </c>
      <c r="G381" s="89" t="str">
        <f t="shared" si="28"/>
        <v/>
      </c>
      <c r="H381" s="96" t="str">
        <f t="shared" si="29"/>
        <v>Multi-Family</v>
      </c>
      <c r="I381" s="97" t="str">
        <f t="shared" si="30"/>
        <v>B</v>
      </c>
      <c r="J381" s="97" t="s">
        <v>386</v>
      </c>
      <c r="K381" s="97" t="s">
        <v>386</v>
      </c>
      <c r="L381" s="97" t="s">
        <v>386</v>
      </c>
      <c r="M381" s="98">
        <f t="shared" si="31"/>
        <v>3.0000000000000027E-2</v>
      </c>
      <c r="N381" s="97"/>
    </row>
    <row r="382" spans="1:14">
      <c r="A382" t="s">
        <v>257</v>
      </c>
      <c r="B382" t="s">
        <v>316</v>
      </c>
      <c r="C382" t="s">
        <v>196</v>
      </c>
      <c r="D382" s="88">
        <f>IFERROR(IF(ISNUMBER(VLOOKUP($A382,PairList!$A$1:$C$104,2,0)),VLOOKUP($A382,PairList!$A$1:$C$104,2,0),INDEX('Feasibility Factor'!$D$5:$F$144,MATCH(VLOOKUP($A382,PairList!$A$1:$C$104,2,0),'Feasibility Factor'!$C$5:$C$144,0),MATCH($B382,'Feasibility Factor'!$D$3:$F$3,0))),"")</f>
        <v>1</v>
      </c>
      <c r="E382" s="131">
        <f t="shared" si="33"/>
        <v>0.97</v>
      </c>
      <c r="F382" s="88">
        <f t="shared" si="27"/>
        <v>3.0000000000000027E-2</v>
      </c>
      <c r="G382" s="89" t="str">
        <f t="shared" si="28"/>
        <v/>
      </c>
      <c r="H382" s="96" t="str">
        <f t="shared" si="29"/>
        <v>Manufactured Home</v>
      </c>
      <c r="I382" s="97" t="str">
        <f t="shared" si="30"/>
        <v>B</v>
      </c>
      <c r="J382" s="97" t="s">
        <v>386</v>
      </c>
      <c r="K382" s="97" t="s">
        <v>386</v>
      </c>
      <c r="L382" s="97" t="s">
        <v>386</v>
      </c>
      <c r="M382" s="98">
        <f t="shared" si="31"/>
        <v>3.0000000000000027E-2</v>
      </c>
      <c r="N382" s="97"/>
    </row>
    <row r="383" spans="1:14">
      <c r="A383" t="s">
        <v>257</v>
      </c>
      <c r="B383" t="s">
        <v>88</v>
      </c>
      <c r="C383" t="s">
        <v>200</v>
      </c>
      <c r="D383" s="88">
        <f>IFERROR(IF(ISNUMBER(VLOOKUP($A383,PairList!$A$1:$C$104,2,0)),VLOOKUP($A383,PairList!$A$1:$C$104,2,0),INDEX('Feasibility Factor'!$D$5:$F$144,MATCH(VLOOKUP($A383,PairList!$A$1:$C$104,2,0),'Feasibility Factor'!$C$5:$C$144,0),MATCH($B383,'Feasibility Factor'!$D$3:$F$3,0))),"")</f>
        <v>1</v>
      </c>
      <c r="E383" s="131">
        <f t="shared" si="33"/>
        <v>0.97</v>
      </c>
      <c r="F383" s="88">
        <f t="shared" si="27"/>
        <v>3.0000000000000027E-2</v>
      </c>
      <c r="G383" s="89" t="str">
        <f t="shared" si="28"/>
        <v/>
      </c>
      <c r="H383" s="96" t="str">
        <f t="shared" si="29"/>
        <v>Single-Family</v>
      </c>
      <c r="I383" s="97" t="str">
        <f t="shared" si="30"/>
        <v>E</v>
      </c>
      <c r="J383" s="97" t="s">
        <v>386</v>
      </c>
      <c r="K383" s="97" t="s">
        <v>386</v>
      </c>
      <c r="L383" s="97" t="s">
        <v>386</v>
      </c>
      <c r="M383" s="98">
        <f t="shared" si="31"/>
        <v>3.0000000000000027E-2</v>
      </c>
      <c r="N383" s="97"/>
    </row>
    <row r="384" spans="1:14">
      <c r="A384" t="s">
        <v>257</v>
      </c>
      <c r="B384" t="s">
        <v>199</v>
      </c>
      <c r="C384" t="s">
        <v>200</v>
      </c>
      <c r="D384" s="88">
        <f>IFERROR(IF(ISNUMBER(VLOOKUP($A384,PairList!$A$1:$C$104,2,0)),VLOOKUP($A384,PairList!$A$1:$C$104,2,0),INDEX('Feasibility Factor'!$D$5:$F$144,MATCH(VLOOKUP($A384,PairList!$A$1:$C$104,2,0),'Feasibility Factor'!$C$5:$C$144,0),MATCH($B384,'Feasibility Factor'!$D$3:$F$3,0))),"")</f>
        <v>1</v>
      </c>
      <c r="E384" s="131">
        <f t="shared" si="33"/>
        <v>0.97</v>
      </c>
      <c r="F384" s="88">
        <f t="shared" si="27"/>
        <v>3.0000000000000027E-2</v>
      </c>
      <c r="G384" s="89" t="str">
        <f t="shared" si="28"/>
        <v/>
      </c>
      <c r="H384" s="96" t="str">
        <f t="shared" si="29"/>
        <v>Multi-Family</v>
      </c>
      <c r="I384" s="97" t="str">
        <f t="shared" si="30"/>
        <v>E</v>
      </c>
      <c r="J384" s="97" t="s">
        <v>386</v>
      </c>
      <c r="K384" s="97" t="s">
        <v>386</v>
      </c>
      <c r="L384" s="97" t="s">
        <v>386</v>
      </c>
      <c r="M384" s="98">
        <f t="shared" si="31"/>
        <v>3.0000000000000027E-2</v>
      </c>
      <c r="N384" s="97"/>
    </row>
    <row r="385" spans="1:14">
      <c r="A385" t="s">
        <v>257</v>
      </c>
      <c r="B385" t="s">
        <v>316</v>
      </c>
      <c r="C385" t="s">
        <v>200</v>
      </c>
      <c r="D385" s="88">
        <f>IFERROR(IF(ISNUMBER(VLOOKUP($A385,PairList!$A$1:$C$104,2,0)),VLOOKUP($A385,PairList!$A$1:$C$104,2,0),INDEX('Feasibility Factor'!$D$5:$F$144,MATCH(VLOOKUP($A385,PairList!$A$1:$C$104,2,0),'Feasibility Factor'!$C$5:$C$144,0),MATCH($B385,'Feasibility Factor'!$D$3:$F$3,0))),"")</f>
        <v>1</v>
      </c>
      <c r="E385" s="131">
        <f t="shared" si="33"/>
        <v>0.97</v>
      </c>
      <c r="F385" s="88">
        <f t="shared" si="27"/>
        <v>3.0000000000000027E-2</v>
      </c>
      <c r="G385" s="89" t="str">
        <f t="shared" si="28"/>
        <v/>
      </c>
      <c r="H385" s="96" t="str">
        <f t="shared" si="29"/>
        <v>Manufactured Home</v>
      </c>
      <c r="I385" s="97" t="str">
        <f t="shared" si="30"/>
        <v>E</v>
      </c>
      <c r="J385" s="97" t="s">
        <v>386</v>
      </c>
      <c r="K385" s="97" t="s">
        <v>386</v>
      </c>
      <c r="L385" s="97" t="s">
        <v>386</v>
      </c>
      <c r="M385" s="98">
        <f t="shared" si="31"/>
        <v>3.0000000000000027E-2</v>
      </c>
      <c r="N385" s="97"/>
    </row>
    <row r="386" spans="1:14">
      <c r="A386" t="s">
        <v>257</v>
      </c>
      <c r="B386" t="s">
        <v>88</v>
      </c>
      <c r="C386" t="s">
        <v>201</v>
      </c>
      <c r="D386" s="88">
        <f>IFERROR(IF(ISNUMBER(VLOOKUP($A386,PairList!$A$1:$C$104,2,0)),VLOOKUP($A386,PairList!$A$1:$C$104,2,0),INDEX('Feasibility Factor'!$D$5:$F$144,MATCH(VLOOKUP($A386,PairList!$A$1:$C$104,2,0),'Feasibility Factor'!$C$5:$C$144,0),MATCH($B386,'Feasibility Factor'!$D$3:$F$3,0))),"")</f>
        <v>1</v>
      </c>
      <c r="E386" s="131">
        <f t="shared" si="33"/>
        <v>0.97</v>
      </c>
      <c r="F386" s="88">
        <f t="shared" si="27"/>
        <v>3.0000000000000027E-2</v>
      </c>
      <c r="G386" s="89" t="str">
        <f t="shared" si="28"/>
        <v/>
      </c>
      <c r="H386" s="96" t="str">
        <f t="shared" si="29"/>
        <v>Single-Family</v>
      </c>
      <c r="I386" s="97" t="str">
        <f t="shared" si="30"/>
        <v>N</v>
      </c>
      <c r="J386" s="97" t="s">
        <v>386</v>
      </c>
      <c r="K386" s="97" t="s">
        <v>386</v>
      </c>
      <c r="L386" s="97" t="s">
        <v>386</v>
      </c>
      <c r="M386" s="98">
        <f t="shared" si="31"/>
        <v>3.0000000000000027E-2</v>
      </c>
      <c r="N386" s="97"/>
    </row>
    <row r="387" spans="1:14">
      <c r="A387" t="s">
        <v>257</v>
      </c>
      <c r="B387" t="s">
        <v>199</v>
      </c>
      <c r="C387" t="s">
        <v>201</v>
      </c>
      <c r="D387" s="88">
        <f>IFERROR(IF(ISNUMBER(VLOOKUP($A387,PairList!$A$1:$C$104,2,0)),VLOOKUP($A387,PairList!$A$1:$C$104,2,0),INDEX('Feasibility Factor'!$D$5:$F$144,MATCH(VLOOKUP($A387,PairList!$A$1:$C$104,2,0),'Feasibility Factor'!$C$5:$C$144,0),MATCH($B387,'Feasibility Factor'!$D$3:$F$3,0))),"")</f>
        <v>1</v>
      </c>
      <c r="E387" s="131">
        <f t="shared" si="33"/>
        <v>0.97</v>
      </c>
      <c r="F387" s="88">
        <f t="shared" ref="F387:F450" si="34">IFERROR($D387*(1-$E387),"")</f>
        <v>3.0000000000000027E-2</v>
      </c>
      <c r="G387" s="89" t="str">
        <f t="shared" ref="G387:G450" si="35">IF($A387&lt;&gt;"",IF($F387="","X",""),"")</f>
        <v/>
      </c>
      <c r="H387" s="96" t="str">
        <f t="shared" ref="H387:H450" si="36">IF($B387="Single Family","Single-Family",$B387)</f>
        <v>Multi-Family</v>
      </c>
      <c r="I387" s="97" t="str">
        <f t="shared" ref="I387:I450" si="37">IF(LEFT($C387,1)="T","B",LEFT($C387,1))</f>
        <v>N</v>
      </c>
      <c r="J387" s="97" t="s">
        <v>386</v>
      </c>
      <c r="K387" s="97" t="s">
        <v>386</v>
      </c>
      <c r="L387" s="97" t="s">
        <v>386</v>
      </c>
      <c r="M387" s="98">
        <f t="shared" ref="M387:M410" si="38">IF(AND($F387&lt;&gt;"",$L387&lt;&gt;""),MIN($F387,$L387),MAX($F387,$L387))</f>
        <v>3.0000000000000027E-2</v>
      </c>
      <c r="N387" s="97"/>
    </row>
    <row r="388" spans="1:14">
      <c r="A388" t="s">
        <v>257</v>
      </c>
      <c r="B388" t="s">
        <v>316</v>
      </c>
      <c r="C388" t="s">
        <v>201</v>
      </c>
      <c r="D388" s="88">
        <f>IFERROR(IF(ISNUMBER(VLOOKUP($A388,PairList!$A$1:$C$104,2,0)),VLOOKUP($A388,PairList!$A$1:$C$104,2,0),INDEX('Feasibility Factor'!$D$5:$F$144,MATCH(VLOOKUP($A388,PairList!$A$1:$C$104,2,0),'Feasibility Factor'!$C$5:$C$144,0),MATCH($B388,'Feasibility Factor'!$D$3:$F$3,0))),"")</f>
        <v>1</v>
      </c>
      <c r="E388" s="131">
        <f t="shared" si="33"/>
        <v>0.97</v>
      </c>
      <c r="F388" s="88">
        <f t="shared" si="34"/>
        <v>3.0000000000000027E-2</v>
      </c>
      <c r="G388" s="89" t="str">
        <f t="shared" si="35"/>
        <v/>
      </c>
      <c r="H388" s="96" t="str">
        <f t="shared" si="36"/>
        <v>Manufactured Home</v>
      </c>
      <c r="I388" s="97" t="str">
        <f t="shared" si="37"/>
        <v>N</v>
      </c>
      <c r="J388" s="97" t="s">
        <v>386</v>
      </c>
      <c r="K388" s="97" t="s">
        <v>386</v>
      </c>
      <c r="L388" s="97" t="s">
        <v>386</v>
      </c>
      <c r="M388" s="98">
        <f t="shared" si="38"/>
        <v>3.0000000000000027E-2</v>
      </c>
      <c r="N388" s="97"/>
    </row>
    <row r="389" spans="1:14">
      <c r="A389" t="s">
        <v>258</v>
      </c>
      <c r="B389" t="s">
        <v>88</v>
      </c>
      <c r="C389" t="s">
        <v>196</v>
      </c>
      <c r="D389" s="88">
        <f>IFERROR(IF(ISNUMBER(VLOOKUP($A389,PairList!$A$1:$C$104,2,0)),VLOOKUP($A389,PairList!$A$1:$C$104,2,0),INDEX('Feasibility Factor'!$D$5:$F$144,MATCH(VLOOKUP($A389,PairList!$A$1:$C$104,2,0),'Feasibility Factor'!$C$5:$C$144,0),MATCH($B389,'Feasibility Factor'!$D$3:$F$3,0))),"")</f>
        <v>1</v>
      </c>
      <c r="E389" s="131">
        <f t="shared" si="33"/>
        <v>0.97</v>
      </c>
      <c r="F389" s="88">
        <f t="shared" si="34"/>
        <v>3.0000000000000027E-2</v>
      </c>
      <c r="G389" s="89" t="str">
        <f t="shared" si="35"/>
        <v/>
      </c>
      <c r="H389" s="96" t="str">
        <f t="shared" si="36"/>
        <v>Single-Family</v>
      </c>
      <c r="I389" s="97" t="str">
        <f t="shared" si="37"/>
        <v>B</v>
      </c>
      <c r="J389" s="97" t="s">
        <v>386</v>
      </c>
      <c r="K389" s="97" t="s">
        <v>386</v>
      </c>
      <c r="L389" s="97" t="s">
        <v>386</v>
      </c>
      <c r="M389" s="98">
        <f t="shared" si="38"/>
        <v>3.0000000000000027E-2</v>
      </c>
      <c r="N389" s="97"/>
    </row>
    <row r="390" spans="1:14">
      <c r="A390" t="s">
        <v>258</v>
      </c>
      <c r="B390" t="s">
        <v>199</v>
      </c>
      <c r="C390" t="s">
        <v>196</v>
      </c>
      <c r="D390" s="88">
        <f>IFERROR(IF(ISNUMBER(VLOOKUP($A390,PairList!$A$1:$C$104,2,0)),VLOOKUP($A390,PairList!$A$1:$C$104,2,0),INDEX('Feasibility Factor'!$D$5:$F$144,MATCH(VLOOKUP($A390,PairList!$A$1:$C$104,2,0),'Feasibility Factor'!$C$5:$C$144,0),MATCH($B390,'Feasibility Factor'!$D$3:$F$3,0))),"")</f>
        <v>1</v>
      </c>
      <c r="E390" s="131">
        <f t="shared" si="33"/>
        <v>0.97</v>
      </c>
      <c r="F390" s="88">
        <f t="shared" si="34"/>
        <v>3.0000000000000027E-2</v>
      </c>
      <c r="G390" s="89" t="str">
        <f t="shared" si="35"/>
        <v/>
      </c>
      <c r="H390" s="96" t="str">
        <f t="shared" si="36"/>
        <v>Multi-Family</v>
      </c>
      <c r="I390" s="97" t="str">
        <f t="shared" si="37"/>
        <v>B</v>
      </c>
      <c r="J390" s="97" t="s">
        <v>386</v>
      </c>
      <c r="K390" s="97" t="s">
        <v>386</v>
      </c>
      <c r="L390" s="97" t="s">
        <v>386</v>
      </c>
      <c r="M390" s="98">
        <f t="shared" si="38"/>
        <v>3.0000000000000027E-2</v>
      </c>
      <c r="N390" s="97"/>
    </row>
    <row r="391" spans="1:14">
      <c r="A391" t="s">
        <v>258</v>
      </c>
      <c r="B391" t="s">
        <v>316</v>
      </c>
      <c r="C391" t="s">
        <v>196</v>
      </c>
      <c r="D391" s="88">
        <f>IFERROR(IF(ISNUMBER(VLOOKUP($A391,PairList!$A$1:$C$104,2,0)),VLOOKUP($A391,PairList!$A$1:$C$104,2,0),INDEX('Feasibility Factor'!$D$5:$F$144,MATCH(VLOOKUP($A391,PairList!$A$1:$C$104,2,0),'Feasibility Factor'!$C$5:$C$144,0),MATCH($B391,'Feasibility Factor'!$D$3:$F$3,0))),"")</f>
        <v>1</v>
      </c>
      <c r="E391" s="131">
        <f t="shared" si="33"/>
        <v>0.97</v>
      </c>
      <c r="F391" s="88">
        <f t="shared" si="34"/>
        <v>3.0000000000000027E-2</v>
      </c>
      <c r="G391" s="89" t="str">
        <f t="shared" si="35"/>
        <v/>
      </c>
      <c r="H391" s="96" t="str">
        <f t="shared" si="36"/>
        <v>Manufactured Home</v>
      </c>
      <c r="I391" s="97" t="str">
        <f t="shared" si="37"/>
        <v>B</v>
      </c>
      <c r="J391" s="97" t="s">
        <v>386</v>
      </c>
      <c r="K391" s="97" t="s">
        <v>386</v>
      </c>
      <c r="L391" s="97" t="s">
        <v>386</v>
      </c>
      <c r="M391" s="98">
        <f t="shared" si="38"/>
        <v>3.0000000000000027E-2</v>
      </c>
      <c r="N391" s="97"/>
    </row>
    <row r="392" spans="1:14">
      <c r="A392" t="s">
        <v>258</v>
      </c>
      <c r="B392" t="s">
        <v>88</v>
      </c>
      <c r="C392" t="s">
        <v>200</v>
      </c>
      <c r="D392" s="88">
        <f>IFERROR(IF(ISNUMBER(VLOOKUP($A392,PairList!$A$1:$C$104,2,0)),VLOOKUP($A392,PairList!$A$1:$C$104,2,0),INDEX('Feasibility Factor'!$D$5:$F$144,MATCH(VLOOKUP($A392,PairList!$A$1:$C$104,2,0),'Feasibility Factor'!$C$5:$C$144,0),MATCH($B392,'Feasibility Factor'!$D$3:$F$3,0))),"")</f>
        <v>1</v>
      </c>
      <c r="E392" s="131">
        <f t="shared" si="33"/>
        <v>0.97</v>
      </c>
      <c r="F392" s="88">
        <f t="shared" si="34"/>
        <v>3.0000000000000027E-2</v>
      </c>
      <c r="G392" s="89" t="str">
        <f t="shared" si="35"/>
        <v/>
      </c>
      <c r="H392" s="96" t="str">
        <f t="shared" si="36"/>
        <v>Single-Family</v>
      </c>
      <c r="I392" s="97" t="str">
        <f t="shared" si="37"/>
        <v>E</v>
      </c>
      <c r="J392" s="97" t="s">
        <v>386</v>
      </c>
      <c r="K392" s="97" t="s">
        <v>386</v>
      </c>
      <c r="L392" s="97" t="s">
        <v>386</v>
      </c>
      <c r="M392" s="98">
        <f t="shared" si="38"/>
        <v>3.0000000000000027E-2</v>
      </c>
      <c r="N392" s="97"/>
    </row>
    <row r="393" spans="1:14">
      <c r="A393" t="s">
        <v>258</v>
      </c>
      <c r="B393" t="s">
        <v>199</v>
      </c>
      <c r="C393" t="s">
        <v>200</v>
      </c>
      <c r="D393" s="88">
        <f>IFERROR(IF(ISNUMBER(VLOOKUP($A393,PairList!$A$1:$C$104,2,0)),VLOOKUP($A393,PairList!$A$1:$C$104,2,0),INDEX('Feasibility Factor'!$D$5:$F$144,MATCH(VLOOKUP($A393,PairList!$A$1:$C$104,2,0),'Feasibility Factor'!$C$5:$C$144,0),MATCH($B393,'Feasibility Factor'!$D$3:$F$3,0))),"")</f>
        <v>1</v>
      </c>
      <c r="E393" s="131">
        <f t="shared" si="33"/>
        <v>0.97</v>
      </c>
      <c r="F393" s="88">
        <f t="shared" si="34"/>
        <v>3.0000000000000027E-2</v>
      </c>
      <c r="G393" s="89" t="str">
        <f t="shared" si="35"/>
        <v/>
      </c>
      <c r="H393" s="96" t="str">
        <f t="shared" si="36"/>
        <v>Multi-Family</v>
      </c>
      <c r="I393" s="97" t="str">
        <f t="shared" si="37"/>
        <v>E</v>
      </c>
      <c r="J393" s="97" t="s">
        <v>386</v>
      </c>
      <c r="K393" s="97" t="s">
        <v>386</v>
      </c>
      <c r="L393" s="97" t="s">
        <v>386</v>
      </c>
      <c r="M393" s="98">
        <f t="shared" si="38"/>
        <v>3.0000000000000027E-2</v>
      </c>
      <c r="N393" s="97"/>
    </row>
    <row r="394" spans="1:14">
      <c r="A394" t="s">
        <v>258</v>
      </c>
      <c r="B394" t="s">
        <v>316</v>
      </c>
      <c r="C394" t="s">
        <v>200</v>
      </c>
      <c r="D394" s="88">
        <f>IFERROR(IF(ISNUMBER(VLOOKUP($A394,PairList!$A$1:$C$104,2,0)),VLOOKUP($A394,PairList!$A$1:$C$104,2,0),INDEX('Feasibility Factor'!$D$5:$F$144,MATCH(VLOOKUP($A394,PairList!$A$1:$C$104,2,0),'Feasibility Factor'!$C$5:$C$144,0),MATCH($B394,'Feasibility Factor'!$D$3:$F$3,0))),"")</f>
        <v>1</v>
      </c>
      <c r="E394" s="131">
        <f t="shared" si="33"/>
        <v>0.97</v>
      </c>
      <c r="F394" s="88">
        <f t="shared" si="34"/>
        <v>3.0000000000000027E-2</v>
      </c>
      <c r="G394" s="89" t="str">
        <f t="shared" si="35"/>
        <v/>
      </c>
      <c r="H394" s="96" t="str">
        <f t="shared" si="36"/>
        <v>Manufactured Home</v>
      </c>
      <c r="I394" s="97" t="str">
        <f t="shared" si="37"/>
        <v>E</v>
      </c>
      <c r="J394" s="97" t="s">
        <v>386</v>
      </c>
      <c r="K394" s="97" t="s">
        <v>386</v>
      </c>
      <c r="L394" s="97" t="s">
        <v>386</v>
      </c>
      <c r="M394" s="98">
        <f t="shared" si="38"/>
        <v>3.0000000000000027E-2</v>
      </c>
      <c r="N394" s="97"/>
    </row>
    <row r="395" spans="1:14">
      <c r="A395" t="s">
        <v>258</v>
      </c>
      <c r="B395" t="s">
        <v>88</v>
      </c>
      <c r="C395" t="s">
        <v>201</v>
      </c>
      <c r="D395" s="88">
        <f>IFERROR(IF(ISNUMBER(VLOOKUP($A395,PairList!$A$1:$C$104,2,0)),VLOOKUP($A395,PairList!$A$1:$C$104,2,0),INDEX('Feasibility Factor'!$D$5:$F$144,MATCH(VLOOKUP($A395,PairList!$A$1:$C$104,2,0),'Feasibility Factor'!$C$5:$C$144,0),MATCH($B395,'Feasibility Factor'!$D$3:$F$3,0))),"")</f>
        <v>1</v>
      </c>
      <c r="E395" s="131">
        <f t="shared" si="33"/>
        <v>0.97</v>
      </c>
      <c r="F395" s="88">
        <f t="shared" si="34"/>
        <v>3.0000000000000027E-2</v>
      </c>
      <c r="G395" s="89" t="str">
        <f t="shared" si="35"/>
        <v/>
      </c>
      <c r="H395" s="96" t="str">
        <f t="shared" si="36"/>
        <v>Single-Family</v>
      </c>
      <c r="I395" s="97" t="str">
        <f t="shared" si="37"/>
        <v>N</v>
      </c>
      <c r="J395" s="97" t="s">
        <v>386</v>
      </c>
      <c r="K395" s="97" t="s">
        <v>386</v>
      </c>
      <c r="L395" s="97" t="s">
        <v>386</v>
      </c>
      <c r="M395" s="98">
        <f t="shared" si="38"/>
        <v>3.0000000000000027E-2</v>
      </c>
      <c r="N395" s="97"/>
    </row>
    <row r="396" spans="1:14">
      <c r="A396" t="s">
        <v>258</v>
      </c>
      <c r="B396" t="s">
        <v>199</v>
      </c>
      <c r="C396" t="s">
        <v>201</v>
      </c>
      <c r="D396" s="88">
        <f>IFERROR(IF(ISNUMBER(VLOOKUP($A396,PairList!$A$1:$C$104,2,0)),VLOOKUP($A396,PairList!$A$1:$C$104,2,0),INDEX('Feasibility Factor'!$D$5:$F$144,MATCH(VLOOKUP($A396,PairList!$A$1:$C$104,2,0),'Feasibility Factor'!$C$5:$C$144,0),MATCH($B396,'Feasibility Factor'!$D$3:$F$3,0))),"")</f>
        <v>1</v>
      </c>
      <c r="E396" s="131">
        <f t="shared" si="33"/>
        <v>0.97</v>
      </c>
      <c r="F396" s="88">
        <f t="shared" si="34"/>
        <v>3.0000000000000027E-2</v>
      </c>
      <c r="G396" s="89" t="str">
        <f t="shared" si="35"/>
        <v/>
      </c>
      <c r="H396" s="96" t="str">
        <f t="shared" si="36"/>
        <v>Multi-Family</v>
      </c>
      <c r="I396" s="97" t="str">
        <f t="shared" si="37"/>
        <v>N</v>
      </c>
      <c r="J396" s="97" t="s">
        <v>386</v>
      </c>
      <c r="K396" s="97" t="s">
        <v>386</v>
      </c>
      <c r="L396" s="97" t="s">
        <v>386</v>
      </c>
      <c r="M396" s="98">
        <f t="shared" si="38"/>
        <v>3.0000000000000027E-2</v>
      </c>
      <c r="N396" s="97"/>
    </row>
    <row r="397" spans="1:14">
      <c r="A397" t="s">
        <v>258</v>
      </c>
      <c r="B397" t="s">
        <v>316</v>
      </c>
      <c r="C397" t="s">
        <v>201</v>
      </c>
      <c r="D397" s="88">
        <f>IFERROR(IF(ISNUMBER(VLOOKUP($A397,PairList!$A$1:$C$104,2,0)),VLOOKUP($A397,PairList!$A$1:$C$104,2,0),INDEX('Feasibility Factor'!$D$5:$F$144,MATCH(VLOOKUP($A397,PairList!$A$1:$C$104,2,0),'Feasibility Factor'!$C$5:$C$144,0),MATCH($B397,'Feasibility Factor'!$D$3:$F$3,0))),"")</f>
        <v>1</v>
      </c>
      <c r="E397" s="131">
        <f t="shared" si="33"/>
        <v>0.97</v>
      </c>
      <c r="F397" s="88">
        <f t="shared" si="34"/>
        <v>3.0000000000000027E-2</v>
      </c>
      <c r="G397" s="89" t="str">
        <f t="shared" si="35"/>
        <v/>
      </c>
      <c r="H397" s="96" t="str">
        <f t="shared" si="36"/>
        <v>Manufactured Home</v>
      </c>
      <c r="I397" s="97" t="str">
        <f t="shared" si="37"/>
        <v>N</v>
      </c>
      <c r="J397" s="97" t="s">
        <v>386</v>
      </c>
      <c r="K397" s="97" t="s">
        <v>386</v>
      </c>
      <c r="L397" s="97" t="s">
        <v>386</v>
      </c>
      <c r="M397" s="98">
        <f t="shared" si="38"/>
        <v>3.0000000000000027E-2</v>
      </c>
      <c r="N397" s="97"/>
    </row>
    <row r="398" spans="1:14">
      <c r="A398" t="s">
        <v>259</v>
      </c>
      <c r="B398" t="s">
        <v>88</v>
      </c>
      <c r="C398" t="s">
        <v>196</v>
      </c>
      <c r="D398" s="131">
        <v>1</v>
      </c>
      <c r="E398" s="131">
        <f>75%-22%-3%</f>
        <v>0.5</v>
      </c>
      <c r="F398" s="88">
        <f t="shared" si="34"/>
        <v>0.5</v>
      </c>
      <c r="G398" s="89" t="str">
        <f t="shared" si="35"/>
        <v/>
      </c>
      <c r="H398" s="96" t="str">
        <f t="shared" si="36"/>
        <v>Single-Family</v>
      </c>
      <c r="I398" s="97" t="str">
        <f t="shared" si="37"/>
        <v>B</v>
      </c>
      <c r="J398" s="97" t="s">
        <v>386</v>
      </c>
      <c r="K398" s="97" t="s">
        <v>386</v>
      </c>
      <c r="L398" s="97" t="s">
        <v>386</v>
      </c>
      <c r="M398" s="98">
        <f t="shared" si="38"/>
        <v>0.5</v>
      </c>
      <c r="N398" s="97"/>
    </row>
    <row r="399" spans="1:14">
      <c r="A399" t="s">
        <v>259</v>
      </c>
      <c r="B399" t="s">
        <v>199</v>
      </c>
      <c r="C399" t="s">
        <v>196</v>
      </c>
      <c r="D399" s="131">
        <v>1</v>
      </c>
      <c r="E399" s="131">
        <f t="shared" ref="E399:E406" si="39">75%-22%-3%</f>
        <v>0.5</v>
      </c>
      <c r="F399" s="88">
        <f t="shared" si="34"/>
        <v>0.5</v>
      </c>
      <c r="G399" s="89" t="str">
        <f t="shared" si="35"/>
        <v/>
      </c>
      <c r="H399" s="96" t="str">
        <f t="shared" si="36"/>
        <v>Multi-Family</v>
      </c>
      <c r="I399" s="97" t="str">
        <f t="shared" si="37"/>
        <v>B</v>
      </c>
      <c r="J399" s="97" t="s">
        <v>386</v>
      </c>
      <c r="K399" s="97" t="s">
        <v>386</v>
      </c>
      <c r="L399" s="97" t="s">
        <v>386</v>
      </c>
      <c r="M399" s="98">
        <f t="shared" si="38"/>
        <v>0.5</v>
      </c>
      <c r="N399" s="97"/>
    </row>
    <row r="400" spans="1:14">
      <c r="A400" t="s">
        <v>259</v>
      </c>
      <c r="B400" t="s">
        <v>316</v>
      </c>
      <c r="C400" t="s">
        <v>196</v>
      </c>
      <c r="D400" s="131">
        <v>1</v>
      </c>
      <c r="E400" s="131">
        <f t="shared" si="39"/>
        <v>0.5</v>
      </c>
      <c r="F400" s="88">
        <f t="shared" si="34"/>
        <v>0.5</v>
      </c>
      <c r="G400" s="89" t="str">
        <f t="shared" si="35"/>
        <v/>
      </c>
      <c r="H400" s="96" t="str">
        <f t="shared" si="36"/>
        <v>Manufactured Home</v>
      </c>
      <c r="I400" s="97" t="str">
        <f t="shared" si="37"/>
        <v>B</v>
      </c>
      <c r="J400" s="97" t="s">
        <v>386</v>
      </c>
      <c r="K400" s="97" t="s">
        <v>386</v>
      </c>
      <c r="L400" s="97" t="s">
        <v>386</v>
      </c>
      <c r="M400" s="98">
        <f t="shared" si="38"/>
        <v>0.5</v>
      </c>
      <c r="N400" s="97"/>
    </row>
    <row r="401" spans="1:14">
      <c r="A401" t="s">
        <v>259</v>
      </c>
      <c r="B401" t="s">
        <v>88</v>
      </c>
      <c r="C401" t="s">
        <v>200</v>
      </c>
      <c r="D401" s="131">
        <v>1</v>
      </c>
      <c r="E401" s="131">
        <f t="shared" si="39"/>
        <v>0.5</v>
      </c>
      <c r="F401" s="88">
        <f t="shared" si="34"/>
        <v>0.5</v>
      </c>
      <c r="G401" s="89" t="str">
        <f t="shared" si="35"/>
        <v/>
      </c>
      <c r="H401" s="96" t="str">
        <f t="shared" si="36"/>
        <v>Single-Family</v>
      </c>
      <c r="I401" s="97" t="str">
        <f t="shared" si="37"/>
        <v>E</v>
      </c>
      <c r="J401" s="97" t="s">
        <v>386</v>
      </c>
      <c r="K401" s="97" t="s">
        <v>386</v>
      </c>
      <c r="L401" s="97" t="s">
        <v>386</v>
      </c>
      <c r="M401" s="98">
        <f t="shared" si="38"/>
        <v>0.5</v>
      </c>
      <c r="N401" s="97"/>
    </row>
    <row r="402" spans="1:14">
      <c r="A402" t="s">
        <v>259</v>
      </c>
      <c r="B402" t="s">
        <v>199</v>
      </c>
      <c r="C402" t="s">
        <v>200</v>
      </c>
      <c r="D402" s="131">
        <v>1</v>
      </c>
      <c r="E402" s="131">
        <f t="shared" si="39"/>
        <v>0.5</v>
      </c>
      <c r="F402" s="88">
        <f t="shared" si="34"/>
        <v>0.5</v>
      </c>
      <c r="G402" s="89" t="str">
        <f t="shared" si="35"/>
        <v/>
      </c>
      <c r="H402" s="96" t="str">
        <f t="shared" si="36"/>
        <v>Multi-Family</v>
      </c>
      <c r="I402" s="97" t="str">
        <f t="shared" si="37"/>
        <v>E</v>
      </c>
      <c r="J402" s="97" t="s">
        <v>386</v>
      </c>
      <c r="K402" s="97" t="s">
        <v>386</v>
      </c>
      <c r="L402" s="97" t="s">
        <v>386</v>
      </c>
      <c r="M402" s="98">
        <f t="shared" si="38"/>
        <v>0.5</v>
      </c>
      <c r="N402" s="97"/>
    </row>
    <row r="403" spans="1:14">
      <c r="A403" t="s">
        <v>259</v>
      </c>
      <c r="B403" t="s">
        <v>316</v>
      </c>
      <c r="C403" t="s">
        <v>200</v>
      </c>
      <c r="D403" s="131">
        <v>1</v>
      </c>
      <c r="E403" s="131">
        <f t="shared" si="39"/>
        <v>0.5</v>
      </c>
      <c r="F403" s="88">
        <f t="shared" si="34"/>
        <v>0.5</v>
      </c>
      <c r="G403" s="89" t="str">
        <f t="shared" si="35"/>
        <v/>
      </c>
      <c r="H403" s="96" t="str">
        <f t="shared" si="36"/>
        <v>Manufactured Home</v>
      </c>
      <c r="I403" s="97" t="str">
        <f t="shared" si="37"/>
        <v>E</v>
      </c>
      <c r="J403" s="97" t="s">
        <v>386</v>
      </c>
      <c r="K403" s="97" t="s">
        <v>386</v>
      </c>
      <c r="L403" s="97" t="s">
        <v>386</v>
      </c>
      <c r="M403" s="98">
        <f t="shared" si="38"/>
        <v>0.5</v>
      </c>
      <c r="N403" s="97"/>
    </row>
    <row r="404" spans="1:14">
      <c r="A404" t="s">
        <v>259</v>
      </c>
      <c r="B404" t="s">
        <v>88</v>
      </c>
      <c r="C404" t="s">
        <v>201</v>
      </c>
      <c r="D404" s="131">
        <v>1</v>
      </c>
      <c r="E404" s="131">
        <f t="shared" si="39"/>
        <v>0.5</v>
      </c>
      <c r="F404" s="88">
        <f t="shared" si="34"/>
        <v>0.5</v>
      </c>
      <c r="G404" s="89" t="str">
        <f t="shared" si="35"/>
        <v/>
      </c>
      <c r="H404" s="96" t="str">
        <f t="shared" si="36"/>
        <v>Single-Family</v>
      </c>
      <c r="I404" s="97" t="str">
        <f t="shared" si="37"/>
        <v>N</v>
      </c>
      <c r="J404" s="97" t="s">
        <v>386</v>
      </c>
      <c r="K404" s="97" t="s">
        <v>386</v>
      </c>
      <c r="L404" s="97" t="s">
        <v>386</v>
      </c>
      <c r="M404" s="98">
        <f t="shared" si="38"/>
        <v>0.5</v>
      </c>
      <c r="N404" s="97"/>
    </row>
    <row r="405" spans="1:14">
      <c r="A405" t="s">
        <v>259</v>
      </c>
      <c r="B405" t="s">
        <v>199</v>
      </c>
      <c r="C405" t="s">
        <v>201</v>
      </c>
      <c r="D405" s="131">
        <v>1</v>
      </c>
      <c r="E405" s="131">
        <f t="shared" si="39"/>
        <v>0.5</v>
      </c>
      <c r="F405" s="88">
        <f t="shared" si="34"/>
        <v>0.5</v>
      </c>
      <c r="G405" s="89" t="str">
        <f t="shared" si="35"/>
        <v/>
      </c>
      <c r="H405" s="96" t="str">
        <f t="shared" si="36"/>
        <v>Multi-Family</v>
      </c>
      <c r="I405" s="97" t="str">
        <f t="shared" si="37"/>
        <v>N</v>
      </c>
      <c r="J405" s="97" t="s">
        <v>386</v>
      </c>
      <c r="K405" s="97" t="s">
        <v>386</v>
      </c>
      <c r="L405" s="97" t="s">
        <v>386</v>
      </c>
      <c r="M405" s="98">
        <f t="shared" si="38"/>
        <v>0.5</v>
      </c>
      <c r="N405" s="97"/>
    </row>
    <row r="406" spans="1:14">
      <c r="A406" t="s">
        <v>259</v>
      </c>
      <c r="B406" t="s">
        <v>316</v>
      </c>
      <c r="C406" t="s">
        <v>201</v>
      </c>
      <c r="D406" s="131">
        <v>1</v>
      </c>
      <c r="E406" s="131">
        <f t="shared" si="39"/>
        <v>0.5</v>
      </c>
      <c r="F406" s="88">
        <f t="shared" si="34"/>
        <v>0.5</v>
      </c>
      <c r="G406" s="89" t="str">
        <f t="shared" si="35"/>
        <v/>
      </c>
      <c r="H406" s="96" t="str">
        <f t="shared" si="36"/>
        <v>Manufactured Home</v>
      </c>
      <c r="I406" s="97" t="str">
        <f t="shared" si="37"/>
        <v>N</v>
      </c>
      <c r="J406" s="97" t="s">
        <v>386</v>
      </c>
      <c r="K406" s="97" t="s">
        <v>386</v>
      </c>
      <c r="L406" s="97" t="s">
        <v>386</v>
      </c>
      <c r="M406" s="98">
        <f t="shared" si="38"/>
        <v>0.5</v>
      </c>
      <c r="N406" s="97"/>
    </row>
    <row r="407" spans="1:14">
      <c r="A407" t="s">
        <v>260</v>
      </c>
      <c r="B407" t="s">
        <v>88</v>
      </c>
      <c r="C407" t="s">
        <v>196</v>
      </c>
      <c r="D407" s="131">
        <v>1</v>
      </c>
      <c r="E407" s="131">
        <f>89%-10%-1%</f>
        <v>0.78</v>
      </c>
      <c r="F407" s="88">
        <f t="shared" si="34"/>
        <v>0.21999999999999997</v>
      </c>
      <c r="G407" s="89" t="str">
        <f t="shared" si="35"/>
        <v/>
      </c>
      <c r="H407" s="96" t="str">
        <f t="shared" si="36"/>
        <v>Single-Family</v>
      </c>
      <c r="I407" s="97" t="str">
        <f t="shared" si="37"/>
        <v>B</v>
      </c>
      <c r="J407" s="97" t="s">
        <v>386</v>
      </c>
      <c r="K407" s="97" t="s">
        <v>386</v>
      </c>
      <c r="L407" s="97" t="s">
        <v>386</v>
      </c>
      <c r="M407" s="98">
        <f t="shared" si="38"/>
        <v>0.21999999999999997</v>
      </c>
      <c r="N407" s="97"/>
    </row>
    <row r="408" spans="1:14">
      <c r="A408" t="s">
        <v>260</v>
      </c>
      <c r="B408" t="s">
        <v>199</v>
      </c>
      <c r="C408" t="s">
        <v>196</v>
      </c>
      <c r="D408" s="131">
        <v>1</v>
      </c>
      <c r="E408" s="131">
        <f t="shared" ref="E408:E415" si="40">89%-10%-1%</f>
        <v>0.78</v>
      </c>
      <c r="F408" s="88">
        <f t="shared" si="34"/>
        <v>0.21999999999999997</v>
      </c>
      <c r="G408" s="89" t="str">
        <f t="shared" si="35"/>
        <v/>
      </c>
      <c r="H408" s="96" t="str">
        <f t="shared" si="36"/>
        <v>Multi-Family</v>
      </c>
      <c r="I408" s="97" t="str">
        <f t="shared" si="37"/>
        <v>B</v>
      </c>
      <c r="J408" s="97" t="s">
        <v>386</v>
      </c>
      <c r="K408" s="97" t="s">
        <v>386</v>
      </c>
      <c r="L408" s="97" t="s">
        <v>386</v>
      </c>
      <c r="M408" s="98">
        <f t="shared" si="38"/>
        <v>0.21999999999999997</v>
      </c>
      <c r="N408" s="97"/>
    </row>
    <row r="409" spans="1:14">
      <c r="A409" t="s">
        <v>260</v>
      </c>
      <c r="B409" t="s">
        <v>316</v>
      </c>
      <c r="C409" t="s">
        <v>196</v>
      </c>
      <c r="D409" s="131">
        <v>1</v>
      </c>
      <c r="E409" s="131">
        <f t="shared" si="40"/>
        <v>0.78</v>
      </c>
      <c r="F409" s="88">
        <f t="shared" si="34"/>
        <v>0.21999999999999997</v>
      </c>
      <c r="G409" s="89" t="str">
        <f t="shared" si="35"/>
        <v/>
      </c>
      <c r="H409" s="96" t="str">
        <f t="shared" si="36"/>
        <v>Manufactured Home</v>
      </c>
      <c r="I409" s="97" t="str">
        <f t="shared" si="37"/>
        <v>B</v>
      </c>
      <c r="J409" s="97" t="s">
        <v>386</v>
      </c>
      <c r="K409" s="97" t="s">
        <v>386</v>
      </c>
      <c r="L409" s="97" t="s">
        <v>386</v>
      </c>
      <c r="M409" s="98">
        <f t="shared" si="38"/>
        <v>0.21999999999999997</v>
      </c>
      <c r="N409" s="97"/>
    </row>
    <row r="410" spans="1:14">
      <c r="A410" t="s">
        <v>260</v>
      </c>
      <c r="B410" t="s">
        <v>88</v>
      </c>
      <c r="C410" t="s">
        <v>200</v>
      </c>
      <c r="D410" s="131">
        <v>1</v>
      </c>
      <c r="E410" s="131">
        <f t="shared" si="40"/>
        <v>0.78</v>
      </c>
      <c r="F410" s="88">
        <f t="shared" si="34"/>
        <v>0.21999999999999997</v>
      </c>
      <c r="G410" s="89" t="str">
        <f t="shared" si="35"/>
        <v/>
      </c>
      <c r="H410" s="96" t="str">
        <f t="shared" si="36"/>
        <v>Single-Family</v>
      </c>
      <c r="I410" s="97" t="str">
        <f t="shared" si="37"/>
        <v>E</v>
      </c>
      <c r="J410" s="97" t="s">
        <v>386</v>
      </c>
      <c r="K410" s="97" t="s">
        <v>386</v>
      </c>
      <c r="L410" s="97" t="s">
        <v>386</v>
      </c>
      <c r="M410" s="98">
        <f t="shared" si="38"/>
        <v>0.21999999999999997</v>
      </c>
      <c r="N410" s="97"/>
    </row>
    <row r="411" spans="1:14">
      <c r="A411" t="s">
        <v>260</v>
      </c>
      <c r="B411" t="s">
        <v>199</v>
      </c>
      <c r="C411" t="s">
        <v>200</v>
      </c>
      <c r="D411" s="131">
        <v>1</v>
      </c>
      <c r="E411" s="131">
        <f t="shared" si="40"/>
        <v>0.78</v>
      </c>
      <c r="F411" s="88">
        <f t="shared" si="34"/>
        <v>0.21999999999999997</v>
      </c>
      <c r="G411" s="89" t="str">
        <f t="shared" si="35"/>
        <v/>
      </c>
      <c r="H411" s="96" t="str">
        <f t="shared" si="36"/>
        <v>Multi-Family</v>
      </c>
      <c r="I411" s="97" t="str">
        <f t="shared" si="37"/>
        <v>E</v>
      </c>
      <c r="J411" s="97" t="s">
        <v>386</v>
      </c>
      <c r="K411" s="97" t="s">
        <v>386</v>
      </c>
      <c r="L411" s="97" t="s">
        <v>386</v>
      </c>
      <c r="M411" s="98">
        <f t="shared" ref="M411:M450" si="41">IF(AND($F411&lt;&gt;"",$L411&lt;&gt;""),MIN($F411,$L411),MAX($F411,$L411))</f>
        <v>0.21999999999999997</v>
      </c>
      <c r="N411" s="97"/>
    </row>
    <row r="412" spans="1:14">
      <c r="A412" t="s">
        <v>260</v>
      </c>
      <c r="B412" t="s">
        <v>316</v>
      </c>
      <c r="C412" t="s">
        <v>200</v>
      </c>
      <c r="D412" s="131">
        <v>1</v>
      </c>
      <c r="E412" s="131">
        <f t="shared" si="40"/>
        <v>0.78</v>
      </c>
      <c r="F412" s="88">
        <f t="shared" si="34"/>
        <v>0.21999999999999997</v>
      </c>
      <c r="G412" s="89" t="str">
        <f t="shared" si="35"/>
        <v/>
      </c>
      <c r="H412" s="96" t="str">
        <f t="shared" si="36"/>
        <v>Manufactured Home</v>
      </c>
      <c r="I412" s="97" t="str">
        <f t="shared" si="37"/>
        <v>E</v>
      </c>
      <c r="J412" s="97" t="s">
        <v>386</v>
      </c>
      <c r="K412" s="97" t="s">
        <v>386</v>
      </c>
      <c r="L412" s="97" t="s">
        <v>386</v>
      </c>
      <c r="M412" s="98">
        <f t="shared" si="41"/>
        <v>0.21999999999999997</v>
      </c>
      <c r="N412" s="97"/>
    </row>
    <row r="413" spans="1:14">
      <c r="A413" t="s">
        <v>260</v>
      </c>
      <c r="B413" t="s">
        <v>88</v>
      </c>
      <c r="C413" t="s">
        <v>201</v>
      </c>
      <c r="D413" s="131">
        <v>1</v>
      </c>
      <c r="E413" s="131">
        <f t="shared" si="40"/>
        <v>0.78</v>
      </c>
      <c r="F413" s="88">
        <f t="shared" si="34"/>
        <v>0.21999999999999997</v>
      </c>
      <c r="G413" s="89" t="str">
        <f t="shared" si="35"/>
        <v/>
      </c>
      <c r="H413" s="96" t="str">
        <f t="shared" si="36"/>
        <v>Single-Family</v>
      </c>
      <c r="I413" s="97" t="str">
        <f t="shared" si="37"/>
        <v>N</v>
      </c>
      <c r="J413" s="97" t="s">
        <v>386</v>
      </c>
      <c r="K413" s="97" t="s">
        <v>386</v>
      </c>
      <c r="L413" s="97" t="s">
        <v>386</v>
      </c>
      <c r="M413" s="98">
        <f t="shared" si="41"/>
        <v>0.21999999999999997</v>
      </c>
      <c r="N413" s="97"/>
    </row>
    <row r="414" spans="1:14">
      <c r="A414" t="s">
        <v>260</v>
      </c>
      <c r="B414" t="s">
        <v>199</v>
      </c>
      <c r="C414" t="s">
        <v>201</v>
      </c>
      <c r="D414" s="131">
        <v>1</v>
      </c>
      <c r="E414" s="131">
        <f t="shared" si="40"/>
        <v>0.78</v>
      </c>
      <c r="F414" s="88">
        <f t="shared" si="34"/>
        <v>0.21999999999999997</v>
      </c>
      <c r="G414" s="89" t="str">
        <f t="shared" si="35"/>
        <v/>
      </c>
      <c r="H414" s="96" t="str">
        <f t="shared" si="36"/>
        <v>Multi-Family</v>
      </c>
      <c r="I414" s="97" t="str">
        <f t="shared" si="37"/>
        <v>N</v>
      </c>
      <c r="J414" s="97" t="s">
        <v>386</v>
      </c>
      <c r="K414" s="97" t="s">
        <v>386</v>
      </c>
      <c r="L414" s="97" t="s">
        <v>386</v>
      </c>
      <c r="M414" s="98">
        <f t="shared" si="41"/>
        <v>0.21999999999999997</v>
      </c>
      <c r="N414" s="97"/>
    </row>
    <row r="415" spans="1:14">
      <c r="A415" t="s">
        <v>260</v>
      </c>
      <c r="B415" t="s">
        <v>316</v>
      </c>
      <c r="C415" t="s">
        <v>201</v>
      </c>
      <c r="D415" s="131">
        <v>1</v>
      </c>
      <c r="E415" s="131">
        <f t="shared" si="40"/>
        <v>0.78</v>
      </c>
      <c r="F415" s="88">
        <f t="shared" si="34"/>
        <v>0.21999999999999997</v>
      </c>
      <c r="G415" s="89" t="str">
        <f t="shared" si="35"/>
        <v/>
      </c>
      <c r="H415" s="96" t="str">
        <f t="shared" si="36"/>
        <v>Manufactured Home</v>
      </c>
      <c r="I415" s="97" t="str">
        <f t="shared" si="37"/>
        <v>N</v>
      </c>
      <c r="J415" s="97" t="s">
        <v>386</v>
      </c>
      <c r="K415" s="97" t="s">
        <v>386</v>
      </c>
      <c r="L415" s="97" t="s">
        <v>386</v>
      </c>
      <c r="M415" s="98">
        <f t="shared" si="41"/>
        <v>0.21999999999999997</v>
      </c>
      <c r="N415" s="97"/>
    </row>
    <row r="416" spans="1:14">
      <c r="A416" t="s">
        <v>261</v>
      </c>
      <c r="B416" t="s">
        <v>88</v>
      </c>
      <c r="C416" t="s">
        <v>196</v>
      </c>
      <c r="D416" s="131">
        <v>1</v>
      </c>
      <c r="E416" s="131">
        <f t="shared" ref="E416:E442" si="42">75%-22%-3%</f>
        <v>0.5</v>
      </c>
      <c r="F416" s="88">
        <f t="shared" si="34"/>
        <v>0.5</v>
      </c>
      <c r="G416" s="89" t="str">
        <f t="shared" si="35"/>
        <v/>
      </c>
      <c r="H416" s="96" t="str">
        <f t="shared" si="36"/>
        <v>Single-Family</v>
      </c>
      <c r="I416" s="97" t="str">
        <f t="shared" si="37"/>
        <v>B</v>
      </c>
      <c r="J416" s="97" t="s">
        <v>386</v>
      </c>
      <c r="K416" s="97" t="s">
        <v>386</v>
      </c>
      <c r="L416" s="97" t="s">
        <v>386</v>
      </c>
      <c r="M416" s="98">
        <f t="shared" si="41"/>
        <v>0.5</v>
      </c>
      <c r="N416" s="97"/>
    </row>
    <row r="417" spans="1:14">
      <c r="A417" t="s">
        <v>261</v>
      </c>
      <c r="B417" t="s">
        <v>199</v>
      </c>
      <c r="C417" t="s">
        <v>196</v>
      </c>
      <c r="D417" s="131">
        <v>1</v>
      </c>
      <c r="E417" s="131">
        <f t="shared" si="42"/>
        <v>0.5</v>
      </c>
      <c r="F417" s="88">
        <f t="shared" si="34"/>
        <v>0.5</v>
      </c>
      <c r="G417" s="89" t="str">
        <f t="shared" si="35"/>
        <v/>
      </c>
      <c r="H417" s="96" t="str">
        <f t="shared" si="36"/>
        <v>Multi-Family</v>
      </c>
      <c r="I417" s="97" t="str">
        <f t="shared" si="37"/>
        <v>B</v>
      </c>
      <c r="J417" s="97" t="s">
        <v>386</v>
      </c>
      <c r="K417" s="97" t="s">
        <v>386</v>
      </c>
      <c r="L417" s="97" t="s">
        <v>386</v>
      </c>
      <c r="M417" s="98">
        <f t="shared" si="41"/>
        <v>0.5</v>
      </c>
      <c r="N417" s="97"/>
    </row>
    <row r="418" spans="1:14">
      <c r="A418" t="s">
        <v>261</v>
      </c>
      <c r="B418" t="s">
        <v>316</v>
      </c>
      <c r="C418" t="s">
        <v>196</v>
      </c>
      <c r="D418" s="131">
        <v>1</v>
      </c>
      <c r="E418" s="131">
        <f t="shared" si="42"/>
        <v>0.5</v>
      </c>
      <c r="F418" s="88">
        <f t="shared" si="34"/>
        <v>0.5</v>
      </c>
      <c r="G418" s="89" t="str">
        <f t="shared" si="35"/>
        <v/>
      </c>
      <c r="H418" s="96" t="str">
        <f t="shared" si="36"/>
        <v>Manufactured Home</v>
      </c>
      <c r="I418" s="97" t="str">
        <f t="shared" si="37"/>
        <v>B</v>
      </c>
      <c r="J418" s="97" t="s">
        <v>386</v>
      </c>
      <c r="K418" s="97" t="s">
        <v>386</v>
      </c>
      <c r="L418" s="97" t="s">
        <v>386</v>
      </c>
      <c r="M418" s="98">
        <f t="shared" si="41"/>
        <v>0.5</v>
      </c>
      <c r="N418" s="97"/>
    </row>
    <row r="419" spans="1:14">
      <c r="A419" t="s">
        <v>261</v>
      </c>
      <c r="B419" t="s">
        <v>88</v>
      </c>
      <c r="C419" t="s">
        <v>200</v>
      </c>
      <c r="D419" s="131">
        <v>1</v>
      </c>
      <c r="E419" s="131">
        <f t="shared" si="42"/>
        <v>0.5</v>
      </c>
      <c r="F419" s="88">
        <f t="shared" si="34"/>
        <v>0.5</v>
      </c>
      <c r="G419" s="89" t="str">
        <f t="shared" si="35"/>
        <v/>
      </c>
      <c r="H419" s="96" t="str">
        <f t="shared" si="36"/>
        <v>Single-Family</v>
      </c>
      <c r="I419" s="97" t="str">
        <f t="shared" si="37"/>
        <v>E</v>
      </c>
      <c r="J419" s="97" t="s">
        <v>386</v>
      </c>
      <c r="K419" s="97" t="s">
        <v>386</v>
      </c>
      <c r="L419" s="97" t="s">
        <v>386</v>
      </c>
      <c r="M419" s="98">
        <f t="shared" si="41"/>
        <v>0.5</v>
      </c>
      <c r="N419" s="97"/>
    </row>
    <row r="420" spans="1:14">
      <c r="A420" t="s">
        <v>261</v>
      </c>
      <c r="B420" t="s">
        <v>199</v>
      </c>
      <c r="C420" t="s">
        <v>200</v>
      </c>
      <c r="D420" s="131">
        <v>1</v>
      </c>
      <c r="E420" s="131">
        <f t="shared" si="42"/>
        <v>0.5</v>
      </c>
      <c r="F420" s="88">
        <f t="shared" si="34"/>
        <v>0.5</v>
      </c>
      <c r="G420" s="89" t="str">
        <f t="shared" si="35"/>
        <v/>
      </c>
      <c r="H420" s="96" t="str">
        <f t="shared" si="36"/>
        <v>Multi-Family</v>
      </c>
      <c r="I420" s="97" t="str">
        <f t="shared" si="37"/>
        <v>E</v>
      </c>
      <c r="J420" s="97" t="s">
        <v>386</v>
      </c>
      <c r="K420" s="97" t="s">
        <v>386</v>
      </c>
      <c r="L420" s="97" t="s">
        <v>386</v>
      </c>
      <c r="M420" s="98">
        <f t="shared" si="41"/>
        <v>0.5</v>
      </c>
      <c r="N420" s="97"/>
    </row>
    <row r="421" spans="1:14">
      <c r="A421" t="s">
        <v>261</v>
      </c>
      <c r="B421" t="s">
        <v>316</v>
      </c>
      <c r="C421" t="s">
        <v>200</v>
      </c>
      <c r="D421" s="131">
        <v>1</v>
      </c>
      <c r="E421" s="131">
        <f t="shared" si="42"/>
        <v>0.5</v>
      </c>
      <c r="F421" s="88">
        <f t="shared" si="34"/>
        <v>0.5</v>
      </c>
      <c r="G421" s="89" t="str">
        <f t="shared" si="35"/>
        <v/>
      </c>
      <c r="H421" s="96" t="str">
        <f t="shared" si="36"/>
        <v>Manufactured Home</v>
      </c>
      <c r="I421" s="97" t="str">
        <f t="shared" si="37"/>
        <v>E</v>
      </c>
      <c r="J421" s="97" t="s">
        <v>386</v>
      </c>
      <c r="K421" s="97" t="s">
        <v>386</v>
      </c>
      <c r="L421" s="97" t="s">
        <v>386</v>
      </c>
      <c r="M421" s="98">
        <f t="shared" si="41"/>
        <v>0.5</v>
      </c>
      <c r="N421" s="97"/>
    </row>
    <row r="422" spans="1:14">
      <c r="A422" t="s">
        <v>261</v>
      </c>
      <c r="B422" t="s">
        <v>88</v>
      </c>
      <c r="C422" t="s">
        <v>201</v>
      </c>
      <c r="D422" s="131">
        <v>1</v>
      </c>
      <c r="E422" s="131">
        <f t="shared" si="42"/>
        <v>0.5</v>
      </c>
      <c r="F422" s="88">
        <f t="shared" si="34"/>
        <v>0.5</v>
      </c>
      <c r="G422" s="89" t="str">
        <f t="shared" si="35"/>
        <v/>
      </c>
      <c r="H422" s="96" t="str">
        <f t="shared" si="36"/>
        <v>Single-Family</v>
      </c>
      <c r="I422" s="97" t="str">
        <f t="shared" si="37"/>
        <v>N</v>
      </c>
      <c r="J422" s="97" t="s">
        <v>386</v>
      </c>
      <c r="K422" s="97" t="s">
        <v>386</v>
      </c>
      <c r="L422" s="97" t="s">
        <v>386</v>
      </c>
      <c r="M422" s="98">
        <f t="shared" si="41"/>
        <v>0.5</v>
      </c>
      <c r="N422" s="97"/>
    </row>
    <row r="423" spans="1:14">
      <c r="A423" t="s">
        <v>261</v>
      </c>
      <c r="B423" t="s">
        <v>199</v>
      </c>
      <c r="C423" t="s">
        <v>201</v>
      </c>
      <c r="D423" s="131">
        <v>1</v>
      </c>
      <c r="E423" s="131">
        <f t="shared" si="42"/>
        <v>0.5</v>
      </c>
      <c r="F423" s="88">
        <f t="shared" si="34"/>
        <v>0.5</v>
      </c>
      <c r="G423" s="89" t="str">
        <f t="shared" si="35"/>
        <v/>
      </c>
      <c r="H423" s="96" t="str">
        <f t="shared" si="36"/>
        <v>Multi-Family</v>
      </c>
      <c r="I423" s="97" t="str">
        <f t="shared" si="37"/>
        <v>N</v>
      </c>
      <c r="J423" s="97" t="s">
        <v>386</v>
      </c>
      <c r="K423" s="97" t="s">
        <v>386</v>
      </c>
      <c r="L423" s="97" t="s">
        <v>386</v>
      </c>
      <c r="M423" s="98">
        <f t="shared" si="41"/>
        <v>0.5</v>
      </c>
      <c r="N423" s="97"/>
    </row>
    <row r="424" spans="1:14">
      <c r="A424" t="s">
        <v>261</v>
      </c>
      <c r="B424" t="s">
        <v>316</v>
      </c>
      <c r="C424" t="s">
        <v>201</v>
      </c>
      <c r="D424" s="131">
        <v>1</v>
      </c>
      <c r="E424" s="131">
        <f t="shared" si="42"/>
        <v>0.5</v>
      </c>
      <c r="F424" s="88">
        <f t="shared" si="34"/>
        <v>0.5</v>
      </c>
      <c r="G424" s="89" t="str">
        <f t="shared" si="35"/>
        <v/>
      </c>
      <c r="H424" s="96" t="str">
        <f t="shared" si="36"/>
        <v>Manufactured Home</v>
      </c>
      <c r="I424" s="97" t="str">
        <f t="shared" si="37"/>
        <v>N</v>
      </c>
      <c r="J424" s="97" t="s">
        <v>386</v>
      </c>
      <c r="K424" s="97" t="s">
        <v>386</v>
      </c>
      <c r="L424" s="97" t="s">
        <v>386</v>
      </c>
      <c r="M424" s="98">
        <f t="shared" si="41"/>
        <v>0.5</v>
      </c>
      <c r="N424" s="97"/>
    </row>
    <row r="425" spans="1:14">
      <c r="A425" t="s">
        <v>262</v>
      </c>
      <c r="B425" t="s">
        <v>88</v>
      </c>
      <c r="C425" t="s">
        <v>196</v>
      </c>
      <c r="D425" s="131">
        <v>1</v>
      </c>
      <c r="E425" s="131">
        <f t="shared" si="42"/>
        <v>0.5</v>
      </c>
      <c r="F425" s="88">
        <f t="shared" si="34"/>
        <v>0.5</v>
      </c>
      <c r="G425" s="89" t="str">
        <f t="shared" si="35"/>
        <v/>
      </c>
      <c r="H425" s="96" t="str">
        <f t="shared" si="36"/>
        <v>Single-Family</v>
      </c>
      <c r="I425" s="97" t="str">
        <f t="shared" si="37"/>
        <v>B</v>
      </c>
      <c r="J425" s="97" t="s">
        <v>386</v>
      </c>
      <c r="K425" s="97" t="s">
        <v>386</v>
      </c>
      <c r="L425" s="97" t="s">
        <v>386</v>
      </c>
      <c r="M425" s="98">
        <f t="shared" si="41"/>
        <v>0.5</v>
      </c>
      <c r="N425" s="97"/>
    </row>
    <row r="426" spans="1:14">
      <c r="A426" t="s">
        <v>262</v>
      </c>
      <c r="B426" t="s">
        <v>199</v>
      </c>
      <c r="C426" t="s">
        <v>196</v>
      </c>
      <c r="D426" s="131">
        <v>1</v>
      </c>
      <c r="E426" s="131">
        <f t="shared" si="42"/>
        <v>0.5</v>
      </c>
      <c r="F426" s="88">
        <f t="shared" si="34"/>
        <v>0.5</v>
      </c>
      <c r="G426" s="89" t="str">
        <f t="shared" si="35"/>
        <v/>
      </c>
      <c r="H426" s="96" t="str">
        <f t="shared" si="36"/>
        <v>Multi-Family</v>
      </c>
      <c r="I426" s="97" t="str">
        <f t="shared" si="37"/>
        <v>B</v>
      </c>
      <c r="J426" s="97" t="s">
        <v>386</v>
      </c>
      <c r="K426" s="97" t="s">
        <v>386</v>
      </c>
      <c r="L426" s="97" t="s">
        <v>386</v>
      </c>
      <c r="M426" s="98">
        <f t="shared" si="41"/>
        <v>0.5</v>
      </c>
      <c r="N426" s="97"/>
    </row>
    <row r="427" spans="1:14">
      <c r="A427" t="s">
        <v>262</v>
      </c>
      <c r="B427" t="s">
        <v>316</v>
      </c>
      <c r="C427" t="s">
        <v>196</v>
      </c>
      <c r="D427" s="131">
        <v>1</v>
      </c>
      <c r="E427" s="131">
        <f t="shared" si="42"/>
        <v>0.5</v>
      </c>
      <c r="F427" s="88">
        <f t="shared" si="34"/>
        <v>0.5</v>
      </c>
      <c r="G427" s="89" t="str">
        <f t="shared" si="35"/>
        <v/>
      </c>
      <c r="H427" s="96" t="str">
        <f t="shared" si="36"/>
        <v>Manufactured Home</v>
      </c>
      <c r="I427" s="97" t="str">
        <f t="shared" si="37"/>
        <v>B</v>
      </c>
      <c r="J427" s="97" t="s">
        <v>386</v>
      </c>
      <c r="K427" s="97" t="s">
        <v>386</v>
      </c>
      <c r="L427" s="97" t="s">
        <v>386</v>
      </c>
      <c r="M427" s="98">
        <f t="shared" si="41"/>
        <v>0.5</v>
      </c>
      <c r="N427" s="97"/>
    </row>
    <row r="428" spans="1:14">
      <c r="A428" t="s">
        <v>262</v>
      </c>
      <c r="B428" t="s">
        <v>88</v>
      </c>
      <c r="C428" t="s">
        <v>200</v>
      </c>
      <c r="D428" s="131">
        <v>1</v>
      </c>
      <c r="E428" s="131">
        <f t="shared" si="42"/>
        <v>0.5</v>
      </c>
      <c r="F428" s="88">
        <f t="shared" si="34"/>
        <v>0.5</v>
      </c>
      <c r="G428" s="89" t="str">
        <f t="shared" si="35"/>
        <v/>
      </c>
      <c r="H428" s="96" t="str">
        <f t="shared" si="36"/>
        <v>Single-Family</v>
      </c>
      <c r="I428" s="97" t="str">
        <f t="shared" si="37"/>
        <v>E</v>
      </c>
      <c r="J428" s="97" t="s">
        <v>386</v>
      </c>
      <c r="K428" s="97" t="s">
        <v>386</v>
      </c>
      <c r="L428" s="97" t="s">
        <v>386</v>
      </c>
      <c r="M428" s="98">
        <f t="shared" si="41"/>
        <v>0.5</v>
      </c>
      <c r="N428" s="97"/>
    </row>
    <row r="429" spans="1:14">
      <c r="A429" t="s">
        <v>262</v>
      </c>
      <c r="B429" t="s">
        <v>199</v>
      </c>
      <c r="C429" t="s">
        <v>200</v>
      </c>
      <c r="D429" s="131">
        <v>1</v>
      </c>
      <c r="E429" s="131">
        <f t="shared" si="42"/>
        <v>0.5</v>
      </c>
      <c r="F429" s="88">
        <f t="shared" si="34"/>
        <v>0.5</v>
      </c>
      <c r="G429" s="89" t="str">
        <f t="shared" si="35"/>
        <v/>
      </c>
      <c r="H429" s="96" t="str">
        <f t="shared" si="36"/>
        <v>Multi-Family</v>
      </c>
      <c r="I429" s="97" t="str">
        <f t="shared" si="37"/>
        <v>E</v>
      </c>
      <c r="J429" s="97" t="s">
        <v>386</v>
      </c>
      <c r="K429" s="97" t="s">
        <v>386</v>
      </c>
      <c r="L429" s="97" t="s">
        <v>386</v>
      </c>
      <c r="M429" s="98">
        <f t="shared" si="41"/>
        <v>0.5</v>
      </c>
      <c r="N429" s="97"/>
    </row>
    <row r="430" spans="1:14">
      <c r="A430" t="s">
        <v>262</v>
      </c>
      <c r="B430" t="s">
        <v>316</v>
      </c>
      <c r="C430" t="s">
        <v>200</v>
      </c>
      <c r="D430" s="131">
        <v>1</v>
      </c>
      <c r="E430" s="131">
        <f t="shared" si="42"/>
        <v>0.5</v>
      </c>
      <c r="F430" s="88">
        <f t="shared" si="34"/>
        <v>0.5</v>
      </c>
      <c r="G430" s="89" t="str">
        <f t="shared" si="35"/>
        <v/>
      </c>
      <c r="H430" s="96" t="str">
        <f t="shared" si="36"/>
        <v>Manufactured Home</v>
      </c>
      <c r="I430" s="97" t="str">
        <f t="shared" si="37"/>
        <v>E</v>
      </c>
      <c r="J430" s="97" t="s">
        <v>386</v>
      </c>
      <c r="K430" s="97" t="s">
        <v>386</v>
      </c>
      <c r="L430" s="97" t="s">
        <v>386</v>
      </c>
      <c r="M430" s="98">
        <f t="shared" si="41"/>
        <v>0.5</v>
      </c>
      <c r="N430" s="97"/>
    </row>
    <row r="431" spans="1:14">
      <c r="A431" t="s">
        <v>262</v>
      </c>
      <c r="B431" t="s">
        <v>88</v>
      </c>
      <c r="C431" t="s">
        <v>201</v>
      </c>
      <c r="D431" s="131">
        <v>1</v>
      </c>
      <c r="E431" s="131">
        <f t="shared" si="42"/>
        <v>0.5</v>
      </c>
      <c r="F431" s="88">
        <f t="shared" si="34"/>
        <v>0.5</v>
      </c>
      <c r="G431" s="89" t="str">
        <f t="shared" si="35"/>
        <v/>
      </c>
      <c r="H431" s="96" t="str">
        <f t="shared" si="36"/>
        <v>Single-Family</v>
      </c>
      <c r="I431" s="97" t="str">
        <f t="shared" si="37"/>
        <v>N</v>
      </c>
      <c r="J431" s="97" t="s">
        <v>386</v>
      </c>
      <c r="K431" s="97" t="s">
        <v>386</v>
      </c>
      <c r="L431" s="97" t="s">
        <v>386</v>
      </c>
      <c r="M431" s="98">
        <f t="shared" si="41"/>
        <v>0.5</v>
      </c>
      <c r="N431" s="97"/>
    </row>
    <row r="432" spans="1:14">
      <c r="A432" t="s">
        <v>262</v>
      </c>
      <c r="B432" t="s">
        <v>199</v>
      </c>
      <c r="C432" t="s">
        <v>201</v>
      </c>
      <c r="D432" s="131">
        <v>1</v>
      </c>
      <c r="E432" s="131">
        <f t="shared" si="42"/>
        <v>0.5</v>
      </c>
      <c r="F432" s="88">
        <f t="shared" si="34"/>
        <v>0.5</v>
      </c>
      <c r="G432" s="89" t="str">
        <f t="shared" si="35"/>
        <v/>
      </c>
      <c r="H432" s="96" t="str">
        <f t="shared" si="36"/>
        <v>Multi-Family</v>
      </c>
      <c r="I432" s="97" t="str">
        <f t="shared" si="37"/>
        <v>N</v>
      </c>
      <c r="J432" s="97" t="s">
        <v>386</v>
      </c>
      <c r="K432" s="97" t="s">
        <v>386</v>
      </c>
      <c r="L432" s="97" t="s">
        <v>386</v>
      </c>
      <c r="M432" s="98">
        <f t="shared" si="41"/>
        <v>0.5</v>
      </c>
      <c r="N432" s="97"/>
    </row>
    <row r="433" spans="1:14">
      <c r="A433" t="s">
        <v>262</v>
      </c>
      <c r="B433" t="s">
        <v>316</v>
      </c>
      <c r="C433" t="s">
        <v>201</v>
      </c>
      <c r="D433" s="131">
        <v>1</v>
      </c>
      <c r="E433" s="131">
        <f t="shared" si="42"/>
        <v>0.5</v>
      </c>
      <c r="F433" s="88">
        <f t="shared" si="34"/>
        <v>0.5</v>
      </c>
      <c r="G433" s="89" t="str">
        <f t="shared" si="35"/>
        <v/>
      </c>
      <c r="H433" s="96" t="str">
        <f t="shared" si="36"/>
        <v>Manufactured Home</v>
      </c>
      <c r="I433" s="97" t="str">
        <f t="shared" si="37"/>
        <v>N</v>
      </c>
      <c r="J433" s="97" t="s">
        <v>386</v>
      </c>
      <c r="K433" s="97" t="s">
        <v>386</v>
      </c>
      <c r="L433" s="97" t="s">
        <v>386</v>
      </c>
      <c r="M433" s="98">
        <f t="shared" si="41"/>
        <v>0.5</v>
      </c>
      <c r="N433" s="97"/>
    </row>
    <row r="434" spans="1:14">
      <c r="A434" t="s">
        <v>478</v>
      </c>
      <c r="B434" t="s">
        <v>88</v>
      </c>
      <c r="C434" t="s">
        <v>196</v>
      </c>
      <c r="D434" s="131">
        <v>1</v>
      </c>
      <c r="E434" s="131">
        <f t="shared" si="42"/>
        <v>0.5</v>
      </c>
      <c r="F434" s="88">
        <f t="shared" si="34"/>
        <v>0.5</v>
      </c>
      <c r="G434" s="89" t="str">
        <f t="shared" si="35"/>
        <v/>
      </c>
      <c r="H434" s="96" t="str">
        <f t="shared" si="36"/>
        <v>Single-Family</v>
      </c>
      <c r="I434" s="97" t="str">
        <f t="shared" si="37"/>
        <v>B</v>
      </c>
      <c r="J434" s="97" t="s">
        <v>386</v>
      </c>
      <c r="K434" s="97" t="s">
        <v>386</v>
      </c>
      <c r="L434" s="97" t="s">
        <v>386</v>
      </c>
      <c r="M434" s="98">
        <f t="shared" si="41"/>
        <v>0.5</v>
      </c>
      <c r="N434" s="97"/>
    </row>
    <row r="435" spans="1:14">
      <c r="A435" t="s">
        <v>478</v>
      </c>
      <c r="B435" t="s">
        <v>199</v>
      </c>
      <c r="C435" t="s">
        <v>196</v>
      </c>
      <c r="D435" s="131">
        <v>1</v>
      </c>
      <c r="E435" s="131">
        <f t="shared" si="42"/>
        <v>0.5</v>
      </c>
      <c r="F435" s="88">
        <f t="shared" si="34"/>
        <v>0.5</v>
      </c>
      <c r="G435" s="89" t="str">
        <f t="shared" si="35"/>
        <v/>
      </c>
      <c r="H435" s="96" t="str">
        <f t="shared" si="36"/>
        <v>Multi-Family</v>
      </c>
      <c r="I435" s="97" t="str">
        <f t="shared" si="37"/>
        <v>B</v>
      </c>
      <c r="J435" s="97" t="s">
        <v>386</v>
      </c>
      <c r="K435" s="97" t="s">
        <v>386</v>
      </c>
      <c r="L435" s="97" t="s">
        <v>386</v>
      </c>
      <c r="M435" s="98">
        <f t="shared" si="41"/>
        <v>0.5</v>
      </c>
      <c r="N435" s="97"/>
    </row>
    <row r="436" spans="1:14">
      <c r="A436" t="s">
        <v>478</v>
      </c>
      <c r="B436" t="s">
        <v>316</v>
      </c>
      <c r="C436" t="s">
        <v>196</v>
      </c>
      <c r="D436" s="131">
        <v>1</v>
      </c>
      <c r="E436" s="131">
        <f t="shared" si="42"/>
        <v>0.5</v>
      </c>
      <c r="F436" s="88">
        <f t="shared" si="34"/>
        <v>0.5</v>
      </c>
      <c r="G436" s="89" t="str">
        <f t="shared" si="35"/>
        <v/>
      </c>
      <c r="H436" s="96" t="str">
        <f t="shared" si="36"/>
        <v>Manufactured Home</v>
      </c>
      <c r="I436" s="97" t="str">
        <f t="shared" si="37"/>
        <v>B</v>
      </c>
      <c r="J436" s="97" t="s">
        <v>386</v>
      </c>
      <c r="K436" s="97" t="s">
        <v>386</v>
      </c>
      <c r="L436" s="97" t="s">
        <v>386</v>
      </c>
      <c r="M436" s="98">
        <f t="shared" si="41"/>
        <v>0.5</v>
      </c>
      <c r="N436" s="97"/>
    </row>
    <row r="437" spans="1:14">
      <c r="A437" t="s">
        <v>478</v>
      </c>
      <c r="B437" t="s">
        <v>88</v>
      </c>
      <c r="C437" t="s">
        <v>200</v>
      </c>
      <c r="D437" s="131">
        <v>1</v>
      </c>
      <c r="E437" s="131">
        <f t="shared" si="42"/>
        <v>0.5</v>
      </c>
      <c r="F437" s="88">
        <f t="shared" si="34"/>
        <v>0.5</v>
      </c>
      <c r="G437" s="89" t="str">
        <f t="shared" si="35"/>
        <v/>
      </c>
      <c r="H437" s="96" t="str">
        <f t="shared" si="36"/>
        <v>Single-Family</v>
      </c>
      <c r="I437" s="97" t="str">
        <f t="shared" si="37"/>
        <v>E</v>
      </c>
      <c r="J437" s="97" t="s">
        <v>386</v>
      </c>
      <c r="K437" s="97" t="s">
        <v>386</v>
      </c>
      <c r="L437" s="97" t="s">
        <v>386</v>
      </c>
      <c r="M437" s="98">
        <f t="shared" si="41"/>
        <v>0.5</v>
      </c>
      <c r="N437" s="97"/>
    </row>
    <row r="438" spans="1:14">
      <c r="A438" t="s">
        <v>478</v>
      </c>
      <c r="B438" t="s">
        <v>199</v>
      </c>
      <c r="C438" t="s">
        <v>200</v>
      </c>
      <c r="D438" s="131">
        <v>1</v>
      </c>
      <c r="E438" s="131">
        <f t="shared" si="42"/>
        <v>0.5</v>
      </c>
      <c r="F438" s="88">
        <f t="shared" si="34"/>
        <v>0.5</v>
      </c>
      <c r="G438" s="89" t="str">
        <f t="shared" si="35"/>
        <v/>
      </c>
      <c r="H438" s="96" t="str">
        <f t="shared" si="36"/>
        <v>Multi-Family</v>
      </c>
      <c r="I438" s="97" t="str">
        <f t="shared" si="37"/>
        <v>E</v>
      </c>
      <c r="J438" s="97" t="s">
        <v>386</v>
      </c>
      <c r="K438" s="97" t="s">
        <v>386</v>
      </c>
      <c r="L438" s="97" t="s">
        <v>386</v>
      </c>
      <c r="M438" s="98">
        <f t="shared" si="41"/>
        <v>0.5</v>
      </c>
      <c r="N438" s="97"/>
    </row>
    <row r="439" spans="1:14">
      <c r="A439" t="s">
        <v>478</v>
      </c>
      <c r="B439" t="s">
        <v>316</v>
      </c>
      <c r="C439" t="s">
        <v>200</v>
      </c>
      <c r="D439" s="131">
        <v>1</v>
      </c>
      <c r="E439" s="131">
        <f t="shared" si="42"/>
        <v>0.5</v>
      </c>
      <c r="F439" s="88">
        <f t="shared" si="34"/>
        <v>0.5</v>
      </c>
      <c r="G439" s="89" t="str">
        <f t="shared" si="35"/>
        <v/>
      </c>
      <c r="H439" s="96" t="str">
        <f t="shared" si="36"/>
        <v>Manufactured Home</v>
      </c>
      <c r="I439" s="97" t="str">
        <f t="shared" si="37"/>
        <v>E</v>
      </c>
      <c r="J439" s="97" t="s">
        <v>386</v>
      </c>
      <c r="K439" s="97" t="s">
        <v>386</v>
      </c>
      <c r="L439" s="97" t="s">
        <v>386</v>
      </c>
      <c r="M439" s="98">
        <f t="shared" si="41"/>
        <v>0.5</v>
      </c>
      <c r="N439" s="97"/>
    </row>
    <row r="440" spans="1:14">
      <c r="A440" t="s">
        <v>478</v>
      </c>
      <c r="B440" t="s">
        <v>88</v>
      </c>
      <c r="C440" t="s">
        <v>201</v>
      </c>
      <c r="D440" s="131">
        <v>1</v>
      </c>
      <c r="E440" s="131">
        <f t="shared" si="42"/>
        <v>0.5</v>
      </c>
      <c r="F440" s="88">
        <f t="shared" si="34"/>
        <v>0.5</v>
      </c>
      <c r="G440" s="89" t="str">
        <f t="shared" si="35"/>
        <v/>
      </c>
      <c r="H440" s="96" t="str">
        <f t="shared" si="36"/>
        <v>Single-Family</v>
      </c>
      <c r="I440" s="97" t="str">
        <f t="shared" si="37"/>
        <v>N</v>
      </c>
      <c r="J440" s="97" t="s">
        <v>386</v>
      </c>
      <c r="K440" s="97" t="s">
        <v>386</v>
      </c>
      <c r="L440" s="97" t="s">
        <v>386</v>
      </c>
      <c r="M440" s="98">
        <f t="shared" si="41"/>
        <v>0.5</v>
      </c>
      <c r="N440" s="97"/>
    </row>
    <row r="441" spans="1:14">
      <c r="A441" t="s">
        <v>478</v>
      </c>
      <c r="B441" t="s">
        <v>199</v>
      </c>
      <c r="C441" t="s">
        <v>201</v>
      </c>
      <c r="D441" s="131">
        <v>1</v>
      </c>
      <c r="E441" s="131">
        <f t="shared" si="42"/>
        <v>0.5</v>
      </c>
      <c r="F441" s="88">
        <f t="shared" si="34"/>
        <v>0.5</v>
      </c>
      <c r="G441" s="89" t="str">
        <f t="shared" si="35"/>
        <v/>
      </c>
      <c r="H441" s="96" t="str">
        <f t="shared" si="36"/>
        <v>Multi-Family</v>
      </c>
      <c r="I441" s="97" t="str">
        <f t="shared" si="37"/>
        <v>N</v>
      </c>
      <c r="J441" s="97" t="s">
        <v>386</v>
      </c>
      <c r="K441" s="97" t="s">
        <v>386</v>
      </c>
      <c r="L441" s="97" t="s">
        <v>386</v>
      </c>
      <c r="M441" s="98">
        <f t="shared" si="41"/>
        <v>0.5</v>
      </c>
      <c r="N441" s="97"/>
    </row>
    <row r="442" spans="1:14">
      <c r="A442" t="s">
        <v>478</v>
      </c>
      <c r="B442" t="s">
        <v>316</v>
      </c>
      <c r="C442" t="s">
        <v>201</v>
      </c>
      <c r="D442" s="131">
        <v>1</v>
      </c>
      <c r="E442" s="131">
        <f t="shared" si="42"/>
        <v>0.5</v>
      </c>
      <c r="F442" s="88">
        <f t="shared" si="34"/>
        <v>0.5</v>
      </c>
      <c r="G442" s="89" t="str">
        <f t="shared" si="35"/>
        <v/>
      </c>
      <c r="H442" s="96" t="str">
        <f t="shared" si="36"/>
        <v>Manufactured Home</v>
      </c>
      <c r="I442" s="97" t="str">
        <f t="shared" si="37"/>
        <v>N</v>
      </c>
      <c r="J442" s="97" t="s">
        <v>386</v>
      </c>
      <c r="K442" s="97" t="s">
        <v>386</v>
      </c>
      <c r="L442" s="97" t="s">
        <v>386</v>
      </c>
      <c r="M442" s="98">
        <f t="shared" si="41"/>
        <v>0.5</v>
      </c>
      <c r="N442" s="97"/>
    </row>
    <row r="443" spans="1:14">
      <c r="A443" t="s">
        <v>263</v>
      </c>
      <c r="B443" t="s">
        <v>88</v>
      </c>
      <c r="C443" t="s">
        <v>196</v>
      </c>
      <c r="D443" s="88">
        <f>IFERROR(IF(ISNUMBER(VLOOKUP($A443,PairList!$A$1:$C$104,2,0)),VLOOKUP($A443,PairList!$A$1:$C$104,2,0),INDEX('Feasibility Factor'!$D$5:$F$144,MATCH(VLOOKUP($A443,PairList!$A$1:$C$104,2,0),'Feasibility Factor'!$C$5:$C$144,0),MATCH($B443,'Feasibility Factor'!$D$3:$F$3,0))),"")</f>
        <v>1</v>
      </c>
      <c r="E443" s="88">
        <f>IFERROR(INDEX(ESShip!$C$2:$C$99,MATCH(VLOOKUP($A443,PairList!$A$1:$C$104,3,0),ESShip!$A$2:$A$99,0)),"")</f>
        <v>0.21</v>
      </c>
      <c r="F443" s="88">
        <f t="shared" si="34"/>
        <v>0.79</v>
      </c>
      <c r="G443" s="89" t="str">
        <f t="shared" si="35"/>
        <v/>
      </c>
      <c r="H443" s="96" t="str">
        <f t="shared" si="36"/>
        <v>Single-Family</v>
      </c>
      <c r="I443" s="97" t="str">
        <f t="shared" si="37"/>
        <v>B</v>
      </c>
      <c r="J443" s="97" t="s">
        <v>386</v>
      </c>
      <c r="K443" s="97" t="s">
        <v>386</v>
      </c>
      <c r="L443" s="97" t="s">
        <v>386</v>
      </c>
      <c r="M443" s="98">
        <f t="shared" si="41"/>
        <v>0.79</v>
      </c>
      <c r="N443" s="97"/>
    </row>
    <row r="444" spans="1:14">
      <c r="A444" t="s">
        <v>263</v>
      </c>
      <c r="B444" t="s">
        <v>199</v>
      </c>
      <c r="C444" t="s">
        <v>196</v>
      </c>
      <c r="D444" s="88">
        <f>IFERROR(IF(ISNUMBER(VLOOKUP($A444,PairList!$A$1:$C$104,2,0)),VLOOKUP($A444,PairList!$A$1:$C$104,2,0),INDEX('Feasibility Factor'!$D$5:$F$144,MATCH(VLOOKUP($A444,PairList!$A$1:$C$104,2,0),'Feasibility Factor'!$C$5:$C$144,0),MATCH($B444,'Feasibility Factor'!$D$3:$F$3,0))),"")</f>
        <v>1</v>
      </c>
      <c r="E444" s="88">
        <f>IFERROR(INDEX(ESShip!$C$2:$C$99,MATCH(VLOOKUP($A444,PairList!$A$1:$C$104,3,0),ESShip!$A$2:$A$99,0)),"")</f>
        <v>0.21</v>
      </c>
      <c r="F444" s="88">
        <f t="shared" si="34"/>
        <v>0.79</v>
      </c>
      <c r="G444" s="89" t="str">
        <f t="shared" si="35"/>
        <v/>
      </c>
      <c r="H444" s="96" t="str">
        <f t="shared" si="36"/>
        <v>Multi-Family</v>
      </c>
      <c r="I444" s="97" t="str">
        <f t="shared" si="37"/>
        <v>B</v>
      </c>
      <c r="J444" s="97" t="s">
        <v>386</v>
      </c>
      <c r="K444" s="97" t="s">
        <v>386</v>
      </c>
      <c r="L444" s="97" t="s">
        <v>386</v>
      </c>
      <c r="M444" s="98">
        <f t="shared" si="41"/>
        <v>0.79</v>
      </c>
      <c r="N444" s="97"/>
    </row>
    <row r="445" spans="1:14">
      <c r="A445" t="s">
        <v>263</v>
      </c>
      <c r="B445" t="s">
        <v>316</v>
      </c>
      <c r="C445" t="s">
        <v>196</v>
      </c>
      <c r="D445" s="88">
        <f>IFERROR(IF(ISNUMBER(VLOOKUP($A445,PairList!$A$1:$C$104,2,0)),VLOOKUP($A445,PairList!$A$1:$C$104,2,0),INDEX('Feasibility Factor'!$D$5:$F$144,MATCH(VLOOKUP($A445,PairList!$A$1:$C$104,2,0),'Feasibility Factor'!$C$5:$C$144,0),MATCH($B445,'Feasibility Factor'!$D$3:$F$3,0))),"")</f>
        <v>1</v>
      </c>
      <c r="E445" s="88">
        <f>IFERROR(INDEX(ESShip!$C$2:$C$99,MATCH(VLOOKUP($A445,PairList!$A$1:$C$104,3,0),ESShip!$A$2:$A$99,0)),"")</f>
        <v>0.21</v>
      </c>
      <c r="F445" s="88">
        <f t="shared" si="34"/>
        <v>0.79</v>
      </c>
      <c r="G445" s="89" t="str">
        <f t="shared" si="35"/>
        <v/>
      </c>
      <c r="H445" s="96" t="str">
        <f t="shared" si="36"/>
        <v>Manufactured Home</v>
      </c>
      <c r="I445" s="97" t="str">
        <f t="shared" si="37"/>
        <v>B</v>
      </c>
      <c r="J445" s="97" t="s">
        <v>386</v>
      </c>
      <c r="K445" s="97" t="s">
        <v>386</v>
      </c>
      <c r="L445" s="97" t="s">
        <v>386</v>
      </c>
      <c r="M445" s="98">
        <f t="shared" si="41"/>
        <v>0.79</v>
      </c>
      <c r="N445" s="97"/>
    </row>
    <row r="446" spans="1:14">
      <c r="A446" t="s">
        <v>263</v>
      </c>
      <c r="B446" t="s">
        <v>88</v>
      </c>
      <c r="C446" t="s">
        <v>200</v>
      </c>
      <c r="D446" s="88">
        <f>IFERROR(IF(ISNUMBER(VLOOKUP($A446,PairList!$A$1:$C$104,2,0)),VLOOKUP($A446,PairList!$A$1:$C$104,2,0),INDEX('Feasibility Factor'!$D$5:$F$144,MATCH(VLOOKUP($A446,PairList!$A$1:$C$104,2,0),'Feasibility Factor'!$C$5:$C$144,0),MATCH($B446,'Feasibility Factor'!$D$3:$F$3,0))),"")</f>
        <v>1</v>
      </c>
      <c r="E446" s="88">
        <f>IFERROR(INDEX(ESShip!$C$2:$C$99,MATCH(VLOOKUP($A446,PairList!$A$1:$C$104,3,0),ESShip!$A$2:$A$99,0)),"")</f>
        <v>0.21</v>
      </c>
      <c r="F446" s="88">
        <f t="shared" si="34"/>
        <v>0.79</v>
      </c>
      <c r="G446" s="89" t="str">
        <f t="shared" si="35"/>
        <v/>
      </c>
      <c r="H446" s="96" t="str">
        <f t="shared" si="36"/>
        <v>Single-Family</v>
      </c>
      <c r="I446" s="97" t="str">
        <f t="shared" si="37"/>
        <v>E</v>
      </c>
      <c r="J446" s="97" t="s">
        <v>386</v>
      </c>
      <c r="K446" s="97" t="s">
        <v>386</v>
      </c>
      <c r="L446" s="97" t="s">
        <v>386</v>
      </c>
      <c r="M446" s="98">
        <f t="shared" si="41"/>
        <v>0.79</v>
      </c>
      <c r="N446" s="97"/>
    </row>
    <row r="447" spans="1:14">
      <c r="A447" t="s">
        <v>263</v>
      </c>
      <c r="B447" t="s">
        <v>199</v>
      </c>
      <c r="C447" t="s">
        <v>200</v>
      </c>
      <c r="D447" s="88">
        <f>IFERROR(IF(ISNUMBER(VLOOKUP($A447,PairList!$A$1:$C$104,2,0)),VLOOKUP($A447,PairList!$A$1:$C$104,2,0),INDEX('Feasibility Factor'!$D$5:$F$144,MATCH(VLOOKUP($A447,PairList!$A$1:$C$104,2,0),'Feasibility Factor'!$C$5:$C$144,0),MATCH($B447,'Feasibility Factor'!$D$3:$F$3,0))),"")</f>
        <v>1</v>
      </c>
      <c r="E447" s="88">
        <f>IFERROR(INDEX(ESShip!$C$2:$C$99,MATCH(VLOOKUP($A447,PairList!$A$1:$C$104,3,0),ESShip!$A$2:$A$99,0)),"")</f>
        <v>0.21</v>
      </c>
      <c r="F447" s="88">
        <f t="shared" si="34"/>
        <v>0.79</v>
      </c>
      <c r="G447" s="89" t="str">
        <f t="shared" si="35"/>
        <v/>
      </c>
      <c r="H447" s="96" t="str">
        <f t="shared" si="36"/>
        <v>Multi-Family</v>
      </c>
      <c r="I447" s="97" t="str">
        <f t="shared" si="37"/>
        <v>E</v>
      </c>
      <c r="J447" s="97" t="s">
        <v>386</v>
      </c>
      <c r="K447" s="97" t="s">
        <v>386</v>
      </c>
      <c r="L447" s="97" t="s">
        <v>386</v>
      </c>
      <c r="M447" s="98">
        <f t="shared" si="41"/>
        <v>0.79</v>
      </c>
      <c r="N447" s="97"/>
    </row>
    <row r="448" spans="1:14">
      <c r="A448" t="s">
        <v>263</v>
      </c>
      <c r="B448" t="s">
        <v>316</v>
      </c>
      <c r="C448" t="s">
        <v>200</v>
      </c>
      <c r="D448" s="88">
        <f>IFERROR(IF(ISNUMBER(VLOOKUP($A448,PairList!$A$1:$C$104,2,0)),VLOOKUP($A448,PairList!$A$1:$C$104,2,0),INDEX('Feasibility Factor'!$D$5:$F$144,MATCH(VLOOKUP($A448,PairList!$A$1:$C$104,2,0),'Feasibility Factor'!$C$5:$C$144,0),MATCH($B448,'Feasibility Factor'!$D$3:$F$3,0))),"")</f>
        <v>1</v>
      </c>
      <c r="E448" s="88">
        <f>IFERROR(INDEX(ESShip!$C$2:$C$99,MATCH(VLOOKUP($A448,PairList!$A$1:$C$104,3,0),ESShip!$A$2:$A$99,0)),"")</f>
        <v>0.21</v>
      </c>
      <c r="F448" s="88">
        <f t="shared" si="34"/>
        <v>0.79</v>
      </c>
      <c r="G448" s="89" t="str">
        <f t="shared" si="35"/>
        <v/>
      </c>
      <c r="H448" s="96" t="str">
        <f t="shared" si="36"/>
        <v>Manufactured Home</v>
      </c>
      <c r="I448" s="97" t="str">
        <f t="shared" si="37"/>
        <v>E</v>
      </c>
      <c r="J448" s="97" t="s">
        <v>386</v>
      </c>
      <c r="K448" s="97" t="s">
        <v>386</v>
      </c>
      <c r="L448" s="97" t="s">
        <v>386</v>
      </c>
      <c r="M448" s="98">
        <f t="shared" si="41"/>
        <v>0.79</v>
      </c>
      <c r="N448" s="97"/>
    </row>
    <row r="449" spans="1:14">
      <c r="A449" t="s">
        <v>263</v>
      </c>
      <c r="B449" t="s">
        <v>88</v>
      </c>
      <c r="C449" t="s">
        <v>201</v>
      </c>
      <c r="D449" s="88">
        <f>IFERROR(IF(ISNUMBER(VLOOKUP($A449,PairList!$A$1:$C$104,2,0)),VLOOKUP($A449,PairList!$A$1:$C$104,2,0),INDEX('Feasibility Factor'!$D$5:$F$144,MATCH(VLOOKUP($A449,PairList!$A$1:$C$104,2,0),'Feasibility Factor'!$C$5:$C$144,0),MATCH($B449,'Feasibility Factor'!$D$3:$F$3,0))),"")</f>
        <v>1</v>
      </c>
      <c r="E449" s="88">
        <f>IFERROR(INDEX(ESShip!$C$2:$C$99,MATCH(VLOOKUP($A449,PairList!$A$1:$C$104,3,0),ESShip!$A$2:$A$99,0)),"")</f>
        <v>0.21</v>
      </c>
      <c r="F449" s="88">
        <f t="shared" si="34"/>
        <v>0.79</v>
      </c>
      <c r="G449" s="89" t="str">
        <f t="shared" si="35"/>
        <v/>
      </c>
      <c r="H449" s="96" t="str">
        <f t="shared" si="36"/>
        <v>Single-Family</v>
      </c>
      <c r="I449" s="97" t="str">
        <f t="shared" si="37"/>
        <v>N</v>
      </c>
      <c r="J449" s="97" t="s">
        <v>386</v>
      </c>
      <c r="K449" s="97" t="s">
        <v>386</v>
      </c>
      <c r="L449" s="97" t="s">
        <v>386</v>
      </c>
      <c r="M449" s="98">
        <f t="shared" si="41"/>
        <v>0.79</v>
      </c>
      <c r="N449" s="97"/>
    </row>
    <row r="450" spans="1:14">
      <c r="A450" t="s">
        <v>263</v>
      </c>
      <c r="B450" t="s">
        <v>199</v>
      </c>
      <c r="C450" t="s">
        <v>201</v>
      </c>
      <c r="D450" s="88">
        <f>IFERROR(IF(ISNUMBER(VLOOKUP($A450,PairList!$A$1:$C$104,2,0)),VLOOKUP($A450,PairList!$A$1:$C$104,2,0),INDEX('Feasibility Factor'!$D$5:$F$144,MATCH(VLOOKUP($A450,PairList!$A$1:$C$104,2,0),'Feasibility Factor'!$C$5:$C$144,0),MATCH($B450,'Feasibility Factor'!$D$3:$F$3,0))),"")</f>
        <v>1</v>
      </c>
      <c r="E450" s="88">
        <f>IFERROR(INDEX(ESShip!$C$2:$C$99,MATCH(VLOOKUP($A450,PairList!$A$1:$C$104,3,0),ESShip!$A$2:$A$99,0)),"")</f>
        <v>0.21</v>
      </c>
      <c r="F450" s="88">
        <f t="shared" si="34"/>
        <v>0.79</v>
      </c>
      <c r="G450" s="89" t="str">
        <f t="shared" si="35"/>
        <v/>
      </c>
      <c r="H450" s="96" t="str">
        <f t="shared" si="36"/>
        <v>Multi-Family</v>
      </c>
      <c r="I450" s="97" t="str">
        <f t="shared" si="37"/>
        <v>N</v>
      </c>
      <c r="J450" s="97" t="s">
        <v>386</v>
      </c>
      <c r="K450" s="97" t="s">
        <v>386</v>
      </c>
      <c r="L450" s="97" t="s">
        <v>386</v>
      </c>
      <c r="M450" s="98">
        <f t="shared" si="41"/>
        <v>0.79</v>
      </c>
      <c r="N450" s="97"/>
    </row>
    <row r="451" spans="1:14">
      <c r="A451" t="s">
        <v>263</v>
      </c>
      <c r="B451" t="s">
        <v>316</v>
      </c>
      <c r="C451" t="s">
        <v>201</v>
      </c>
      <c r="D451" s="88">
        <f>IFERROR(IF(ISNUMBER(VLOOKUP($A451,PairList!$A$1:$C$104,2,0)),VLOOKUP($A451,PairList!$A$1:$C$104,2,0),INDEX('Feasibility Factor'!$D$5:$F$144,MATCH(VLOOKUP($A451,PairList!$A$1:$C$104,2,0),'Feasibility Factor'!$C$5:$C$144,0),MATCH($B451,'Feasibility Factor'!$D$3:$F$3,0))),"")</f>
        <v>1</v>
      </c>
      <c r="E451" s="88">
        <f>IFERROR(INDEX(ESShip!$C$2:$C$99,MATCH(VLOOKUP($A451,PairList!$A$1:$C$104,3,0),ESShip!$A$2:$A$99,0)),"")</f>
        <v>0.21</v>
      </c>
      <c r="F451" s="88">
        <f t="shared" ref="F451:F514" si="43">IFERROR($D451*(1-$E451),"")</f>
        <v>0.79</v>
      </c>
      <c r="G451" s="89" t="str">
        <f t="shared" ref="G451:G514" si="44">IF($A451&lt;&gt;"",IF($F451="","X",""),"")</f>
        <v/>
      </c>
      <c r="H451" s="96" t="str">
        <f t="shared" ref="H451:H514" si="45">IF($B451="Single Family","Single-Family",$B451)</f>
        <v>Manufactured Home</v>
      </c>
      <c r="I451" s="97" t="str">
        <f t="shared" ref="I451:I514" si="46">IF(LEFT($C451,1)="T","B",LEFT($C451,1))</f>
        <v>N</v>
      </c>
      <c r="J451" s="97" t="s">
        <v>386</v>
      </c>
      <c r="K451" s="97" t="s">
        <v>386</v>
      </c>
      <c r="L451" s="97" t="s">
        <v>386</v>
      </c>
      <c r="M451" s="98">
        <f t="shared" ref="M451:M514" si="47">IF(AND($F451&lt;&gt;"",$L451&lt;&gt;""),MIN($F451,$L451),MAX($F451,$L451))</f>
        <v>0.79</v>
      </c>
      <c r="N451" s="97"/>
    </row>
    <row r="452" spans="1:14">
      <c r="A452" t="s">
        <v>265</v>
      </c>
      <c r="B452" t="s">
        <v>88</v>
      </c>
      <c r="C452" t="s">
        <v>196</v>
      </c>
      <c r="D452" s="88">
        <f>IFERROR(IF(ISNUMBER(VLOOKUP($A452,PairList!$A$1:$C$104,2,0)),VLOOKUP($A452,PairList!$A$1:$C$104,2,0),INDEX('Feasibility Factor'!$D$5:$F$144,MATCH(VLOOKUP($A452,PairList!$A$1:$C$104,2,0),'Feasibility Factor'!$C$5:$C$144,0),MATCH($B452,'Feasibility Factor'!$D$3:$F$3,0))),"")</f>
        <v>1</v>
      </c>
      <c r="E452" s="88">
        <f>IFERROR(INDEX(ESShip!$C$2:$C$99,MATCH(VLOOKUP($A452,PairList!$A$1:$C$104,3,0),ESShip!$A$2:$A$99,0)),"")</f>
        <v>0.21</v>
      </c>
      <c r="F452" s="88">
        <f t="shared" si="43"/>
        <v>0.79</v>
      </c>
      <c r="G452" s="89" t="str">
        <f t="shared" si="44"/>
        <v/>
      </c>
      <c r="H452" s="96" t="str">
        <f t="shared" si="45"/>
        <v>Single-Family</v>
      </c>
      <c r="I452" s="97" t="str">
        <f t="shared" si="46"/>
        <v>B</v>
      </c>
      <c r="J452" s="97" t="s">
        <v>386</v>
      </c>
      <c r="K452" s="97" t="s">
        <v>386</v>
      </c>
      <c r="L452" s="97" t="s">
        <v>386</v>
      </c>
      <c r="M452" s="98">
        <f t="shared" si="47"/>
        <v>0.79</v>
      </c>
      <c r="N452" s="97"/>
    </row>
    <row r="453" spans="1:14">
      <c r="A453" t="s">
        <v>265</v>
      </c>
      <c r="B453" t="s">
        <v>199</v>
      </c>
      <c r="C453" t="s">
        <v>196</v>
      </c>
      <c r="D453" s="88">
        <f>IFERROR(IF(ISNUMBER(VLOOKUP($A453,PairList!$A$1:$C$104,2,0)),VLOOKUP($A453,PairList!$A$1:$C$104,2,0),INDEX('Feasibility Factor'!$D$5:$F$144,MATCH(VLOOKUP($A453,PairList!$A$1:$C$104,2,0),'Feasibility Factor'!$C$5:$C$144,0),MATCH($B453,'Feasibility Factor'!$D$3:$F$3,0))),"")</f>
        <v>1</v>
      </c>
      <c r="E453" s="88">
        <f>IFERROR(INDEX(ESShip!$C$2:$C$99,MATCH(VLOOKUP($A453,PairList!$A$1:$C$104,3,0),ESShip!$A$2:$A$99,0)),"")</f>
        <v>0.21</v>
      </c>
      <c r="F453" s="88">
        <f t="shared" si="43"/>
        <v>0.79</v>
      </c>
      <c r="G453" s="89" t="str">
        <f t="shared" si="44"/>
        <v/>
      </c>
      <c r="H453" s="96" t="str">
        <f t="shared" si="45"/>
        <v>Multi-Family</v>
      </c>
      <c r="I453" s="97" t="str">
        <f t="shared" si="46"/>
        <v>B</v>
      </c>
      <c r="J453" s="97" t="s">
        <v>386</v>
      </c>
      <c r="K453" s="97" t="s">
        <v>386</v>
      </c>
      <c r="L453" s="97" t="s">
        <v>386</v>
      </c>
      <c r="M453" s="98">
        <f t="shared" si="47"/>
        <v>0.79</v>
      </c>
      <c r="N453" s="97"/>
    </row>
    <row r="454" spans="1:14">
      <c r="A454" t="s">
        <v>265</v>
      </c>
      <c r="B454" t="s">
        <v>316</v>
      </c>
      <c r="C454" t="s">
        <v>196</v>
      </c>
      <c r="D454" s="88">
        <f>IFERROR(IF(ISNUMBER(VLOOKUP($A454,PairList!$A$1:$C$104,2,0)),VLOOKUP($A454,PairList!$A$1:$C$104,2,0),INDEX('Feasibility Factor'!$D$5:$F$144,MATCH(VLOOKUP($A454,PairList!$A$1:$C$104,2,0),'Feasibility Factor'!$C$5:$C$144,0),MATCH($B454,'Feasibility Factor'!$D$3:$F$3,0))),"")</f>
        <v>1</v>
      </c>
      <c r="E454" s="88">
        <f>IFERROR(INDEX(ESShip!$C$2:$C$99,MATCH(VLOOKUP($A454,PairList!$A$1:$C$104,3,0),ESShip!$A$2:$A$99,0)),"")</f>
        <v>0.21</v>
      </c>
      <c r="F454" s="88">
        <f t="shared" si="43"/>
        <v>0.79</v>
      </c>
      <c r="G454" s="89" t="str">
        <f t="shared" si="44"/>
        <v/>
      </c>
      <c r="H454" s="96" t="str">
        <f t="shared" si="45"/>
        <v>Manufactured Home</v>
      </c>
      <c r="I454" s="97" t="str">
        <f t="shared" si="46"/>
        <v>B</v>
      </c>
      <c r="J454" s="97" t="s">
        <v>386</v>
      </c>
      <c r="K454" s="97" t="s">
        <v>386</v>
      </c>
      <c r="L454" s="97" t="s">
        <v>386</v>
      </c>
      <c r="M454" s="98">
        <f t="shared" si="47"/>
        <v>0.79</v>
      </c>
      <c r="N454" s="97"/>
    </row>
    <row r="455" spans="1:14">
      <c r="A455" t="s">
        <v>265</v>
      </c>
      <c r="B455" t="s">
        <v>88</v>
      </c>
      <c r="C455" t="s">
        <v>200</v>
      </c>
      <c r="D455" s="88">
        <f>IFERROR(IF(ISNUMBER(VLOOKUP($A455,PairList!$A$1:$C$104,2,0)),VLOOKUP($A455,PairList!$A$1:$C$104,2,0),INDEX('Feasibility Factor'!$D$5:$F$144,MATCH(VLOOKUP($A455,PairList!$A$1:$C$104,2,0),'Feasibility Factor'!$C$5:$C$144,0),MATCH($B455,'Feasibility Factor'!$D$3:$F$3,0))),"")</f>
        <v>1</v>
      </c>
      <c r="E455" s="88">
        <f>IFERROR(INDEX(ESShip!$C$2:$C$99,MATCH(VLOOKUP($A455,PairList!$A$1:$C$104,3,0),ESShip!$A$2:$A$99,0)),"")</f>
        <v>0.21</v>
      </c>
      <c r="F455" s="88">
        <f t="shared" si="43"/>
        <v>0.79</v>
      </c>
      <c r="G455" s="89" t="str">
        <f t="shared" si="44"/>
        <v/>
      </c>
      <c r="H455" s="96" t="str">
        <f t="shared" si="45"/>
        <v>Single-Family</v>
      </c>
      <c r="I455" s="97" t="str">
        <f t="shared" si="46"/>
        <v>E</v>
      </c>
      <c r="J455" s="97" t="s">
        <v>386</v>
      </c>
      <c r="K455" s="97" t="s">
        <v>386</v>
      </c>
      <c r="L455" s="97" t="s">
        <v>386</v>
      </c>
      <c r="M455" s="98">
        <f t="shared" si="47"/>
        <v>0.79</v>
      </c>
      <c r="N455" s="97"/>
    </row>
    <row r="456" spans="1:14">
      <c r="A456" t="s">
        <v>265</v>
      </c>
      <c r="B456" t="s">
        <v>199</v>
      </c>
      <c r="C456" t="s">
        <v>200</v>
      </c>
      <c r="D456" s="88">
        <f>IFERROR(IF(ISNUMBER(VLOOKUP($A456,PairList!$A$1:$C$104,2,0)),VLOOKUP($A456,PairList!$A$1:$C$104,2,0),INDEX('Feasibility Factor'!$D$5:$F$144,MATCH(VLOOKUP($A456,PairList!$A$1:$C$104,2,0),'Feasibility Factor'!$C$5:$C$144,0),MATCH($B456,'Feasibility Factor'!$D$3:$F$3,0))),"")</f>
        <v>1</v>
      </c>
      <c r="E456" s="88">
        <f>IFERROR(INDEX(ESShip!$C$2:$C$99,MATCH(VLOOKUP($A456,PairList!$A$1:$C$104,3,0),ESShip!$A$2:$A$99,0)),"")</f>
        <v>0.21</v>
      </c>
      <c r="F456" s="88">
        <f t="shared" si="43"/>
        <v>0.79</v>
      </c>
      <c r="G456" s="89" t="str">
        <f t="shared" si="44"/>
        <v/>
      </c>
      <c r="H456" s="96" t="str">
        <f t="shared" si="45"/>
        <v>Multi-Family</v>
      </c>
      <c r="I456" s="97" t="str">
        <f t="shared" si="46"/>
        <v>E</v>
      </c>
      <c r="J456" s="97" t="s">
        <v>386</v>
      </c>
      <c r="K456" s="97" t="s">
        <v>386</v>
      </c>
      <c r="L456" s="97" t="s">
        <v>386</v>
      </c>
      <c r="M456" s="98">
        <f t="shared" si="47"/>
        <v>0.79</v>
      </c>
      <c r="N456" s="97"/>
    </row>
    <row r="457" spans="1:14">
      <c r="A457" t="s">
        <v>265</v>
      </c>
      <c r="B457" t="s">
        <v>316</v>
      </c>
      <c r="C457" t="s">
        <v>200</v>
      </c>
      <c r="D457" s="88">
        <f>IFERROR(IF(ISNUMBER(VLOOKUP($A457,PairList!$A$1:$C$104,2,0)),VLOOKUP($A457,PairList!$A$1:$C$104,2,0),INDEX('Feasibility Factor'!$D$5:$F$144,MATCH(VLOOKUP($A457,PairList!$A$1:$C$104,2,0),'Feasibility Factor'!$C$5:$C$144,0),MATCH($B457,'Feasibility Factor'!$D$3:$F$3,0))),"")</f>
        <v>1</v>
      </c>
      <c r="E457" s="88">
        <f>IFERROR(INDEX(ESShip!$C$2:$C$99,MATCH(VLOOKUP($A457,PairList!$A$1:$C$104,3,0),ESShip!$A$2:$A$99,0)),"")</f>
        <v>0.21</v>
      </c>
      <c r="F457" s="88">
        <f t="shared" si="43"/>
        <v>0.79</v>
      </c>
      <c r="G457" s="89" t="str">
        <f t="shared" si="44"/>
        <v/>
      </c>
      <c r="H457" s="96" t="str">
        <f t="shared" si="45"/>
        <v>Manufactured Home</v>
      </c>
      <c r="I457" s="97" t="str">
        <f t="shared" si="46"/>
        <v>E</v>
      </c>
      <c r="J457" s="97" t="s">
        <v>386</v>
      </c>
      <c r="K457" s="97" t="s">
        <v>386</v>
      </c>
      <c r="L457" s="97" t="s">
        <v>386</v>
      </c>
      <c r="M457" s="98">
        <f t="shared" si="47"/>
        <v>0.79</v>
      </c>
      <c r="N457" s="97"/>
    </row>
    <row r="458" spans="1:14">
      <c r="A458" t="s">
        <v>265</v>
      </c>
      <c r="B458" t="s">
        <v>88</v>
      </c>
      <c r="C458" t="s">
        <v>201</v>
      </c>
      <c r="D458" s="88">
        <f>IFERROR(IF(ISNUMBER(VLOOKUP($A458,PairList!$A$1:$C$104,2,0)),VLOOKUP($A458,PairList!$A$1:$C$104,2,0),INDEX('Feasibility Factor'!$D$5:$F$144,MATCH(VLOOKUP($A458,PairList!$A$1:$C$104,2,0),'Feasibility Factor'!$C$5:$C$144,0),MATCH($B458,'Feasibility Factor'!$D$3:$F$3,0))),"")</f>
        <v>1</v>
      </c>
      <c r="E458" s="88">
        <f>IFERROR(INDEX(ESShip!$C$2:$C$99,MATCH(VLOOKUP($A458,PairList!$A$1:$C$104,3,0),ESShip!$A$2:$A$99,0)),"")</f>
        <v>0.21</v>
      </c>
      <c r="F458" s="88">
        <f t="shared" si="43"/>
        <v>0.79</v>
      </c>
      <c r="G458" s="89" t="str">
        <f t="shared" si="44"/>
        <v/>
      </c>
      <c r="H458" s="96" t="str">
        <f t="shared" si="45"/>
        <v>Single-Family</v>
      </c>
      <c r="I458" s="97" t="str">
        <f t="shared" si="46"/>
        <v>N</v>
      </c>
      <c r="J458" s="97" t="s">
        <v>386</v>
      </c>
      <c r="K458" s="97" t="s">
        <v>386</v>
      </c>
      <c r="L458" s="97" t="s">
        <v>386</v>
      </c>
      <c r="M458" s="98">
        <f t="shared" si="47"/>
        <v>0.79</v>
      </c>
      <c r="N458" s="97"/>
    </row>
    <row r="459" spans="1:14">
      <c r="A459" t="s">
        <v>265</v>
      </c>
      <c r="B459" t="s">
        <v>199</v>
      </c>
      <c r="C459" t="s">
        <v>201</v>
      </c>
      <c r="D459" s="88">
        <f>IFERROR(IF(ISNUMBER(VLOOKUP($A459,PairList!$A$1:$C$104,2,0)),VLOOKUP($A459,PairList!$A$1:$C$104,2,0),INDEX('Feasibility Factor'!$D$5:$F$144,MATCH(VLOOKUP($A459,PairList!$A$1:$C$104,2,0),'Feasibility Factor'!$C$5:$C$144,0),MATCH($B459,'Feasibility Factor'!$D$3:$F$3,0))),"")</f>
        <v>1</v>
      </c>
      <c r="E459" s="88">
        <f>IFERROR(INDEX(ESShip!$C$2:$C$99,MATCH(VLOOKUP($A459,PairList!$A$1:$C$104,3,0),ESShip!$A$2:$A$99,0)),"")</f>
        <v>0.21</v>
      </c>
      <c r="F459" s="88">
        <f t="shared" si="43"/>
        <v>0.79</v>
      </c>
      <c r="G459" s="89" t="str">
        <f t="shared" si="44"/>
        <v/>
      </c>
      <c r="H459" s="96" t="str">
        <f t="shared" si="45"/>
        <v>Multi-Family</v>
      </c>
      <c r="I459" s="97" t="str">
        <f t="shared" si="46"/>
        <v>N</v>
      </c>
      <c r="J459" s="97" t="s">
        <v>386</v>
      </c>
      <c r="K459" s="97" t="s">
        <v>386</v>
      </c>
      <c r="L459" s="97" t="s">
        <v>386</v>
      </c>
      <c r="M459" s="98">
        <f t="shared" si="47"/>
        <v>0.79</v>
      </c>
      <c r="N459" s="97"/>
    </row>
    <row r="460" spans="1:14">
      <c r="A460" t="s">
        <v>265</v>
      </c>
      <c r="B460" t="s">
        <v>316</v>
      </c>
      <c r="C460" t="s">
        <v>201</v>
      </c>
      <c r="D460" s="88">
        <f>IFERROR(IF(ISNUMBER(VLOOKUP($A460,PairList!$A$1:$C$104,2,0)),VLOOKUP($A460,PairList!$A$1:$C$104,2,0),INDEX('Feasibility Factor'!$D$5:$F$144,MATCH(VLOOKUP($A460,PairList!$A$1:$C$104,2,0),'Feasibility Factor'!$C$5:$C$144,0),MATCH($B460,'Feasibility Factor'!$D$3:$F$3,0))),"")</f>
        <v>1</v>
      </c>
      <c r="E460" s="88">
        <f>IFERROR(INDEX(ESShip!$C$2:$C$99,MATCH(VLOOKUP($A460,PairList!$A$1:$C$104,3,0),ESShip!$A$2:$A$99,0)),"")</f>
        <v>0.21</v>
      </c>
      <c r="F460" s="88">
        <f t="shared" si="43"/>
        <v>0.79</v>
      </c>
      <c r="G460" s="89" t="str">
        <f t="shared" si="44"/>
        <v/>
      </c>
      <c r="H460" s="96" t="str">
        <f t="shared" si="45"/>
        <v>Manufactured Home</v>
      </c>
      <c r="I460" s="97" t="str">
        <f t="shared" si="46"/>
        <v>N</v>
      </c>
      <c r="J460" s="97" t="s">
        <v>386</v>
      </c>
      <c r="K460" s="97" t="s">
        <v>386</v>
      </c>
      <c r="L460" s="97" t="s">
        <v>386</v>
      </c>
      <c r="M460" s="98">
        <f t="shared" si="47"/>
        <v>0.79</v>
      </c>
      <c r="N460" s="97"/>
    </row>
    <row r="461" spans="1:14">
      <c r="A461" t="s">
        <v>266</v>
      </c>
      <c r="B461" t="s">
        <v>88</v>
      </c>
      <c r="C461" t="s">
        <v>196</v>
      </c>
      <c r="D461" s="88">
        <f>IFERROR(IF(ISNUMBER(VLOOKUP($A461,PairList!$A$1:$C$104,2,0)),VLOOKUP($A461,PairList!$A$1:$C$104,2,0),INDEX('Feasibility Factor'!$D$5:$F$144,MATCH(VLOOKUP($A461,PairList!$A$1:$C$104,2,0),'Feasibility Factor'!$C$5:$C$144,0),MATCH($B461,'Feasibility Factor'!$D$3:$F$3,0))),"")</f>
        <v>0.8</v>
      </c>
      <c r="E461" s="88" t="str">
        <f>IFERROR(INDEX(ESShip!$C$2:$C$99,MATCH(VLOOKUP($A461,PairList!$A$1:$C$104,3,0),ESShip!$A$2:$A$99,0)),"")</f>
        <v/>
      </c>
      <c r="F461" s="88" t="str">
        <f t="shared" si="43"/>
        <v/>
      </c>
      <c r="G461" s="89" t="str">
        <f t="shared" si="44"/>
        <v>X</v>
      </c>
      <c r="H461" s="96" t="str">
        <f t="shared" si="45"/>
        <v>Single-Family</v>
      </c>
      <c r="I461" s="97" t="str">
        <f t="shared" si="46"/>
        <v>B</v>
      </c>
      <c r="J461" s="97">
        <v>0.8</v>
      </c>
      <c r="K461" s="97">
        <v>0.46</v>
      </c>
      <c r="L461" s="97">
        <v>0.43200000000000005</v>
      </c>
      <c r="M461" s="98">
        <f t="shared" si="47"/>
        <v>0.43200000000000005</v>
      </c>
      <c r="N461" s="97"/>
    </row>
    <row r="462" spans="1:14">
      <c r="A462" t="s">
        <v>266</v>
      </c>
      <c r="B462" t="s">
        <v>199</v>
      </c>
      <c r="C462" t="s">
        <v>196</v>
      </c>
      <c r="D462" s="88">
        <f>IFERROR(IF(ISNUMBER(VLOOKUP($A462,PairList!$A$1:$C$104,2,0)),VLOOKUP($A462,PairList!$A$1:$C$104,2,0),INDEX('Feasibility Factor'!$D$5:$F$144,MATCH(VLOOKUP($A462,PairList!$A$1:$C$104,2,0),'Feasibility Factor'!$C$5:$C$144,0),MATCH($B462,'Feasibility Factor'!$D$3:$F$3,0))),"")</f>
        <v>0.25</v>
      </c>
      <c r="E462" s="88" t="str">
        <f>IFERROR(INDEX(ESShip!$C$2:$C$99,MATCH(VLOOKUP($A462,PairList!$A$1:$C$104,3,0),ESShip!$A$2:$A$99,0)),"")</f>
        <v/>
      </c>
      <c r="F462" s="88" t="str">
        <f t="shared" si="43"/>
        <v/>
      </c>
      <c r="G462" s="89" t="str">
        <f t="shared" si="44"/>
        <v>X</v>
      </c>
      <c r="H462" s="96" t="str">
        <f t="shared" si="45"/>
        <v>Multi-Family</v>
      </c>
      <c r="I462" s="97" t="str">
        <f t="shared" si="46"/>
        <v>B</v>
      </c>
      <c r="J462" s="97">
        <v>0.25</v>
      </c>
      <c r="K462" s="97">
        <v>0.1</v>
      </c>
      <c r="L462" s="97">
        <v>0.22500000000000001</v>
      </c>
      <c r="M462" s="98">
        <f t="shared" si="47"/>
        <v>0.22500000000000001</v>
      </c>
      <c r="N462" s="97"/>
    </row>
    <row r="463" spans="1:14">
      <c r="A463" t="s">
        <v>266</v>
      </c>
      <c r="B463" t="s">
        <v>316</v>
      </c>
      <c r="C463" t="s">
        <v>196</v>
      </c>
      <c r="D463" s="88">
        <f>IFERROR(IF(ISNUMBER(VLOOKUP($A463,PairList!$A$1:$C$104,2,0)),VLOOKUP($A463,PairList!$A$1:$C$104,2,0),INDEX('Feasibility Factor'!$D$5:$F$144,MATCH(VLOOKUP($A463,PairList!$A$1:$C$104,2,0),'Feasibility Factor'!$C$5:$C$144,0),MATCH($B463,'Feasibility Factor'!$D$3:$F$3,0))),"")</f>
        <v>0.8</v>
      </c>
      <c r="E463" s="88" t="str">
        <f>IFERROR(INDEX(ESShip!$C$2:$C$99,MATCH(VLOOKUP($A463,PairList!$A$1:$C$104,3,0),ESShip!$A$2:$A$99,0)),"")</f>
        <v/>
      </c>
      <c r="F463" s="88" t="str">
        <f t="shared" si="43"/>
        <v/>
      </c>
      <c r="G463" s="89" t="str">
        <f t="shared" si="44"/>
        <v>X</v>
      </c>
      <c r="H463" s="96" t="str">
        <f t="shared" si="45"/>
        <v>Manufactured Home</v>
      </c>
      <c r="I463" s="97" t="str">
        <f t="shared" si="46"/>
        <v>B</v>
      </c>
      <c r="J463" s="97">
        <v>0.8</v>
      </c>
      <c r="K463" s="97">
        <v>0.1</v>
      </c>
      <c r="L463" s="97">
        <v>0.72000000000000008</v>
      </c>
      <c r="M463" s="98">
        <f t="shared" si="47"/>
        <v>0.72000000000000008</v>
      </c>
      <c r="N463" s="97"/>
    </row>
    <row r="464" spans="1:14">
      <c r="A464" t="s">
        <v>266</v>
      </c>
      <c r="B464" t="s">
        <v>88</v>
      </c>
      <c r="C464" t="s">
        <v>200</v>
      </c>
      <c r="D464" s="88">
        <f>IFERROR(IF(ISNUMBER(VLOOKUP($A464,PairList!$A$1:$C$104,2,0)),VLOOKUP($A464,PairList!$A$1:$C$104,2,0),INDEX('Feasibility Factor'!$D$5:$F$144,MATCH(VLOOKUP($A464,PairList!$A$1:$C$104,2,0),'Feasibility Factor'!$C$5:$C$144,0),MATCH($B464,'Feasibility Factor'!$D$3:$F$3,0))),"")</f>
        <v>0.8</v>
      </c>
      <c r="E464" s="88" t="str">
        <f>IFERROR(INDEX(ESShip!$C$2:$C$99,MATCH(VLOOKUP($A464,PairList!$A$1:$C$104,3,0),ESShip!$A$2:$A$99,0)),"")</f>
        <v/>
      </c>
      <c r="F464" s="88" t="str">
        <f t="shared" si="43"/>
        <v/>
      </c>
      <c r="G464" s="89" t="str">
        <f t="shared" si="44"/>
        <v>X</v>
      </c>
      <c r="H464" s="96" t="str">
        <f t="shared" si="45"/>
        <v>Single-Family</v>
      </c>
      <c r="I464" s="97" t="str">
        <f t="shared" si="46"/>
        <v>E</v>
      </c>
      <c r="J464" s="97">
        <v>0.8</v>
      </c>
      <c r="K464" s="97">
        <v>0.46</v>
      </c>
      <c r="L464" s="97">
        <v>0.43200000000000005</v>
      </c>
      <c r="M464" s="98">
        <f t="shared" si="47"/>
        <v>0.43200000000000005</v>
      </c>
      <c r="N464" s="97"/>
    </row>
    <row r="465" spans="1:14">
      <c r="A465" t="s">
        <v>266</v>
      </c>
      <c r="B465" t="s">
        <v>199</v>
      </c>
      <c r="C465" t="s">
        <v>200</v>
      </c>
      <c r="D465" s="88">
        <f>IFERROR(IF(ISNUMBER(VLOOKUP($A465,PairList!$A$1:$C$104,2,0)),VLOOKUP($A465,PairList!$A$1:$C$104,2,0),INDEX('Feasibility Factor'!$D$5:$F$144,MATCH(VLOOKUP($A465,PairList!$A$1:$C$104,2,0),'Feasibility Factor'!$C$5:$C$144,0),MATCH($B465,'Feasibility Factor'!$D$3:$F$3,0))),"")</f>
        <v>0.25</v>
      </c>
      <c r="E465" s="88" t="str">
        <f>IFERROR(INDEX(ESShip!$C$2:$C$99,MATCH(VLOOKUP($A465,PairList!$A$1:$C$104,3,0),ESShip!$A$2:$A$99,0)),"")</f>
        <v/>
      </c>
      <c r="F465" s="88" t="str">
        <f t="shared" si="43"/>
        <v/>
      </c>
      <c r="G465" s="89" t="str">
        <f t="shared" si="44"/>
        <v>X</v>
      </c>
      <c r="H465" s="96" t="str">
        <f t="shared" si="45"/>
        <v>Multi-Family</v>
      </c>
      <c r="I465" s="97" t="str">
        <f t="shared" si="46"/>
        <v>E</v>
      </c>
      <c r="J465" s="97">
        <v>0.25</v>
      </c>
      <c r="K465" s="97">
        <v>0.1</v>
      </c>
      <c r="L465" s="97">
        <v>0.22500000000000001</v>
      </c>
      <c r="M465" s="98">
        <f t="shared" si="47"/>
        <v>0.22500000000000001</v>
      </c>
      <c r="N465" s="97"/>
    </row>
    <row r="466" spans="1:14">
      <c r="A466" t="s">
        <v>266</v>
      </c>
      <c r="B466" t="s">
        <v>316</v>
      </c>
      <c r="C466" t="s">
        <v>200</v>
      </c>
      <c r="D466" s="88">
        <f>IFERROR(IF(ISNUMBER(VLOOKUP($A466,PairList!$A$1:$C$104,2,0)),VLOOKUP($A466,PairList!$A$1:$C$104,2,0),INDEX('Feasibility Factor'!$D$5:$F$144,MATCH(VLOOKUP($A466,PairList!$A$1:$C$104,2,0),'Feasibility Factor'!$C$5:$C$144,0),MATCH($B466,'Feasibility Factor'!$D$3:$F$3,0))),"")</f>
        <v>0.8</v>
      </c>
      <c r="E466" s="88" t="str">
        <f>IFERROR(INDEX(ESShip!$C$2:$C$99,MATCH(VLOOKUP($A466,PairList!$A$1:$C$104,3,0),ESShip!$A$2:$A$99,0)),"")</f>
        <v/>
      </c>
      <c r="F466" s="88" t="str">
        <f t="shared" si="43"/>
        <v/>
      </c>
      <c r="G466" s="89" t="str">
        <f t="shared" si="44"/>
        <v>X</v>
      </c>
      <c r="H466" s="96" t="str">
        <f t="shared" si="45"/>
        <v>Manufactured Home</v>
      </c>
      <c r="I466" s="97" t="str">
        <f t="shared" si="46"/>
        <v>E</v>
      </c>
      <c r="J466" s="97">
        <v>0.8</v>
      </c>
      <c r="K466" s="97">
        <v>0.1</v>
      </c>
      <c r="L466" s="97">
        <v>0.72000000000000008</v>
      </c>
      <c r="M466" s="98">
        <f t="shared" si="47"/>
        <v>0.72000000000000008</v>
      </c>
      <c r="N466" s="97"/>
    </row>
    <row r="467" spans="1:14">
      <c r="A467" t="s">
        <v>266</v>
      </c>
      <c r="B467" t="s">
        <v>88</v>
      </c>
      <c r="C467" t="s">
        <v>201</v>
      </c>
      <c r="D467" s="88">
        <f>IFERROR(IF(ISNUMBER(VLOOKUP($A467,PairList!$A$1:$C$104,2,0)),VLOOKUP($A467,PairList!$A$1:$C$104,2,0),INDEX('Feasibility Factor'!$D$5:$F$144,MATCH(VLOOKUP($A467,PairList!$A$1:$C$104,2,0),'Feasibility Factor'!$C$5:$C$144,0),MATCH($B467,'Feasibility Factor'!$D$3:$F$3,0))),"")</f>
        <v>0.8</v>
      </c>
      <c r="E467" s="88" t="str">
        <f>IFERROR(INDEX(ESShip!$C$2:$C$99,MATCH(VLOOKUP($A467,PairList!$A$1:$C$104,3,0),ESShip!$A$2:$A$99,0)),"")</f>
        <v/>
      </c>
      <c r="F467" s="88" t="str">
        <f t="shared" si="43"/>
        <v/>
      </c>
      <c r="G467" s="89" t="str">
        <f t="shared" si="44"/>
        <v>X</v>
      </c>
      <c r="H467" s="96" t="str">
        <f t="shared" si="45"/>
        <v>Single-Family</v>
      </c>
      <c r="I467" s="97" t="str">
        <f t="shared" si="46"/>
        <v>N</v>
      </c>
      <c r="J467" s="97">
        <v>0.8</v>
      </c>
      <c r="K467" s="97">
        <v>0.23499999999999999</v>
      </c>
      <c r="L467" s="97">
        <v>0.6120000000000001</v>
      </c>
      <c r="M467" s="98">
        <f t="shared" si="47"/>
        <v>0.6120000000000001</v>
      </c>
      <c r="N467" s="97"/>
    </row>
    <row r="468" spans="1:14">
      <c r="A468" t="s">
        <v>266</v>
      </c>
      <c r="B468" t="s">
        <v>199</v>
      </c>
      <c r="C468" t="s">
        <v>201</v>
      </c>
      <c r="D468" s="88">
        <f>IFERROR(IF(ISNUMBER(VLOOKUP($A468,PairList!$A$1:$C$104,2,0)),VLOOKUP($A468,PairList!$A$1:$C$104,2,0),INDEX('Feasibility Factor'!$D$5:$F$144,MATCH(VLOOKUP($A468,PairList!$A$1:$C$104,2,0),'Feasibility Factor'!$C$5:$C$144,0),MATCH($B468,'Feasibility Factor'!$D$3:$F$3,0))),"")</f>
        <v>0.25</v>
      </c>
      <c r="E468" s="88" t="str">
        <f>IFERROR(INDEX(ESShip!$C$2:$C$99,MATCH(VLOOKUP($A468,PairList!$A$1:$C$104,3,0),ESShip!$A$2:$A$99,0)),"")</f>
        <v/>
      </c>
      <c r="F468" s="88" t="str">
        <f t="shared" si="43"/>
        <v/>
      </c>
      <c r="G468" s="89" t="str">
        <f t="shared" si="44"/>
        <v>X</v>
      </c>
      <c r="H468" s="96" t="str">
        <f t="shared" si="45"/>
        <v>Multi-Family</v>
      </c>
      <c r="I468" s="97" t="str">
        <f t="shared" si="46"/>
        <v>N</v>
      </c>
      <c r="J468" s="97">
        <v>0.25</v>
      </c>
      <c r="K468" s="97">
        <v>0.1</v>
      </c>
      <c r="L468" s="97">
        <v>0.22500000000000001</v>
      </c>
      <c r="M468" s="98">
        <f t="shared" si="47"/>
        <v>0.22500000000000001</v>
      </c>
      <c r="N468" s="97"/>
    </row>
    <row r="469" spans="1:14">
      <c r="A469" t="s">
        <v>266</v>
      </c>
      <c r="B469" t="s">
        <v>316</v>
      </c>
      <c r="C469" t="s">
        <v>201</v>
      </c>
      <c r="D469" s="88">
        <f>IFERROR(IF(ISNUMBER(VLOOKUP($A469,PairList!$A$1:$C$104,2,0)),VLOOKUP($A469,PairList!$A$1:$C$104,2,0),INDEX('Feasibility Factor'!$D$5:$F$144,MATCH(VLOOKUP($A469,PairList!$A$1:$C$104,2,0),'Feasibility Factor'!$C$5:$C$144,0),MATCH($B469,'Feasibility Factor'!$D$3:$F$3,0))),"")</f>
        <v>0.8</v>
      </c>
      <c r="E469" s="88" t="str">
        <f>IFERROR(INDEX(ESShip!$C$2:$C$99,MATCH(VLOOKUP($A469,PairList!$A$1:$C$104,3,0),ESShip!$A$2:$A$99,0)),"")</f>
        <v/>
      </c>
      <c r="F469" s="88" t="str">
        <f t="shared" si="43"/>
        <v/>
      </c>
      <c r="G469" s="89" t="str">
        <f t="shared" si="44"/>
        <v>X</v>
      </c>
      <c r="H469" s="96" t="str">
        <f t="shared" si="45"/>
        <v>Manufactured Home</v>
      </c>
      <c r="I469" s="97" t="str">
        <f t="shared" si="46"/>
        <v>N</v>
      </c>
      <c r="J469" s="97">
        <v>0.8</v>
      </c>
      <c r="K469" s="97">
        <v>0.1</v>
      </c>
      <c r="L469" s="97">
        <v>0.72000000000000008</v>
      </c>
      <c r="M469" s="98">
        <f t="shared" si="47"/>
        <v>0.72000000000000008</v>
      </c>
      <c r="N469" s="97"/>
    </row>
    <row r="470" spans="1:14">
      <c r="A470" t="s">
        <v>269</v>
      </c>
      <c r="B470" t="s">
        <v>88</v>
      </c>
      <c r="C470" t="s">
        <v>196</v>
      </c>
      <c r="D470" s="88">
        <f>IFERROR(IF(ISNUMBER(VLOOKUP($A470,PairList!$A$1:$C$104,2,0)),VLOOKUP($A470,PairList!$A$1:$C$104,2,0),INDEX('Feasibility Factor'!$D$5:$F$144,MATCH(VLOOKUP($A470,PairList!$A$1:$C$104,2,0),'Feasibility Factor'!$C$5:$C$144,0),MATCH($B470,'Feasibility Factor'!$D$3:$F$3,0))),"")</f>
        <v>1</v>
      </c>
      <c r="E470" s="88">
        <f>IFERROR(INDEX(ESShip!$C$2:$C$99,MATCH(VLOOKUP($A470,PairList!$A$1:$C$104,3,0),ESShip!$A$2:$A$99,0)),"")</f>
        <v>0.66</v>
      </c>
      <c r="F470" s="88">
        <f t="shared" si="43"/>
        <v>0.33999999999999997</v>
      </c>
      <c r="G470" s="89" t="str">
        <f t="shared" si="44"/>
        <v/>
      </c>
      <c r="H470" s="96" t="str">
        <f t="shared" si="45"/>
        <v>Single-Family</v>
      </c>
      <c r="I470" s="97" t="str">
        <f t="shared" si="46"/>
        <v>B</v>
      </c>
      <c r="J470" s="97" t="s">
        <v>386</v>
      </c>
      <c r="K470" s="97" t="s">
        <v>386</v>
      </c>
      <c r="L470" s="97" t="s">
        <v>386</v>
      </c>
      <c r="M470" s="98">
        <f t="shared" si="47"/>
        <v>0.33999999999999997</v>
      </c>
      <c r="N470" s="97"/>
    </row>
    <row r="471" spans="1:14">
      <c r="A471" t="s">
        <v>269</v>
      </c>
      <c r="B471" t="s">
        <v>199</v>
      </c>
      <c r="C471" t="s">
        <v>196</v>
      </c>
      <c r="D471" s="88">
        <f>IFERROR(IF(ISNUMBER(VLOOKUP($A471,PairList!$A$1:$C$104,2,0)),VLOOKUP($A471,PairList!$A$1:$C$104,2,0),INDEX('Feasibility Factor'!$D$5:$F$144,MATCH(VLOOKUP($A471,PairList!$A$1:$C$104,2,0),'Feasibility Factor'!$C$5:$C$144,0),MATCH($B471,'Feasibility Factor'!$D$3:$F$3,0))),"")</f>
        <v>1</v>
      </c>
      <c r="E471" s="88">
        <f>IFERROR(INDEX(ESShip!$C$2:$C$99,MATCH(VLOOKUP($A471,PairList!$A$1:$C$104,3,0),ESShip!$A$2:$A$99,0)),"")</f>
        <v>0.66</v>
      </c>
      <c r="F471" s="88">
        <f t="shared" si="43"/>
        <v>0.33999999999999997</v>
      </c>
      <c r="G471" s="89" t="str">
        <f t="shared" si="44"/>
        <v/>
      </c>
      <c r="H471" s="96" t="str">
        <f t="shared" si="45"/>
        <v>Multi-Family</v>
      </c>
      <c r="I471" s="97" t="str">
        <f t="shared" si="46"/>
        <v>B</v>
      </c>
      <c r="J471" s="97" t="s">
        <v>386</v>
      </c>
      <c r="K471" s="97" t="s">
        <v>386</v>
      </c>
      <c r="L471" s="97" t="s">
        <v>386</v>
      </c>
      <c r="M471" s="98">
        <f t="shared" si="47"/>
        <v>0.33999999999999997</v>
      </c>
      <c r="N471" s="97"/>
    </row>
    <row r="472" spans="1:14">
      <c r="A472" t="s">
        <v>269</v>
      </c>
      <c r="B472" t="s">
        <v>316</v>
      </c>
      <c r="C472" t="s">
        <v>196</v>
      </c>
      <c r="D472" s="88">
        <f>IFERROR(IF(ISNUMBER(VLOOKUP($A472,PairList!$A$1:$C$104,2,0)),VLOOKUP($A472,PairList!$A$1:$C$104,2,0),INDEX('Feasibility Factor'!$D$5:$F$144,MATCH(VLOOKUP($A472,PairList!$A$1:$C$104,2,0),'Feasibility Factor'!$C$5:$C$144,0),MATCH($B472,'Feasibility Factor'!$D$3:$F$3,0))),"")</f>
        <v>1</v>
      </c>
      <c r="E472" s="88">
        <f>IFERROR(INDEX(ESShip!$C$2:$C$99,MATCH(VLOOKUP($A472,PairList!$A$1:$C$104,3,0),ESShip!$A$2:$A$99,0)),"")</f>
        <v>0.66</v>
      </c>
      <c r="F472" s="88">
        <f t="shared" si="43"/>
        <v>0.33999999999999997</v>
      </c>
      <c r="G472" s="89" t="str">
        <f t="shared" si="44"/>
        <v/>
      </c>
      <c r="H472" s="96" t="str">
        <f t="shared" si="45"/>
        <v>Manufactured Home</v>
      </c>
      <c r="I472" s="97" t="str">
        <f t="shared" si="46"/>
        <v>B</v>
      </c>
      <c r="J472" s="97" t="s">
        <v>386</v>
      </c>
      <c r="K472" s="97" t="s">
        <v>386</v>
      </c>
      <c r="L472" s="97" t="s">
        <v>386</v>
      </c>
      <c r="M472" s="98">
        <f t="shared" si="47"/>
        <v>0.33999999999999997</v>
      </c>
      <c r="N472" s="97"/>
    </row>
    <row r="473" spans="1:14">
      <c r="A473" t="s">
        <v>269</v>
      </c>
      <c r="B473" t="s">
        <v>88</v>
      </c>
      <c r="C473" t="s">
        <v>200</v>
      </c>
      <c r="D473" s="88">
        <f>IFERROR(IF(ISNUMBER(VLOOKUP($A473,PairList!$A$1:$C$104,2,0)),VLOOKUP($A473,PairList!$A$1:$C$104,2,0),INDEX('Feasibility Factor'!$D$5:$F$144,MATCH(VLOOKUP($A473,PairList!$A$1:$C$104,2,0),'Feasibility Factor'!$C$5:$C$144,0),MATCH($B473,'Feasibility Factor'!$D$3:$F$3,0))),"")</f>
        <v>1</v>
      </c>
      <c r="E473" s="88">
        <f>IFERROR(INDEX(ESShip!$C$2:$C$99,MATCH(VLOOKUP($A473,PairList!$A$1:$C$104,3,0),ESShip!$A$2:$A$99,0)),"")</f>
        <v>0.66</v>
      </c>
      <c r="F473" s="88">
        <f t="shared" si="43"/>
        <v>0.33999999999999997</v>
      </c>
      <c r="G473" s="89" t="str">
        <f t="shared" si="44"/>
        <v/>
      </c>
      <c r="H473" s="96" t="str">
        <f t="shared" si="45"/>
        <v>Single-Family</v>
      </c>
      <c r="I473" s="97" t="str">
        <f t="shared" si="46"/>
        <v>E</v>
      </c>
      <c r="J473" s="97" t="s">
        <v>386</v>
      </c>
      <c r="K473" s="97" t="s">
        <v>386</v>
      </c>
      <c r="L473" s="97" t="s">
        <v>386</v>
      </c>
      <c r="M473" s="98">
        <f t="shared" si="47"/>
        <v>0.33999999999999997</v>
      </c>
      <c r="N473" s="97"/>
    </row>
    <row r="474" spans="1:14">
      <c r="A474" t="s">
        <v>269</v>
      </c>
      <c r="B474" t="s">
        <v>199</v>
      </c>
      <c r="C474" t="s">
        <v>200</v>
      </c>
      <c r="D474" s="88">
        <f>IFERROR(IF(ISNUMBER(VLOOKUP($A474,PairList!$A$1:$C$104,2,0)),VLOOKUP($A474,PairList!$A$1:$C$104,2,0),INDEX('Feasibility Factor'!$D$5:$F$144,MATCH(VLOOKUP($A474,PairList!$A$1:$C$104,2,0),'Feasibility Factor'!$C$5:$C$144,0),MATCH($B474,'Feasibility Factor'!$D$3:$F$3,0))),"")</f>
        <v>1</v>
      </c>
      <c r="E474" s="88">
        <f>IFERROR(INDEX(ESShip!$C$2:$C$99,MATCH(VLOOKUP($A474,PairList!$A$1:$C$104,3,0),ESShip!$A$2:$A$99,0)),"")</f>
        <v>0.66</v>
      </c>
      <c r="F474" s="88">
        <f t="shared" si="43"/>
        <v>0.33999999999999997</v>
      </c>
      <c r="G474" s="89" t="str">
        <f t="shared" si="44"/>
        <v/>
      </c>
      <c r="H474" s="96" t="str">
        <f t="shared" si="45"/>
        <v>Multi-Family</v>
      </c>
      <c r="I474" s="97" t="str">
        <f t="shared" si="46"/>
        <v>E</v>
      </c>
      <c r="J474" s="97" t="s">
        <v>386</v>
      </c>
      <c r="K474" s="97" t="s">
        <v>386</v>
      </c>
      <c r="L474" s="97" t="s">
        <v>386</v>
      </c>
      <c r="M474" s="98">
        <f t="shared" si="47"/>
        <v>0.33999999999999997</v>
      </c>
      <c r="N474" s="97"/>
    </row>
    <row r="475" spans="1:14">
      <c r="A475" t="s">
        <v>269</v>
      </c>
      <c r="B475" t="s">
        <v>316</v>
      </c>
      <c r="C475" t="s">
        <v>200</v>
      </c>
      <c r="D475" s="88">
        <f>IFERROR(IF(ISNUMBER(VLOOKUP($A475,PairList!$A$1:$C$104,2,0)),VLOOKUP($A475,PairList!$A$1:$C$104,2,0),INDEX('Feasibility Factor'!$D$5:$F$144,MATCH(VLOOKUP($A475,PairList!$A$1:$C$104,2,0),'Feasibility Factor'!$C$5:$C$144,0),MATCH($B475,'Feasibility Factor'!$D$3:$F$3,0))),"")</f>
        <v>1</v>
      </c>
      <c r="E475" s="88">
        <f>IFERROR(INDEX(ESShip!$C$2:$C$99,MATCH(VLOOKUP($A475,PairList!$A$1:$C$104,3,0),ESShip!$A$2:$A$99,0)),"")</f>
        <v>0.66</v>
      </c>
      <c r="F475" s="88">
        <f t="shared" si="43"/>
        <v>0.33999999999999997</v>
      </c>
      <c r="G475" s="89" t="str">
        <f t="shared" si="44"/>
        <v/>
      </c>
      <c r="H475" s="96" t="str">
        <f t="shared" si="45"/>
        <v>Manufactured Home</v>
      </c>
      <c r="I475" s="97" t="str">
        <f t="shared" si="46"/>
        <v>E</v>
      </c>
      <c r="J475" s="97" t="s">
        <v>386</v>
      </c>
      <c r="K475" s="97" t="s">
        <v>386</v>
      </c>
      <c r="L475" s="97" t="s">
        <v>386</v>
      </c>
      <c r="M475" s="98">
        <f t="shared" si="47"/>
        <v>0.33999999999999997</v>
      </c>
      <c r="N475" s="97"/>
    </row>
    <row r="476" spans="1:14">
      <c r="A476" t="s">
        <v>269</v>
      </c>
      <c r="B476" t="s">
        <v>88</v>
      </c>
      <c r="C476" t="s">
        <v>201</v>
      </c>
      <c r="D476" s="88">
        <f>IFERROR(IF(ISNUMBER(VLOOKUP($A476,PairList!$A$1:$C$104,2,0)),VLOOKUP($A476,PairList!$A$1:$C$104,2,0),INDEX('Feasibility Factor'!$D$5:$F$144,MATCH(VLOOKUP($A476,PairList!$A$1:$C$104,2,0),'Feasibility Factor'!$C$5:$C$144,0),MATCH($B476,'Feasibility Factor'!$D$3:$F$3,0))),"")</f>
        <v>1</v>
      </c>
      <c r="E476" s="88">
        <f>IFERROR(INDEX(ESShip!$C$2:$C$99,MATCH(VLOOKUP($A476,PairList!$A$1:$C$104,3,0),ESShip!$A$2:$A$99,0)),"")</f>
        <v>0.66</v>
      </c>
      <c r="F476" s="88">
        <f t="shared" si="43"/>
        <v>0.33999999999999997</v>
      </c>
      <c r="G476" s="89" t="str">
        <f t="shared" si="44"/>
        <v/>
      </c>
      <c r="H476" s="96" t="str">
        <f t="shared" si="45"/>
        <v>Single-Family</v>
      </c>
      <c r="I476" s="97" t="str">
        <f t="shared" si="46"/>
        <v>N</v>
      </c>
      <c r="J476" s="97" t="s">
        <v>386</v>
      </c>
      <c r="K476" s="97" t="s">
        <v>386</v>
      </c>
      <c r="L476" s="97" t="s">
        <v>386</v>
      </c>
      <c r="M476" s="98">
        <f t="shared" si="47"/>
        <v>0.33999999999999997</v>
      </c>
      <c r="N476" s="97"/>
    </row>
    <row r="477" spans="1:14">
      <c r="A477" t="s">
        <v>269</v>
      </c>
      <c r="B477" t="s">
        <v>199</v>
      </c>
      <c r="C477" t="s">
        <v>201</v>
      </c>
      <c r="D477" s="88">
        <f>IFERROR(IF(ISNUMBER(VLOOKUP($A477,PairList!$A$1:$C$104,2,0)),VLOOKUP($A477,PairList!$A$1:$C$104,2,0),INDEX('Feasibility Factor'!$D$5:$F$144,MATCH(VLOOKUP($A477,PairList!$A$1:$C$104,2,0),'Feasibility Factor'!$C$5:$C$144,0),MATCH($B477,'Feasibility Factor'!$D$3:$F$3,0))),"")</f>
        <v>1</v>
      </c>
      <c r="E477" s="88">
        <f>IFERROR(INDEX(ESShip!$C$2:$C$99,MATCH(VLOOKUP($A477,PairList!$A$1:$C$104,3,0),ESShip!$A$2:$A$99,0)),"")</f>
        <v>0.66</v>
      </c>
      <c r="F477" s="88">
        <f t="shared" si="43"/>
        <v>0.33999999999999997</v>
      </c>
      <c r="G477" s="89" t="str">
        <f t="shared" si="44"/>
        <v/>
      </c>
      <c r="H477" s="96" t="str">
        <f t="shared" si="45"/>
        <v>Multi-Family</v>
      </c>
      <c r="I477" s="97" t="str">
        <f t="shared" si="46"/>
        <v>N</v>
      </c>
      <c r="J477" s="97" t="s">
        <v>386</v>
      </c>
      <c r="K477" s="97" t="s">
        <v>386</v>
      </c>
      <c r="L477" s="97" t="s">
        <v>386</v>
      </c>
      <c r="M477" s="98">
        <f t="shared" si="47"/>
        <v>0.33999999999999997</v>
      </c>
      <c r="N477" s="97"/>
    </row>
    <row r="478" spans="1:14">
      <c r="A478" t="s">
        <v>269</v>
      </c>
      <c r="B478" t="s">
        <v>316</v>
      </c>
      <c r="C478" t="s">
        <v>201</v>
      </c>
      <c r="D478" s="88">
        <f>IFERROR(IF(ISNUMBER(VLOOKUP($A478,PairList!$A$1:$C$104,2,0)),VLOOKUP($A478,PairList!$A$1:$C$104,2,0),INDEX('Feasibility Factor'!$D$5:$F$144,MATCH(VLOOKUP($A478,PairList!$A$1:$C$104,2,0),'Feasibility Factor'!$C$5:$C$144,0),MATCH($B478,'Feasibility Factor'!$D$3:$F$3,0))),"")</f>
        <v>1</v>
      </c>
      <c r="E478" s="88">
        <f>IFERROR(INDEX(ESShip!$C$2:$C$99,MATCH(VLOOKUP($A478,PairList!$A$1:$C$104,3,0),ESShip!$A$2:$A$99,0)),"")</f>
        <v>0.66</v>
      </c>
      <c r="F478" s="88">
        <f t="shared" si="43"/>
        <v>0.33999999999999997</v>
      </c>
      <c r="G478" s="89" t="str">
        <f t="shared" si="44"/>
        <v/>
      </c>
      <c r="H478" s="96" t="str">
        <f t="shared" si="45"/>
        <v>Manufactured Home</v>
      </c>
      <c r="I478" s="97" t="str">
        <f t="shared" si="46"/>
        <v>N</v>
      </c>
      <c r="J478" s="97" t="s">
        <v>386</v>
      </c>
      <c r="K478" s="97" t="s">
        <v>386</v>
      </c>
      <c r="L478" s="97" t="s">
        <v>386</v>
      </c>
      <c r="M478" s="98">
        <f t="shared" si="47"/>
        <v>0.33999999999999997</v>
      </c>
      <c r="N478" s="97"/>
    </row>
    <row r="479" spans="1:14">
      <c r="A479" t="s">
        <v>270</v>
      </c>
      <c r="B479" t="s">
        <v>88</v>
      </c>
      <c r="C479" t="s">
        <v>196</v>
      </c>
      <c r="D479" s="131">
        <f>116/4636.8</f>
        <v>2.5017253278122844E-2</v>
      </c>
      <c r="E479" s="88">
        <f>IFERROR(INDEX(ESShip!$C$2:$C$99,MATCH(VLOOKUP($A479,PairList!$A$1:$C$104,3,0),ESShip!$A$2:$A$99,0)),"")</f>
        <v>0.88</v>
      </c>
      <c r="F479" s="88">
        <f t="shared" si="43"/>
        <v>3.0020703933747411E-3</v>
      </c>
      <c r="G479" s="89" t="str">
        <f t="shared" si="44"/>
        <v/>
      </c>
      <c r="H479" s="96" t="str">
        <f t="shared" si="45"/>
        <v>Single-Family</v>
      </c>
      <c r="I479" s="97" t="str">
        <f t="shared" si="46"/>
        <v>B</v>
      </c>
      <c r="J479" s="97" t="s">
        <v>386</v>
      </c>
      <c r="K479" s="97" t="s">
        <v>386</v>
      </c>
      <c r="L479" s="97" t="s">
        <v>386</v>
      </c>
      <c r="M479" s="98">
        <f t="shared" si="47"/>
        <v>3.0020703933747411E-3</v>
      </c>
      <c r="N479" s="97"/>
    </row>
    <row r="480" spans="1:14">
      <c r="A480" t="s">
        <v>270</v>
      </c>
      <c r="B480" t="s">
        <v>199</v>
      </c>
      <c r="C480" t="s">
        <v>196</v>
      </c>
      <c r="D480" s="131">
        <f>116/1965</f>
        <v>5.9033078880407125E-2</v>
      </c>
      <c r="E480" s="88">
        <f>IFERROR(INDEX(ESShip!$C$2:$C$99,MATCH(VLOOKUP($A480,PairList!$A$1:$C$104,3,0),ESShip!$A$2:$A$99,0)),"")</f>
        <v>0.88</v>
      </c>
      <c r="F480" s="88">
        <f t="shared" si="43"/>
        <v>7.0839694656488544E-3</v>
      </c>
      <c r="G480" s="89" t="str">
        <f t="shared" si="44"/>
        <v/>
      </c>
      <c r="H480" s="96" t="str">
        <f t="shared" si="45"/>
        <v>Multi-Family</v>
      </c>
      <c r="I480" s="97" t="str">
        <f t="shared" si="46"/>
        <v>B</v>
      </c>
      <c r="J480" s="97" t="s">
        <v>386</v>
      </c>
      <c r="K480" s="97" t="s">
        <v>386</v>
      </c>
      <c r="L480" s="97" t="s">
        <v>386</v>
      </c>
      <c r="M480" s="98">
        <f t="shared" si="47"/>
        <v>7.0839694656488544E-3</v>
      </c>
      <c r="N480" s="97"/>
    </row>
    <row r="481" spans="1:14">
      <c r="A481" t="s">
        <v>270</v>
      </c>
      <c r="B481" t="s">
        <v>316</v>
      </c>
      <c r="C481" t="s">
        <v>196</v>
      </c>
      <c r="D481" s="131">
        <f>116/3593.2</f>
        <v>3.2283201603027945E-2</v>
      </c>
      <c r="E481" s="88">
        <f>IFERROR(INDEX(ESShip!$C$2:$C$99,MATCH(VLOOKUP($A481,PairList!$A$1:$C$104,3,0),ESShip!$A$2:$A$99,0)),"")</f>
        <v>0.88</v>
      </c>
      <c r="F481" s="88">
        <f t="shared" si="43"/>
        <v>3.8739841923633531E-3</v>
      </c>
      <c r="G481" s="89" t="str">
        <f t="shared" si="44"/>
        <v/>
      </c>
      <c r="H481" s="96" t="str">
        <f t="shared" si="45"/>
        <v>Manufactured Home</v>
      </c>
      <c r="I481" s="97" t="str">
        <f t="shared" si="46"/>
        <v>B</v>
      </c>
      <c r="J481" s="97" t="s">
        <v>386</v>
      </c>
      <c r="K481" s="97" t="s">
        <v>386</v>
      </c>
      <c r="L481" s="97" t="s">
        <v>386</v>
      </c>
      <c r="M481" s="98">
        <f t="shared" si="47"/>
        <v>3.8739841923633531E-3</v>
      </c>
      <c r="N481" s="97"/>
    </row>
    <row r="482" spans="1:14">
      <c r="A482" t="s">
        <v>270</v>
      </c>
      <c r="B482" t="s">
        <v>88</v>
      </c>
      <c r="C482" t="s">
        <v>200</v>
      </c>
      <c r="D482" s="131">
        <f>116/4636.8</f>
        <v>2.5017253278122844E-2</v>
      </c>
      <c r="E482" s="88">
        <f>IFERROR(INDEX(ESShip!$C$2:$C$99,MATCH(VLOOKUP($A482,PairList!$A$1:$C$104,3,0),ESShip!$A$2:$A$99,0)),"")</f>
        <v>0.88</v>
      </c>
      <c r="F482" s="88">
        <f t="shared" si="43"/>
        <v>3.0020703933747411E-3</v>
      </c>
      <c r="G482" s="89" t="str">
        <f t="shared" si="44"/>
        <v/>
      </c>
      <c r="H482" s="96" t="str">
        <f t="shared" si="45"/>
        <v>Single-Family</v>
      </c>
      <c r="I482" s="97" t="str">
        <f t="shared" si="46"/>
        <v>E</v>
      </c>
      <c r="J482" s="97" t="s">
        <v>386</v>
      </c>
      <c r="K482" s="97" t="s">
        <v>386</v>
      </c>
      <c r="L482" s="97" t="s">
        <v>386</v>
      </c>
      <c r="M482" s="98">
        <f t="shared" si="47"/>
        <v>3.0020703933747411E-3</v>
      </c>
      <c r="N482" s="97"/>
    </row>
    <row r="483" spans="1:14">
      <c r="A483" t="s">
        <v>270</v>
      </c>
      <c r="B483" t="s">
        <v>199</v>
      </c>
      <c r="C483" t="s">
        <v>200</v>
      </c>
      <c r="D483" s="131">
        <f>116/1965</f>
        <v>5.9033078880407125E-2</v>
      </c>
      <c r="E483" s="88">
        <f>IFERROR(INDEX(ESShip!$C$2:$C$99,MATCH(VLOOKUP($A483,PairList!$A$1:$C$104,3,0),ESShip!$A$2:$A$99,0)),"")</f>
        <v>0.88</v>
      </c>
      <c r="F483" s="88">
        <f t="shared" si="43"/>
        <v>7.0839694656488544E-3</v>
      </c>
      <c r="G483" s="89" t="str">
        <f t="shared" si="44"/>
        <v/>
      </c>
      <c r="H483" s="96" t="str">
        <f t="shared" si="45"/>
        <v>Multi-Family</v>
      </c>
      <c r="I483" s="97" t="str">
        <f t="shared" si="46"/>
        <v>E</v>
      </c>
      <c r="J483" s="97" t="s">
        <v>386</v>
      </c>
      <c r="K483" s="97" t="s">
        <v>386</v>
      </c>
      <c r="L483" s="97" t="s">
        <v>386</v>
      </c>
      <c r="M483" s="98">
        <f t="shared" si="47"/>
        <v>7.0839694656488544E-3</v>
      </c>
      <c r="N483" s="97"/>
    </row>
    <row r="484" spans="1:14">
      <c r="A484" t="s">
        <v>270</v>
      </c>
      <c r="B484" t="s">
        <v>316</v>
      </c>
      <c r="C484" t="s">
        <v>200</v>
      </c>
      <c r="D484" s="131">
        <f>116/3593.2</f>
        <v>3.2283201603027945E-2</v>
      </c>
      <c r="E484" s="88">
        <f>IFERROR(INDEX(ESShip!$C$2:$C$99,MATCH(VLOOKUP($A484,PairList!$A$1:$C$104,3,0),ESShip!$A$2:$A$99,0)),"")</f>
        <v>0.88</v>
      </c>
      <c r="F484" s="88">
        <f t="shared" si="43"/>
        <v>3.8739841923633531E-3</v>
      </c>
      <c r="G484" s="89" t="str">
        <f t="shared" si="44"/>
        <v/>
      </c>
      <c r="H484" s="96" t="str">
        <f t="shared" si="45"/>
        <v>Manufactured Home</v>
      </c>
      <c r="I484" s="97" t="str">
        <f t="shared" si="46"/>
        <v>E</v>
      </c>
      <c r="J484" s="97" t="s">
        <v>386</v>
      </c>
      <c r="K484" s="97" t="s">
        <v>386</v>
      </c>
      <c r="L484" s="97" t="s">
        <v>386</v>
      </c>
      <c r="M484" s="98">
        <f t="shared" si="47"/>
        <v>3.8739841923633531E-3</v>
      </c>
      <c r="N484" s="97"/>
    </row>
    <row r="485" spans="1:14">
      <c r="A485" t="s">
        <v>270</v>
      </c>
      <c r="B485" t="s">
        <v>88</v>
      </c>
      <c r="C485" t="s">
        <v>201</v>
      </c>
      <c r="D485" s="131">
        <f>116/4636.8</f>
        <v>2.5017253278122844E-2</v>
      </c>
      <c r="E485" s="88">
        <f>IFERROR(INDEX(ESShip!$C$2:$C$99,MATCH(VLOOKUP($A485,PairList!$A$1:$C$104,3,0),ESShip!$A$2:$A$99,0)),"")</f>
        <v>0.88</v>
      </c>
      <c r="F485" s="88">
        <f t="shared" si="43"/>
        <v>3.0020703933747411E-3</v>
      </c>
      <c r="G485" s="89" t="str">
        <f t="shared" si="44"/>
        <v/>
      </c>
      <c r="H485" s="96" t="str">
        <f t="shared" si="45"/>
        <v>Single-Family</v>
      </c>
      <c r="I485" s="97" t="str">
        <f t="shared" si="46"/>
        <v>N</v>
      </c>
      <c r="J485" s="97" t="s">
        <v>386</v>
      </c>
      <c r="K485" s="97" t="s">
        <v>386</v>
      </c>
      <c r="L485" s="97" t="s">
        <v>386</v>
      </c>
      <c r="M485" s="98">
        <f t="shared" si="47"/>
        <v>3.0020703933747411E-3</v>
      </c>
      <c r="N485" s="97"/>
    </row>
    <row r="486" spans="1:14">
      <c r="A486" t="s">
        <v>270</v>
      </c>
      <c r="B486" t="s">
        <v>199</v>
      </c>
      <c r="C486" t="s">
        <v>201</v>
      </c>
      <c r="D486" s="131">
        <f>116/1965</f>
        <v>5.9033078880407125E-2</v>
      </c>
      <c r="E486" s="88">
        <f>IFERROR(INDEX(ESShip!$C$2:$C$99,MATCH(VLOOKUP($A486,PairList!$A$1:$C$104,3,0),ESShip!$A$2:$A$99,0)),"")</f>
        <v>0.88</v>
      </c>
      <c r="F486" s="88">
        <f t="shared" si="43"/>
        <v>7.0839694656488544E-3</v>
      </c>
      <c r="G486" s="89" t="str">
        <f t="shared" si="44"/>
        <v/>
      </c>
      <c r="H486" s="96" t="str">
        <f t="shared" si="45"/>
        <v>Multi-Family</v>
      </c>
      <c r="I486" s="97" t="str">
        <f t="shared" si="46"/>
        <v>N</v>
      </c>
      <c r="J486" s="97" t="s">
        <v>386</v>
      </c>
      <c r="K486" s="97" t="s">
        <v>386</v>
      </c>
      <c r="L486" s="97" t="s">
        <v>386</v>
      </c>
      <c r="M486" s="98">
        <f t="shared" si="47"/>
        <v>7.0839694656488544E-3</v>
      </c>
      <c r="N486" s="97"/>
    </row>
    <row r="487" spans="1:14">
      <c r="A487" t="s">
        <v>270</v>
      </c>
      <c r="B487" t="s">
        <v>316</v>
      </c>
      <c r="C487" t="s">
        <v>201</v>
      </c>
      <c r="D487" s="131">
        <f>116/3593.2</f>
        <v>3.2283201603027945E-2</v>
      </c>
      <c r="E487" s="88">
        <f>IFERROR(INDEX(ESShip!$C$2:$C$99,MATCH(VLOOKUP($A487,PairList!$A$1:$C$104,3,0),ESShip!$A$2:$A$99,0)),"")</f>
        <v>0.88</v>
      </c>
      <c r="F487" s="88">
        <f t="shared" si="43"/>
        <v>3.8739841923633531E-3</v>
      </c>
      <c r="G487" s="89" t="str">
        <f t="shared" si="44"/>
        <v/>
      </c>
      <c r="H487" s="96" t="str">
        <f t="shared" si="45"/>
        <v>Manufactured Home</v>
      </c>
      <c r="I487" s="97" t="str">
        <f t="shared" si="46"/>
        <v>N</v>
      </c>
      <c r="J487" s="97" t="s">
        <v>386</v>
      </c>
      <c r="K487" s="97" t="s">
        <v>386</v>
      </c>
      <c r="L487" s="97" t="s">
        <v>386</v>
      </c>
      <c r="M487" s="98">
        <f t="shared" si="47"/>
        <v>3.8739841923633531E-3</v>
      </c>
      <c r="N487" s="97"/>
    </row>
    <row r="488" spans="1:14">
      <c r="A488" t="s">
        <v>272</v>
      </c>
      <c r="B488" t="s">
        <v>88</v>
      </c>
      <c r="C488" t="s">
        <v>196</v>
      </c>
      <c r="D488" s="88">
        <f>IFERROR(IF(ISNUMBER(VLOOKUP($A488,PairList!$A$1:$C$104,2,0)),VLOOKUP($A488,PairList!$A$1:$C$104,2,0),INDEX('Feasibility Factor'!$D$5:$F$144,MATCH(VLOOKUP($A488,PairList!$A$1:$C$104,2,0),'Feasibility Factor'!$C$5:$C$144,0),MATCH($B488,'Feasibility Factor'!$D$3:$F$3,0))),"")</f>
        <v>1</v>
      </c>
      <c r="E488" s="88">
        <f>IFERROR(INDEX(ESShip!$C$2:$C$99,MATCH(VLOOKUP($A488,PairList!$A$1:$C$104,3,0),ESShip!$A$2:$A$99,0)),"")</f>
        <v>0.43</v>
      </c>
      <c r="F488" s="88">
        <f t="shared" si="43"/>
        <v>0.57000000000000006</v>
      </c>
      <c r="G488" s="89" t="str">
        <f t="shared" si="44"/>
        <v/>
      </c>
      <c r="H488" s="96" t="str">
        <f t="shared" si="45"/>
        <v>Single-Family</v>
      </c>
      <c r="I488" s="97" t="str">
        <f t="shared" si="46"/>
        <v>B</v>
      </c>
      <c r="J488" s="97" t="s">
        <v>386</v>
      </c>
      <c r="K488" s="97" t="s">
        <v>386</v>
      </c>
      <c r="L488" s="97" t="s">
        <v>386</v>
      </c>
      <c r="M488" s="98">
        <f t="shared" si="47"/>
        <v>0.57000000000000006</v>
      </c>
      <c r="N488" s="97"/>
    </row>
    <row r="489" spans="1:14">
      <c r="A489" t="s">
        <v>272</v>
      </c>
      <c r="B489" t="s">
        <v>199</v>
      </c>
      <c r="C489" t="s">
        <v>196</v>
      </c>
      <c r="D489" s="88">
        <f>IFERROR(IF(ISNUMBER(VLOOKUP($A489,PairList!$A$1:$C$104,2,0)),VLOOKUP($A489,PairList!$A$1:$C$104,2,0),INDEX('Feasibility Factor'!$D$5:$F$144,MATCH(VLOOKUP($A489,PairList!$A$1:$C$104,2,0),'Feasibility Factor'!$C$5:$C$144,0),MATCH($B489,'Feasibility Factor'!$D$3:$F$3,0))),"")</f>
        <v>1</v>
      </c>
      <c r="E489" s="88">
        <f>IFERROR(INDEX(ESShip!$C$2:$C$99,MATCH(VLOOKUP($A489,PairList!$A$1:$C$104,3,0),ESShip!$A$2:$A$99,0)),"")</f>
        <v>0.43</v>
      </c>
      <c r="F489" s="88">
        <f t="shared" si="43"/>
        <v>0.57000000000000006</v>
      </c>
      <c r="G489" s="89" t="str">
        <f t="shared" si="44"/>
        <v/>
      </c>
      <c r="H489" s="96" t="str">
        <f t="shared" si="45"/>
        <v>Multi-Family</v>
      </c>
      <c r="I489" s="97" t="str">
        <f t="shared" si="46"/>
        <v>B</v>
      </c>
      <c r="J489" s="97" t="s">
        <v>386</v>
      </c>
      <c r="K489" s="97" t="s">
        <v>386</v>
      </c>
      <c r="L489" s="97" t="s">
        <v>386</v>
      </c>
      <c r="M489" s="98">
        <f t="shared" si="47"/>
        <v>0.57000000000000006</v>
      </c>
      <c r="N489" s="97"/>
    </row>
    <row r="490" spans="1:14">
      <c r="A490" t="s">
        <v>272</v>
      </c>
      <c r="B490" t="s">
        <v>316</v>
      </c>
      <c r="C490" t="s">
        <v>196</v>
      </c>
      <c r="D490" s="88">
        <f>IFERROR(IF(ISNUMBER(VLOOKUP($A490,PairList!$A$1:$C$104,2,0)),VLOOKUP($A490,PairList!$A$1:$C$104,2,0),INDEX('Feasibility Factor'!$D$5:$F$144,MATCH(VLOOKUP($A490,PairList!$A$1:$C$104,2,0),'Feasibility Factor'!$C$5:$C$144,0),MATCH($B490,'Feasibility Factor'!$D$3:$F$3,0))),"")</f>
        <v>1</v>
      </c>
      <c r="E490" s="88">
        <f>IFERROR(INDEX(ESShip!$C$2:$C$99,MATCH(VLOOKUP($A490,PairList!$A$1:$C$104,3,0),ESShip!$A$2:$A$99,0)),"")</f>
        <v>0.43</v>
      </c>
      <c r="F490" s="88">
        <f t="shared" si="43"/>
        <v>0.57000000000000006</v>
      </c>
      <c r="G490" s="89" t="str">
        <f t="shared" si="44"/>
        <v/>
      </c>
      <c r="H490" s="96" t="str">
        <f t="shared" si="45"/>
        <v>Manufactured Home</v>
      </c>
      <c r="I490" s="97" t="str">
        <f t="shared" si="46"/>
        <v>B</v>
      </c>
      <c r="J490" s="97" t="s">
        <v>386</v>
      </c>
      <c r="K490" s="97" t="s">
        <v>386</v>
      </c>
      <c r="L490" s="97" t="s">
        <v>386</v>
      </c>
      <c r="M490" s="98">
        <f t="shared" si="47"/>
        <v>0.57000000000000006</v>
      </c>
      <c r="N490" s="97"/>
    </row>
    <row r="491" spans="1:14">
      <c r="A491" t="s">
        <v>272</v>
      </c>
      <c r="B491" t="s">
        <v>88</v>
      </c>
      <c r="C491" t="s">
        <v>200</v>
      </c>
      <c r="D491" s="88">
        <f>IFERROR(IF(ISNUMBER(VLOOKUP($A491,PairList!$A$1:$C$104,2,0)),VLOOKUP($A491,PairList!$A$1:$C$104,2,0),INDEX('Feasibility Factor'!$D$5:$F$144,MATCH(VLOOKUP($A491,PairList!$A$1:$C$104,2,0),'Feasibility Factor'!$C$5:$C$144,0),MATCH($B491,'Feasibility Factor'!$D$3:$F$3,0))),"")</f>
        <v>1</v>
      </c>
      <c r="E491" s="88">
        <f>IFERROR(INDEX(ESShip!$C$2:$C$99,MATCH(VLOOKUP($A491,PairList!$A$1:$C$104,3,0),ESShip!$A$2:$A$99,0)),"")</f>
        <v>0.43</v>
      </c>
      <c r="F491" s="88">
        <f t="shared" si="43"/>
        <v>0.57000000000000006</v>
      </c>
      <c r="G491" s="89" t="str">
        <f t="shared" si="44"/>
        <v/>
      </c>
      <c r="H491" s="96" t="str">
        <f t="shared" si="45"/>
        <v>Single-Family</v>
      </c>
      <c r="I491" s="97" t="str">
        <f t="shared" si="46"/>
        <v>E</v>
      </c>
      <c r="J491" s="97" t="s">
        <v>386</v>
      </c>
      <c r="K491" s="97" t="s">
        <v>386</v>
      </c>
      <c r="L491" s="97" t="s">
        <v>386</v>
      </c>
      <c r="M491" s="98">
        <f t="shared" si="47"/>
        <v>0.57000000000000006</v>
      </c>
      <c r="N491" s="97"/>
    </row>
    <row r="492" spans="1:14">
      <c r="A492" t="s">
        <v>272</v>
      </c>
      <c r="B492" t="s">
        <v>199</v>
      </c>
      <c r="C492" t="s">
        <v>200</v>
      </c>
      <c r="D492" s="88">
        <f>IFERROR(IF(ISNUMBER(VLOOKUP($A492,PairList!$A$1:$C$104,2,0)),VLOOKUP($A492,PairList!$A$1:$C$104,2,0),INDEX('Feasibility Factor'!$D$5:$F$144,MATCH(VLOOKUP($A492,PairList!$A$1:$C$104,2,0),'Feasibility Factor'!$C$5:$C$144,0),MATCH($B492,'Feasibility Factor'!$D$3:$F$3,0))),"")</f>
        <v>1</v>
      </c>
      <c r="E492" s="88">
        <f>IFERROR(INDEX(ESShip!$C$2:$C$99,MATCH(VLOOKUP($A492,PairList!$A$1:$C$104,3,0),ESShip!$A$2:$A$99,0)),"")</f>
        <v>0.43</v>
      </c>
      <c r="F492" s="88">
        <f t="shared" si="43"/>
        <v>0.57000000000000006</v>
      </c>
      <c r="G492" s="89" t="str">
        <f t="shared" si="44"/>
        <v/>
      </c>
      <c r="H492" s="96" t="str">
        <f t="shared" si="45"/>
        <v>Multi-Family</v>
      </c>
      <c r="I492" s="97" t="str">
        <f t="shared" si="46"/>
        <v>E</v>
      </c>
      <c r="J492" s="97" t="s">
        <v>386</v>
      </c>
      <c r="K492" s="97" t="s">
        <v>386</v>
      </c>
      <c r="L492" s="97" t="s">
        <v>386</v>
      </c>
      <c r="M492" s="98">
        <f t="shared" si="47"/>
        <v>0.57000000000000006</v>
      </c>
      <c r="N492" s="97"/>
    </row>
    <row r="493" spans="1:14">
      <c r="A493" t="s">
        <v>272</v>
      </c>
      <c r="B493" t="s">
        <v>316</v>
      </c>
      <c r="C493" t="s">
        <v>200</v>
      </c>
      <c r="D493" s="88">
        <f>IFERROR(IF(ISNUMBER(VLOOKUP($A493,PairList!$A$1:$C$104,2,0)),VLOOKUP($A493,PairList!$A$1:$C$104,2,0),INDEX('Feasibility Factor'!$D$5:$F$144,MATCH(VLOOKUP($A493,PairList!$A$1:$C$104,2,0),'Feasibility Factor'!$C$5:$C$144,0),MATCH($B493,'Feasibility Factor'!$D$3:$F$3,0))),"")</f>
        <v>1</v>
      </c>
      <c r="E493" s="88">
        <f>IFERROR(INDEX(ESShip!$C$2:$C$99,MATCH(VLOOKUP($A493,PairList!$A$1:$C$104,3,0),ESShip!$A$2:$A$99,0)),"")</f>
        <v>0.43</v>
      </c>
      <c r="F493" s="88">
        <f t="shared" si="43"/>
        <v>0.57000000000000006</v>
      </c>
      <c r="G493" s="89" t="str">
        <f t="shared" si="44"/>
        <v/>
      </c>
      <c r="H493" s="96" t="str">
        <f t="shared" si="45"/>
        <v>Manufactured Home</v>
      </c>
      <c r="I493" s="97" t="str">
        <f t="shared" si="46"/>
        <v>E</v>
      </c>
      <c r="J493" s="97" t="s">
        <v>386</v>
      </c>
      <c r="K493" s="97" t="s">
        <v>386</v>
      </c>
      <c r="L493" s="97" t="s">
        <v>386</v>
      </c>
      <c r="M493" s="98">
        <f t="shared" si="47"/>
        <v>0.57000000000000006</v>
      </c>
      <c r="N493" s="97"/>
    </row>
    <row r="494" spans="1:14">
      <c r="A494" t="s">
        <v>272</v>
      </c>
      <c r="B494" t="s">
        <v>88</v>
      </c>
      <c r="C494" t="s">
        <v>201</v>
      </c>
      <c r="D494" s="88">
        <f>IFERROR(IF(ISNUMBER(VLOOKUP($A494,PairList!$A$1:$C$104,2,0)),VLOOKUP($A494,PairList!$A$1:$C$104,2,0),INDEX('Feasibility Factor'!$D$5:$F$144,MATCH(VLOOKUP($A494,PairList!$A$1:$C$104,2,0),'Feasibility Factor'!$C$5:$C$144,0),MATCH($B494,'Feasibility Factor'!$D$3:$F$3,0))),"")</f>
        <v>1</v>
      </c>
      <c r="E494" s="88">
        <f>IFERROR(INDEX(ESShip!$C$2:$C$99,MATCH(VLOOKUP($A494,PairList!$A$1:$C$104,3,0),ESShip!$A$2:$A$99,0)),"")</f>
        <v>0.43</v>
      </c>
      <c r="F494" s="88">
        <f t="shared" si="43"/>
        <v>0.57000000000000006</v>
      </c>
      <c r="G494" s="89" t="str">
        <f t="shared" si="44"/>
        <v/>
      </c>
      <c r="H494" s="96" t="str">
        <f t="shared" si="45"/>
        <v>Single-Family</v>
      </c>
      <c r="I494" s="97" t="str">
        <f t="shared" si="46"/>
        <v>N</v>
      </c>
      <c r="J494" s="97" t="s">
        <v>386</v>
      </c>
      <c r="K494" s="97" t="s">
        <v>386</v>
      </c>
      <c r="L494" s="97" t="s">
        <v>386</v>
      </c>
      <c r="M494" s="98">
        <f t="shared" si="47"/>
        <v>0.57000000000000006</v>
      </c>
      <c r="N494" s="97"/>
    </row>
    <row r="495" spans="1:14">
      <c r="A495" t="s">
        <v>272</v>
      </c>
      <c r="B495" t="s">
        <v>199</v>
      </c>
      <c r="C495" t="s">
        <v>201</v>
      </c>
      <c r="D495" s="88">
        <f>IFERROR(IF(ISNUMBER(VLOOKUP($A495,PairList!$A$1:$C$104,2,0)),VLOOKUP($A495,PairList!$A$1:$C$104,2,0),INDEX('Feasibility Factor'!$D$5:$F$144,MATCH(VLOOKUP($A495,PairList!$A$1:$C$104,2,0),'Feasibility Factor'!$C$5:$C$144,0),MATCH($B495,'Feasibility Factor'!$D$3:$F$3,0))),"")</f>
        <v>1</v>
      </c>
      <c r="E495" s="88">
        <f>IFERROR(INDEX(ESShip!$C$2:$C$99,MATCH(VLOOKUP($A495,PairList!$A$1:$C$104,3,0),ESShip!$A$2:$A$99,0)),"")</f>
        <v>0.43</v>
      </c>
      <c r="F495" s="88">
        <f t="shared" si="43"/>
        <v>0.57000000000000006</v>
      </c>
      <c r="G495" s="89" t="str">
        <f t="shared" si="44"/>
        <v/>
      </c>
      <c r="H495" s="96" t="str">
        <f t="shared" si="45"/>
        <v>Multi-Family</v>
      </c>
      <c r="I495" s="97" t="str">
        <f t="shared" si="46"/>
        <v>N</v>
      </c>
      <c r="J495" s="97" t="s">
        <v>386</v>
      </c>
      <c r="K495" s="97" t="s">
        <v>386</v>
      </c>
      <c r="L495" s="97" t="s">
        <v>386</v>
      </c>
      <c r="M495" s="98">
        <f t="shared" si="47"/>
        <v>0.57000000000000006</v>
      </c>
      <c r="N495" s="97"/>
    </row>
    <row r="496" spans="1:14">
      <c r="A496" t="s">
        <v>272</v>
      </c>
      <c r="B496" t="s">
        <v>316</v>
      </c>
      <c r="C496" t="s">
        <v>201</v>
      </c>
      <c r="D496" s="88">
        <f>IFERROR(IF(ISNUMBER(VLOOKUP($A496,PairList!$A$1:$C$104,2,0)),VLOOKUP($A496,PairList!$A$1:$C$104,2,0),INDEX('Feasibility Factor'!$D$5:$F$144,MATCH(VLOOKUP($A496,PairList!$A$1:$C$104,2,0),'Feasibility Factor'!$C$5:$C$144,0),MATCH($B496,'Feasibility Factor'!$D$3:$F$3,0))),"")</f>
        <v>1</v>
      </c>
      <c r="E496" s="88">
        <f>IFERROR(INDEX(ESShip!$C$2:$C$99,MATCH(VLOOKUP($A496,PairList!$A$1:$C$104,3,0),ESShip!$A$2:$A$99,0)),"")</f>
        <v>0.43</v>
      </c>
      <c r="F496" s="88">
        <f t="shared" si="43"/>
        <v>0.57000000000000006</v>
      </c>
      <c r="G496" s="89" t="str">
        <f t="shared" si="44"/>
        <v/>
      </c>
      <c r="H496" s="96" t="str">
        <f t="shared" si="45"/>
        <v>Manufactured Home</v>
      </c>
      <c r="I496" s="97" t="str">
        <f t="shared" si="46"/>
        <v>N</v>
      </c>
      <c r="J496" s="97" t="s">
        <v>386</v>
      </c>
      <c r="K496" s="97" t="s">
        <v>386</v>
      </c>
      <c r="L496" s="97" t="s">
        <v>386</v>
      </c>
      <c r="M496" s="98">
        <f t="shared" si="47"/>
        <v>0.57000000000000006</v>
      </c>
      <c r="N496" s="97"/>
    </row>
    <row r="497" spans="1:14">
      <c r="A497" t="s">
        <v>383</v>
      </c>
      <c r="B497" t="s">
        <v>88</v>
      </c>
      <c r="C497" t="s">
        <v>196</v>
      </c>
      <c r="D497" s="131">
        <v>0.22</v>
      </c>
      <c r="E497" s="88">
        <f>IFERROR(INDEX(ESShip!$C$2:$C$99,MATCH(VLOOKUP($A497,PairList!$A$1:$C$104,3,0),ESShip!$A$2:$A$99,0)),"")</f>
        <v>0.43</v>
      </c>
      <c r="F497" s="88">
        <f t="shared" si="43"/>
        <v>0.12540000000000001</v>
      </c>
      <c r="G497" s="89" t="str">
        <f t="shared" si="44"/>
        <v/>
      </c>
      <c r="H497" s="96" t="str">
        <f t="shared" si="45"/>
        <v>Single-Family</v>
      </c>
      <c r="I497" s="97" t="str">
        <f t="shared" si="46"/>
        <v>B</v>
      </c>
      <c r="J497" s="97" t="s">
        <v>386</v>
      </c>
      <c r="K497" s="97" t="s">
        <v>386</v>
      </c>
      <c r="L497" s="97" t="s">
        <v>386</v>
      </c>
      <c r="M497" s="98">
        <f t="shared" si="47"/>
        <v>0.12540000000000001</v>
      </c>
      <c r="N497" s="97"/>
    </row>
    <row r="498" spans="1:14">
      <c r="A498" t="s">
        <v>383</v>
      </c>
      <c r="B498" t="s">
        <v>199</v>
      </c>
      <c r="C498" t="s">
        <v>196</v>
      </c>
      <c r="D498" s="131">
        <f>22%/2</f>
        <v>0.11</v>
      </c>
      <c r="E498" s="88">
        <f>IFERROR(INDEX(ESShip!$C$2:$C$99,MATCH(VLOOKUP($A498,PairList!$A$1:$C$104,3,0),ESShip!$A$2:$A$99,0)),"")</f>
        <v>0.43</v>
      </c>
      <c r="F498" s="88">
        <f t="shared" si="43"/>
        <v>6.2700000000000006E-2</v>
      </c>
      <c r="G498" s="89" t="str">
        <f t="shared" si="44"/>
        <v/>
      </c>
      <c r="H498" s="96" t="str">
        <f t="shared" si="45"/>
        <v>Multi-Family</v>
      </c>
      <c r="I498" s="97" t="str">
        <f t="shared" si="46"/>
        <v>B</v>
      </c>
      <c r="J498" s="97" t="s">
        <v>386</v>
      </c>
      <c r="K498" s="97" t="s">
        <v>386</v>
      </c>
      <c r="L498" s="97" t="s">
        <v>386</v>
      </c>
      <c r="M498" s="98">
        <f t="shared" si="47"/>
        <v>6.2700000000000006E-2</v>
      </c>
      <c r="N498" s="97"/>
    </row>
    <row r="499" spans="1:14">
      <c r="A499" t="s">
        <v>383</v>
      </c>
      <c r="B499" t="s">
        <v>316</v>
      </c>
      <c r="C499" t="s">
        <v>196</v>
      </c>
      <c r="D499" s="131">
        <v>0.22</v>
      </c>
      <c r="E499" s="88">
        <f>IFERROR(INDEX(ESShip!$C$2:$C$99,MATCH(VLOOKUP($A499,PairList!$A$1:$C$104,3,0),ESShip!$A$2:$A$99,0)),"")</f>
        <v>0.43</v>
      </c>
      <c r="F499" s="88">
        <f t="shared" si="43"/>
        <v>0.12540000000000001</v>
      </c>
      <c r="G499" s="89" t="str">
        <f t="shared" si="44"/>
        <v/>
      </c>
      <c r="H499" s="96" t="str">
        <f t="shared" si="45"/>
        <v>Manufactured Home</v>
      </c>
      <c r="I499" s="97" t="str">
        <f t="shared" si="46"/>
        <v>B</v>
      </c>
      <c r="J499" s="97" t="s">
        <v>386</v>
      </c>
      <c r="K499" s="97" t="s">
        <v>386</v>
      </c>
      <c r="L499" s="97" t="s">
        <v>386</v>
      </c>
      <c r="M499" s="98">
        <f t="shared" si="47"/>
        <v>0.12540000000000001</v>
      </c>
      <c r="N499" s="97"/>
    </row>
    <row r="500" spans="1:14">
      <c r="A500" t="s">
        <v>383</v>
      </c>
      <c r="B500" t="s">
        <v>88</v>
      </c>
      <c r="C500" t="s">
        <v>200</v>
      </c>
      <c r="D500" s="131">
        <v>0.22</v>
      </c>
      <c r="E500" s="88">
        <f>IFERROR(INDEX(ESShip!$C$2:$C$99,MATCH(VLOOKUP($A500,PairList!$A$1:$C$104,3,0),ESShip!$A$2:$A$99,0)),"")</f>
        <v>0.43</v>
      </c>
      <c r="F500" s="88">
        <f t="shared" si="43"/>
        <v>0.12540000000000001</v>
      </c>
      <c r="G500" s="89" t="str">
        <f t="shared" si="44"/>
        <v/>
      </c>
      <c r="H500" s="96" t="str">
        <f t="shared" si="45"/>
        <v>Single-Family</v>
      </c>
      <c r="I500" s="97" t="str">
        <f t="shared" si="46"/>
        <v>E</v>
      </c>
      <c r="J500" s="97" t="s">
        <v>386</v>
      </c>
      <c r="K500" s="97" t="s">
        <v>386</v>
      </c>
      <c r="L500" s="97" t="s">
        <v>386</v>
      </c>
      <c r="M500" s="98">
        <f t="shared" si="47"/>
        <v>0.12540000000000001</v>
      </c>
      <c r="N500" s="97"/>
    </row>
    <row r="501" spans="1:14">
      <c r="A501" t="s">
        <v>383</v>
      </c>
      <c r="B501" t="s">
        <v>199</v>
      </c>
      <c r="C501" t="s">
        <v>200</v>
      </c>
      <c r="D501" s="131">
        <f>22%/2</f>
        <v>0.11</v>
      </c>
      <c r="E501" s="88">
        <f>IFERROR(INDEX(ESShip!$C$2:$C$99,MATCH(VLOOKUP($A501,PairList!$A$1:$C$104,3,0),ESShip!$A$2:$A$99,0)),"")</f>
        <v>0.43</v>
      </c>
      <c r="F501" s="88">
        <f t="shared" si="43"/>
        <v>6.2700000000000006E-2</v>
      </c>
      <c r="G501" s="89" t="str">
        <f t="shared" si="44"/>
        <v/>
      </c>
      <c r="H501" s="96" t="str">
        <f t="shared" si="45"/>
        <v>Multi-Family</v>
      </c>
      <c r="I501" s="97" t="str">
        <f t="shared" si="46"/>
        <v>E</v>
      </c>
      <c r="J501" s="97" t="s">
        <v>386</v>
      </c>
      <c r="K501" s="97" t="s">
        <v>386</v>
      </c>
      <c r="L501" s="97" t="s">
        <v>386</v>
      </c>
      <c r="M501" s="98">
        <f t="shared" si="47"/>
        <v>6.2700000000000006E-2</v>
      </c>
      <c r="N501" s="97"/>
    </row>
    <row r="502" spans="1:14">
      <c r="A502" t="s">
        <v>383</v>
      </c>
      <c r="B502" t="s">
        <v>316</v>
      </c>
      <c r="C502" t="s">
        <v>200</v>
      </c>
      <c r="D502" s="131">
        <v>0.22</v>
      </c>
      <c r="E502" s="88">
        <f>IFERROR(INDEX(ESShip!$C$2:$C$99,MATCH(VLOOKUP($A502,PairList!$A$1:$C$104,3,0),ESShip!$A$2:$A$99,0)),"")</f>
        <v>0.43</v>
      </c>
      <c r="F502" s="88">
        <f t="shared" si="43"/>
        <v>0.12540000000000001</v>
      </c>
      <c r="G502" s="89" t="str">
        <f t="shared" si="44"/>
        <v/>
      </c>
      <c r="H502" s="96" t="str">
        <f t="shared" si="45"/>
        <v>Manufactured Home</v>
      </c>
      <c r="I502" s="97" t="str">
        <f t="shared" si="46"/>
        <v>E</v>
      </c>
      <c r="J502" s="97" t="s">
        <v>386</v>
      </c>
      <c r="K502" s="97" t="s">
        <v>386</v>
      </c>
      <c r="L502" s="97" t="s">
        <v>386</v>
      </c>
      <c r="M502" s="98">
        <f t="shared" si="47"/>
        <v>0.12540000000000001</v>
      </c>
      <c r="N502" s="97"/>
    </row>
    <row r="503" spans="1:14">
      <c r="A503" t="s">
        <v>383</v>
      </c>
      <c r="B503" t="s">
        <v>88</v>
      </c>
      <c r="C503" t="s">
        <v>201</v>
      </c>
      <c r="D503" s="131">
        <v>0.22</v>
      </c>
      <c r="E503" s="88">
        <f>IFERROR(INDEX(ESShip!$C$2:$C$99,MATCH(VLOOKUP($A503,PairList!$A$1:$C$104,3,0),ESShip!$A$2:$A$99,0)),"")</f>
        <v>0.43</v>
      </c>
      <c r="F503" s="88">
        <f t="shared" si="43"/>
        <v>0.12540000000000001</v>
      </c>
      <c r="G503" s="89" t="str">
        <f t="shared" si="44"/>
        <v/>
      </c>
      <c r="H503" s="96" t="str">
        <f t="shared" si="45"/>
        <v>Single-Family</v>
      </c>
      <c r="I503" s="97" t="str">
        <f t="shared" si="46"/>
        <v>N</v>
      </c>
      <c r="J503" s="97" t="s">
        <v>386</v>
      </c>
      <c r="K503" s="97" t="s">
        <v>386</v>
      </c>
      <c r="L503" s="97" t="s">
        <v>386</v>
      </c>
      <c r="M503" s="98">
        <f t="shared" si="47"/>
        <v>0.12540000000000001</v>
      </c>
      <c r="N503" s="97"/>
    </row>
    <row r="504" spans="1:14">
      <c r="A504" t="s">
        <v>383</v>
      </c>
      <c r="B504" t="s">
        <v>199</v>
      </c>
      <c r="C504" t="s">
        <v>201</v>
      </c>
      <c r="D504" s="131">
        <f>22%/2</f>
        <v>0.11</v>
      </c>
      <c r="E504" s="88">
        <f>IFERROR(INDEX(ESShip!$C$2:$C$99,MATCH(VLOOKUP($A504,PairList!$A$1:$C$104,3,0),ESShip!$A$2:$A$99,0)),"")</f>
        <v>0.43</v>
      </c>
      <c r="F504" s="88">
        <f t="shared" si="43"/>
        <v>6.2700000000000006E-2</v>
      </c>
      <c r="G504" s="89" t="str">
        <f t="shared" si="44"/>
        <v/>
      </c>
      <c r="H504" s="96" t="str">
        <f t="shared" si="45"/>
        <v>Multi-Family</v>
      </c>
      <c r="I504" s="97" t="str">
        <f t="shared" si="46"/>
        <v>N</v>
      </c>
      <c r="J504" s="97" t="s">
        <v>386</v>
      </c>
      <c r="K504" s="97" t="s">
        <v>386</v>
      </c>
      <c r="L504" s="97" t="s">
        <v>386</v>
      </c>
      <c r="M504" s="98">
        <f t="shared" si="47"/>
        <v>6.2700000000000006E-2</v>
      </c>
      <c r="N504" s="97"/>
    </row>
    <row r="505" spans="1:14">
      <c r="A505" t="s">
        <v>383</v>
      </c>
      <c r="B505" t="s">
        <v>316</v>
      </c>
      <c r="C505" t="s">
        <v>201</v>
      </c>
      <c r="D505" s="131">
        <v>0.22</v>
      </c>
      <c r="E505" s="88">
        <f>IFERROR(INDEX(ESShip!$C$2:$C$99,MATCH(VLOOKUP($A505,PairList!$A$1:$C$104,3,0),ESShip!$A$2:$A$99,0)),"")</f>
        <v>0.43</v>
      </c>
      <c r="F505" s="88">
        <f t="shared" si="43"/>
        <v>0.12540000000000001</v>
      </c>
      <c r="G505" s="89" t="str">
        <f t="shared" si="44"/>
        <v/>
      </c>
      <c r="H505" s="96" t="str">
        <f t="shared" si="45"/>
        <v>Manufactured Home</v>
      </c>
      <c r="I505" s="97" t="str">
        <f t="shared" si="46"/>
        <v>N</v>
      </c>
      <c r="J505" s="97" t="s">
        <v>386</v>
      </c>
      <c r="K505" s="97" t="s">
        <v>386</v>
      </c>
      <c r="L505" s="97" t="s">
        <v>386</v>
      </c>
      <c r="M505" s="98">
        <f t="shared" si="47"/>
        <v>0.12540000000000001</v>
      </c>
      <c r="N505" s="97"/>
    </row>
    <row r="506" spans="1:14">
      <c r="A506" t="s">
        <v>384</v>
      </c>
      <c r="B506" t="s">
        <v>88</v>
      </c>
      <c r="C506" t="s">
        <v>196</v>
      </c>
      <c r="D506" s="131">
        <v>0.22</v>
      </c>
      <c r="E506" s="88">
        <f>IFERROR(INDEX(ESShip!$C$2:$C$99,MATCH(VLOOKUP($A506,PairList!$A$1:$C$104,3,0),ESShip!$A$2:$A$99,0)),"")</f>
        <v>0.43</v>
      </c>
      <c r="F506" s="88">
        <f t="shared" si="43"/>
        <v>0.12540000000000001</v>
      </c>
      <c r="G506" s="89" t="str">
        <f t="shared" si="44"/>
        <v/>
      </c>
      <c r="H506" s="96" t="str">
        <f t="shared" si="45"/>
        <v>Single-Family</v>
      </c>
      <c r="I506" s="97" t="str">
        <f t="shared" si="46"/>
        <v>B</v>
      </c>
      <c r="J506" s="97" t="s">
        <v>386</v>
      </c>
      <c r="K506" s="97" t="s">
        <v>386</v>
      </c>
      <c r="L506" s="97" t="s">
        <v>386</v>
      </c>
      <c r="M506" s="98">
        <f t="shared" si="47"/>
        <v>0.12540000000000001</v>
      </c>
      <c r="N506" s="97"/>
    </row>
    <row r="507" spans="1:14">
      <c r="A507" t="s">
        <v>384</v>
      </c>
      <c r="B507" t="s">
        <v>199</v>
      </c>
      <c r="C507" t="s">
        <v>196</v>
      </c>
      <c r="D507" s="131">
        <f>22%/2</f>
        <v>0.11</v>
      </c>
      <c r="E507" s="88">
        <f>IFERROR(INDEX(ESShip!$C$2:$C$99,MATCH(VLOOKUP($A507,PairList!$A$1:$C$104,3,0),ESShip!$A$2:$A$99,0)),"")</f>
        <v>0.43</v>
      </c>
      <c r="F507" s="88">
        <f t="shared" si="43"/>
        <v>6.2700000000000006E-2</v>
      </c>
      <c r="G507" s="89" t="str">
        <f t="shared" si="44"/>
        <v/>
      </c>
      <c r="H507" s="96" t="str">
        <f t="shared" si="45"/>
        <v>Multi-Family</v>
      </c>
      <c r="I507" s="97" t="str">
        <f t="shared" si="46"/>
        <v>B</v>
      </c>
      <c r="J507" s="97" t="s">
        <v>386</v>
      </c>
      <c r="K507" s="97" t="s">
        <v>386</v>
      </c>
      <c r="L507" s="97" t="s">
        <v>386</v>
      </c>
      <c r="M507" s="98">
        <f t="shared" si="47"/>
        <v>6.2700000000000006E-2</v>
      </c>
      <c r="N507" s="97"/>
    </row>
    <row r="508" spans="1:14">
      <c r="A508" t="s">
        <v>384</v>
      </c>
      <c r="B508" t="s">
        <v>316</v>
      </c>
      <c r="C508" t="s">
        <v>196</v>
      </c>
      <c r="D508" s="131">
        <v>0.22</v>
      </c>
      <c r="E508" s="88">
        <f>IFERROR(INDEX(ESShip!$C$2:$C$99,MATCH(VLOOKUP($A508,PairList!$A$1:$C$104,3,0),ESShip!$A$2:$A$99,0)),"")</f>
        <v>0.43</v>
      </c>
      <c r="F508" s="88">
        <f t="shared" si="43"/>
        <v>0.12540000000000001</v>
      </c>
      <c r="G508" s="89" t="str">
        <f t="shared" si="44"/>
        <v/>
      </c>
      <c r="H508" s="96" t="str">
        <f t="shared" si="45"/>
        <v>Manufactured Home</v>
      </c>
      <c r="I508" s="97" t="str">
        <f t="shared" si="46"/>
        <v>B</v>
      </c>
      <c r="J508" s="97" t="s">
        <v>386</v>
      </c>
      <c r="K508" s="97" t="s">
        <v>386</v>
      </c>
      <c r="L508" s="97" t="s">
        <v>386</v>
      </c>
      <c r="M508" s="98">
        <f t="shared" si="47"/>
        <v>0.12540000000000001</v>
      </c>
      <c r="N508" s="97"/>
    </row>
    <row r="509" spans="1:14">
      <c r="A509" t="s">
        <v>384</v>
      </c>
      <c r="B509" t="s">
        <v>88</v>
      </c>
      <c r="C509" t="s">
        <v>200</v>
      </c>
      <c r="D509" s="131">
        <v>0.22</v>
      </c>
      <c r="E509" s="88">
        <f>IFERROR(INDEX(ESShip!$C$2:$C$99,MATCH(VLOOKUP($A509,PairList!$A$1:$C$104,3,0),ESShip!$A$2:$A$99,0)),"")</f>
        <v>0.43</v>
      </c>
      <c r="F509" s="88">
        <f t="shared" si="43"/>
        <v>0.12540000000000001</v>
      </c>
      <c r="G509" s="89" t="str">
        <f t="shared" si="44"/>
        <v/>
      </c>
      <c r="H509" s="96" t="str">
        <f t="shared" si="45"/>
        <v>Single-Family</v>
      </c>
      <c r="I509" s="97" t="str">
        <f t="shared" si="46"/>
        <v>E</v>
      </c>
      <c r="J509" s="97" t="s">
        <v>386</v>
      </c>
      <c r="K509" s="97" t="s">
        <v>386</v>
      </c>
      <c r="L509" s="97" t="s">
        <v>386</v>
      </c>
      <c r="M509" s="98">
        <f t="shared" si="47"/>
        <v>0.12540000000000001</v>
      </c>
      <c r="N509" s="97"/>
    </row>
    <row r="510" spans="1:14">
      <c r="A510" t="s">
        <v>384</v>
      </c>
      <c r="B510" t="s">
        <v>199</v>
      </c>
      <c r="C510" t="s">
        <v>200</v>
      </c>
      <c r="D510" s="131">
        <f>22%/2</f>
        <v>0.11</v>
      </c>
      <c r="E510" s="88">
        <f>IFERROR(INDEX(ESShip!$C$2:$C$99,MATCH(VLOOKUP($A510,PairList!$A$1:$C$104,3,0),ESShip!$A$2:$A$99,0)),"")</f>
        <v>0.43</v>
      </c>
      <c r="F510" s="88">
        <f t="shared" si="43"/>
        <v>6.2700000000000006E-2</v>
      </c>
      <c r="G510" s="89" t="str">
        <f t="shared" si="44"/>
        <v/>
      </c>
      <c r="H510" s="96" t="str">
        <f t="shared" si="45"/>
        <v>Multi-Family</v>
      </c>
      <c r="I510" s="97" t="str">
        <f t="shared" si="46"/>
        <v>E</v>
      </c>
      <c r="J510" s="97" t="s">
        <v>386</v>
      </c>
      <c r="K510" s="97" t="s">
        <v>386</v>
      </c>
      <c r="L510" s="97" t="s">
        <v>386</v>
      </c>
      <c r="M510" s="98">
        <f t="shared" si="47"/>
        <v>6.2700000000000006E-2</v>
      </c>
      <c r="N510" s="97"/>
    </row>
    <row r="511" spans="1:14">
      <c r="A511" t="s">
        <v>384</v>
      </c>
      <c r="B511" t="s">
        <v>316</v>
      </c>
      <c r="C511" t="s">
        <v>200</v>
      </c>
      <c r="D511" s="131">
        <v>0.22</v>
      </c>
      <c r="E511" s="88">
        <f>IFERROR(INDEX(ESShip!$C$2:$C$99,MATCH(VLOOKUP($A511,PairList!$A$1:$C$104,3,0),ESShip!$A$2:$A$99,0)),"")</f>
        <v>0.43</v>
      </c>
      <c r="F511" s="88">
        <f t="shared" si="43"/>
        <v>0.12540000000000001</v>
      </c>
      <c r="G511" s="89" t="str">
        <f t="shared" si="44"/>
        <v/>
      </c>
      <c r="H511" s="96" t="str">
        <f t="shared" si="45"/>
        <v>Manufactured Home</v>
      </c>
      <c r="I511" s="97" t="str">
        <f t="shared" si="46"/>
        <v>E</v>
      </c>
      <c r="J511" s="97" t="s">
        <v>386</v>
      </c>
      <c r="K511" s="97" t="s">
        <v>386</v>
      </c>
      <c r="L511" s="97" t="s">
        <v>386</v>
      </c>
      <c r="M511" s="98">
        <f t="shared" si="47"/>
        <v>0.12540000000000001</v>
      </c>
      <c r="N511" s="97"/>
    </row>
    <row r="512" spans="1:14">
      <c r="A512" t="s">
        <v>384</v>
      </c>
      <c r="B512" t="s">
        <v>88</v>
      </c>
      <c r="C512" t="s">
        <v>201</v>
      </c>
      <c r="D512" s="131">
        <v>0.22</v>
      </c>
      <c r="E512" s="88">
        <f>IFERROR(INDEX(ESShip!$C$2:$C$99,MATCH(VLOOKUP($A512,PairList!$A$1:$C$104,3,0),ESShip!$A$2:$A$99,0)),"")</f>
        <v>0.43</v>
      </c>
      <c r="F512" s="88">
        <f t="shared" si="43"/>
        <v>0.12540000000000001</v>
      </c>
      <c r="G512" s="89" t="str">
        <f t="shared" si="44"/>
        <v/>
      </c>
      <c r="H512" s="96" t="str">
        <f t="shared" si="45"/>
        <v>Single-Family</v>
      </c>
      <c r="I512" s="97" t="str">
        <f t="shared" si="46"/>
        <v>N</v>
      </c>
      <c r="J512" s="97" t="s">
        <v>386</v>
      </c>
      <c r="K512" s="97" t="s">
        <v>386</v>
      </c>
      <c r="L512" s="97" t="s">
        <v>386</v>
      </c>
      <c r="M512" s="98">
        <f t="shared" si="47"/>
        <v>0.12540000000000001</v>
      </c>
      <c r="N512" s="97"/>
    </row>
    <row r="513" spans="1:14">
      <c r="A513" t="s">
        <v>384</v>
      </c>
      <c r="B513" t="s">
        <v>199</v>
      </c>
      <c r="C513" t="s">
        <v>201</v>
      </c>
      <c r="D513" s="131">
        <f>22%/2</f>
        <v>0.11</v>
      </c>
      <c r="E513" s="88">
        <f>IFERROR(INDEX(ESShip!$C$2:$C$99,MATCH(VLOOKUP($A513,PairList!$A$1:$C$104,3,0),ESShip!$A$2:$A$99,0)),"")</f>
        <v>0.43</v>
      </c>
      <c r="F513" s="88">
        <f t="shared" si="43"/>
        <v>6.2700000000000006E-2</v>
      </c>
      <c r="G513" s="89" t="str">
        <f t="shared" si="44"/>
        <v/>
      </c>
      <c r="H513" s="96" t="str">
        <f t="shared" si="45"/>
        <v>Multi-Family</v>
      </c>
      <c r="I513" s="97" t="str">
        <f t="shared" si="46"/>
        <v>N</v>
      </c>
      <c r="J513" s="97" t="s">
        <v>386</v>
      </c>
      <c r="K513" s="97" t="s">
        <v>386</v>
      </c>
      <c r="L513" s="97" t="s">
        <v>386</v>
      </c>
      <c r="M513" s="98">
        <f t="shared" si="47"/>
        <v>6.2700000000000006E-2</v>
      </c>
      <c r="N513" s="97"/>
    </row>
    <row r="514" spans="1:14">
      <c r="A514" t="s">
        <v>384</v>
      </c>
      <c r="B514" t="s">
        <v>316</v>
      </c>
      <c r="C514" t="s">
        <v>201</v>
      </c>
      <c r="D514" s="131">
        <v>0.22</v>
      </c>
      <c r="E514" s="88">
        <f>IFERROR(INDEX(ESShip!$C$2:$C$99,MATCH(VLOOKUP($A514,PairList!$A$1:$C$104,3,0),ESShip!$A$2:$A$99,0)),"")</f>
        <v>0.43</v>
      </c>
      <c r="F514" s="88">
        <f t="shared" si="43"/>
        <v>0.12540000000000001</v>
      </c>
      <c r="G514" s="89" t="str">
        <f t="shared" si="44"/>
        <v/>
      </c>
      <c r="H514" s="96" t="str">
        <f t="shared" si="45"/>
        <v>Manufactured Home</v>
      </c>
      <c r="I514" s="97" t="str">
        <f t="shared" si="46"/>
        <v>N</v>
      </c>
      <c r="J514" s="97" t="s">
        <v>386</v>
      </c>
      <c r="K514" s="97" t="s">
        <v>386</v>
      </c>
      <c r="L514" s="97" t="s">
        <v>386</v>
      </c>
      <c r="M514" s="98">
        <f t="shared" si="47"/>
        <v>0.12540000000000001</v>
      </c>
      <c r="N514" s="97"/>
    </row>
    <row r="515" spans="1:14">
      <c r="A515" t="s">
        <v>274</v>
      </c>
      <c r="B515" t="s">
        <v>88</v>
      </c>
      <c r="C515" t="s">
        <v>196</v>
      </c>
      <c r="D515" s="88">
        <f>IFERROR(IF(ISNUMBER(VLOOKUP($A515,PairList!$A$1:$C$104,2,0)),VLOOKUP($A515,PairList!$A$1:$C$104,2,0),INDEX('Feasibility Factor'!$D$5:$F$144,MATCH(VLOOKUP($A515,PairList!$A$1:$C$104,2,0),'Feasibility Factor'!$C$5:$C$144,0),MATCH($B515,'Feasibility Factor'!$D$3:$F$3,0))),"")</f>
        <v>1</v>
      </c>
      <c r="E515" s="88">
        <f>IFERROR(INDEX(ESShip!$C$2:$C$99,MATCH(VLOOKUP($A515,PairList!$A$1:$C$104,3,0),ESShip!$A$2:$A$99,0)),"")</f>
        <v>0.43</v>
      </c>
      <c r="F515" s="88">
        <f t="shared" ref="F515:F578" si="48">IFERROR($D515*(1-$E515),"")</f>
        <v>0.57000000000000006</v>
      </c>
      <c r="G515" s="89" t="str">
        <f t="shared" ref="G515:G578" si="49">IF($A515&lt;&gt;"",IF($F515="","X",""),"")</f>
        <v/>
      </c>
      <c r="H515" s="96" t="str">
        <f t="shared" ref="H515:H578" si="50">IF($B515="Single Family","Single-Family",$B515)</f>
        <v>Single-Family</v>
      </c>
      <c r="I515" s="97" t="str">
        <f t="shared" ref="I515:I578" si="51">IF(LEFT($C515,1)="T","B",LEFT($C515,1))</f>
        <v>B</v>
      </c>
      <c r="J515" s="97" t="s">
        <v>386</v>
      </c>
      <c r="K515" s="97" t="s">
        <v>386</v>
      </c>
      <c r="L515" s="97" t="s">
        <v>386</v>
      </c>
      <c r="M515" s="98">
        <f t="shared" ref="M515:M578" si="52">IF(AND($F515&lt;&gt;"",$L515&lt;&gt;""),MIN($F515,$L515),MAX($F515,$L515))</f>
        <v>0.57000000000000006</v>
      </c>
      <c r="N515" s="97"/>
    </row>
    <row r="516" spans="1:14">
      <c r="A516" t="s">
        <v>274</v>
      </c>
      <c r="B516" t="s">
        <v>199</v>
      </c>
      <c r="C516" t="s">
        <v>196</v>
      </c>
      <c r="D516" s="88">
        <f>IFERROR(IF(ISNUMBER(VLOOKUP($A516,PairList!$A$1:$C$104,2,0)),VLOOKUP($A516,PairList!$A$1:$C$104,2,0),INDEX('Feasibility Factor'!$D$5:$F$144,MATCH(VLOOKUP($A516,PairList!$A$1:$C$104,2,0),'Feasibility Factor'!$C$5:$C$144,0),MATCH($B516,'Feasibility Factor'!$D$3:$F$3,0))),"")</f>
        <v>1</v>
      </c>
      <c r="E516" s="88">
        <f>IFERROR(INDEX(ESShip!$C$2:$C$99,MATCH(VLOOKUP($A516,PairList!$A$1:$C$104,3,0),ESShip!$A$2:$A$99,0)),"")</f>
        <v>0.43</v>
      </c>
      <c r="F516" s="88">
        <f t="shared" si="48"/>
        <v>0.57000000000000006</v>
      </c>
      <c r="G516" s="89" t="str">
        <f t="shared" si="49"/>
        <v/>
      </c>
      <c r="H516" s="96" t="str">
        <f t="shared" si="50"/>
        <v>Multi-Family</v>
      </c>
      <c r="I516" s="97" t="str">
        <f t="shared" si="51"/>
        <v>B</v>
      </c>
      <c r="J516" s="97" t="s">
        <v>386</v>
      </c>
      <c r="K516" s="97" t="s">
        <v>386</v>
      </c>
      <c r="L516" s="97" t="s">
        <v>386</v>
      </c>
      <c r="M516" s="98">
        <f t="shared" si="52"/>
        <v>0.57000000000000006</v>
      </c>
      <c r="N516" s="97"/>
    </row>
    <row r="517" spans="1:14">
      <c r="A517" t="s">
        <v>274</v>
      </c>
      <c r="B517" t="s">
        <v>316</v>
      </c>
      <c r="C517" t="s">
        <v>196</v>
      </c>
      <c r="D517" s="88">
        <f>IFERROR(IF(ISNUMBER(VLOOKUP($A517,PairList!$A$1:$C$104,2,0)),VLOOKUP($A517,PairList!$A$1:$C$104,2,0),INDEX('Feasibility Factor'!$D$5:$F$144,MATCH(VLOOKUP($A517,PairList!$A$1:$C$104,2,0),'Feasibility Factor'!$C$5:$C$144,0),MATCH($B517,'Feasibility Factor'!$D$3:$F$3,0))),"")</f>
        <v>1</v>
      </c>
      <c r="E517" s="88">
        <f>IFERROR(INDEX(ESShip!$C$2:$C$99,MATCH(VLOOKUP($A517,PairList!$A$1:$C$104,3,0),ESShip!$A$2:$A$99,0)),"")</f>
        <v>0.43</v>
      </c>
      <c r="F517" s="88">
        <f t="shared" si="48"/>
        <v>0.57000000000000006</v>
      </c>
      <c r="G517" s="89" t="str">
        <f t="shared" si="49"/>
        <v/>
      </c>
      <c r="H517" s="96" t="str">
        <f t="shared" si="50"/>
        <v>Manufactured Home</v>
      </c>
      <c r="I517" s="97" t="str">
        <f t="shared" si="51"/>
        <v>B</v>
      </c>
      <c r="J517" s="97" t="s">
        <v>386</v>
      </c>
      <c r="K517" s="97" t="s">
        <v>386</v>
      </c>
      <c r="L517" s="97" t="s">
        <v>386</v>
      </c>
      <c r="M517" s="98">
        <f t="shared" si="52"/>
        <v>0.57000000000000006</v>
      </c>
      <c r="N517" s="97"/>
    </row>
    <row r="518" spans="1:14">
      <c r="A518" t="s">
        <v>274</v>
      </c>
      <c r="B518" t="s">
        <v>88</v>
      </c>
      <c r="C518" t="s">
        <v>200</v>
      </c>
      <c r="D518" s="88">
        <f>IFERROR(IF(ISNUMBER(VLOOKUP($A518,PairList!$A$1:$C$104,2,0)),VLOOKUP($A518,PairList!$A$1:$C$104,2,0),INDEX('Feasibility Factor'!$D$5:$F$144,MATCH(VLOOKUP($A518,PairList!$A$1:$C$104,2,0),'Feasibility Factor'!$C$5:$C$144,0),MATCH($B518,'Feasibility Factor'!$D$3:$F$3,0))),"")</f>
        <v>1</v>
      </c>
      <c r="E518" s="88">
        <f>IFERROR(INDEX(ESShip!$C$2:$C$99,MATCH(VLOOKUP($A518,PairList!$A$1:$C$104,3,0),ESShip!$A$2:$A$99,0)),"")</f>
        <v>0.43</v>
      </c>
      <c r="F518" s="88">
        <f t="shared" si="48"/>
        <v>0.57000000000000006</v>
      </c>
      <c r="G518" s="89" t="str">
        <f t="shared" si="49"/>
        <v/>
      </c>
      <c r="H518" s="96" t="str">
        <f t="shared" si="50"/>
        <v>Single-Family</v>
      </c>
      <c r="I518" s="97" t="str">
        <f t="shared" si="51"/>
        <v>E</v>
      </c>
      <c r="J518" s="97" t="s">
        <v>386</v>
      </c>
      <c r="K518" s="97" t="s">
        <v>386</v>
      </c>
      <c r="L518" s="97" t="s">
        <v>386</v>
      </c>
      <c r="M518" s="98">
        <f t="shared" si="52"/>
        <v>0.57000000000000006</v>
      </c>
      <c r="N518" s="97"/>
    </row>
    <row r="519" spans="1:14">
      <c r="A519" t="s">
        <v>274</v>
      </c>
      <c r="B519" t="s">
        <v>199</v>
      </c>
      <c r="C519" t="s">
        <v>200</v>
      </c>
      <c r="D519" s="88">
        <f>IFERROR(IF(ISNUMBER(VLOOKUP($A519,PairList!$A$1:$C$104,2,0)),VLOOKUP($A519,PairList!$A$1:$C$104,2,0),INDEX('Feasibility Factor'!$D$5:$F$144,MATCH(VLOOKUP($A519,PairList!$A$1:$C$104,2,0),'Feasibility Factor'!$C$5:$C$144,0),MATCH($B519,'Feasibility Factor'!$D$3:$F$3,0))),"")</f>
        <v>1</v>
      </c>
      <c r="E519" s="88">
        <f>IFERROR(INDEX(ESShip!$C$2:$C$99,MATCH(VLOOKUP($A519,PairList!$A$1:$C$104,3,0),ESShip!$A$2:$A$99,0)),"")</f>
        <v>0.43</v>
      </c>
      <c r="F519" s="88">
        <f t="shared" si="48"/>
        <v>0.57000000000000006</v>
      </c>
      <c r="G519" s="89" t="str">
        <f t="shared" si="49"/>
        <v/>
      </c>
      <c r="H519" s="96" t="str">
        <f t="shared" si="50"/>
        <v>Multi-Family</v>
      </c>
      <c r="I519" s="97" t="str">
        <f t="shared" si="51"/>
        <v>E</v>
      </c>
      <c r="J519" s="97" t="s">
        <v>386</v>
      </c>
      <c r="K519" s="97" t="s">
        <v>386</v>
      </c>
      <c r="L519" s="97" t="s">
        <v>386</v>
      </c>
      <c r="M519" s="98">
        <f t="shared" si="52"/>
        <v>0.57000000000000006</v>
      </c>
      <c r="N519" s="97"/>
    </row>
    <row r="520" spans="1:14">
      <c r="A520" t="s">
        <v>274</v>
      </c>
      <c r="B520" t="s">
        <v>316</v>
      </c>
      <c r="C520" t="s">
        <v>200</v>
      </c>
      <c r="D520" s="88">
        <f>IFERROR(IF(ISNUMBER(VLOOKUP($A520,PairList!$A$1:$C$104,2,0)),VLOOKUP($A520,PairList!$A$1:$C$104,2,0),INDEX('Feasibility Factor'!$D$5:$F$144,MATCH(VLOOKUP($A520,PairList!$A$1:$C$104,2,0),'Feasibility Factor'!$C$5:$C$144,0),MATCH($B520,'Feasibility Factor'!$D$3:$F$3,0))),"")</f>
        <v>1</v>
      </c>
      <c r="E520" s="88">
        <f>IFERROR(INDEX(ESShip!$C$2:$C$99,MATCH(VLOOKUP($A520,PairList!$A$1:$C$104,3,0),ESShip!$A$2:$A$99,0)),"")</f>
        <v>0.43</v>
      </c>
      <c r="F520" s="88">
        <f t="shared" si="48"/>
        <v>0.57000000000000006</v>
      </c>
      <c r="G520" s="89" t="str">
        <f t="shared" si="49"/>
        <v/>
      </c>
      <c r="H520" s="96" t="str">
        <f t="shared" si="50"/>
        <v>Manufactured Home</v>
      </c>
      <c r="I520" s="97" t="str">
        <f t="shared" si="51"/>
        <v>E</v>
      </c>
      <c r="J520" s="97" t="s">
        <v>386</v>
      </c>
      <c r="K520" s="97" t="s">
        <v>386</v>
      </c>
      <c r="L520" s="97" t="s">
        <v>386</v>
      </c>
      <c r="M520" s="98">
        <f t="shared" si="52"/>
        <v>0.57000000000000006</v>
      </c>
      <c r="N520" s="97"/>
    </row>
    <row r="521" spans="1:14">
      <c r="A521" t="s">
        <v>274</v>
      </c>
      <c r="B521" t="s">
        <v>88</v>
      </c>
      <c r="C521" t="s">
        <v>201</v>
      </c>
      <c r="D521" s="88">
        <f>IFERROR(IF(ISNUMBER(VLOOKUP($A521,PairList!$A$1:$C$104,2,0)),VLOOKUP($A521,PairList!$A$1:$C$104,2,0),INDEX('Feasibility Factor'!$D$5:$F$144,MATCH(VLOOKUP($A521,PairList!$A$1:$C$104,2,0),'Feasibility Factor'!$C$5:$C$144,0),MATCH($B521,'Feasibility Factor'!$D$3:$F$3,0))),"")</f>
        <v>1</v>
      </c>
      <c r="E521" s="88">
        <f>IFERROR(INDEX(ESShip!$C$2:$C$99,MATCH(VLOOKUP($A521,PairList!$A$1:$C$104,3,0),ESShip!$A$2:$A$99,0)),"")</f>
        <v>0.43</v>
      </c>
      <c r="F521" s="88">
        <f t="shared" si="48"/>
        <v>0.57000000000000006</v>
      </c>
      <c r="G521" s="89" t="str">
        <f t="shared" si="49"/>
        <v/>
      </c>
      <c r="H521" s="96" t="str">
        <f t="shared" si="50"/>
        <v>Single-Family</v>
      </c>
      <c r="I521" s="97" t="str">
        <f t="shared" si="51"/>
        <v>N</v>
      </c>
      <c r="J521" s="97" t="s">
        <v>386</v>
      </c>
      <c r="K521" s="97" t="s">
        <v>386</v>
      </c>
      <c r="L521" s="97" t="s">
        <v>386</v>
      </c>
      <c r="M521" s="98">
        <f t="shared" si="52"/>
        <v>0.57000000000000006</v>
      </c>
      <c r="N521" s="97"/>
    </row>
    <row r="522" spans="1:14">
      <c r="A522" t="s">
        <v>274</v>
      </c>
      <c r="B522" t="s">
        <v>199</v>
      </c>
      <c r="C522" t="s">
        <v>201</v>
      </c>
      <c r="D522" s="88">
        <f>IFERROR(IF(ISNUMBER(VLOOKUP($A522,PairList!$A$1:$C$104,2,0)),VLOOKUP($A522,PairList!$A$1:$C$104,2,0),INDEX('Feasibility Factor'!$D$5:$F$144,MATCH(VLOOKUP($A522,PairList!$A$1:$C$104,2,0),'Feasibility Factor'!$C$5:$C$144,0),MATCH($B522,'Feasibility Factor'!$D$3:$F$3,0))),"")</f>
        <v>1</v>
      </c>
      <c r="E522" s="88">
        <f>IFERROR(INDEX(ESShip!$C$2:$C$99,MATCH(VLOOKUP($A522,PairList!$A$1:$C$104,3,0),ESShip!$A$2:$A$99,0)),"")</f>
        <v>0.43</v>
      </c>
      <c r="F522" s="88">
        <f t="shared" si="48"/>
        <v>0.57000000000000006</v>
      </c>
      <c r="G522" s="89" t="str">
        <f t="shared" si="49"/>
        <v/>
      </c>
      <c r="H522" s="96" t="str">
        <f t="shared" si="50"/>
        <v>Multi-Family</v>
      </c>
      <c r="I522" s="97" t="str">
        <f t="shared" si="51"/>
        <v>N</v>
      </c>
      <c r="J522" s="97" t="s">
        <v>386</v>
      </c>
      <c r="K522" s="97" t="s">
        <v>386</v>
      </c>
      <c r="L522" s="97" t="s">
        <v>386</v>
      </c>
      <c r="M522" s="98">
        <f t="shared" si="52"/>
        <v>0.57000000000000006</v>
      </c>
      <c r="N522" s="97"/>
    </row>
    <row r="523" spans="1:14">
      <c r="A523" t="s">
        <v>274</v>
      </c>
      <c r="B523" t="s">
        <v>316</v>
      </c>
      <c r="C523" t="s">
        <v>201</v>
      </c>
      <c r="D523" s="88">
        <f>IFERROR(IF(ISNUMBER(VLOOKUP($A523,PairList!$A$1:$C$104,2,0)),VLOOKUP($A523,PairList!$A$1:$C$104,2,0),INDEX('Feasibility Factor'!$D$5:$F$144,MATCH(VLOOKUP($A523,PairList!$A$1:$C$104,2,0),'Feasibility Factor'!$C$5:$C$144,0),MATCH($B523,'Feasibility Factor'!$D$3:$F$3,0))),"")</f>
        <v>1</v>
      </c>
      <c r="E523" s="88">
        <f>IFERROR(INDEX(ESShip!$C$2:$C$99,MATCH(VLOOKUP($A523,PairList!$A$1:$C$104,3,0),ESShip!$A$2:$A$99,0)),"")</f>
        <v>0.43</v>
      </c>
      <c r="F523" s="88">
        <f t="shared" si="48"/>
        <v>0.57000000000000006</v>
      </c>
      <c r="G523" s="89" t="str">
        <f t="shared" si="49"/>
        <v/>
      </c>
      <c r="H523" s="96" t="str">
        <f t="shared" si="50"/>
        <v>Manufactured Home</v>
      </c>
      <c r="I523" s="97" t="str">
        <f t="shared" si="51"/>
        <v>N</v>
      </c>
      <c r="J523" s="97" t="s">
        <v>386</v>
      </c>
      <c r="K523" s="97" t="s">
        <v>386</v>
      </c>
      <c r="L523" s="97" t="s">
        <v>386</v>
      </c>
      <c r="M523" s="98">
        <f t="shared" si="52"/>
        <v>0.57000000000000006</v>
      </c>
      <c r="N523" s="97"/>
    </row>
    <row r="524" spans="1:14">
      <c r="A524" t="s">
        <v>276</v>
      </c>
      <c r="B524" t="s">
        <v>88</v>
      </c>
      <c r="C524" t="s">
        <v>196</v>
      </c>
      <c r="D524" s="88">
        <f>IFERROR(IF(ISNUMBER(VLOOKUP($A524,PairList!$A$1:$C$104,2,0)),VLOOKUP($A524,PairList!$A$1:$C$104,2,0),INDEX('Feasibility Factor'!$D$5:$F$144,MATCH(VLOOKUP($A524,PairList!$A$1:$C$104,2,0),'Feasibility Factor'!$C$5:$C$144,0),MATCH($B524,'Feasibility Factor'!$D$3:$F$3,0))),"")</f>
        <v>1</v>
      </c>
      <c r="E524" s="88">
        <f>IFERROR(INDEX(ESShip!$C$2:$C$99,MATCH(VLOOKUP($A524,PairList!$A$1:$C$104,3,0),ESShip!$A$2:$A$99,0)),"")</f>
        <v>0.43</v>
      </c>
      <c r="F524" s="88">
        <f t="shared" si="48"/>
        <v>0.57000000000000006</v>
      </c>
      <c r="G524" s="89" t="str">
        <f t="shared" si="49"/>
        <v/>
      </c>
      <c r="H524" s="96" t="str">
        <f t="shared" si="50"/>
        <v>Single-Family</v>
      </c>
      <c r="I524" s="97" t="str">
        <f t="shared" si="51"/>
        <v>B</v>
      </c>
      <c r="J524" s="97" t="s">
        <v>386</v>
      </c>
      <c r="K524" s="97" t="s">
        <v>386</v>
      </c>
      <c r="L524" s="97" t="s">
        <v>386</v>
      </c>
      <c r="M524" s="98">
        <f t="shared" si="52"/>
        <v>0.57000000000000006</v>
      </c>
      <c r="N524" s="97"/>
    </row>
    <row r="525" spans="1:14">
      <c r="A525" t="s">
        <v>276</v>
      </c>
      <c r="B525" t="s">
        <v>199</v>
      </c>
      <c r="C525" t="s">
        <v>196</v>
      </c>
      <c r="D525" s="88">
        <f>IFERROR(IF(ISNUMBER(VLOOKUP($A525,PairList!$A$1:$C$104,2,0)),VLOOKUP($A525,PairList!$A$1:$C$104,2,0),INDEX('Feasibility Factor'!$D$5:$F$144,MATCH(VLOOKUP($A525,PairList!$A$1:$C$104,2,0),'Feasibility Factor'!$C$5:$C$144,0),MATCH($B525,'Feasibility Factor'!$D$3:$F$3,0))),"")</f>
        <v>1</v>
      </c>
      <c r="E525" s="88">
        <f>IFERROR(INDEX(ESShip!$C$2:$C$99,MATCH(VLOOKUP($A525,PairList!$A$1:$C$104,3,0),ESShip!$A$2:$A$99,0)),"")</f>
        <v>0.43</v>
      </c>
      <c r="F525" s="88">
        <f t="shared" si="48"/>
        <v>0.57000000000000006</v>
      </c>
      <c r="G525" s="89" t="str">
        <f t="shared" si="49"/>
        <v/>
      </c>
      <c r="H525" s="96" t="str">
        <f t="shared" si="50"/>
        <v>Multi-Family</v>
      </c>
      <c r="I525" s="97" t="str">
        <f t="shared" si="51"/>
        <v>B</v>
      </c>
      <c r="J525" s="97" t="s">
        <v>386</v>
      </c>
      <c r="K525" s="97" t="s">
        <v>386</v>
      </c>
      <c r="L525" s="97" t="s">
        <v>386</v>
      </c>
      <c r="M525" s="98">
        <f t="shared" si="52"/>
        <v>0.57000000000000006</v>
      </c>
      <c r="N525" s="97"/>
    </row>
    <row r="526" spans="1:14">
      <c r="A526" t="s">
        <v>276</v>
      </c>
      <c r="B526" t="s">
        <v>316</v>
      </c>
      <c r="C526" t="s">
        <v>196</v>
      </c>
      <c r="D526" s="88">
        <f>IFERROR(IF(ISNUMBER(VLOOKUP($A526,PairList!$A$1:$C$104,2,0)),VLOOKUP($A526,PairList!$A$1:$C$104,2,0),INDEX('Feasibility Factor'!$D$5:$F$144,MATCH(VLOOKUP($A526,PairList!$A$1:$C$104,2,0),'Feasibility Factor'!$C$5:$C$144,0),MATCH($B526,'Feasibility Factor'!$D$3:$F$3,0))),"")</f>
        <v>1</v>
      </c>
      <c r="E526" s="88">
        <f>IFERROR(INDEX(ESShip!$C$2:$C$99,MATCH(VLOOKUP($A526,PairList!$A$1:$C$104,3,0),ESShip!$A$2:$A$99,0)),"")</f>
        <v>0.43</v>
      </c>
      <c r="F526" s="88">
        <f t="shared" si="48"/>
        <v>0.57000000000000006</v>
      </c>
      <c r="G526" s="89" t="str">
        <f t="shared" si="49"/>
        <v/>
      </c>
      <c r="H526" s="96" t="str">
        <f t="shared" si="50"/>
        <v>Manufactured Home</v>
      </c>
      <c r="I526" s="97" t="str">
        <f t="shared" si="51"/>
        <v>B</v>
      </c>
      <c r="J526" s="97" t="s">
        <v>386</v>
      </c>
      <c r="K526" s="97" t="s">
        <v>386</v>
      </c>
      <c r="L526" s="97" t="s">
        <v>386</v>
      </c>
      <c r="M526" s="98">
        <f t="shared" si="52"/>
        <v>0.57000000000000006</v>
      </c>
      <c r="N526" s="97"/>
    </row>
    <row r="527" spans="1:14">
      <c r="A527" t="s">
        <v>276</v>
      </c>
      <c r="B527" t="s">
        <v>88</v>
      </c>
      <c r="C527" t="s">
        <v>200</v>
      </c>
      <c r="D527" s="88">
        <f>IFERROR(IF(ISNUMBER(VLOOKUP($A527,PairList!$A$1:$C$104,2,0)),VLOOKUP($A527,PairList!$A$1:$C$104,2,0),INDEX('Feasibility Factor'!$D$5:$F$144,MATCH(VLOOKUP($A527,PairList!$A$1:$C$104,2,0),'Feasibility Factor'!$C$5:$C$144,0),MATCH($B527,'Feasibility Factor'!$D$3:$F$3,0))),"")</f>
        <v>1</v>
      </c>
      <c r="E527" s="88">
        <f>IFERROR(INDEX(ESShip!$C$2:$C$99,MATCH(VLOOKUP($A527,PairList!$A$1:$C$104,3,0),ESShip!$A$2:$A$99,0)),"")</f>
        <v>0.43</v>
      </c>
      <c r="F527" s="88">
        <f t="shared" si="48"/>
        <v>0.57000000000000006</v>
      </c>
      <c r="G527" s="89" t="str">
        <f t="shared" si="49"/>
        <v/>
      </c>
      <c r="H527" s="96" t="str">
        <f t="shared" si="50"/>
        <v>Single-Family</v>
      </c>
      <c r="I527" s="97" t="str">
        <f t="shared" si="51"/>
        <v>E</v>
      </c>
      <c r="J527" s="97" t="s">
        <v>386</v>
      </c>
      <c r="K527" s="97" t="s">
        <v>386</v>
      </c>
      <c r="L527" s="97" t="s">
        <v>386</v>
      </c>
      <c r="M527" s="98">
        <f t="shared" si="52"/>
        <v>0.57000000000000006</v>
      </c>
      <c r="N527" s="97"/>
    </row>
    <row r="528" spans="1:14">
      <c r="A528" t="s">
        <v>276</v>
      </c>
      <c r="B528" t="s">
        <v>199</v>
      </c>
      <c r="C528" t="s">
        <v>200</v>
      </c>
      <c r="D528" s="88">
        <f>IFERROR(IF(ISNUMBER(VLOOKUP($A528,PairList!$A$1:$C$104,2,0)),VLOOKUP($A528,PairList!$A$1:$C$104,2,0),INDEX('Feasibility Factor'!$D$5:$F$144,MATCH(VLOOKUP($A528,PairList!$A$1:$C$104,2,0),'Feasibility Factor'!$C$5:$C$144,0),MATCH($B528,'Feasibility Factor'!$D$3:$F$3,0))),"")</f>
        <v>1</v>
      </c>
      <c r="E528" s="88">
        <f>IFERROR(INDEX(ESShip!$C$2:$C$99,MATCH(VLOOKUP($A528,PairList!$A$1:$C$104,3,0),ESShip!$A$2:$A$99,0)),"")</f>
        <v>0.43</v>
      </c>
      <c r="F528" s="88">
        <f t="shared" si="48"/>
        <v>0.57000000000000006</v>
      </c>
      <c r="G528" s="89" t="str">
        <f t="shared" si="49"/>
        <v/>
      </c>
      <c r="H528" s="96" t="str">
        <f t="shared" si="50"/>
        <v>Multi-Family</v>
      </c>
      <c r="I528" s="97" t="str">
        <f t="shared" si="51"/>
        <v>E</v>
      </c>
      <c r="J528" s="97" t="s">
        <v>386</v>
      </c>
      <c r="K528" s="97" t="s">
        <v>386</v>
      </c>
      <c r="L528" s="97" t="s">
        <v>386</v>
      </c>
      <c r="M528" s="98">
        <f t="shared" si="52"/>
        <v>0.57000000000000006</v>
      </c>
      <c r="N528" s="97"/>
    </row>
    <row r="529" spans="1:14">
      <c r="A529" t="s">
        <v>276</v>
      </c>
      <c r="B529" t="s">
        <v>316</v>
      </c>
      <c r="C529" t="s">
        <v>200</v>
      </c>
      <c r="D529" s="88">
        <f>IFERROR(IF(ISNUMBER(VLOOKUP($A529,PairList!$A$1:$C$104,2,0)),VLOOKUP($A529,PairList!$A$1:$C$104,2,0),INDEX('Feasibility Factor'!$D$5:$F$144,MATCH(VLOOKUP($A529,PairList!$A$1:$C$104,2,0),'Feasibility Factor'!$C$5:$C$144,0),MATCH($B529,'Feasibility Factor'!$D$3:$F$3,0))),"")</f>
        <v>1</v>
      </c>
      <c r="E529" s="88">
        <f>IFERROR(INDEX(ESShip!$C$2:$C$99,MATCH(VLOOKUP($A529,PairList!$A$1:$C$104,3,0),ESShip!$A$2:$A$99,0)),"")</f>
        <v>0.43</v>
      </c>
      <c r="F529" s="88">
        <f t="shared" si="48"/>
        <v>0.57000000000000006</v>
      </c>
      <c r="G529" s="89" t="str">
        <f t="shared" si="49"/>
        <v/>
      </c>
      <c r="H529" s="96" t="str">
        <f t="shared" si="50"/>
        <v>Manufactured Home</v>
      </c>
      <c r="I529" s="97" t="str">
        <f t="shared" si="51"/>
        <v>E</v>
      </c>
      <c r="J529" s="97" t="s">
        <v>386</v>
      </c>
      <c r="K529" s="97" t="s">
        <v>386</v>
      </c>
      <c r="L529" s="97" t="s">
        <v>386</v>
      </c>
      <c r="M529" s="98">
        <f t="shared" si="52"/>
        <v>0.57000000000000006</v>
      </c>
      <c r="N529" s="97"/>
    </row>
    <row r="530" spans="1:14">
      <c r="A530" t="s">
        <v>276</v>
      </c>
      <c r="B530" t="s">
        <v>88</v>
      </c>
      <c r="C530" t="s">
        <v>201</v>
      </c>
      <c r="D530" s="88">
        <f>IFERROR(IF(ISNUMBER(VLOOKUP($A530,PairList!$A$1:$C$104,2,0)),VLOOKUP($A530,PairList!$A$1:$C$104,2,0),INDEX('Feasibility Factor'!$D$5:$F$144,MATCH(VLOOKUP($A530,PairList!$A$1:$C$104,2,0),'Feasibility Factor'!$C$5:$C$144,0),MATCH($B530,'Feasibility Factor'!$D$3:$F$3,0))),"")</f>
        <v>1</v>
      </c>
      <c r="E530" s="88">
        <f>IFERROR(INDEX(ESShip!$C$2:$C$99,MATCH(VLOOKUP($A530,PairList!$A$1:$C$104,3,0),ESShip!$A$2:$A$99,0)),"")</f>
        <v>0.43</v>
      </c>
      <c r="F530" s="88">
        <f t="shared" si="48"/>
        <v>0.57000000000000006</v>
      </c>
      <c r="G530" s="89" t="str">
        <f t="shared" si="49"/>
        <v/>
      </c>
      <c r="H530" s="96" t="str">
        <f t="shared" si="50"/>
        <v>Single-Family</v>
      </c>
      <c r="I530" s="97" t="str">
        <f t="shared" si="51"/>
        <v>N</v>
      </c>
      <c r="J530" s="97" t="s">
        <v>386</v>
      </c>
      <c r="K530" s="97" t="s">
        <v>386</v>
      </c>
      <c r="L530" s="97" t="s">
        <v>386</v>
      </c>
      <c r="M530" s="98">
        <f t="shared" si="52"/>
        <v>0.57000000000000006</v>
      </c>
      <c r="N530" s="97"/>
    </row>
    <row r="531" spans="1:14">
      <c r="A531" t="s">
        <v>276</v>
      </c>
      <c r="B531" t="s">
        <v>199</v>
      </c>
      <c r="C531" t="s">
        <v>201</v>
      </c>
      <c r="D531" s="88">
        <f>IFERROR(IF(ISNUMBER(VLOOKUP($A531,PairList!$A$1:$C$104,2,0)),VLOOKUP($A531,PairList!$A$1:$C$104,2,0),INDEX('Feasibility Factor'!$D$5:$F$144,MATCH(VLOOKUP($A531,PairList!$A$1:$C$104,2,0),'Feasibility Factor'!$C$5:$C$144,0),MATCH($B531,'Feasibility Factor'!$D$3:$F$3,0))),"")</f>
        <v>1</v>
      </c>
      <c r="E531" s="88">
        <f>IFERROR(INDEX(ESShip!$C$2:$C$99,MATCH(VLOOKUP($A531,PairList!$A$1:$C$104,3,0),ESShip!$A$2:$A$99,0)),"")</f>
        <v>0.43</v>
      </c>
      <c r="F531" s="88">
        <f t="shared" si="48"/>
        <v>0.57000000000000006</v>
      </c>
      <c r="G531" s="89" t="str">
        <f t="shared" si="49"/>
        <v/>
      </c>
      <c r="H531" s="96" t="str">
        <f t="shared" si="50"/>
        <v>Multi-Family</v>
      </c>
      <c r="I531" s="97" t="str">
        <f t="shared" si="51"/>
        <v>N</v>
      </c>
      <c r="J531" s="97" t="s">
        <v>386</v>
      </c>
      <c r="K531" s="97" t="s">
        <v>386</v>
      </c>
      <c r="L531" s="97" t="s">
        <v>386</v>
      </c>
      <c r="M531" s="98">
        <f t="shared" si="52"/>
        <v>0.57000000000000006</v>
      </c>
      <c r="N531" s="97"/>
    </row>
    <row r="532" spans="1:14">
      <c r="A532" t="s">
        <v>276</v>
      </c>
      <c r="B532" t="s">
        <v>316</v>
      </c>
      <c r="C532" t="s">
        <v>201</v>
      </c>
      <c r="D532" s="88">
        <f>IFERROR(IF(ISNUMBER(VLOOKUP($A532,PairList!$A$1:$C$104,2,0)),VLOOKUP($A532,PairList!$A$1:$C$104,2,0),INDEX('Feasibility Factor'!$D$5:$F$144,MATCH(VLOOKUP($A532,PairList!$A$1:$C$104,2,0),'Feasibility Factor'!$C$5:$C$144,0),MATCH($B532,'Feasibility Factor'!$D$3:$F$3,0))),"")</f>
        <v>1</v>
      </c>
      <c r="E532" s="88">
        <f>IFERROR(INDEX(ESShip!$C$2:$C$99,MATCH(VLOOKUP($A532,PairList!$A$1:$C$104,3,0),ESShip!$A$2:$A$99,0)),"")</f>
        <v>0.43</v>
      </c>
      <c r="F532" s="88">
        <f t="shared" si="48"/>
        <v>0.57000000000000006</v>
      </c>
      <c r="G532" s="89" t="str">
        <f t="shared" si="49"/>
        <v/>
      </c>
      <c r="H532" s="96" t="str">
        <f t="shared" si="50"/>
        <v>Manufactured Home</v>
      </c>
      <c r="I532" s="97" t="str">
        <f t="shared" si="51"/>
        <v>N</v>
      </c>
      <c r="J532" s="97" t="s">
        <v>386</v>
      </c>
      <c r="K532" s="97" t="s">
        <v>386</v>
      </c>
      <c r="L532" s="97" t="s">
        <v>386</v>
      </c>
      <c r="M532" s="98">
        <f t="shared" si="52"/>
        <v>0.57000000000000006</v>
      </c>
      <c r="N532" s="97"/>
    </row>
    <row r="533" spans="1:14">
      <c r="A533" t="s">
        <v>278</v>
      </c>
      <c r="B533" t="s">
        <v>88</v>
      </c>
      <c r="C533" t="s">
        <v>279</v>
      </c>
      <c r="D533" s="88">
        <f>IFERROR(IF(ISNUMBER(VLOOKUP($A533,PairList!$A$1:$C$104,2,0)),VLOOKUP($A533,PairList!$A$1:$C$104,2,0),INDEX('Feasibility Factor'!$D$5:$F$144,MATCH(VLOOKUP($A533,PairList!$A$1:$C$104,2,0),'Feasibility Factor'!$C$5:$C$144,0),MATCH($B533,'Feasibility Factor'!$D$3:$F$3,0))),"")</f>
        <v>0.26600000000000001</v>
      </c>
      <c r="E533" s="88" t="str">
        <f>IFERROR(INDEX(ESShip!$C$2:$C$99,MATCH(VLOOKUP($A533,PairList!$A$1:$C$104,3,0),ESShip!$A$2:$A$99,0)),"")</f>
        <v/>
      </c>
      <c r="F533" s="88" t="str">
        <f t="shared" si="48"/>
        <v/>
      </c>
      <c r="G533" s="89" t="str">
        <f t="shared" si="49"/>
        <v>X</v>
      </c>
      <c r="H533" s="96" t="str">
        <f t="shared" si="50"/>
        <v>Single-Family</v>
      </c>
      <c r="I533" s="97" t="str">
        <f t="shared" si="51"/>
        <v>E</v>
      </c>
      <c r="J533" s="97">
        <v>0.26600000000000001</v>
      </c>
      <c r="K533" s="97">
        <v>0.875</v>
      </c>
      <c r="L533" s="97">
        <v>3.3250000000000002E-2</v>
      </c>
      <c r="M533" s="98">
        <f t="shared" si="52"/>
        <v>3.3250000000000002E-2</v>
      </c>
      <c r="N533" s="97"/>
    </row>
    <row r="534" spans="1:14">
      <c r="A534" t="s">
        <v>278</v>
      </c>
      <c r="B534" t="s">
        <v>199</v>
      </c>
      <c r="C534" t="s">
        <v>279</v>
      </c>
      <c r="D534" s="88">
        <f>IFERROR(IF(ISNUMBER(VLOOKUP($A534,PairList!$A$1:$C$104,2,0)),VLOOKUP($A534,PairList!$A$1:$C$104,2,0),INDEX('Feasibility Factor'!$D$5:$F$144,MATCH(VLOOKUP($A534,PairList!$A$1:$C$104,2,0),'Feasibility Factor'!$C$5:$C$144,0),MATCH($B534,'Feasibility Factor'!$D$3:$F$3,0))),"")</f>
        <v>0.26600000000000001</v>
      </c>
      <c r="E534" s="88" t="str">
        <f>IFERROR(INDEX(ESShip!$C$2:$C$99,MATCH(VLOOKUP($A534,PairList!$A$1:$C$104,3,0),ESShip!$A$2:$A$99,0)),"")</f>
        <v/>
      </c>
      <c r="F534" s="88" t="str">
        <f t="shared" si="48"/>
        <v/>
      </c>
      <c r="G534" s="89" t="str">
        <f t="shared" si="49"/>
        <v>X</v>
      </c>
      <c r="H534" s="96" t="str">
        <f t="shared" si="50"/>
        <v>Multi-Family</v>
      </c>
      <c r="I534" s="97" t="str">
        <f t="shared" si="51"/>
        <v>E</v>
      </c>
      <c r="J534" s="94">
        <v>1.1083333333333334E-2</v>
      </c>
      <c r="K534" s="97">
        <v>0</v>
      </c>
      <c r="L534" s="97">
        <v>1.1083333333333334E-2</v>
      </c>
      <c r="M534" s="98">
        <f t="shared" si="52"/>
        <v>1.1083333333333334E-2</v>
      </c>
      <c r="N534" s="97"/>
    </row>
    <row r="535" spans="1:14">
      <c r="A535" t="s">
        <v>278</v>
      </c>
      <c r="B535" t="s">
        <v>316</v>
      </c>
      <c r="C535" t="s">
        <v>279</v>
      </c>
      <c r="D535" s="88">
        <f>IFERROR(IF(ISNUMBER(VLOOKUP($A535,PairList!$A$1:$C$104,2,0)),VLOOKUP($A535,PairList!$A$1:$C$104,2,0),INDEX('Feasibility Factor'!$D$5:$F$144,MATCH(VLOOKUP($A535,PairList!$A$1:$C$104,2,0),'Feasibility Factor'!$C$5:$C$144,0),MATCH($B535,'Feasibility Factor'!$D$3:$F$3,0))),"")</f>
        <v>0.26600000000000001</v>
      </c>
      <c r="E535" s="88" t="str">
        <f>IFERROR(INDEX(ESShip!$C$2:$C$99,MATCH(VLOOKUP($A535,PairList!$A$1:$C$104,3,0),ESShip!$A$2:$A$99,0)),"")</f>
        <v/>
      </c>
      <c r="F535" s="88" t="str">
        <f t="shared" si="48"/>
        <v/>
      </c>
      <c r="G535" s="89" t="str">
        <f t="shared" si="49"/>
        <v>X</v>
      </c>
      <c r="H535" s="96" t="str">
        <f t="shared" si="50"/>
        <v>Manufactured Home</v>
      </c>
      <c r="I535" s="97" t="str">
        <f t="shared" si="51"/>
        <v>E</v>
      </c>
      <c r="J535" s="94">
        <v>1.1083333333333334E-2</v>
      </c>
      <c r="K535" s="97">
        <v>0</v>
      </c>
      <c r="L535" s="97">
        <v>1.1083333333333334E-2</v>
      </c>
      <c r="M535" s="98">
        <f t="shared" si="52"/>
        <v>1.1083333333333334E-2</v>
      </c>
      <c r="N535" s="97"/>
    </row>
    <row r="536" spans="1:14">
      <c r="A536" t="s">
        <v>278</v>
      </c>
      <c r="B536" t="s">
        <v>88</v>
      </c>
      <c r="C536" t="s">
        <v>201</v>
      </c>
      <c r="D536" s="88">
        <f>IFERROR(IF(ISNUMBER(VLOOKUP($A536,PairList!$A$1:$C$104,2,0)),VLOOKUP($A536,PairList!$A$1:$C$104,2,0),INDEX('Feasibility Factor'!$D$5:$F$144,MATCH(VLOOKUP($A536,PairList!$A$1:$C$104,2,0),'Feasibility Factor'!$C$5:$C$144,0),MATCH($B536,'Feasibility Factor'!$D$3:$F$3,0))),"")</f>
        <v>0.26600000000000001</v>
      </c>
      <c r="E536" s="88" t="str">
        <f>IFERROR(INDEX(ESShip!$C$2:$C$99,MATCH(VLOOKUP($A536,PairList!$A$1:$C$104,3,0),ESShip!$A$2:$A$99,0)),"")</f>
        <v/>
      </c>
      <c r="F536" s="88" t="str">
        <f t="shared" si="48"/>
        <v/>
      </c>
      <c r="G536" s="89" t="str">
        <f t="shared" si="49"/>
        <v>X</v>
      </c>
      <c r="H536" s="96" t="str">
        <f t="shared" si="50"/>
        <v>Single-Family</v>
      </c>
      <c r="I536" s="97" t="str">
        <f t="shared" si="51"/>
        <v>N</v>
      </c>
      <c r="J536" s="94">
        <v>0</v>
      </c>
      <c r="K536" s="97">
        <v>0.875</v>
      </c>
      <c r="L536" s="97">
        <v>0</v>
      </c>
      <c r="M536" s="98">
        <f t="shared" si="52"/>
        <v>0</v>
      </c>
      <c r="N536" s="97"/>
    </row>
    <row r="537" spans="1:14">
      <c r="A537" t="s">
        <v>278</v>
      </c>
      <c r="B537" t="s">
        <v>199</v>
      </c>
      <c r="C537" t="s">
        <v>201</v>
      </c>
      <c r="D537" s="88">
        <f>IFERROR(IF(ISNUMBER(VLOOKUP($A537,PairList!$A$1:$C$104,2,0)),VLOOKUP($A537,PairList!$A$1:$C$104,2,0),INDEX('Feasibility Factor'!$D$5:$F$144,MATCH(VLOOKUP($A537,PairList!$A$1:$C$104,2,0),'Feasibility Factor'!$C$5:$C$144,0),MATCH($B537,'Feasibility Factor'!$D$3:$F$3,0))),"")</f>
        <v>0.26600000000000001</v>
      </c>
      <c r="E537" s="88" t="str">
        <f>IFERROR(INDEX(ESShip!$C$2:$C$99,MATCH(VLOOKUP($A537,PairList!$A$1:$C$104,3,0),ESShip!$A$2:$A$99,0)),"")</f>
        <v/>
      </c>
      <c r="F537" s="88" t="str">
        <f t="shared" si="48"/>
        <v/>
      </c>
      <c r="G537" s="89" t="str">
        <f t="shared" si="49"/>
        <v>X</v>
      </c>
      <c r="H537" s="96" t="str">
        <f t="shared" si="50"/>
        <v>Multi-Family</v>
      </c>
      <c r="I537" s="97" t="str">
        <f t="shared" si="51"/>
        <v>N</v>
      </c>
      <c r="J537" s="94">
        <v>0</v>
      </c>
      <c r="K537" s="97">
        <v>0</v>
      </c>
      <c r="L537" s="97">
        <v>0</v>
      </c>
      <c r="M537" s="98">
        <f t="shared" si="52"/>
        <v>0</v>
      </c>
      <c r="N537" s="97"/>
    </row>
    <row r="538" spans="1:14">
      <c r="A538" t="s">
        <v>278</v>
      </c>
      <c r="B538" t="s">
        <v>316</v>
      </c>
      <c r="C538" t="s">
        <v>201</v>
      </c>
      <c r="D538" s="88">
        <f>IFERROR(IF(ISNUMBER(VLOOKUP($A538,PairList!$A$1:$C$104,2,0)),VLOOKUP($A538,PairList!$A$1:$C$104,2,0),INDEX('Feasibility Factor'!$D$5:$F$144,MATCH(VLOOKUP($A538,PairList!$A$1:$C$104,2,0),'Feasibility Factor'!$C$5:$C$144,0),MATCH($B538,'Feasibility Factor'!$D$3:$F$3,0))),"")</f>
        <v>0.26600000000000001</v>
      </c>
      <c r="E538" s="88" t="str">
        <f>IFERROR(INDEX(ESShip!$C$2:$C$99,MATCH(VLOOKUP($A538,PairList!$A$1:$C$104,3,0),ESShip!$A$2:$A$99,0)),"")</f>
        <v/>
      </c>
      <c r="F538" s="88" t="str">
        <f t="shared" si="48"/>
        <v/>
      </c>
      <c r="G538" s="89" t="str">
        <f t="shared" si="49"/>
        <v>X</v>
      </c>
      <c r="H538" s="96" t="str">
        <f t="shared" si="50"/>
        <v>Manufactured Home</v>
      </c>
      <c r="I538" s="97" t="str">
        <f t="shared" si="51"/>
        <v>N</v>
      </c>
      <c r="J538" s="94">
        <v>0</v>
      </c>
      <c r="K538" s="97">
        <v>0</v>
      </c>
      <c r="L538" s="97">
        <v>0</v>
      </c>
      <c r="M538" s="98">
        <f t="shared" si="52"/>
        <v>0</v>
      </c>
      <c r="N538" s="97"/>
    </row>
    <row r="539" spans="1:14">
      <c r="A539" t="s">
        <v>280</v>
      </c>
      <c r="B539" t="s">
        <v>88</v>
      </c>
      <c r="C539" t="s">
        <v>279</v>
      </c>
      <c r="D539" s="88">
        <f>IFERROR(IF(ISNUMBER(VLOOKUP($A539,PairList!$A$1:$C$104,2,0)),VLOOKUP($A539,PairList!$A$1:$C$104,2,0),INDEX('Feasibility Factor'!$D$5:$F$144,MATCH(VLOOKUP($A539,PairList!$A$1:$C$104,2,0),'Feasibility Factor'!$C$5:$C$144,0),MATCH($B539,'Feasibility Factor'!$D$3:$F$3,0))),"")</f>
        <v>0.75</v>
      </c>
      <c r="E539" s="88" t="str">
        <f>IFERROR(INDEX(ESShip!$C$2:$C$99,MATCH(VLOOKUP($A539,PairList!$A$1:$C$104,3,0),ESShip!$A$2:$A$99,0)),"")</f>
        <v/>
      </c>
      <c r="F539" s="88" t="str">
        <f t="shared" si="48"/>
        <v/>
      </c>
      <c r="G539" s="89" t="str">
        <f t="shared" si="49"/>
        <v>X</v>
      </c>
      <c r="H539" s="96" t="str">
        <f t="shared" si="50"/>
        <v>Single-Family</v>
      </c>
      <c r="I539" s="97" t="str">
        <f t="shared" si="51"/>
        <v>E</v>
      </c>
      <c r="J539" s="94">
        <v>0.1</v>
      </c>
      <c r="K539" s="94">
        <v>0.05</v>
      </c>
      <c r="L539" s="97">
        <v>9.5000000000000001E-2</v>
      </c>
      <c r="M539" s="98">
        <f t="shared" si="52"/>
        <v>9.5000000000000001E-2</v>
      </c>
      <c r="N539" s="97"/>
    </row>
    <row r="540" spans="1:14">
      <c r="A540" t="s">
        <v>280</v>
      </c>
      <c r="B540" t="s">
        <v>199</v>
      </c>
      <c r="C540" t="s">
        <v>279</v>
      </c>
      <c r="D540" s="88">
        <f>IFERROR(IF(ISNUMBER(VLOOKUP($A540,PairList!$A$1:$C$104,2,0)),VLOOKUP($A540,PairList!$A$1:$C$104,2,0),INDEX('Feasibility Factor'!$D$5:$F$144,MATCH(VLOOKUP($A540,PairList!$A$1:$C$104,2,0),'Feasibility Factor'!$C$5:$C$144,0),MATCH($B540,'Feasibility Factor'!$D$3:$F$3,0))),"")</f>
        <v>0.75</v>
      </c>
      <c r="E540" s="88" t="str">
        <f>IFERROR(INDEX(ESShip!$C$2:$C$99,MATCH(VLOOKUP($A540,PairList!$A$1:$C$104,3,0),ESShip!$A$2:$A$99,0)),"")</f>
        <v/>
      </c>
      <c r="F540" s="88" t="str">
        <f t="shared" si="48"/>
        <v/>
      </c>
      <c r="G540" s="89" t="str">
        <f t="shared" si="49"/>
        <v>X</v>
      </c>
      <c r="H540" s="96" t="str">
        <f t="shared" si="50"/>
        <v>Multi-Family</v>
      </c>
      <c r="I540" s="97" t="str">
        <f t="shared" si="51"/>
        <v>E</v>
      </c>
      <c r="J540" s="94">
        <v>0.1</v>
      </c>
      <c r="K540" s="97">
        <v>0.05</v>
      </c>
      <c r="L540" s="97">
        <v>9.5000000000000001E-2</v>
      </c>
      <c r="M540" s="98">
        <f t="shared" si="52"/>
        <v>9.5000000000000001E-2</v>
      </c>
      <c r="N540" s="97"/>
    </row>
    <row r="541" spans="1:14">
      <c r="A541" t="s">
        <v>280</v>
      </c>
      <c r="B541" t="s">
        <v>316</v>
      </c>
      <c r="C541" t="s">
        <v>279</v>
      </c>
      <c r="D541" s="88">
        <f>IFERROR(IF(ISNUMBER(VLOOKUP($A541,PairList!$A$1:$C$104,2,0)),VLOOKUP($A541,PairList!$A$1:$C$104,2,0),INDEX('Feasibility Factor'!$D$5:$F$144,MATCH(VLOOKUP($A541,PairList!$A$1:$C$104,2,0),'Feasibility Factor'!$C$5:$C$144,0),MATCH($B541,'Feasibility Factor'!$D$3:$F$3,0))),"")</f>
        <v>0.75</v>
      </c>
      <c r="E541" s="88" t="str">
        <f>IFERROR(INDEX(ESShip!$C$2:$C$99,MATCH(VLOOKUP($A541,PairList!$A$1:$C$104,3,0),ESShip!$A$2:$A$99,0)),"")</f>
        <v/>
      </c>
      <c r="F541" s="88" t="str">
        <f t="shared" si="48"/>
        <v/>
      </c>
      <c r="G541" s="89" t="str">
        <f t="shared" si="49"/>
        <v>X</v>
      </c>
      <c r="H541" s="96" t="str">
        <f t="shared" si="50"/>
        <v>Manufactured Home</v>
      </c>
      <c r="I541" s="97" t="str">
        <f t="shared" si="51"/>
        <v>E</v>
      </c>
      <c r="J541" s="94">
        <v>0.1</v>
      </c>
      <c r="K541" s="97">
        <v>0.05</v>
      </c>
      <c r="L541" s="97">
        <v>9.5000000000000001E-2</v>
      </c>
      <c r="M541" s="98">
        <f t="shared" si="52"/>
        <v>9.5000000000000001E-2</v>
      </c>
      <c r="N541" s="97"/>
    </row>
    <row r="542" spans="1:14">
      <c r="A542" t="s">
        <v>280</v>
      </c>
      <c r="B542" t="s">
        <v>88</v>
      </c>
      <c r="C542" t="s">
        <v>201</v>
      </c>
      <c r="D542" s="88">
        <f>IFERROR(IF(ISNUMBER(VLOOKUP($A542,PairList!$A$1:$C$104,2,0)),VLOOKUP($A542,PairList!$A$1:$C$104,2,0),INDEX('Feasibility Factor'!$D$5:$F$144,MATCH(VLOOKUP($A542,PairList!$A$1:$C$104,2,0),'Feasibility Factor'!$C$5:$C$144,0),MATCH($B542,'Feasibility Factor'!$D$3:$F$3,0))),"")</f>
        <v>0.75</v>
      </c>
      <c r="E542" s="88" t="str">
        <f>IFERROR(INDEX(ESShip!$C$2:$C$99,MATCH(VLOOKUP($A542,PairList!$A$1:$C$104,3,0),ESShip!$A$2:$A$99,0)),"")</f>
        <v/>
      </c>
      <c r="F542" s="88" t="str">
        <f t="shared" si="48"/>
        <v/>
      </c>
      <c r="G542" s="89" t="str">
        <f t="shared" si="49"/>
        <v>X</v>
      </c>
      <c r="H542" s="96" t="str">
        <f t="shared" si="50"/>
        <v>Single-Family</v>
      </c>
      <c r="I542" s="97" t="str">
        <f t="shared" si="51"/>
        <v>N</v>
      </c>
      <c r="J542" s="94">
        <v>0.1</v>
      </c>
      <c r="K542" s="94">
        <v>0.05</v>
      </c>
      <c r="L542" s="97">
        <v>9.5000000000000001E-2</v>
      </c>
      <c r="M542" s="98">
        <f t="shared" si="52"/>
        <v>9.5000000000000001E-2</v>
      </c>
      <c r="N542" s="97"/>
    </row>
    <row r="543" spans="1:14">
      <c r="A543" t="s">
        <v>280</v>
      </c>
      <c r="B543" t="s">
        <v>199</v>
      </c>
      <c r="C543" t="s">
        <v>201</v>
      </c>
      <c r="D543" s="88">
        <f>IFERROR(IF(ISNUMBER(VLOOKUP($A543,PairList!$A$1:$C$104,2,0)),VLOOKUP($A543,PairList!$A$1:$C$104,2,0),INDEX('Feasibility Factor'!$D$5:$F$144,MATCH(VLOOKUP($A543,PairList!$A$1:$C$104,2,0),'Feasibility Factor'!$C$5:$C$144,0),MATCH($B543,'Feasibility Factor'!$D$3:$F$3,0))),"")</f>
        <v>0.75</v>
      </c>
      <c r="E543" s="88" t="str">
        <f>IFERROR(INDEX(ESShip!$C$2:$C$99,MATCH(VLOOKUP($A543,PairList!$A$1:$C$104,3,0),ESShip!$A$2:$A$99,0)),"")</f>
        <v/>
      </c>
      <c r="F543" s="88" t="str">
        <f t="shared" si="48"/>
        <v/>
      </c>
      <c r="G543" s="89" t="str">
        <f t="shared" si="49"/>
        <v>X</v>
      </c>
      <c r="H543" s="96" t="str">
        <f t="shared" si="50"/>
        <v>Multi-Family</v>
      </c>
      <c r="I543" s="97" t="str">
        <f t="shared" si="51"/>
        <v>N</v>
      </c>
      <c r="J543" s="94">
        <v>0.1</v>
      </c>
      <c r="K543" s="97">
        <v>0.05</v>
      </c>
      <c r="L543" s="97">
        <v>9.5000000000000001E-2</v>
      </c>
      <c r="M543" s="98">
        <f t="shared" si="52"/>
        <v>9.5000000000000001E-2</v>
      </c>
      <c r="N543" s="97"/>
    </row>
    <row r="544" spans="1:14">
      <c r="A544" t="s">
        <v>280</v>
      </c>
      <c r="B544" t="s">
        <v>316</v>
      </c>
      <c r="C544" t="s">
        <v>201</v>
      </c>
      <c r="D544" s="88">
        <f>IFERROR(IF(ISNUMBER(VLOOKUP($A544,PairList!$A$1:$C$104,2,0)),VLOOKUP($A544,PairList!$A$1:$C$104,2,0),INDEX('Feasibility Factor'!$D$5:$F$144,MATCH(VLOOKUP($A544,PairList!$A$1:$C$104,2,0),'Feasibility Factor'!$C$5:$C$144,0),MATCH($B544,'Feasibility Factor'!$D$3:$F$3,0))),"")</f>
        <v>0.75</v>
      </c>
      <c r="E544" s="88" t="str">
        <f>IFERROR(INDEX(ESShip!$C$2:$C$99,MATCH(VLOOKUP($A544,PairList!$A$1:$C$104,3,0),ESShip!$A$2:$A$99,0)),"")</f>
        <v/>
      </c>
      <c r="F544" s="88" t="str">
        <f t="shared" si="48"/>
        <v/>
      </c>
      <c r="G544" s="89" t="str">
        <f t="shared" si="49"/>
        <v>X</v>
      </c>
      <c r="H544" s="96" t="str">
        <f t="shared" si="50"/>
        <v>Manufactured Home</v>
      </c>
      <c r="I544" s="97" t="str">
        <f t="shared" si="51"/>
        <v>N</v>
      </c>
      <c r="J544" s="94">
        <v>0.1</v>
      </c>
      <c r="K544" s="97">
        <v>0.05</v>
      </c>
      <c r="L544" s="97">
        <v>9.5000000000000001E-2</v>
      </c>
      <c r="M544" s="98">
        <f t="shared" si="52"/>
        <v>9.5000000000000001E-2</v>
      </c>
      <c r="N544" s="97"/>
    </row>
    <row r="545" spans="1:14">
      <c r="A545" t="s">
        <v>281</v>
      </c>
      <c r="B545" t="s">
        <v>88</v>
      </c>
      <c r="C545" t="s">
        <v>279</v>
      </c>
      <c r="D545" s="88">
        <f>IFERROR(IF(ISNUMBER(VLOOKUP($A545,PairList!$A$1:$C$104,2,0)),VLOOKUP($A545,PairList!$A$1:$C$104,2,0),INDEX('Feasibility Factor'!$D$5:$F$144,MATCH(VLOOKUP($A545,PairList!$A$1:$C$104,2,0),'Feasibility Factor'!$C$5:$C$144,0),MATCH($B545,'Feasibility Factor'!$D$3:$F$3,0))),"")</f>
        <v>0.9</v>
      </c>
      <c r="E545" s="88" t="str">
        <f>IFERROR(INDEX(ESShip!$C$2:$C$99,MATCH(VLOOKUP($A545,PairList!$A$1:$C$104,3,0),ESShip!$A$2:$A$99,0)),"")</f>
        <v/>
      </c>
      <c r="F545" s="88" t="str">
        <f t="shared" si="48"/>
        <v/>
      </c>
      <c r="G545" s="89" t="str">
        <f t="shared" si="49"/>
        <v>X</v>
      </c>
      <c r="H545" s="96" t="str">
        <f t="shared" si="50"/>
        <v>Single-Family</v>
      </c>
      <c r="I545" s="97" t="str">
        <f t="shared" si="51"/>
        <v>E</v>
      </c>
      <c r="J545" s="97">
        <v>0.9</v>
      </c>
      <c r="K545" s="97">
        <v>0.97362896899999996</v>
      </c>
      <c r="L545" s="97">
        <v>2.3733927900000042E-2</v>
      </c>
      <c r="M545" s="98">
        <f t="shared" si="52"/>
        <v>2.3733927900000042E-2</v>
      </c>
      <c r="N545" s="97"/>
    </row>
    <row r="546" spans="1:14">
      <c r="A546" t="s">
        <v>281</v>
      </c>
      <c r="B546" t="s">
        <v>199</v>
      </c>
      <c r="C546" t="s">
        <v>279</v>
      </c>
      <c r="D546" s="88">
        <f>IFERROR(IF(ISNUMBER(VLOOKUP($A546,PairList!$A$1:$C$104,2,0)),VLOOKUP($A546,PairList!$A$1:$C$104,2,0),INDEX('Feasibility Factor'!$D$5:$F$144,MATCH(VLOOKUP($A546,PairList!$A$1:$C$104,2,0),'Feasibility Factor'!$C$5:$C$144,0),MATCH($B546,'Feasibility Factor'!$D$3:$F$3,0))),"")</f>
        <v>0.9</v>
      </c>
      <c r="E546" s="88" t="str">
        <f>IFERROR(INDEX(ESShip!$C$2:$C$99,MATCH(VLOOKUP($A546,PairList!$A$1:$C$104,3,0),ESShip!$A$2:$A$99,0)),"")</f>
        <v/>
      </c>
      <c r="F546" s="88" t="str">
        <f t="shared" si="48"/>
        <v/>
      </c>
      <c r="G546" s="89" t="str">
        <f t="shared" si="49"/>
        <v>X</v>
      </c>
      <c r="H546" s="96" t="str">
        <f t="shared" si="50"/>
        <v>Multi-Family</v>
      </c>
      <c r="I546" s="97" t="str">
        <f t="shared" si="51"/>
        <v>E</v>
      </c>
      <c r="J546" s="97">
        <v>0.9</v>
      </c>
      <c r="K546" s="97">
        <v>0.55000000000000004</v>
      </c>
      <c r="L546" s="97">
        <v>0.40499999999999997</v>
      </c>
      <c r="M546" s="98">
        <f t="shared" si="52"/>
        <v>0.40499999999999997</v>
      </c>
      <c r="N546" s="97"/>
    </row>
    <row r="547" spans="1:14">
      <c r="A547" t="s">
        <v>281</v>
      </c>
      <c r="B547" t="s">
        <v>316</v>
      </c>
      <c r="C547" t="s">
        <v>279</v>
      </c>
      <c r="D547" s="88">
        <f>IFERROR(IF(ISNUMBER(VLOOKUP($A547,PairList!$A$1:$C$104,2,0)),VLOOKUP($A547,PairList!$A$1:$C$104,2,0),INDEX('Feasibility Factor'!$D$5:$F$144,MATCH(VLOOKUP($A547,PairList!$A$1:$C$104,2,0),'Feasibility Factor'!$C$5:$C$144,0),MATCH($B547,'Feasibility Factor'!$D$3:$F$3,0))),"")</f>
        <v>0.9</v>
      </c>
      <c r="E547" s="88" t="str">
        <f>IFERROR(INDEX(ESShip!$C$2:$C$99,MATCH(VLOOKUP($A547,PairList!$A$1:$C$104,3,0),ESShip!$A$2:$A$99,0)),"")</f>
        <v/>
      </c>
      <c r="F547" s="88" t="str">
        <f t="shared" si="48"/>
        <v/>
      </c>
      <c r="G547" s="89" t="str">
        <f t="shared" si="49"/>
        <v>X</v>
      </c>
      <c r="H547" s="96" t="str">
        <f t="shared" si="50"/>
        <v>Manufactured Home</v>
      </c>
      <c r="I547" s="97" t="str">
        <f t="shared" si="51"/>
        <v>E</v>
      </c>
      <c r="J547" s="97">
        <v>0.9</v>
      </c>
      <c r="K547" s="97">
        <v>0.55000000000000004</v>
      </c>
      <c r="L547" s="97">
        <v>0.40499999999999997</v>
      </c>
      <c r="M547" s="98">
        <f t="shared" si="52"/>
        <v>0.40499999999999997</v>
      </c>
      <c r="N547" s="97"/>
    </row>
    <row r="548" spans="1:14">
      <c r="A548" t="s">
        <v>281</v>
      </c>
      <c r="B548" t="s">
        <v>88</v>
      </c>
      <c r="C548" t="s">
        <v>201</v>
      </c>
      <c r="D548" s="88">
        <f>IFERROR(IF(ISNUMBER(VLOOKUP($A548,PairList!$A$1:$C$104,2,0)),VLOOKUP($A548,PairList!$A$1:$C$104,2,0),INDEX('Feasibility Factor'!$D$5:$F$144,MATCH(VLOOKUP($A548,PairList!$A$1:$C$104,2,0),'Feasibility Factor'!$C$5:$C$144,0),MATCH($B548,'Feasibility Factor'!$D$3:$F$3,0))),"")</f>
        <v>0.9</v>
      </c>
      <c r="E548" s="88" t="str">
        <f>IFERROR(INDEX(ESShip!$C$2:$C$99,MATCH(VLOOKUP($A548,PairList!$A$1:$C$104,3,0),ESShip!$A$2:$A$99,0)),"")</f>
        <v/>
      </c>
      <c r="F548" s="88" t="str">
        <f t="shared" si="48"/>
        <v/>
      </c>
      <c r="G548" s="89" t="str">
        <f t="shared" si="49"/>
        <v>X</v>
      </c>
      <c r="H548" s="96" t="str">
        <f t="shared" si="50"/>
        <v>Single-Family</v>
      </c>
      <c r="I548" s="97" t="str">
        <f t="shared" si="51"/>
        <v>N</v>
      </c>
      <c r="J548" s="97">
        <v>0.9</v>
      </c>
      <c r="K548" s="97">
        <v>0.847634043</v>
      </c>
      <c r="L548" s="97">
        <v>0.1371293613</v>
      </c>
      <c r="M548" s="98">
        <f t="shared" si="52"/>
        <v>0.1371293613</v>
      </c>
      <c r="N548" s="97"/>
    </row>
    <row r="549" spans="1:14">
      <c r="A549" t="s">
        <v>281</v>
      </c>
      <c r="B549" t="s">
        <v>199</v>
      </c>
      <c r="C549" t="s">
        <v>201</v>
      </c>
      <c r="D549" s="88">
        <f>IFERROR(IF(ISNUMBER(VLOOKUP($A549,PairList!$A$1:$C$104,2,0)),VLOOKUP($A549,PairList!$A$1:$C$104,2,0),INDEX('Feasibility Factor'!$D$5:$F$144,MATCH(VLOOKUP($A549,PairList!$A$1:$C$104,2,0),'Feasibility Factor'!$C$5:$C$144,0),MATCH($B549,'Feasibility Factor'!$D$3:$F$3,0))),"")</f>
        <v>0.9</v>
      </c>
      <c r="E549" s="88" t="str">
        <f>IFERROR(INDEX(ESShip!$C$2:$C$99,MATCH(VLOOKUP($A549,PairList!$A$1:$C$104,3,0),ESShip!$A$2:$A$99,0)),"")</f>
        <v/>
      </c>
      <c r="F549" s="88" t="str">
        <f t="shared" si="48"/>
        <v/>
      </c>
      <c r="G549" s="89" t="str">
        <f t="shared" si="49"/>
        <v>X</v>
      </c>
      <c r="H549" s="96" t="str">
        <f t="shared" si="50"/>
        <v>Multi-Family</v>
      </c>
      <c r="I549" s="97" t="str">
        <f t="shared" si="51"/>
        <v>N</v>
      </c>
      <c r="J549" s="97">
        <v>0.9</v>
      </c>
      <c r="K549" s="97">
        <v>0.8</v>
      </c>
      <c r="L549" s="97">
        <v>0.17999999999999997</v>
      </c>
      <c r="M549" s="98">
        <f t="shared" si="52"/>
        <v>0.17999999999999997</v>
      </c>
      <c r="N549" s="97"/>
    </row>
    <row r="550" spans="1:14">
      <c r="A550" t="s">
        <v>281</v>
      </c>
      <c r="B550" t="s">
        <v>316</v>
      </c>
      <c r="C550" t="s">
        <v>201</v>
      </c>
      <c r="D550" s="88">
        <f>IFERROR(IF(ISNUMBER(VLOOKUP($A550,PairList!$A$1:$C$104,2,0)),VLOOKUP($A550,PairList!$A$1:$C$104,2,0),INDEX('Feasibility Factor'!$D$5:$F$144,MATCH(VLOOKUP($A550,PairList!$A$1:$C$104,2,0),'Feasibility Factor'!$C$5:$C$144,0),MATCH($B550,'Feasibility Factor'!$D$3:$F$3,0))),"")</f>
        <v>0.9</v>
      </c>
      <c r="E550" s="88" t="str">
        <f>IFERROR(INDEX(ESShip!$C$2:$C$99,MATCH(VLOOKUP($A550,PairList!$A$1:$C$104,3,0),ESShip!$A$2:$A$99,0)),"")</f>
        <v/>
      </c>
      <c r="F550" s="88" t="str">
        <f t="shared" si="48"/>
        <v/>
      </c>
      <c r="G550" s="89" t="str">
        <f t="shared" si="49"/>
        <v>X</v>
      </c>
      <c r="H550" s="96" t="str">
        <f t="shared" si="50"/>
        <v>Manufactured Home</v>
      </c>
      <c r="I550" s="97" t="str">
        <f t="shared" si="51"/>
        <v>N</v>
      </c>
      <c r="J550" s="97">
        <v>0.9</v>
      </c>
      <c r="K550" s="97">
        <v>0.8</v>
      </c>
      <c r="L550" s="97">
        <v>0.17999999999999997</v>
      </c>
      <c r="M550" s="98">
        <f t="shared" si="52"/>
        <v>0.17999999999999997</v>
      </c>
      <c r="N550" s="97"/>
    </row>
    <row r="551" spans="1:14">
      <c r="A551" t="s">
        <v>155</v>
      </c>
      <c r="B551" t="s">
        <v>88</v>
      </c>
      <c r="C551" t="s">
        <v>279</v>
      </c>
      <c r="D551" s="88">
        <f>IFERROR(IF(ISNUMBER(VLOOKUP($A551,PairList!$A$1:$C$104,2,0)),VLOOKUP($A551,PairList!$A$1:$C$104,2,0),INDEX('Feasibility Factor'!$D$5:$F$144,MATCH(VLOOKUP($A551,PairList!$A$1:$C$104,2,0),'Feasibility Factor'!$C$5:$C$144,0),MATCH($B551,'Feasibility Factor'!$D$3:$F$3,0))),"")</f>
        <v>0.6</v>
      </c>
      <c r="E551" s="88" t="str">
        <f>IFERROR(INDEX(ESShip!$C$2:$C$99,MATCH(VLOOKUP($A551,PairList!$A$1:$C$104,3,0),ESShip!$A$2:$A$99,0)),"")</f>
        <v/>
      </c>
      <c r="F551" s="88" t="str">
        <f t="shared" si="48"/>
        <v/>
      </c>
      <c r="G551" s="89" t="str">
        <f t="shared" si="49"/>
        <v>X</v>
      </c>
      <c r="H551" s="96" t="str">
        <f t="shared" si="50"/>
        <v>Single-Family</v>
      </c>
      <c r="I551" s="97" t="str">
        <f t="shared" si="51"/>
        <v>E</v>
      </c>
      <c r="J551" s="97">
        <v>0.6</v>
      </c>
      <c r="K551" s="97">
        <v>0.97362896899999996</v>
      </c>
      <c r="L551" s="97">
        <v>1.5822618600000025E-2</v>
      </c>
      <c r="M551" s="98">
        <f t="shared" si="52"/>
        <v>1.5822618600000025E-2</v>
      </c>
      <c r="N551" s="97"/>
    </row>
    <row r="552" spans="1:14">
      <c r="A552" t="s">
        <v>155</v>
      </c>
      <c r="B552" t="s">
        <v>199</v>
      </c>
      <c r="C552" t="s">
        <v>279</v>
      </c>
      <c r="D552" s="88">
        <f>IFERROR(IF(ISNUMBER(VLOOKUP($A552,PairList!$A$1:$C$104,2,0)),VLOOKUP($A552,PairList!$A$1:$C$104,2,0),INDEX('Feasibility Factor'!$D$5:$F$144,MATCH(VLOOKUP($A552,PairList!$A$1:$C$104,2,0),'Feasibility Factor'!$C$5:$C$144,0),MATCH($B552,'Feasibility Factor'!$D$3:$F$3,0))),"")</f>
        <v>0.6</v>
      </c>
      <c r="E552" s="88" t="str">
        <f>IFERROR(INDEX(ESShip!$C$2:$C$99,MATCH(VLOOKUP($A552,PairList!$A$1:$C$104,3,0),ESShip!$A$2:$A$99,0)),"")</f>
        <v/>
      </c>
      <c r="F552" s="88" t="str">
        <f t="shared" si="48"/>
        <v/>
      </c>
      <c r="G552" s="89" t="str">
        <f t="shared" si="49"/>
        <v>X</v>
      </c>
      <c r="H552" s="96" t="str">
        <f t="shared" si="50"/>
        <v>Multi-Family</v>
      </c>
      <c r="I552" s="97" t="str">
        <f t="shared" si="51"/>
        <v>E</v>
      </c>
      <c r="J552" s="97">
        <v>0.6</v>
      </c>
      <c r="K552" s="97">
        <v>0.55000000000000004</v>
      </c>
      <c r="L552" s="97">
        <v>0.26999999999999996</v>
      </c>
      <c r="M552" s="98">
        <f t="shared" si="52"/>
        <v>0.26999999999999996</v>
      </c>
      <c r="N552" s="97"/>
    </row>
    <row r="553" spans="1:14">
      <c r="A553" t="s">
        <v>155</v>
      </c>
      <c r="B553" t="s">
        <v>316</v>
      </c>
      <c r="C553" t="s">
        <v>279</v>
      </c>
      <c r="D553" s="88">
        <f>IFERROR(IF(ISNUMBER(VLOOKUP($A553,PairList!$A$1:$C$104,2,0)),VLOOKUP($A553,PairList!$A$1:$C$104,2,0),INDEX('Feasibility Factor'!$D$5:$F$144,MATCH(VLOOKUP($A553,PairList!$A$1:$C$104,2,0),'Feasibility Factor'!$C$5:$C$144,0),MATCH($B553,'Feasibility Factor'!$D$3:$F$3,0))),"")</f>
        <v>0.6</v>
      </c>
      <c r="E553" s="88" t="str">
        <f>IFERROR(INDEX(ESShip!$C$2:$C$99,MATCH(VLOOKUP($A553,PairList!$A$1:$C$104,3,0),ESShip!$A$2:$A$99,0)),"")</f>
        <v/>
      </c>
      <c r="F553" s="88" t="str">
        <f t="shared" si="48"/>
        <v/>
      </c>
      <c r="G553" s="89" t="str">
        <f t="shared" si="49"/>
        <v>X</v>
      </c>
      <c r="H553" s="96" t="str">
        <f t="shared" si="50"/>
        <v>Manufactured Home</v>
      </c>
      <c r="I553" s="97" t="str">
        <f t="shared" si="51"/>
        <v>E</v>
      </c>
      <c r="J553" s="97">
        <v>0.6</v>
      </c>
      <c r="K553" s="97">
        <v>0.55000000000000004</v>
      </c>
      <c r="L553" s="97">
        <v>0.26999999999999996</v>
      </c>
      <c r="M553" s="98">
        <f t="shared" si="52"/>
        <v>0.26999999999999996</v>
      </c>
      <c r="N553" s="97"/>
    </row>
    <row r="554" spans="1:14">
      <c r="A554" t="s">
        <v>155</v>
      </c>
      <c r="B554" t="s">
        <v>88</v>
      </c>
      <c r="C554" t="s">
        <v>201</v>
      </c>
      <c r="D554" s="88">
        <f>IFERROR(IF(ISNUMBER(VLOOKUP($A554,PairList!$A$1:$C$104,2,0)),VLOOKUP($A554,PairList!$A$1:$C$104,2,0),INDEX('Feasibility Factor'!$D$5:$F$144,MATCH(VLOOKUP($A554,PairList!$A$1:$C$104,2,0),'Feasibility Factor'!$C$5:$C$144,0),MATCH($B554,'Feasibility Factor'!$D$3:$F$3,0))),"")</f>
        <v>0.6</v>
      </c>
      <c r="E554" s="88" t="str">
        <f>IFERROR(INDEX(ESShip!$C$2:$C$99,MATCH(VLOOKUP($A554,PairList!$A$1:$C$104,3,0),ESShip!$A$2:$A$99,0)),"")</f>
        <v/>
      </c>
      <c r="F554" s="88" t="str">
        <f t="shared" si="48"/>
        <v/>
      </c>
      <c r="G554" s="89" t="str">
        <f t="shared" si="49"/>
        <v>X</v>
      </c>
      <c r="H554" s="96" t="str">
        <f t="shared" si="50"/>
        <v>Single-Family</v>
      </c>
      <c r="I554" s="97" t="str">
        <f t="shared" si="51"/>
        <v>N</v>
      </c>
      <c r="J554" s="97">
        <v>0.6</v>
      </c>
      <c r="K554" s="97">
        <v>0.847634043</v>
      </c>
      <c r="L554" s="97">
        <v>9.1419574199999992E-2</v>
      </c>
      <c r="M554" s="98">
        <f t="shared" si="52"/>
        <v>9.1419574199999992E-2</v>
      </c>
      <c r="N554" s="97"/>
    </row>
    <row r="555" spans="1:14">
      <c r="A555" t="s">
        <v>155</v>
      </c>
      <c r="B555" t="s">
        <v>199</v>
      </c>
      <c r="C555" t="s">
        <v>201</v>
      </c>
      <c r="D555" s="88">
        <f>IFERROR(IF(ISNUMBER(VLOOKUP($A555,PairList!$A$1:$C$104,2,0)),VLOOKUP($A555,PairList!$A$1:$C$104,2,0),INDEX('Feasibility Factor'!$D$5:$F$144,MATCH(VLOOKUP($A555,PairList!$A$1:$C$104,2,0),'Feasibility Factor'!$C$5:$C$144,0),MATCH($B555,'Feasibility Factor'!$D$3:$F$3,0))),"")</f>
        <v>0.6</v>
      </c>
      <c r="E555" s="88" t="str">
        <f>IFERROR(INDEX(ESShip!$C$2:$C$99,MATCH(VLOOKUP($A555,PairList!$A$1:$C$104,3,0),ESShip!$A$2:$A$99,0)),"")</f>
        <v/>
      </c>
      <c r="F555" s="88" t="str">
        <f t="shared" si="48"/>
        <v/>
      </c>
      <c r="G555" s="89" t="str">
        <f t="shared" si="49"/>
        <v>X</v>
      </c>
      <c r="H555" s="96" t="str">
        <f t="shared" si="50"/>
        <v>Multi-Family</v>
      </c>
      <c r="I555" s="97" t="str">
        <f t="shared" si="51"/>
        <v>N</v>
      </c>
      <c r="J555" s="97">
        <v>0.6</v>
      </c>
      <c r="K555" s="97">
        <v>0.8</v>
      </c>
      <c r="L555" s="97">
        <v>0.11999999999999997</v>
      </c>
      <c r="M555" s="98">
        <f t="shared" si="52"/>
        <v>0.11999999999999997</v>
      </c>
      <c r="N555" s="97"/>
    </row>
    <row r="556" spans="1:14">
      <c r="A556" t="s">
        <v>155</v>
      </c>
      <c r="B556" t="s">
        <v>316</v>
      </c>
      <c r="C556" t="s">
        <v>201</v>
      </c>
      <c r="D556" s="88">
        <f>IFERROR(IF(ISNUMBER(VLOOKUP($A556,PairList!$A$1:$C$104,2,0)),VLOOKUP($A556,PairList!$A$1:$C$104,2,0),INDEX('Feasibility Factor'!$D$5:$F$144,MATCH(VLOOKUP($A556,PairList!$A$1:$C$104,2,0),'Feasibility Factor'!$C$5:$C$144,0),MATCH($B556,'Feasibility Factor'!$D$3:$F$3,0))),"")</f>
        <v>0.6</v>
      </c>
      <c r="E556" s="88" t="str">
        <f>IFERROR(INDEX(ESShip!$C$2:$C$99,MATCH(VLOOKUP($A556,PairList!$A$1:$C$104,3,0),ESShip!$A$2:$A$99,0)),"")</f>
        <v/>
      </c>
      <c r="F556" s="88" t="str">
        <f t="shared" si="48"/>
        <v/>
      </c>
      <c r="G556" s="89" t="str">
        <f t="shared" si="49"/>
        <v>X</v>
      </c>
      <c r="H556" s="96" t="str">
        <f t="shared" si="50"/>
        <v>Manufactured Home</v>
      </c>
      <c r="I556" s="97" t="str">
        <f t="shared" si="51"/>
        <v>N</v>
      </c>
      <c r="J556" s="97">
        <v>0.6</v>
      </c>
      <c r="K556" s="97">
        <v>0.8</v>
      </c>
      <c r="L556" s="97">
        <v>0.11999999999999997</v>
      </c>
      <c r="M556" s="98">
        <f t="shared" si="52"/>
        <v>0.11999999999999997</v>
      </c>
      <c r="N556" s="97"/>
    </row>
    <row r="557" spans="1:14">
      <c r="A557" t="s">
        <v>282</v>
      </c>
      <c r="B557" t="s">
        <v>88</v>
      </c>
      <c r="C557" t="s">
        <v>279</v>
      </c>
      <c r="D557" s="88">
        <f>IFERROR(IF(ISNUMBER(VLOOKUP($A557,PairList!$A$1:$C$104,2,0)),VLOOKUP($A557,PairList!$A$1:$C$104,2,0),INDEX('Feasibility Factor'!$D$5:$F$144,MATCH(VLOOKUP($A557,PairList!$A$1:$C$104,2,0),'Feasibility Factor'!$C$5:$C$144,0),MATCH($B557,'Feasibility Factor'!$D$3:$F$3,0))),"")</f>
        <v>0.75</v>
      </c>
      <c r="E557" s="88" t="str">
        <f>IFERROR(INDEX(ESShip!$C$2:$C$99,MATCH(VLOOKUP($A557,PairList!$A$1:$C$104,3,0),ESShip!$A$2:$A$99,0)),"")</f>
        <v/>
      </c>
      <c r="F557" s="88" t="str">
        <f t="shared" si="48"/>
        <v/>
      </c>
      <c r="G557" s="89" t="str">
        <f t="shared" si="49"/>
        <v>X</v>
      </c>
      <c r="H557" s="96" t="str">
        <f t="shared" si="50"/>
        <v>Single-Family</v>
      </c>
      <c r="I557" s="97" t="str">
        <f t="shared" si="51"/>
        <v>E</v>
      </c>
      <c r="J557" s="97">
        <v>0.75</v>
      </c>
      <c r="K557" s="97">
        <v>0.97362896899999996</v>
      </c>
      <c r="L557" s="97">
        <v>1.9778273250000034E-2</v>
      </c>
      <c r="M557" s="98">
        <f t="shared" si="52"/>
        <v>1.9778273250000034E-2</v>
      </c>
      <c r="N557" s="97"/>
    </row>
    <row r="558" spans="1:14">
      <c r="A558" t="s">
        <v>282</v>
      </c>
      <c r="B558" t="s">
        <v>199</v>
      </c>
      <c r="C558" t="s">
        <v>279</v>
      </c>
      <c r="D558" s="88">
        <f>IFERROR(IF(ISNUMBER(VLOOKUP($A558,PairList!$A$1:$C$104,2,0)),VLOOKUP($A558,PairList!$A$1:$C$104,2,0),INDEX('Feasibility Factor'!$D$5:$F$144,MATCH(VLOOKUP($A558,PairList!$A$1:$C$104,2,0),'Feasibility Factor'!$C$5:$C$144,0),MATCH($B558,'Feasibility Factor'!$D$3:$F$3,0))),"")</f>
        <v>0.75</v>
      </c>
      <c r="E558" s="88" t="str">
        <f>IFERROR(INDEX(ESShip!$C$2:$C$99,MATCH(VLOOKUP($A558,PairList!$A$1:$C$104,3,0),ESShip!$A$2:$A$99,0)),"")</f>
        <v/>
      </c>
      <c r="F558" s="88" t="str">
        <f t="shared" si="48"/>
        <v/>
      </c>
      <c r="G558" s="89" t="str">
        <f t="shared" si="49"/>
        <v>X</v>
      </c>
      <c r="H558" s="96" t="str">
        <f t="shared" si="50"/>
        <v>Multi-Family</v>
      </c>
      <c r="I558" s="97" t="str">
        <f t="shared" si="51"/>
        <v>E</v>
      </c>
      <c r="J558" s="97">
        <v>0.75</v>
      </c>
      <c r="K558" s="97">
        <v>0.55000000000000004</v>
      </c>
      <c r="L558" s="97">
        <v>0.33749999999999997</v>
      </c>
      <c r="M558" s="98">
        <f t="shared" si="52"/>
        <v>0.33749999999999997</v>
      </c>
      <c r="N558" s="97"/>
    </row>
    <row r="559" spans="1:14">
      <c r="A559" t="s">
        <v>282</v>
      </c>
      <c r="B559" t="s">
        <v>316</v>
      </c>
      <c r="C559" t="s">
        <v>279</v>
      </c>
      <c r="D559" s="88">
        <f>IFERROR(IF(ISNUMBER(VLOOKUP($A559,PairList!$A$1:$C$104,2,0)),VLOOKUP($A559,PairList!$A$1:$C$104,2,0),INDEX('Feasibility Factor'!$D$5:$F$144,MATCH(VLOOKUP($A559,PairList!$A$1:$C$104,2,0),'Feasibility Factor'!$C$5:$C$144,0),MATCH($B559,'Feasibility Factor'!$D$3:$F$3,0))),"")</f>
        <v>0.75</v>
      </c>
      <c r="E559" s="88" t="str">
        <f>IFERROR(INDEX(ESShip!$C$2:$C$99,MATCH(VLOOKUP($A559,PairList!$A$1:$C$104,3,0),ESShip!$A$2:$A$99,0)),"")</f>
        <v/>
      </c>
      <c r="F559" s="88" t="str">
        <f t="shared" si="48"/>
        <v/>
      </c>
      <c r="G559" s="89" t="str">
        <f t="shared" si="49"/>
        <v>X</v>
      </c>
      <c r="H559" s="96" t="str">
        <f t="shared" si="50"/>
        <v>Manufactured Home</v>
      </c>
      <c r="I559" s="97" t="str">
        <f t="shared" si="51"/>
        <v>E</v>
      </c>
      <c r="J559" s="97">
        <v>0.75</v>
      </c>
      <c r="K559" s="97">
        <v>0.55000000000000004</v>
      </c>
      <c r="L559" s="97">
        <v>0.33749999999999997</v>
      </c>
      <c r="M559" s="98">
        <f t="shared" si="52"/>
        <v>0.33749999999999997</v>
      </c>
      <c r="N559" s="97"/>
    </row>
    <row r="560" spans="1:14">
      <c r="A560" t="s">
        <v>282</v>
      </c>
      <c r="B560" t="s">
        <v>88</v>
      </c>
      <c r="C560" t="s">
        <v>201</v>
      </c>
      <c r="D560" s="88">
        <f>IFERROR(IF(ISNUMBER(VLOOKUP($A560,PairList!$A$1:$C$104,2,0)),VLOOKUP($A560,PairList!$A$1:$C$104,2,0),INDEX('Feasibility Factor'!$D$5:$F$144,MATCH(VLOOKUP($A560,PairList!$A$1:$C$104,2,0),'Feasibility Factor'!$C$5:$C$144,0),MATCH($B560,'Feasibility Factor'!$D$3:$F$3,0))),"")</f>
        <v>0.75</v>
      </c>
      <c r="E560" s="88" t="str">
        <f>IFERROR(INDEX(ESShip!$C$2:$C$99,MATCH(VLOOKUP($A560,PairList!$A$1:$C$104,3,0),ESShip!$A$2:$A$99,0)),"")</f>
        <v/>
      </c>
      <c r="F560" s="88" t="str">
        <f t="shared" si="48"/>
        <v/>
      </c>
      <c r="G560" s="89" t="str">
        <f t="shared" si="49"/>
        <v>X</v>
      </c>
      <c r="H560" s="96" t="str">
        <f t="shared" si="50"/>
        <v>Single-Family</v>
      </c>
      <c r="I560" s="97" t="str">
        <f t="shared" si="51"/>
        <v>N</v>
      </c>
      <c r="J560" s="97">
        <v>0.75</v>
      </c>
      <c r="K560" s="97">
        <v>0.847634043</v>
      </c>
      <c r="L560" s="97">
        <v>0.11427446775</v>
      </c>
      <c r="M560" s="98">
        <f t="shared" si="52"/>
        <v>0.11427446775</v>
      </c>
      <c r="N560" s="97"/>
    </row>
    <row r="561" spans="1:14">
      <c r="A561" t="s">
        <v>282</v>
      </c>
      <c r="B561" t="s">
        <v>199</v>
      </c>
      <c r="C561" t="s">
        <v>201</v>
      </c>
      <c r="D561" s="88">
        <f>IFERROR(IF(ISNUMBER(VLOOKUP($A561,PairList!$A$1:$C$104,2,0)),VLOOKUP($A561,PairList!$A$1:$C$104,2,0),INDEX('Feasibility Factor'!$D$5:$F$144,MATCH(VLOOKUP($A561,PairList!$A$1:$C$104,2,0),'Feasibility Factor'!$C$5:$C$144,0),MATCH($B561,'Feasibility Factor'!$D$3:$F$3,0))),"")</f>
        <v>0.75</v>
      </c>
      <c r="E561" s="88" t="str">
        <f>IFERROR(INDEX(ESShip!$C$2:$C$99,MATCH(VLOOKUP($A561,PairList!$A$1:$C$104,3,0),ESShip!$A$2:$A$99,0)),"")</f>
        <v/>
      </c>
      <c r="F561" s="88" t="str">
        <f t="shared" si="48"/>
        <v/>
      </c>
      <c r="G561" s="89" t="str">
        <f t="shared" si="49"/>
        <v>X</v>
      </c>
      <c r="H561" s="96" t="str">
        <f t="shared" si="50"/>
        <v>Multi-Family</v>
      </c>
      <c r="I561" s="97" t="str">
        <f t="shared" si="51"/>
        <v>N</v>
      </c>
      <c r="J561" s="97">
        <v>0.75</v>
      </c>
      <c r="K561" s="97">
        <v>0.8</v>
      </c>
      <c r="L561" s="97">
        <v>0.14999999999999997</v>
      </c>
      <c r="M561" s="98">
        <f t="shared" si="52"/>
        <v>0.14999999999999997</v>
      </c>
      <c r="N561" s="97"/>
    </row>
    <row r="562" spans="1:14">
      <c r="A562" t="s">
        <v>282</v>
      </c>
      <c r="B562" t="s">
        <v>316</v>
      </c>
      <c r="C562" t="s">
        <v>201</v>
      </c>
      <c r="D562" s="88">
        <f>IFERROR(IF(ISNUMBER(VLOOKUP($A562,PairList!$A$1:$C$104,2,0)),VLOOKUP($A562,PairList!$A$1:$C$104,2,0),INDEX('Feasibility Factor'!$D$5:$F$144,MATCH(VLOOKUP($A562,PairList!$A$1:$C$104,2,0),'Feasibility Factor'!$C$5:$C$144,0),MATCH($B562,'Feasibility Factor'!$D$3:$F$3,0))),"")</f>
        <v>0.75</v>
      </c>
      <c r="E562" s="88" t="str">
        <f>IFERROR(INDEX(ESShip!$C$2:$C$99,MATCH(VLOOKUP($A562,PairList!$A$1:$C$104,3,0),ESShip!$A$2:$A$99,0)),"")</f>
        <v/>
      </c>
      <c r="F562" s="88" t="str">
        <f t="shared" si="48"/>
        <v/>
      </c>
      <c r="G562" s="89" t="str">
        <f t="shared" si="49"/>
        <v>X</v>
      </c>
      <c r="H562" s="96" t="str">
        <f t="shared" si="50"/>
        <v>Manufactured Home</v>
      </c>
      <c r="I562" s="97" t="str">
        <f t="shared" si="51"/>
        <v>N</v>
      </c>
      <c r="J562" s="97">
        <v>0.75</v>
      </c>
      <c r="K562" s="97">
        <v>0.8</v>
      </c>
      <c r="L562" s="97">
        <v>0.14999999999999997</v>
      </c>
      <c r="M562" s="98">
        <f t="shared" si="52"/>
        <v>0.14999999999999997</v>
      </c>
      <c r="N562" s="97"/>
    </row>
    <row r="563" spans="1:14">
      <c r="A563" t="s">
        <v>149</v>
      </c>
      <c r="B563" t="s">
        <v>88</v>
      </c>
      <c r="C563" t="s">
        <v>279</v>
      </c>
      <c r="D563" s="88">
        <f>IFERROR(IF(ISNUMBER(VLOOKUP($A563,PairList!$A$1:$C$104,2,0)),VLOOKUP($A563,PairList!$A$1:$C$104,2,0),INDEX('Feasibility Factor'!$D$5:$F$144,MATCH(VLOOKUP($A563,PairList!$A$1:$C$104,2,0),'Feasibility Factor'!$C$5:$C$144,0),MATCH($B563,'Feasibility Factor'!$D$3:$F$3,0))),"")</f>
        <v>0.8</v>
      </c>
      <c r="E563" s="88" t="str">
        <f>IFERROR(INDEX(ESShip!$C$2:$C$99,MATCH(VLOOKUP($A563,PairList!$A$1:$C$104,3,0),ESShip!$A$2:$A$99,0)),"")</f>
        <v/>
      </c>
      <c r="F563" s="88" t="str">
        <f t="shared" si="48"/>
        <v/>
      </c>
      <c r="G563" s="89" t="str">
        <f t="shared" si="49"/>
        <v>X</v>
      </c>
      <c r="H563" s="96" t="str">
        <f t="shared" si="50"/>
        <v>Single-Family</v>
      </c>
      <c r="I563" s="97" t="str">
        <f t="shared" si="51"/>
        <v>E</v>
      </c>
      <c r="J563" s="97">
        <v>0.8</v>
      </c>
      <c r="K563" s="97">
        <v>0.97362896899999996</v>
      </c>
      <c r="L563" s="97">
        <v>2.1096824800000039E-2</v>
      </c>
      <c r="M563" s="98">
        <f t="shared" si="52"/>
        <v>2.1096824800000039E-2</v>
      </c>
      <c r="N563" s="97"/>
    </row>
    <row r="564" spans="1:14">
      <c r="A564" t="s">
        <v>149</v>
      </c>
      <c r="B564" t="s">
        <v>199</v>
      </c>
      <c r="C564" t="s">
        <v>279</v>
      </c>
      <c r="D564" s="88">
        <f>IFERROR(IF(ISNUMBER(VLOOKUP($A564,PairList!$A$1:$C$104,2,0)),VLOOKUP($A564,PairList!$A$1:$C$104,2,0),INDEX('Feasibility Factor'!$D$5:$F$144,MATCH(VLOOKUP($A564,PairList!$A$1:$C$104,2,0),'Feasibility Factor'!$C$5:$C$144,0),MATCH($B564,'Feasibility Factor'!$D$3:$F$3,0))),"")</f>
        <v>0.8</v>
      </c>
      <c r="E564" s="88" t="str">
        <f>IFERROR(INDEX(ESShip!$C$2:$C$99,MATCH(VLOOKUP($A564,PairList!$A$1:$C$104,3,0),ESShip!$A$2:$A$99,0)),"")</f>
        <v/>
      </c>
      <c r="F564" s="88" t="str">
        <f t="shared" si="48"/>
        <v/>
      </c>
      <c r="G564" s="89" t="str">
        <f t="shared" si="49"/>
        <v>X</v>
      </c>
      <c r="H564" s="96" t="str">
        <f t="shared" si="50"/>
        <v>Multi-Family</v>
      </c>
      <c r="I564" s="97" t="str">
        <f t="shared" si="51"/>
        <v>E</v>
      </c>
      <c r="J564" s="97">
        <v>0.8</v>
      </c>
      <c r="K564" s="97">
        <v>0.55000000000000004</v>
      </c>
      <c r="L564" s="97">
        <v>0.36</v>
      </c>
      <c r="M564" s="98">
        <f t="shared" si="52"/>
        <v>0.36</v>
      </c>
      <c r="N564" s="97"/>
    </row>
    <row r="565" spans="1:14">
      <c r="A565" t="s">
        <v>149</v>
      </c>
      <c r="B565" t="s">
        <v>316</v>
      </c>
      <c r="C565" t="s">
        <v>279</v>
      </c>
      <c r="D565" s="88">
        <f>IFERROR(IF(ISNUMBER(VLOOKUP($A565,PairList!$A$1:$C$104,2,0)),VLOOKUP($A565,PairList!$A$1:$C$104,2,0),INDEX('Feasibility Factor'!$D$5:$F$144,MATCH(VLOOKUP($A565,PairList!$A$1:$C$104,2,0),'Feasibility Factor'!$C$5:$C$144,0),MATCH($B565,'Feasibility Factor'!$D$3:$F$3,0))),"")</f>
        <v>0.8</v>
      </c>
      <c r="E565" s="88" t="str">
        <f>IFERROR(INDEX(ESShip!$C$2:$C$99,MATCH(VLOOKUP($A565,PairList!$A$1:$C$104,3,0),ESShip!$A$2:$A$99,0)),"")</f>
        <v/>
      </c>
      <c r="F565" s="88" t="str">
        <f t="shared" si="48"/>
        <v/>
      </c>
      <c r="G565" s="89" t="str">
        <f t="shared" si="49"/>
        <v>X</v>
      </c>
      <c r="H565" s="96" t="str">
        <f t="shared" si="50"/>
        <v>Manufactured Home</v>
      </c>
      <c r="I565" s="97" t="str">
        <f t="shared" si="51"/>
        <v>E</v>
      </c>
      <c r="J565" s="97">
        <v>0.8</v>
      </c>
      <c r="K565" s="97">
        <v>0.55000000000000004</v>
      </c>
      <c r="L565" s="97">
        <v>0.36</v>
      </c>
      <c r="M565" s="98">
        <f t="shared" si="52"/>
        <v>0.36</v>
      </c>
      <c r="N565" s="97"/>
    </row>
    <row r="566" spans="1:14">
      <c r="A566" t="s">
        <v>149</v>
      </c>
      <c r="B566" t="s">
        <v>88</v>
      </c>
      <c r="C566" t="s">
        <v>201</v>
      </c>
      <c r="D566" s="88">
        <f>IFERROR(IF(ISNUMBER(VLOOKUP($A566,PairList!$A$1:$C$104,2,0)),VLOOKUP($A566,PairList!$A$1:$C$104,2,0),INDEX('Feasibility Factor'!$D$5:$F$144,MATCH(VLOOKUP($A566,PairList!$A$1:$C$104,2,0),'Feasibility Factor'!$C$5:$C$144,0),MATCH($B566,'Feasibility Factor'!$D$3:$F$3,0))),"")</f>
        <v>0.8</v>
      </c>
      <c r="E566" s="88" t="str">
        <f>IFERROR(INDEX(ESShip!$C$2:$C$99,MATCH(VLOOKUP($A566,PairList!$A$1:$C$104,3,0),ESShip!$A$2:$A$99,0)),"")</f>
        <v/>
      </c>
      <c r="F566" s="88" t="str">
        <f t="shared" si="48"/>
        <v/>
      </c>
      <c r="G566" s="89" t="str">
        <f t="shared" si="49"/>
        <v>X</v>
      </c>
      <c r="H566" s="96" t="str">
        <f t="shared" si="50"/>
        <v>Single-Family</v>
      </c>
      <c r="I566" s="97" t="str">
        <f t="shared" si="51"/>
        <v>N</v>
      </c>
      <c r="J566" s="97">
        <v>0.8</v>
      </c>
      <c r="K566" s="94">
        <v>0</v>
      </c>
      <c r="L566" s="97">
        <v>0.8</v>
      </c>
      <c r="M566" s="98">
        <f t="shared" si="52"/>
        <v>0.8</v>
      </c>
      <c r="N566" s="97"/>
    </row>
    <row r="567" spans="1:14">
      <c r="A567" t="s">
        <v>149</v>
      </c>
      <c r="B567" t="s">
        <v>199</v>
      </c>
      <c r="C567" t="s">
        <v>201</v>
      </c>
      <c r="D567" s="88">
        <f>IFERROR(IF(ISNUMBER(VLOOKUP($A567,PairList!$A$1:$C$104,2,0)),VLOOKUP($A567,PairList!$A$1:$C$104,2,0),INDEX('Feasibility Factor'!$D$5:$F$144,MATCH(VLOOKUP($A567,PairList!$A$1:$C$104,2,0),'Feasibility Factor'!$C$5:$C$144,0),MATCH($B567,'Feasibility Factor'!$D$3:$F$3,0))),"")</f>
        <v>0.8</v>
      </c>
      <c r="E567" s="88" t="str">
        <f>IFERROR(INDEX(ESShip!$C$2:$C$99,MATCH(VLOOKUP($A567,PairList!$A$1:$C$104,3,0),ESShip!$A$2:$A$99,0)),"")</f>
        <v/>
      </c>
      <c r="F567" s="88" t="str">
        <f t="shared" si="48"/>
        <v/>
      </c>
      <c r="G567" s="89" t="str">
        <f t="shared" si="49"/>
        <v>X</v>
      </c>
      <c r="H567" s="96" t="str">
        <f t="shared" si="50"/>
        <v>Multi-Family</v>
      </c>
      <c r="I567" s="97" t="str">
        <f t="shared" si="51"/>
        <v>N</v>
      </c>
      <c r="J567" s="97">
        <v>0.8</v>
      </c>
      <c r="K567" s="94">
        <v>0</v>
      </c>
      <c r="L567" s="97">
        <v>0.8</v>
      </c>
      <c r="M567" s="98">
        <f t="shared" si="52"/>
        <v>0.8</v>
      </c>
      <c r="N567" s="97"/>
    </row>
    <row r="568" spans="1:14">
      <c r="A568" t="s">
        <v>149</v>
      </c>
      <c r="B568" t="s">
        <v>316</v>
      </c>
      <c r="C568" t="s">
        <v>201</v>
      </c>
      <c r="D568" s="88">
        <f>IFERROR(IF(ISNUMBER(VLOOKUP($A568,PairList!$A$1:$C$104,2,0)),VLOOKUP($A568,PairList!$A$1:$C$104,2,0),INDEX('Feasibility Factor'!$D$5:$F$144,MATCH(VLOOKUP($A568,PairList!$A$1:$C$104,2,0),'Feasibility Factor'!$C$5:$C$144,0),MATCH($B568,'Feasibility Factor'!$D$3:$F$3,0))),"")</f>
        <v>0.8</v>
      </c>
      <c r="E568" s="88" t="str">
        <f>IFERROR(INDEX(ESShip!$C$2:$C$99,MATCH(VLOOKUP($A568,PairList!$A$1:$C$104,3,0),ESShip!$A$2:$A$99,0)),"")</f>
        <v/>
      </c>
      <c r="F568" s="88" t="str">
        <f t="shared" si="48"/>
        <v/>
      </c>
      <c r="G568" s="89" t="str">
        <f t="shared" si="49"/>
        <v>X</v>
      </c>
      <c r="H568" s="96" t="str">
        <f t="shared" si="50"/>
        <v>Manufactured Home</v>
      </c>
      <c r="I568" s="97" t="str">
        <f t="shared" si="51"/>
        <v>N</v>
      </c>
      <c r="J568" s="97">
        <v>0.8</v>
      </c>
      <c r="K568" s="94">
        <v>0</v>
      </c>
      <c r="L568" s="97">
        <v>0.8</v>
      </c>
      <c r="M568" s="98">
        <f t="shared" si="52"/>
        <v>0.8</v>
      </c>
      <c r="N568" s="97"/>
    </row>
    <row r="569" spans="1:14">
      <c r="A569" t="s">
        <v>283</v>
      </c>
      <c r="B569" t="s">
        <v>88</v>
      </c>
      <c r="C569" t="s">
        <v>279</v>
      </c>
      <c r="D569" s="88">
        <f>IFERROR(IF(ISNUMBER(VLOOKUP($A569,PairList!$A$1:$C$104,2,0)),VLOOKUP($A569,PairList!$A$1:$C$104,2,0),INDEX('Feasibility Factor'!$D$5:$F$144,MATCH(VLOOKUP($A569,PairList!$A$1:$C$104,2,0),'Feasibility Factor'!$C$5:$C$144,0),MATCH($B569,'Feasibility Factor'!$D$3:$F$3,0))),"")</f>
        <v>0.8</v>
      </c>
      <c r="E569" s="88" t="str">
        <f>IFERROR(INDEX(ESShip!$C$2:$C$99,MATCH(VLOOKUP($A569,PairList!$A$1:$C$104,3,0),ESShip!$A$2:$A$99,0)),"")</f>
        <v/>
      </c>
      <c r="F569" s="88" t="str">
        <f t="shared" si="48"/>
        <v/>
      </c>
      <c r="G569" s="89" t="str">
        <f t="shared" si="49"/>
        <v>X</v>
      </c>
      <c r="H569" s="96" t="str">
        <f t="shared" si="50"/>
        <v>Single-Family</v>
      </c>
      <c r="I569" s="97" t="str">
        <f t="shared" si="51"/>
        <v>E</v>
      </c>
      <c r="J569" s="97">
        <v>0.8</v>
      </c>
      <c r="K569" s="97">
        <v>0.97362896899999996</v>
      </c>
      <c r="L569" s="97">
        <v>2.1096824800000039E-2</v>
      </c>
      <c r="M569" s="98">
        <f t="shared" si="52"/>
        <v>2.1096824800000039E-2</v>
      </c>
      <c r="N569" s="97"/>
    </row>
    <row r="570" spans="1:14">
      <c r="A570" t="s">
        <v>283</v>
      </c>
      <c r="B570" t="s">
        <v>199</v>
      </c>
      <c r="C570" t="s">
        <v>279</v>
      </c>
      <c r="D570" s="88">
        <f>IFERROR(IF(ISNUMBER(VLOOKUP($A570,PairList!$A$1:$C$104,2,0)),VLOOKUP($A570,PairList!$A$1:$C$104,2,0),INDEX('Feasibility Factor'!$D$5:$F$144,MATCH(VLOOKUP($A570,PairList!$A$1:$C$104,2,0),'Feasibility Factor'!$C$5:$C$144,0),MATCH($B570,'Feasibility Factor'!$D$3:$F$3,0))),"")</f>
        <v>0.8</v>
      </c>
      <c r="E570" s="88" t="str">
        <f>IFERROR(INDEX(ESShip!$C$2:$C$99,MATCH(VLOOKUP($A570,PairList!$A$1:$C$104,3,0),ESShip!$A$2:$A$99,0)),"")</f>
        <v/>
      </c>
      <c r="F570" s="88" t="str">
        <f t="shared" si="48"/>
        <v/>
      </c>
      <c r="G570" s="89" t="str">
        <f t="shared" si="49"/>
        <v>X</v>
      </c>
      <c r="H570" s="96" t="str">
        <f t="shared" si="50"/>
        <v>Multi-Family</v>
      </c>
      <c r="I570" s="97" t="str">
        <f t="shared" si="51"/>
        <v>E</v>
      </c>
      <c r="J570" s="97">
        <v>0.8</v>
      </c>
      <c r="K570" s="97">
        <v>0.55000000000000004</v>
      </c>
      <c r="L570" s="97">
        <v>0.36</v>
      </c>
      <c r="M570" s="98">
        <f t="shared" si="52"/>
        <v>0.36</v>
      </c>
      <c r="N570" s="97"/>
    </row>
    <row r="571" spans="1:14">
      <c r="A571" t="s">
        <v>283</v>
      </c>
      <c r="B571" t="s">
        <v>316</v>
      </c>
      <c r="C571" t="s">
        <v>279</v>
      </c>
      <c r="D571" s="88">
        <f>IFERROR(IF(ISNUMBER(VLOOKUP($A571,PairList!$A$1:$C$104,2,0)),VLOOKUP($A571,PairList!$A$1:$C$104,2,0),INDEX('Feasibility Factor'!$D$5:$F$144,MATCH(VLOOKUP($A571,PairList!$A$1:$C$104,2,0),'Feasibility Factor'!$C$5:$C$144,0),MATCH($B571,'Feasibility Factor'!$D$3:$F$3,0))),"")</f>
        <v>0.8</v>
      </c>
      <c r="E571" s="88" t="str">
        <f>IFERROR(INDEX(ESShip!$C$2:$C$99,MATCH(VLOOKUP($A571,PairList!$A$1:$C$104,3,0),ESShip!$A$2:$A$99,0)),"")</f>
        <v/>
      </c>
      <c r="F571" s="88" t="str">
        <f t="shared" si="48"/>
        <v/>
      </c>
      <c r="G571" s="89" t="str">
        <f t="shared" si="49"/>
        <v>X</v>
      </c>
      <c r="H571" s="96" t="str">
        <f t="shared" si="50"/>
        <v>Manufactured Home</v>
      </c>
      <c r="I571" s="97" t="str">
        <f t="shared" si="51"/>
        <v>E</v>
      </c>
      <c r="J571" s="97">
        <v>0.8</v>
      </c>
      <c r="K571" s="97">
        <v>0.55000000000000004</v>
      </c>
      <c r="L571" s="97">
        <v>0.36</v>
      </c>
      <c r="M571" s="98">
        <f t="shared" si="52"/>
        <v>0.36</v>
      </c>
      <c r="N571" s="97"/>
    </row>
    <row r="572" spans="1:14">
      <c r="A572" t="s">
        <v>283</v>
      </c>
      <c r="B572" t="s">
        <v>88</v>
      </c>
      <c r="C572" t="s">
        <v>201</v>
      </c>
      <c r="D572" s="88">
        <f>IFERROR(IF(ISNUMBER(VLOOKUP($A572,PairList!$A$1:$C$104,2,0)),VLOOKUP($A572,PairList!$A$1:$C$104,2,0),INDEX('Feasibility Factor'!$D$5:$F$144,MATCH(VLOOKUP($A572,PairList!$A$1:$C$104,2,0),'Feasibility Factor'!$C$5:$C$144,0),MATCH($B572,'Feasibility Factor'!$D$3:$F$3,0))),"")</f>
        <v>0.8</v>
      </c>
      <c r="E572" s="88" t="str">
        <f>IFERROR(INDEX(ESShip!$C$2:$C$99,MATCH(VLOOKUP($A572,PairList!$A$1:$C$104,3,0),ESShip!$A$2:$A$99,0)),"")</f>
        <v/>
      </c>
      <c r="F572" s="88" t="str">
        <f t="shared" si="48"/>
        <v/>
      </c>
      <c r="G572" s="89" t="str">
        <f t="shared" si="49"/>
        <v>X</v>
      </c>
      <c r="H572" s="96" t="str">
        <f t="shared" si="50"/>
        <v>Single-Family</v>
      </c>
      <c r="I572" s="97" t="str">
        <f t="shared" si="51"/>
        <v>N</v>
      </c>
      <c r="J572" s="97">
        <v>0.8</v>
      </c>
      <c r="K572" s="97">
        <v>0.847634043</v>
      </c>
      <c r="L572" s="97">
        <v>0.12189276560000001</v>
      </c>
      <c r="M572" s="98">
        <f t="shared" si="52"/>
        <v>0.12189276560000001</v>
      </c>
      <c r="N572" s="97"/>
    </row>
    <row r="573" spans="1:14">
      <c r="A573" t="s">
        <v>283</v>
      </c>
      <c r="B573" t="s">
        <v>199</v>
      </c>
      <c r="C573" t="s">
        <v>201</v>
      </c>
      <c r="D573" s="88">
        <f>IFERROR(IF(ISNUMBER(VLOOKUP($A573,PairList!$A$1:$C$104,2,0)),VLOOKUP($A573,PairList!$A$1:$C$104,2,0),INDEX('Feasibility Factor'!$D$5:$F$144,MATCH(VLOOKUP($A573,PairList!$A$1:$C$104,2,0),'Feasibility Factor'!$C$5:$C$144,0),MATCH($B573,'Feasibility Factor'!$D$3:$F$3,0))),"")</f>
        <v>0.8</v>
      </c>
      <c r="E573" s="88" t="str">
        <f>IFERROR(INDEX(ESShip!$C$2:$C$99,MATCH(VLOOKUP($A573,PairList!$A$1:$C$104,3,0),ESShip!$A$2:$A$99,0)),"")</f>
        <v/>
      </c>
      <c r="F573" s="88" t="str">
        <f t="shared" si="48"/>
        <v/>
      </c>
      <c r="G573" s="89" t="str">
        <f t="shared" si="49"/>
        <v>X</v>
      </c>
      <c r="H573" s="96" t="str">
        <f t="shared" si="50"/>
        <v>Multi-Family</v>
      </c>
      <c r="I573" s="97" t="str">
        <f t="shared" si="51"/>
        <v>N</v>
      </c>
      <c r="J573" s="97">
        <v>0.8</v>
      </c>
      <c r="K573" s="97">
        <v>0.8</v>
      </c>
      <c r="L573" s="97">
        <v>0.15999999999999998</v>
      </c>
      <c r="M573" s="98">
        <f t="shared" si="52"/>
        <v>0.15999999999999998</v>
      </c>
      <c r="N573" s="97"/>
    </row>
    <row r="574" spans="1:14">
      <c r="A574" t="s">
        <v>283</v>
      </c>
      <c r="B574" t="s">
        <v>316</v>
      </c>
      <c r="C574" t="s">
        <v>201</v>
      </c>
      <c r="D574" s="88">
        <f>IFERROR(IF(ISNUMBER(VLOOKUP($A574,PairList!$A$1:$C$104,2,0)),VLOOKUP($A574,PairList!$A$1:$C$104,2,0),INDEX('Feasibility Factor'!$D$5:$F$144,MATCH(VLOOKUP($A574,PairList!$A$1:$C$104,2,0),'Feasibility Factor'!$C$5:$C$144,0),MATCH($B574,'Feasibility Factor'!$D$3:$F$3,0))),"")</f>
        <v>0.8</v>
      </c>
      <c r="E574" s="88" t="str">
        <f>IFERROR(INDEX(ESShip!$C$2:$C$99,MATCH(VLOOKUP($A574,PairList!$A$1:$C$104,3,0),ESShip!$A$2:$A$99,0)),"")</f>
        <v/>
      </c>
      <c r="F574" s="88" t="str">
        <f t="shared" si="48"/>
        <v/>
      </c>
      <c r="G574" s="89" t="str">
        <f t="shared" si="49"/>
        <v>X</v>
      </c>
      <c r="H574" s="96" t="str">
        <f t="shared" si="50"/>
        <v>Manufactured Home</v>
      </c>
      <c r="I574" s="97" t="str">
        <f t="shared" si="51"/>
        <v>N</v>
      </c>
      <c r="J574" s="97">
        <v>0.8</v>
      </c>
      <c r="K574" s="97">
        <v>0.8</v>
      </c>
      <c r="L574" s="97">
        <v>0.15999999999999998</v>
      </c>
      <c r="M574" s="98">
        <f t="shared" si="52"/>
        <v>0.15999999999999998</v>
      </c>
      <c r="N574" s="97"/>
    </row>
    <row r="575" spans="1:14">
      <c r="A575" t="s">
        <v>152</v>
      </c>
      <c r="B575" t="s">
        <v>88</v>
      </c>
      <c r="C575" t="s">
        <v>279</v>
      </c>
      <c r="D575" s="88">
        <f>IFERROR(IF(ISNUMBER(VLOOKUP($A575,PairList!$A$1:$C$104,2,0)),VLOOKUP($A575,PairList!$A$1:$C$104,2,0),INDEX('Feasibility Factor'!$D$5:$F$144,MATCH(VLOOKUP($A575,PairList!$A$1:$C$104,2,0),'Feasibility Factor'!$C$5:$C$144,0),MATCH($B575,'Feasibility Factor'!$D$3:$F$3,0))),"")</f>
        <v>0.6</v>
      </c>
      <c r="E575" s="88" t="str">
        <f>IFERROR(INDEX(ESShip!$C$2:$C$99,MATCH(VLOOKUP($A575,PairList!$A$1:$C$104,3,0),ESShip!$A$2:$A$99,0)),"")</f>
        <v/>
      </c>
      <c r="F575" s="88" t="str">
        <f t="shared" si="48"/>
        <v/>
      </c>
      <c r="G575" s="89" t="str">
        <f t="shared" si="49"/>
        <v>X</v>
      </c>
      <c r="H575" s="96" t="str">
        <f t="shared" si="50"/>
        <v>Single-Family</v>
      </c>
      <c r="I575" s="97" t="str">
        <f t="shared" si="51"/>
        <v>E</v>
      </c>
      <c r="J575" s="97">
        <v>0.6</v>
      </c>
      <c r="K575" s="94">
        <v>0.847634043</v>
      </c>
      <c r="L575" s="97">
        <v>9.1419574199999992E-2</v>
      </c>
      <c r="M575" s="98">
        <f t="shared" si="52"/>
        <v>9.1419574199999992E-2</v>
      </c>
      <c r="N575" s="97"/>
    </row>
    <row r="576" spans="1:14">
      <c r="A576" t="s">
        <v>152</v>
      </c>
      <c r="B576" t="s">
        <v>199</v>
      </c>
      <c r="C576" t="s">
        <v>279</v>
      </c>
      <c r="D576" s="88">
        <f>IFERROR(IF(ISNUMBER(VLOOKUP($A576,PairList!$A$1:$C$104,2,0)),VLOOKUP($A576,PairList!$A$1:$C$104,2,0),INDEX('Feasibility Factor'!$D$5:$F$144,MATCH(VLOOKUP($A576,PairList!$A$1:$C$104,2,0),'Feasibility Factor'!$C$5:$C$144,0),MATCH($B576,'Feasibility Factor'!$D$3:$F$3,0))),"")</f>
        <v>0.6</v>
      </c>
      <c r="E576" s="88" t="str">
        <f>IFERROR(INDEX(ESShip!$C$2:$C$99,MATCH(VLOOKUP($A576,PairList!$A$1:$C$104,3,0),ESShip!$A$2:$A$99,0)),"")</f>
        <v/>
      </c>
      <c r="F576" s="88" t="str">
        <f t="shared" si="48"/>
        <v/>
      </c>
      <c r="G576" s="89" t="str">
        <f t="shared" si="49"/>
        <v>X</v>
      </c>
      <c r="H576" s="96" t="str">
        <f t="shared" si="50"/>
        <v>Multi-Family</v>
      </c>
      <c r="I576" s="97" t="str">
        <f t="shared" si="51"/>
        <v>E</v>
      </c>
      <c r="J576" s="97">
        <v>0.6</v>
      </c>
      <c r="K576" s="94">
        <v>0.847634043</v>
      </c>
      <c r="L576" s="97">
        <v>9.1419574199999992E-2</v>
      </c>
      <c r="M576" s="98">
        <f t="shared" si="52"/>
        <v>9.1419574199999992E-2</v>
      </c>
      <c r="N576" s="97"/>
    </row>
    <row r="577" spans="1:14">
      <c r="A577" t="s">
        <v>152</v>
      </c>
      <c r="B577" t="s">
        <v>316</v>
      </c>
      <c r="C577" t="s">
        <v>279</v>
      </c>
      <c r="D577" s="88">
        <f>IFERROR(IF(ISNUMBER(VLOOKUP($A577,PairList!$A$1:$C$104,2,0)),VLOOKUP($A577,PairList!$A$1:$C$104,2,0),INDEX('Feasibility Factor'!$D$5:$F$144,MATCH(VLOOKUP($A577,PairList!$A$1:$C$104,2,0),'Feasibility Factor'!$C$5:$C$144,0),MATCH($B577,'Feasibility Factor'!$D$3:$F$3,0))),"")</f>
        <v>0.6</v>
      </c>
      <c r="E577" s="88" t="str">
        <f>IFERROR(INDEX(ESShip!$C$2:$C$99,MATCH(VLOOKUP($A577,PairList!$A$1:$C$104,3,0),ESShip!$A$2:$A$99,0)),"")</f>
        <v/>
      </c>
      <c r="F577" s="88" t="str">
        <f t="shared" si="48"/>
        <v/>
      </c>
      <c r="G577" s="89" t="str">
        <f t="shared" si="49"/>
        <v>X</v>
      </c>
      <c r="H577" s="96" t="str">
        <f t="shared" si="50"/>
        <v>Manufactured Home</v>
      </c>
      <c r="I577" s="97" t="str">
        <f t="shared" si="51"/>
        <v>E</v>
      </c>
      <c r="J577" s="97">
        <v>0.6</v>
      </c>
      <c r="K577" s="94">
        <v>0.847634043</v>
      </c>
      <c r="L577" s="97">
        <v>9.1419574199999992E-2</v>
      </c>
      <c r="M577" s="98">
        <f t="shared" si="52"/>
        <v>9.1419574199999992E-2</v>
      </c>
      <c r="N577" s="97"/>
    </row>
    <row r="578" spans="1:14">
      <c r="A578" t="s">
        <v>152</v>
      </c>
      <c r="B578" t="s">
        <v>88</v>
      </c>
      <c r="C578" t="s">
        <v>201</v>
      </c>
      <c r="D578" s="88">
        <f>IFERROR(IF(ISNUMBER(VLOOKUP($A578,PairList!$A$1:$C$104,2,0)),VLOOKUP($A578,PairList!$A$1:$C$104,2,0),INDEX('Feasibility Factor'!$D$5:$F$144,MATCH(VLOOKUP($A578,PairList!$A$1:$C$104,2,0),'Feasibility Factor'!$C$5:$C$144,0),MATCH($B578,'Feasibility Factor'!$D$3:$F$3,0))),"")</f>
        <v>0.6</v>
      </c>
      <c r="E578" s="88" t="str">
        <f>IFERROR(INDEX(ESShip!$C$2:$C$99,MATCH(VLOOKUP($A578,PairList!$A$1:$C$104,3,0),ESShip!$A$2:$A$99,0)),"")</f>
        <v/>
      </c>
      <c r="F578" s="88" t="str">
        <f t="shared" si="48"/>
        <v/>
      </c>
      <c r="G578" s="89" t="str">
        <f t="shared" si="49"/>
        <v>X</v>
      </c>
      <c r="H578" s="96" t="str">
        <f t="shared" si="50"/>
        <v>Single-Family</v>
      </c>
      <c r="I578" s="97" t="str">
        <f t="shared" si="51"/>
        <v>N</v>
      </c>
      <c r="J578" s="97">
        <v>0.6</v>
      </c>
      <c r="K578" s="94">
        <v>0.97362896899999996</v>
      </c>
      <c r="L578" s="97">
        <v>1.5822618600000025E-2</v>
      </c>
      <c r="M578" s="98">
        <f t="shared" si="52"/>
        <v>1.5822618600000025E-2</v>
      </c>
      <c r="N578" s="97"/>
    </row>
    <row r="579" spans="1:14">
      <c r="A579" t="s">
        <v>152</v>
      </c>
      <c r="B579" t="s">
        <v>199</v>
      </c>
      <c r="C579" t="s">
        <v>201</v>
      </c>
      <c r="D579" s="88">
        <f>IFERROR(IF(ISNUMBER(VLOOKUP($A579,PairList!$A$1:$C$104,2,0)),VLOOKUP($A579,PairList!$A$1:$C$104,2,0),INDEX('Feasibility Factor'!$D$5:$F$144,MATCH(VLOOKUP($A579,PairList!$A$1:$C$104,2,0),'Feasibility Factor'!$C$5:$C$144,0),MATCH($B579,'Feasibility Factor'!$D$3:$F$3,0))),"")</f>
        <v>0.6</v>
      </c>
      <c r="E579" s="88" t="str">
        <f>IFERROR(INDEX(ESShip!$C$2:$C$99,MATCH(VLOOKUP($A579,PairList!$A$1:$C$104,3,0),ESShip!$A$2:$A$99,0)),"")</f>
        <v/>
      </c>
      <c r="F579" s="88" t="str">
        <f t="shared" ref="F579:F642" si="53">IFERROR($D579*(1-$E579),"")</f>
        <v/>
      </c>
      <c r="G579" s="89" t="str">
        <f t="shared" ref="G579:G642" si="54">IF($A579&lt;&gt;"",IF($F579="","X",""),"")</f>
        <v>X</v>
      </c>
      <c r="H579" s="96" t="str">
        <f t="shared" ref="H579:H642" si="55">IF($B579="Single Family","Single-Family",$B579)</f>
        <v>Multi-Family</v>
      </c>
      <c r="I579" s="97" t="str">
        <f t="shared" ref="I579:I642" si="56">IF(LEFT($C579,1)="T","B",LEFT($C579,1))</f>
        <v>N</v>
      </c>
      <c r="J579" s="97">
        <v>0.6</v>
      </c>
      <c r="K579" s="94">
        <v>0.97362896899999996</v>
      </c>
      <c r="L579" s="97">
        <v>1.5822618600000025E-2</v>
      </c>
      <c r="M579" s="98">
        <f t="shared" ref="M579:M610" si="57">IF(AND($F579&lt;&gt;"",$L579&lt;&gt;""),MIN($F579,$L579),MAX($F579,$L579))</f>
        <v>1.5822618600000025E-2</v>
      </c>
      <c r="N579" s="97"/>
    </row>
    <row r="580" spans="1:14">
      <c r="A580" t="s">
        <v>152</v>
      </c>
      <c r="B580" t="s">
        <v>316</v>
      </c>
      <c r="C580" t="s">
        <v>201</v>
      </c>
      <c r="D580" s="88">
        <f>IFERROR(IF(ISNUMBER(VLOOKUP($A580,PairList!$A$1:$C$104,2,0)),VLOOKUP($A580,PairList!$A$1:$C$104,2,0),INDEX('Feasibility Factor'!$D$5:$F$144,MATCH(VLOOKUP($A580,PairList!$A$1:$C$104,2,0),'Feasibility Factor'!$C$5:$C$144,0),MATCH($B580,'Feasibility Factor'!$D$3:$F$3,0))),"")</f>
        <v>0.6</v>
      </c>
      <c r="E580" s="88" t="str">
        <f>IFERROR(INDEX(ESShip!$C$2:$C$99,MATCH(VLOOKUP($A580,PairList!$A$1:$C$104,3,0),ESShip!$A$2:$A$99,0)),"")</f>
        <v/>
      </c>
      <c r="F580" s="88" t="str">
        <f t="shared" si="53"/>
        <v/>
      </c>
      <c r="G580" s="89" t="str">
        <f t="shared" si="54"/>
        <v>X</v>
      </c>
      <c r="H580" s="96" t="str">
        <f t="shared" si="55"/>
        <v>Manufactured Home</v>
      </c>
      <c r="I580" s="97" t="str">
        <f t="shared" si="56"/>
        <v>N</v>
      </c>
      <c r="J580" s="97">
        <v>0.6</v>
      </c>
      <c r="K580" s="94">
        <v>0.97362896899999996</v>
      </c>
      <c r="L580" s="97">
        <v>1.5822618600000025E-2</v>
      </c>
      <c r="M580" s="98">
        <f t="shared" si="57"/>
        <v>1.5822618600000025E-2</v>
      </c>
      <c r="N580" s="97"/>
    </row>
    <row r="581" spans="1:14">
      <c r="A581" t="s">
        <v>284</v>
      </c>
      <c r="B581" t="s">
        <v>88</v>
      </c>
      <c r="C581" t="s">
        <v>279</v>
      </c>
      <c r="D581" s="88">
        <f>IFERROR(IF(ISNUMBER(VLOOKUP($A581,PairList!$A$1:$C$104,2,0)),VLOOKUP($A581,PairList!$A$1:$C$104,2,0),INDEX('Feasibility Factor'!$D$5:$F$144,MATCH(VLOOKUP($A581,PairList!$A$1:$C$104,2,0),'Feasibility Factor'!$C$5:$C$144,0),MATCH($B581,'Feasibility Factor'!$D$3:$F$3,0))),"")</f>
        <v>0.6</v>
      </c>
      <c r="E581" s="88" t="str">
        <f>IFERROR(INDEX(ESShip!$C$2:$C$99,MATCH(VLOOKUP($A581,PairList!$A$1:$C$104,3,0),ESShip!$A$2:$A$99,0)),"")</f>
        <v/>
      </c>
      <c r="F581" s="88" t="str">
        <f t="shared" si="53"/>
        <v/>
      </c>
      <c r="G581" s="89" t="str">
        <f t="shared" si="54"/>
        <v>X</v>
      </c>
      <c r="H581" s="96" t="str">
        <f t="shared" si="55"/>
        <v>Single-Family</v>
      </c>
      <c r="I581" s="97" t="str">
        <f t="shared" si="56"/>
        <v>E</v>
      </c>
      <c r="J581" s="97">
        <v>0.6</v>
      </c>
      <c r="K581" s="97">
        <v>0.97362896899999996</v>
      </c>
      <c r="L581" s="97">
        <v>1.5822618600000025E-2</v>
      </c>
      <c r="M581" s="98">
        <f t="shared" si="57"/>
        <v>1.5822618600000025E-2</v>
      </c>
      <c r="N581" s="97"/>
    </row>
    <row r="582" spans="1:14">
      <c r="A582" t="s">
        <v>284</v>
      </c>
      <c r="B582" t="s">
        <v>199</v>
      </c>
      <c r="C582" t="s">
        <v>279</v>
      </c>
      <c r="D582" s="88">
        <f>IFERROR(IF(ISNUMBER(VLOOKUP($A582,PairList!$A$1:$C$104,2,0)),VLOOKUP($A582,PairList!$A$1:$C$104,2,0),INDEX('Feasibility Factor'!$D$5:$F$144,MATCH(VLOOKUP($A582,PairList!$A$1:$C$104,2,0),'Feasibility Factor'!$C$5:$C$144,0),MATCH($B582,'Feasibility Factor'!$D$3:$F$3,0))),"")</f>
        <v>0.6</v>
      </c>
      <c r="E582" s="88" t="str">
        <f>IFERROR(INDEX(ESShip!$C$2:$C$99,MATCH(VLOOKUP($A582,PairList!$A$1:$C$104,3,0),ESShip!$A$2:$A$99,0)),"")</f>
        <v/>
      </c>
      <c r="F582" s="88" t="str">
        <f t="shared" si="53"/>
        <v/>
      </c>
      <c r="G582" s="89" t="str">
        <f t="shared" si="54"/>
        <v>X</v>
      </c>
      <c r="H582" s="96" t="str">
        <f t="shared" si="55"/>
        <v>Multi-Family</v>
      </c>
      <c r="I582" s="97" t="str">
        <f t="shared" si="56"/>
        <v>E</v>
      </c>
      <c r="J582" s="97">
        <v>0.6</v>
      </c>
      <c r="K582" s="97">
        <v>0.55000000000000004</v>
      </c>
      <c r="L582" s="97">
        <v>0.26999999999999996</v>
      </c>
      <c r="M582" s="98">
        <f t="shared" si="57"/>
        <v>0.26999999999999996</v>
      </c>
      <c r="N582" s="97"/>
    </row>
    <row r="583" spans="1:14">
      <c r="A583" t="s">
        <v>284</v>
      </c>
      <c r="B583" t="s">
        <v>316</v>
      </c>
      <c r="C583" t="s">
        <v>279</v>
      </c>
      <c r="D583" s="88">
        <f>IFERROR(IF(ISNUMBER(VLOOKUP($A583,PairList!$A$1:$C$104,2,0)),VLOOKUP($A583,PairList!$A$1:$C$104,2,0),INDEX('Feasibility Factor'!$D$5:$F$144,MATCH(VLOOKUP($A583,PairList!$A$1:$C$104,2,0),'Feasibility Factor'!$C$5:$C$144,0),MATCH($B583,'Feasibility Factor'!$D$3:$F$3,0))),"")</f>
        <v>0.6</v>
      </c>
      <c r="E583" s="88" t="str">
        <f>IFERROR(INDEX(ESShip!$C$2:$C$99,MATCH(VLOOKUP($A583,PairList!$A$1:$C$104,3,0),ESShip!$A$2:$A$99,0)),"")</f>
        <v/>
      </c>
      <c r="F583" s="88" t="str">
        <f t="shared" si="53"/>
        <v/>
      </c>
      <c r="G583" s="89" t="str">
        <f t="shared" si="54"/>
        <v>X</v>
      </c>
      <c r="H583" s="96" t="str">
        <f t="shared" si="55"/>
        <v>Manufactured Home</v>
      </c>
      <c r="I583" s="97" t="str">
        <f t="shared" si="56"/>
        <v>E</v>
      </c>
      <c r="J583" s="97">
        <v>0.6</v>
      </c>
      <c r="K583" s="97">
        <v>0.55000000000000004</v>
      </c>
      <c r="L583" s="97">
        <v>0.26999999999999996</v>
      </c>
      <c r="M583" s="98">
        <f t="shared" si="57"/>
        <v>0.26999999999999996</v>
      </c>
      <c r="N583" s="97"/>
    </row>
    <row r="584" spans="1:14">
      <c r="A584" t="s">
        <v>284</v>
      </c>
      <c r="B584" t="s">
        <v>88</v>
      </c>
      <c r="C584" t="s">
        <v>201</v>
      </c>
      <c r="D584" s="88">
        <f>IFERROR(IF(ISNUMBER(VLOOKUP($A584,PairList!$A$1:$C$104,2,0)),VLOOKUP($A584,PairList!$A$1:$C$104,2,0),INDEX('Feasibility Factor'!$D$5:$F$144,MATCH(VLOOKUP($A584,PairList!$A$1:$C$104,2,0),'Feasibility Factor'!$C$5:$C$144,0),MATCH($B584,'Feasibility Factor'!$D$3:$F$3,0))),"")</f>
        <v>0.6</v>
      </c>
      <c r="E584" s="88" t="str">
        <f>IFERROR(INDEX(ESShip!$C$2:$C$99,MATCH(VLOOKUP($A584,PairList!$A$1:$C$104,3,0),ESShip!$A$2:$A$99,0)),"")</f>
        <v/>
      </c>
      <c r="F584" s="88" t="str">
        <f t="shared" si="53"/>
        <v/>
      </c>
      <c r="G584" s="89" t="str">
        <f t="shared" si="54"/>
        <v>X</v>
      </c>
      <c r="H584" s="96" t="str">
        <f t="shared" si="55"/>
        <v>Single-Family</v>
      </c>
      <c r="I584" s="97" t="str">
        <f t="shared" si="56"/>
        <v>N</v>
      </c>
      <c r="J584" s="97">
        <v>0.6</v>
      </c>
      <c r="K584" s="97">
        <v>0.847634043</v>
      </c>
      <c r="L584" s="97">
        <v>9.1419574199999992E-2</v>
      </c>
      <c r="M584" s="98">
        <f t="shared" si="57"/>
        <v>9.1419574199999992E-2</v>
      </c>
      <c r="N584" s="97"/>
    </row>
    <row r="585" spans="1:14">
      <c r="A585" t="s">
        <v>284</v>
      </c>
      <c r="B585" t="s">
        <v>199</v>
      </c>
      <c r="C585" t="s">
        <v>201</v>
      </c>
      <c r="D585" s="88">
        <f>IFERROR(IF(ISNUMBER(VLOOKUP($A585,PairList!$A$1:$C$104,2,0)),VLOOKUP($A585,PairList!$A$1:$C$104,2,0),INDEX('Feasibility Factor'!$D$5:$F$144,MATCH(VLOOKUP($A585,PairList!$A$1:$C$104,2,0),'Feasibility Factor'!$C$5:$C$144,0),MATCH($B585,'Feasibility Factor'!$D$3:$F$3,0))),"")</f>
        <v>0.6</v>
      </c>
      <c r="E585" s="88" t="str">
        <f>IFERROR(INDEX(ESShip!$C$2:$C$99,MATCH(VLOOKUP($A585,PairList!$A$1:$C$104,3,0),ESShip!$A$2:$A$99,0)),"")</f>
        <v/>
      </c>
      <c r="F585" s="88" t="str">
        <f t="shared" si="53"/>
        <v/>
      </c>
      <c r="G585" s="89" t="str">
        <f t="shared" si="54"/>
        <v>X</v>
      </c>
      <c r="H585" s="96" t="str">
        <f t="shared" si="55"/>
        <v>Multi-Family</v>
      </c>
      <c r="I585" s="97" t="str">
        <f t="shared" si="56"/>
        <v>N</v>
      </c>
      <c r="J585" s="97">
        <v>0.6</v>
      </c>
      <c r="K585" s="97">
        <v>0.8</v>
      </c>
      <c r="L585" s="97">
        <v>0.11999999999999997</v>
      </c>
      <c r="M585" s="98">
        <f t="shared" si="57"/>
        <v>0.11999999999999997</v>
      </c>
      <c r="N585" s="97"/>
    </row>
    <row r="586" spans="1:14">
      <c r="A586" t="s">
        <v>284</v>
      </c>
      <c r="B586" t="s">
        <v>316</v>
      </c>
      <c r="C586" t="s">
        <v>201</v>
      </c>
      <c r="D586" s="88">
        <f>IFERROR(IF(ISNUMBER(VLOOKUP($A586,PairList!$A$1:$C$104,2,0)),VLOOKUP($A586,PairList!$A$1:$C$104,2,0),INDEX('Feasibility Factor'!$D$5:$F$144,MATCH(VLOOKUP($A586,PairList!$A$1:$C$104,2,0),'Feasibility Factor'!$C$5:$C$144,0),MATCH($B586,'Feasibility Factor'!$D$3:$F$3,0))),"")</f>
        <v>0.6</v>
      </c>
      <c r="E586" s="88" t="str">
        <f>IFERROR(INDEX(ESShip!$C$2:$C$99,MATCH(VLOOKUP($A586,PairList!$A$1:$C$104,3,0),ESShip!$A$2:$A$99,0)),"")</f>
        <v/>
      </c>
      <c r="F586" s="88" t="str">
        <f t="shared" si="53"/>
        <v/>
      </c>
      <c r="G586" s="89" t="str">
        <f t="shared" si="54"/>
        <v>X</v>
      </c>
      <c r="H586" s="96" t="str">
        <f t="shared" si="55"/>
        <v>Manufactured Home</v>
      </c>
      <c r="I586" s="97" t="str">
        <f t="shared" si="56"/>
        <v>N</v>
      </c>
      <c r="J586" s="97">
        <v>0.6</v>
      </c>
      <c r="K586" s="97">
        <v>0.8</v>
      </c>
      <c r="L586" s="97">
        <v>0.11999999999999997</v>
      </c>
      <c r="M586" s="98">
        <f t="shared" si="57"/>
        <v>0.11999999999999997</v>
      </c>
      <c r="N586" s="97"/>
    </row>
    <row r="587" spans="1:14">
      <c r="A587" t="s">
        <v>154</v>
      </c>
      <c r="B587" t="s">
        <v>88</v>
      </c>
      <c r="C587" t="s">
        <v>279</v>
      </c>
      <c r="D587" s="88">
        <f>IFERROR(IF(ISNUMBER(VLOOKUP($A587,PairList!$A$1:$C$104,2,0)),VLOOKUP($A587,PairList!$A$1:$C$104,2,0),INDEX('Feasibility Factor'!$D$5:$F$144,MATCH(VLOOKUP($A587,PairList!$A$1:$C$104,2,0),'Feasibility Factor'!$C$5:$C$144,0),MATCH($B587,'Feasibility Factor'!$D$3:$F$3,0))),"")</f>
        <v>0.6</v>
      </c>
      <c r="E587" s="88" t="str">
        <f>IFERROR(INDEX(ESShip!$C$2:$C$99,MATCH(VLOOKUP($A587,PairList!$A$1:$C$104,3,0),ESShip!$A$2:$A$99,0)),"")</f>
        <v/>
      </c>
      <c r="F587" s="88" t="str">
        <f t="shared" si="53"/>
        <v/>
      </c>
      <c r="G587" s="89" t="str">
        <f t="shared" si="54"/>
        <v>X</v>
      </c>
      <c r="H587" s="96" t="str">
        <f t="shared" si="55"/>
        <v>Single-Family</v>
      </c>
      <c r="I587" s="97" t="str">
        <f t="shared" si="56"/>
        <v>E</v>
      </c>
      <c r="J587" s="97">
        <v>0.6</v>
      </c>
      <c r="K587" s="97">
        <v>0.64</v>
      </c>
      <c r="L587" s="97">
        <v>0.216</v>
      </c>
      <c r="M587" s="98">
        <f t="shared" si="57"/>
        <v>0.216</v>
      </c>
      <c r="N587" s="97"/>
    </row>
    <row r="588" spans="1:14">
      <c r="A588" t="s">
        <v>154</v>
      </c>
      <c r="B588" t="s">
        <v>199</v>
      </c>
      <c r="C588" t="s">
        <v>279</v>
      </c>
      <c r="D588" s="88">
        <f>IFERROR(IF(ISNUMBER(VLOOKUP($A588,PairList!$A$1:$C$104,2,0)),VLOOKUP($A588,PairList!$A$1:$C$104,2,0),INDEX('Feasibility Factor'!$D$5:$F$144,MATCH(VLOOKUP($A588,PairList!$A$1:$C$104,2,0),'Feasibility Factor'!$C$5:$C$144,0),MATCH($B588,'Feasibility Factor'!$D$3:$F$3,0))),"")</f>
        <v>0.6</v>
      </c>
      <c r="E588" s="88" t="str">
        <f>IFERROR(INDEX(ESShip!$C$2:$C$99,MATCH(VLOOKUP($A588,PairList!$A$1:$C$104,3,0),ESShip!$A$2:$A$99,0)),"")</f>
        <v/>
      </c>
      <c r="F588" s="88" t="str">
        <f t="shared" si="53"/>
        <v/>
      </c>
      <c r="G588" s="89" t="str">
        <f t="shared" si="54"/>
        <v>X</v>
      </c>
      <c r="H588" s="96" t="str">
        <f t="shared" si="55"/>
        <v>Multi-Family</v>
      </c>
      <c r="I588" s="97" t="str">
        <f t="shared" si="56"/>
        <v>E</v>
      </c>
      <c r="J588" s="97">
        <v>0.6</v>
      </c>
      <c r="K588" s="97">
        <v>0.1</v>
      </c>
      <c r="L588" s="97">
        <v>0.54</v>
      </c>
      <c r="M588" s="98">
        <f t="shared" si="57"/>
        <v>0.54</v>
      </c>
      <c r="N588" s="97"/>
    </row>
    <row r="589" spans="1:14">
      <c r="A589" t="s">
        <v>154</v>
      </c>
      <c r="B589" t="s">
        <v>316</v>
      </c>
      <c r="C589" t="s">
        <v>279</v>
      </c>
      <c r="D589" s="88">
        <f>IFERROR(IF(ISNUMBER(VLOOKUP($A589,PairList!$A$1:$C$104,2,0)),VLOOKUP($A589,PairList!$A$1:$C$104,2,0),INDEX('Feasibility Factor'!$D$5:$F$144,MATCH(VLOOKUP($A589,PairList!$A$1:$C$104,2,0),'Feasibility Factor'!$C$5:$C$144,0),MATCH($B589,'Feasibility Factor'!$D$3:$F$3,0))),"")</f>
        <v>0.6</v>
      </c>
      <c r="E589" s="88" t="str">
        <f>IFERROR(INDEX(ESShip!$C$2:$C$99,MATCH(VLOOKUP($A589,PairList!$A$1:$C$104,3,0),ESShip!$A$2:$A$99,0)),"")</f>
        <v/>
      </c>
      <c r="F589" s="88" t="str">
        <f t="shared" si="53"/>
        <v/>
      </c>
      <c r="G589" s="89" t="str">
        <f t="shared" si="54"/>
        <v>X</v>
      </c>
      <c r="H589" s="96" t="str">
        <f t="shared" si="55"/>
        <v>Manufactured Home</v>
      </c>
      <c r="I589" s="97" t="str">
        <f t="shared" si="56"/>
        <v>E</v>
      </c>
      <c r="J589" s="97">
        <v>0.6</v>
      </c>
      <c r="K589" s="97">
        <v>0.1</v>
      </c>
      <c r="L589" s="97">
        <v>0.54</v>
      </c>
      <c r="M589" s="98">
        <f t="shared" si="57"/>
        <v>0.54</v>
      </c>
      <c r="N589" s="97"/>
    </row>
    <row r="590" spans="1:14">
      <c r="A590" t="s">
        <v>154</v>
      </c>
      <c r="B590" t="s">
        <v>88</v>
      </c>
      <c r="C590" t="s">
        <v>201</v>
      </c>
      <c r="D590" s="88">
        <f>IFERROR(IF(ISNUMBER(VLOOKUP($A590,PairList!$A$1:$C$104,2,0)),VLOOKUP($A590,PairList!$A$1:$C$104,2,0),INDEX('Feasibility Factor'!$D$5:$F$144,MATCH(VLOOKUP($A590,PairList!$A$1:$C$104,2,0),'Feasibility Factor'!$C$5:$C$144,0),MATCH($B590,'Feasibility Factor'!$D$3:$F$3,0))),"")</f>
        <v>0.6</v>
      </c>
      <c r="E590" s="88" t="str">
        <f>IFERROR(INDEX(ESShip!$C$2:$C$99,MATCH(VLOOKUP($A590,PairList!$A$1:$C$104,3,0),ESShip!$A$2:$A$99,0)),"")</f>
        <v/>
      </c>
      <c r="F590" s="88" t="str">
        <f t="shared" si="53"/>
        <v/>
      </c>
      <c r="G590" s="89" t="str">
        <f t="shared" si="54"/>
        <v>X</v>
      </c>
      <c r="H590" s="96" t="str">
        <f t="shared" si="55"/>
        <v>Single-Family</v>
      </c>
      <c r="I590" s="97" t="str">
        <f t="shared" si="56"/>
        <v>N</v>
      </c>
      <c r="J590" s="97">
        <v>0.6</v>
      </c>
      <c r="K590" s="97">
        <v>0.7</v>
      </c>
      <c r="L590" s="97">
        <v>0.18000000000000002</v>
      </c>
      <c r="M590" s="98">
        <f t="shared" si="57"/>
        <v>0.18000000000000002</v>
      </c>
      <c r="N590" s="97"/>
    </row>
    <row r="591" spans="1:14">
      <c r="A591" t="s">
        <v>154</v>
      </c>
      <c r="B591" t="s">
        <v>199</v>
      </c>
      <c r="C591" t="s">
        <v>201</v>
      </c>
      <c r="D591" s="88">
        <f>IFERROR(IF(ISNUMBER(VLOOKUP($A591,PairList!$A$1:$C$104,2,0)),VLOOKUP($A591,PairList!$A$1:$C$104,2,0),INDEX('Feasibility Factor'!$D$5:$F$144,MATCH(VLOOKUP($A591,PairList!$A$1:$C$104,2,0),'Feasibility Factor'!$C$5:$C$144,0),MATCH($B591,'Feasibility Factor'!$D$3:$F$3,0))),"")</f>
        <v>0.6</v>
      </c>
      <c r="E591" s="88" t="str">
        <f>IFERROR(INDEX(ESShip!$C$2:$C$99,MATCH(VLOOKUP($A591,PairList!$A$1:$C$104,3,0),ESShip!$A$2:$A$99,0)),"")</f>
        <v/>
      </c>
      <c r="F591" s="88" t="str">
        <f t="shared" si="53"/>
        <v/>
      </c>
      <c r="G591" s="89" t="str">
        <f t="shared" si="54"/>
        <v>X</v>
      </c>
      <c r="H591" s="96" t="str">
        <f t="shared" si="55"/>
        <v>Multi-Family</v>
      </c>
      <c r="I591" s="97" t="str">
        <f t="shared" si="56"/>
        <v>N</v>
      </c>
      <c r="J591" s="97">
        <v>0.6</v>
      </c>
      <c r="K591" s="97">
        <v>0.25</v>
      </c>
      <c r="L591" s="97">
        <v>0.44999999999999996</v>
      </c>
      <c r="M591" s="98">
        <f t="shared" si="57"/>
        <v>0.44999999999999996</v>
      </c>
      <c r="N591" s="97"/>
    </row>
    <row r="592" spans="1:14">
      <c r="A592" t="s">
        <v>154</v>
      </c>
      <c r="B592" t="s">
        <v>316</v>
      </c>
      <c r="C592" t="s">
        <v>201</v>
      </c>
      <c r="D592" s="88">
        <f>IFERROR(IF(ISNUMBER(VLOOKUP($A592,PairList!$A$1:$C$104,2,0)),VLOOKUP($A592,PairList!$A$1:$C$104,2,0),INDEX('Feasibility Factor'!$D$5:$F$144,MATCH(VLOOKUP($A592,PairList!$A$1:$C$104,2,0),'Feasibility Factor'!$C$5:$C$144,0),MATCH($B592,'Feasibility Factor'!$D$3:$F$3,0))),"")</f>
        <v>0.6</v>
      </c>
      <c r="E592" s="88" t="str">
        <f>IFERROR(INDEX(ESShip!$C$2:$C$99,MATCH(VLOOKUP($A592,PairList!$A$1:$C$104,3,0),ESShip!$A$2:$A$99,0)),"")</f>
        <v/>
      </c>
      <c r="F592" s="88" t="str">
        <f t="shared" si="53"/>
        <v/>
      </c>
      <c r="G592" s="89" t="str">
        <f t="shared" si="54"/>
        <v>X</v>
      </c>
      <c r="H592" s="96" t="str">
        <f t="shared" si="55"/>
        <v>Manufactured Home</v>
      </c>
      <c r="I592" s="97" t="str">
        <f t="shared" si="56"/>
        <v>N</v>
      </c>
      <c r="J592" s="97">
        <v>0.6</v>
      </c>
      <c r="K592" s="97">
        <v>0.25</v>
      </c>
      <c r="L592" s="97">
        <v>0.44999999999999996</v>
      </c>
      <c r="M592" s="98">
        <f t="shared" si="57"/>
        <v>0.44999999999999996</v>
      </c>
      <c r="N592" s="97"/>
    </row>
    <row r="593" spans="1:14">
      <c r="A593" t="s">
        <v>285</v>
      </c>
      <c r="B593" t="s">
        <v>88</v>
      </c>
      <c r="C593" t="s">
        <v>279</v>
      </c>
      <c r="D593" s="88">
        <f>IFERROR(IF(ISNUMBER(VLOOKUP($A593,PairList!$A$1:$C$104,2,0)),VLOOKUP($A593,PairList!$A$1:$C$104,2,0),INDEX('Feasibility Factor'!$D$5:$F$144,MATCH(VLOOKUP($A593,PairList!$A$1:$C$104,2,0),'Feasibility Factor'!$C$5:$C$144,0),MATCH($B593,'Feasibility Factor'!$D$3:$F$3,0))),"")</f>
        <v>1</v>
      </c>
      <c r="E593" s="88" t="str">
        <f>IFERROR(INDEX(ESShip!$C$2:$C$99,MATCH(VLOOKUP($A593,PairList!$A$1:$C$104,3,0),ESShip!$A$2:$A$99,0)),"")</f>
        <v/>
      </c>
      <c r="F593" s="88" t="str">
        <f t="shared" si="53"/>
        <v/>
      </c>
      <c r="G593" s="89" t="str">
        <f t="shared" si="54"/>
        <v>X</v>
      </c>
      <c r="H593" s="96" t="str">
        <f t="shared" si="55"/>
        <v>Single-Family</v>
      </c>
      <c r="I593" s="97" t="str">
        <f t="shared" si="56"/>
        <v>E</v>
      </c>
      <c r="J593" s="97">
        <v>1</v>
      </c>
      <c r="K593" s="97">
        <v>0.77500000000000002</v>
      </c>
      <c r="L593" s="97">
        <v>0.22499999999999998</v>
      </c>
      <c r="M593" s="98">
        <f t="shared" si="57"/>
        <v>0.22499999999999998</v>
      </c>
      <c r="N593" s="97"/>
    </row>
    <row r="594" spans="1:14">
      <c r="A594" t="s">
        <v>285</v>
      </c>
      <c r="B594" t="s">
        <v>199</v>
      </c>
      <c r="C594" t="s">
        <v>279</v>
      </c>
      <c r="D594" s="88">
        <f>IFERROR(IF(ISNUMBER(VLOOKUP($A594,PairList!$A$1:$C$104,2,0)),VLOOKUP($A594,PairList!$A$1:$C$104,2,0),INDEX('Feasibility Factor'!$D$5:$F$144,MATCH(VLOOKUP($A594,PairList!$A$1:$C$104,2,0),'Feasibility Factor'!$C$5:$C$144,0),MATCH($B594,'Feasibility Factor'!$D$3:$F$3,0))),"")</f>
        <v>1</v>
      </c>
      <c r="E594" s="88" t="str">
        <f>IFERROR(INDEX(ESShip!$C$2:$C$99,MATCH(VLOOKUP($A594,PairList!$A$1:$C$104,3,0),ESShip!$A$2:$A$99,0)),"")</f>
        <v/>
      </c>
      <c r="F594" s="88" t="str">
        <f t="shared" si="53"/>
        <v/>
      </c>
      <c r="G594" s="89" t="str">
        <f t="shared" si="54"/>
        <v>X</v>
      </c>
      <c r="H594" s="96" t="str">
        <f t="shared" si="55"/>
        <v>Multi-Family</v>
      </c>
      <c r="I594" s="97" t="str">
        <f t="shared" si="56"/>
        <v>E</v>
      </c>
      <c r="J594" s="97">
        <v>1</v>
      </c>
      <c r="K594" s="97">
        <v>0.1</v>
      </c>
      <c r="L594" s="97">
        <v>0.9</v>
      </c>
      <c r="M594" s="98">
        <f t="shared" si="57"/>
        <v>0.9</v>
      </c>
      <c r="N594" s="97"/>
    </row>
    <row r="595" spans="1:14">
      <c r="A595" t="s">
        <v>285</v>
      </c>
      <c r="B595" t="s">
        <v>316</v>
      </c>
      <c r="C595" t="s">
        <v>279</v>
      </c>
      <c r="D595" s="88">
        <f>IFERROR(IF(ISNUMBER(VLOOKUP($A595,PairList!$A$1:$C$104,2,0)),VLOOKUP($A595,PairList!$A$1:$C$104,2,0),INDEX('Feasibility Factor'!$D$5:$F$144,MATCH(VLOOKUP($A595,PairList!$A$1:$C$104,2,0),'Feasibility Factor'!$C$5:$C$144,0),MATCH($B595,'Feasibility Factor'!$D$3:$F$3,0))),"")</f>
        <v>1</v>
      </c>
      <c r="E595" s="88" t="str">
        <f>IFERROR(INDEX(ESShip!$C$2:$C$99,MATCH(VLOOKUP($A595,PairList!$A$1:$C$104,3,0),ESShip!$A$2:$A$99,0)),"")</f>
        <v/>
      </c>
      <c r="F595" s="88" t="str">
        <f t="shared" si="53"/>
        <v/>
      </c>
      <c r="G595" s="89" t="str">
        <f t="shared" si="54"/>
        <v>X</v>
      </c>
      <c r="H595" s="96" t="str">
        <f t="shared" si="55"/>
        <v>Manufactured Home</v>
      </c>
      <c r="I595" s="97" t="str">
        <f t="shared" si="56"/>
        <v>E</v>
      </c>
      <c r="J595" s="97">
        <v>1</v>
      </c>
      <c r="K595" s="97">
        <v>0.1</v>
      </c>
      <c r="L595" s="97">
        <v>0.9</v>
      </c>
      <c r="M595" s="98">
        <f t="shared" si="57"/>
        <v>0.9</v>
      </c>
      <c r="N595" s="97"/>
    </row>
    <row r="596" spans="1:14">
      <c r="A596" t="s">
        <v>285</v>
      </c>
      <c r="B596" t="s">
        <v>88</v>
      </c>
      <c r="C596" t="s">
        <v>201</v>
      </c>
      <c r="D596" s="88">
        <f>IFERROR(IF(ISNUMBER(VLOOKUP($A596,PairList!$A$1:$C$104,2,0)),VLOOKUP($A596,PairList!$A$1:$C$104,2,0),INDEX('Feasibility Factor'!$D$5:$F$144,MATCH(VLOOKUP($A596,PairList!$A$1:$C$104,2,0),'Feasibility Factor'!$C$5:$C$144,0),MATCH($B596,'Feasibility Factor'!$D$3:$F$3,0))),"")</f>
        <v>1</v>
      </c>
      <c r="E596" s="88" t="str">
        <f>IFERROR(INDEX(ESShip!$C$2:$C$99,MATCH(VLOOKUP($A596,PairList!$A$1:$C$104,3,0),ESShip!$A$2:$A$99,0)),"")</f>
        <v/>
      </c>
      <c r="F596" s="88" t="str">
        <f t="shared" si="53"/>
        <v/>
      </c>
      <c r="G596" s="89" t="str">
        <f t="shared" si="54"/>
        <v>X</v>
      </c>
      <c r="H596" s="96" t="str">
        <f t="shared" si="55"/>
        <v>Single-Family</v>
      </c>
      <c r="I596" s="97" t="str">
        <f t="shared" si="56"/>
        <v>N</v>
      </c>
      <c r="J596" s="97">
        <v>1</v>
      </c>
      <c r="K596" s="97">
        <v>0.77500000000000002</v>
      </c>
      <c r="L596" s="97">
        <v>0.22499999999999998</v>
      </c>
      <c r="M596" s="98">
        <f t="shared" si="57"/>
        <v>0.22499999999999998</v>
      </c>
      <c r="N596" s="97"/>
    </row>
    <row r="597" spans="1:14">
      <c r="A597" t="s">
        <v>285</v>
      </c>
      <c r="B597" t="s">
        <v>199</v>
      </c>
      <c r="C597" t="s">
        <v>201</v>
      </c>
      <c r="D597" s="88">
        <f>IFERROR(IF(ISNUMBER(VLOOKUP($A597,PairList!$A$1:$C$104,2,0)),VLOOKUP($A597,PairList!$A$1:$C$104,2,0),INDEX('Feasibility Factor'!$D$5:$F$144,MATCH(VLOOKUP($A597,PairList!$A$1:$C$104,2,0),'Feasibility Factor'!$C$5:$C$144,0),MATCH($B597,'Feasibility Factor'!$D$3:$F$3,0))),"")</f>
        <v>1</v>
      </c>
      <c r="E597" s="88" t="str">
        <f>IFERROR(INDEX(ESShip!$C$2:$C$99,MATCH(VLOOKUP($A597,PairList!$A$1:$C$104,3,0),ESShip!$A$2:$A$99,0)),"")</f>
        <v/>
      </c>
      <c r="F597" s="88" t="str">
        <f t="shared" si="53"/>
        <v/>
      </c>
      <c r="G597" s="89" t="str">
        <f t="shared" si="54"/>
        <v>X</v>
      </c>
      <c r="H597" s="96" t="str">
        <f t="shared" si="55"/>
        <v>Multi-Family</v>
      </c>
      <c r="I597" s="97" t="str">
        <f t="shared" si="56"/>
        <v>N</v>
      </c>
      <c r="J597" s="97">
        <v>1</v>
      </c>
      <c r="K597" s="97">
        <v>0.1</v>
      </c>
      <c r="L597" s="97">
        <v>0.9</v>
      </c>
      <c r="M597" s="98">
        <f t="shared" si="57"/>
        <v>0.9</v>
      </c>
      <c r="N597" s="97"/>
    </row>
    <row r="598" spans="1:14">
      <c r="A598" t="s">
        <v>285</v>
      </c>
      <c r="B598" t="s">
        <v>316</v>
      </c>
      <c r="C598" t="s">
        <v>201</v>
      </c>
      <c r="D598" s="88">
        <f>IFERROR(IF(ISNUMBER(VLOOKUP($A598,PairList!$A$1:$C$104,2,0)),VLOOKUP($A598,PairList!$A$1:$C$104,2,0),INDEX('Feasibility Factor'!$D$5:$F$144,MATCH(VLOOKUP($A598,PairList!$A$1:$C$104,2,0),'Feasibility Factor'!$C$5:$C$144,0),MATCH($B598,'Feasibility Factor'!$D$3:$F$3,0))),"")</f>
        <v>1</v>
      </c>
      <c r="E598" s="88" t="str">
        <f>IFERROR(INDEX(ESShip!$C$2:$C$99,MATCH(VLOOKUP($A598,PairList!$A$1:$C$104,3,0),ESShip!$A$2:$A$99,0)),"")</f>
        <v/>
      </c>
      <c r="F598" s="88" t="str">
        <f t="shared" si="53"/>
        <v/>
      </c>
      <c r="G598" s="89" t="str">
        <f t="shared" si="54"/>
        <v>X</v>
      </c>
      <c r="H598" s="96" t="str">
        <f t="shared" si="55"/>
        <v>Manufactured Home</v>
      </c>
      <c r="I598" s="97" t="str">
        <f t="shared" si="56"/>
        <v>N</v>
      </c>
      <c r="J598" s="97">
        <v>1</v>
      </c>
      <c r="K598" s="97">
        <v>0.1</v>
      </c>
      <c r="L598" s="97">
        <v>0.9</v>
      </c>
      <c r="M598" s="98">
        <f t="shared" si="57"/>
        <v>0.9</v>
      </c>
      <c r="N598" s="97"/>
    </row>
    <row r="599" spans="1:14">
      <c r="A599" t="s">
        <v>286</v>
      </c>
      <c r="B599" t="s">
        <v>88</v>
      </c>
      <c r="C599" t="s">
        <v>279</v>
      </c>
      <c r="D599" s="88">
        <f>IFERROR(IF(ISNUMBER(VLOOKUP($A599,PairList!$A$1:$C$104,2,0)),VLOOKUP($A599,PairList!$A$1:$C$104,2,0),INDEX('Feasibility Factor'!$D$5:$F$144,MATCH(VLOOKUP($A599,PairList!$A$1:$C$104,2,0),'Feasibility Factor'!$C$5:$C$144,0),MATCH($B599,'Feasibility Factor'!$D$3:$F$3,0))),"")</f>
        <v>0.8</v>
      </c>
      <c r="E599" s="88" t="str">
        <f>IFERROR(INDEX(ESShip!$C$2:$C$99,MATCH(VLOOKUP($A599,PairList!$A$1:$C$104,3,0),ESShip!$A$2:$A$99,0)),"")</f>
        <v/>
      </c>
      <c r="F599" s="88" t="str">
        <f t="shared" si="53"/>
        <v/>
      </c>
      <c r="G599" s="89" t="str">
        <f t="shared" si="54"/>
        <v>X</v>
      </c>
      <c r="H599" s="96" t="str">
        <f t="shared" si="55"/>
        <v>Single-Family</v>
      </c>
      <c r="I599" s="97" t="str">
        <f t="shared" si="56"/>
        <v>E</v>
      </c>
      <c r="J599" s="97">
        <v>0.8</v>
      </c>
      <c r="K599" s="97">
        <v>0.74</v>
      </c>
      <c r="L599" s="97">
        <v>0.20800000000000002</v>
      </c>
      <c r="M599" s="98">
        <f t="shared" si="57"/>
        <v>0.20800000000000002</v>
      </c>
      <c r="N599" s="97"/>
    </row>
    <row r="600" spans="1:14">
      <c r="A600" t="s">
        <v>286</v>
      </c>
      <c r="B600" t="s">
        <v>199</v>
      </c>
      <c r="C600" t="s">
        <v>279</v>
      </c>
      <c r="D600" s="88">
        <f>IFERROR(IF(ISNUMBER(VLOOKUP($A600,PairList!$A$1:$C$104,2,0)),VLOOKUP($A600,PairList!$A$1:$C$104,2,0),INDEX('Feasibility Factor'!$D$5:$F$144,MATCH(VLOOKUP($A600,PairList!$A$1:$C$104,2,0),'Feasibility Factor'!$C$5:$C$144,0),MATCH($B600,'Feasibility Factor'!$D$3:$F$3,0))),"")</f>
        <v>0.8</v>
      </c>
      <c r="E600" s="88" t="str">
        <f>IFERROR(INDEX(ESShip!$C$2:$C$99,MATCH(VLOOKUP($A600,PairList!$A$1:$C$104,3,0),ESShip!$A$2:$A$99,0)),"")</f>
        <v/>
      </c>
      <c r="F600" s="88" t="str">
        <f t="shared" si="53"/>
        <v/>
      </c>
      <c r="G600" s="89" t="str">
        <f t="shared" si="54"/>
        <v>X</v>
      </c>
      <c r="H600" s="96" t="str">
        <f t="shared" si="55"/>
        <v>Multi-Family</v>
      </c>
      <c r="I600" s="97" t="str">
        <f t="shared" si="56"/>
        <v>E</v>
      </c>
      <c r="J600" s="97">
        <v>0.8</v>
      </c>
      <c r="K600" s="97">
        <v>0.35</v>
      </c>
      <c r="L600" s="97">
        <v>0.52</v>
      </c>
      <c r="M600" s="98">
        <f t="shared" si="57"/>
        <v>0.52</v>
      </c>
      <c r="N600" s="97"/>
    </row>
    <row r="601" spans="1:14">
      <c r="A601" t="s">
        <v>286</v>
      </c>
      <c r="B601" t="s">
        <v>316</v>
      </c>
      <c r="C601" t="s">
        <v>279</v>
      </c>
      <c r="D601" s="88">
        <f>IFERROR(IF(ISNUMBER(VLOOKUP($A601,PairList!$A$1:$C$104,2,0)),VLOOKUP($A601,PairList!$A$1:$C$104,2,0),INDEX('Feasibility Factor'!$D$5:$F$144,MATCH(VLOOKUP($A601,PairList!$A$1:$C$104,2,0),'Feasibility Factor'!$C$5:$C$144,0),MATCH($B601,'Feasibility Factor'!$D$3:$F$3,0))),"")</f>
        <v>0.8</v>
      </c>
      <c r="E601" s="88" t="str">
        <f>IFERROR(INDEX(ESShip!$C$2:$C$99,MATCH(VLOOKUP($A601,PairList!$A$1:$C$104,3,0),ESShip!$A$2:$A$99,0)),"")</f>
        <v/>
      </c>
      <c r="F601" s="88" t="str">
        <f t="shared" si="53"/>
        <v/>
      </c>
      <c r="G601" s="89" t="str">
        <f t="shared" si="54"/>
        <v>X</v>
      </c>
      <c r="H601" s="96" t="str">
        <f t="shared" si="55"/>
        <v>Manufactured Home</v>
      </c>
      <c r="I601" s="97" t="str">
        <f t="shared" si="56"/>
        <v>E</v>
      </c>
      <c r="J601" s="97">
        <v>0.8</v>
      </c>
      <c r="K601" s="97">
        <v>0.35</v>
      </c>
      <c r="L601" s="97">
        <v>0.52</v>
      </c>
      <c r="M601" s="98">
        <f t="shared" si="57"/>
        <v>0.52</v>
      </c>
      <c r="N601" s="97"/>
    </row>
    <row r="602" spans="1:14">
      <c r="A602" t="s">
        <v>286</v>
      </c>
      <c r="B602" t="s">
        <v>88</v>
      </c>
      <c r="C602" t="s">
        <v>201</v>
      </c>
      <c r="D602" s="88">
        <f>IFERROR(IF(ISNUMBER(VLOOKUP($A602,PairList!$A$1:$C$104,2,0)),VLOOKUP($A602,PairList!$A$1:$C$104,2,0),INDEX('Feasibility Factor'!$D$5:$F$144,MATCH(VLOOKUP($A602,PairList!$A$1:$C$104,2,0),'Feasibility Factor'!$C$5:$C$144,0),MATCH($B602,'Feasibility Factor'!$D$3:$F$3,0))),"")</f>
        <v>0.8</v>
      </c>
      <c r="E602" s="88" t="str">
        <f>IFERROR(INDEX(ESShip!$C$2:$C$99,MATCH(VLOOKUP($A602,PairList!$A$1:$C$104,3,0),ESShip!$A$2:$A$99,0)),"")</f>
        <v/>
      </c>
      <c r="F602" s="88" t="str">
        <f t="shared" si="53"/>
        <v/>
      </c>
      <c r="G602" s="89" t="str">
        <f t="shared" si="54"/>
        <v>X</v>
      </c>
      <c r="H602" s="96" t="str">
        <f t="shared" si="55"/>
        <v>Single-Family</v>
      </c>
      <c r="I602" s="97" t="str">
        <f t="shared" si="56"/>
        <v>N</v>
      </c>
      <c r="J602" s="97">
        <v>0.8</v>
      </c>
      <c r="K602" s="97">
        <v>0.74</v>
      </c>
      <c r="L602" s="97">
        <v>0.20800000000000002</v>
      </c>
      <c r="M602" s="98">
        <f t="shared" si="57"/>
        <v>0.20800000000000002</v>
      </c>
      <c r="N602" s="97"/>
    </row>
    <row r="603" spans="1:14">
      <c r="A603" t="s">
        <v>286</v>
      </c>
      <c r="B603" t="s">
        <v>199</v>
      </c>
      <c r="C603" t="s">
        <v>201</v>
      </c>
      <c r="D603" s="88">
        <f>IFERROR(IF(ISNUMBER(VLOOKUP($A603,PairList!$A$1:$C$104,2,0)),VLOOKUP($A603,PairList!$A$1:$C$104,2,0),INDEX('Feasibility Factor'!$D$5:$F$144,MATCH(VLOOKUP($A603,PairList!$A$1:$C$104,2,0),'Feasibility Factor'!$C$5:$C$144,0),MATCH($B603,'Feasibility Factor'!$D$3:$F$3,0))),"")</f>
        <v>0.8</v>
      </c>
      <c r="E603" s="88" t="str">
        <f>IFERROR(INDEX(ESShip!$C$2:$C$99,MATCH(VLOOKUP($A603,PairList!$A$1:$C$104,3,0),ESShip!$A$2:$A$99,0)),"")</f>
        <v/>
      </c>
      <c r="F603" s="88" t="str">
        <f t="shared" si="53"/>
        <v/>
      </c>
      <c r="G603" s="89" t="str">
        <f t="shared" si="54"/>
        <v>X</v>
      </c>
      <c r="H603" s="96" t="str">
        <f t="shared" si="55"/>
        <v>Multi-Family</v>
      </c>
      <c r="I603" s="97" t="str">
        <f t="shared" si="56"/>
        <v>N</v>
      </c>
      <c r="J603" s="97">
        <v>0.8</v>
      </c>
      <c r="K603" s="97">
        <v>0.35</v>
      </c>
      <c r="L603" s="97">
        <v>0.52</v>
      </c>
      <c r="M603" s="98">
        <f t="shared" si="57"/>
        <v>0.52</v>
      </c>
      <c r="N603" s="97"/>
    </row>
    <row r="604" spans="1:14">
      <c r="A604" t="s">
        <v>286</v>
      </c>
      <c r="B604" t="s">
        <v>316</v>
      </c>
      <c r="C604" t="s">
        <v>201</v>
      </c>
      <c r="D604" s="88">
        <f>IFERROR(IF(ISNUMBER(VLOOKUP($A604,PairList!$A$1:$C$104,2,0)),VLOOKUP($A604,PairList!$A$1:$C$104,2,0),INDEX('Feasibility Factor'!$D$5:$F$144,MATCH(VLOOKUP($A604,PairList!$A$1:$C$104,2,0),'Feasibility Factor'!$C$5:$C$144,0),MATCH($B604,'Feasibility Factor'!$D$3:$F$3,0))),"")</f>
        <v>0.8</v>
      </c>
      <c r="E604" s="88" t="str">
        <f>IFERROR(INDEX(ESShip!$C$2:$C$99,MATCH(VLOOKUP($A604,PairList!$A$1:$C$104,3,0),ESShip!$A$2:$A$99,0)),"")</f>
        <v/>
      </c>
      <c r="F604" s="88" t="str">
        <f t="shared" si="53"/>
        <v/>
      </c>
      <c r="G604" s="89" t="str">
        <f t="shared" si="54"/>
        <v>X</v>
      </c>
      <c r="H604" s="96" t="str">
        <f t="shared" si="55"/>
        <v>Manufactured Home</v>
      </c>
      <c r="I604" s="97" t="str">
        <f t="shared" si="56"/>
        <v>N</v>
      </c>
      <c r="J604" s="97">
        <v>0.8</v>
      </c>
      <c r="K604" s="97">
        <v>0.35</v>
      </c>
      <c r="L604" s="97">
        <v>0.52</v>
      </c>
      <c r="M604" s="98">
        <f t="shared" si="57"/>
        <v>0.52</v>
      </c>
      <c r="N604" s="97"/>
    </row>
    <row r="605" spans="1:14">
      <c r="A605" t="s">
        <v>286</v>
      </c>
      <c r="B605" t="s">
        <v>88</v>
      </c>
      <c r="C605" t="s">
        <v>279</v>
      </c>
      <c r="D605" s="88">
        <f>IFERROR(IF(ISNUMBER(VLOOKUP($A605,PairList!$A$1:$C$104,2,0)),VLOOKUP($A605,PairList!$A$1:$C$104,2,0),INDEX('Feasibility Factor'!$D$5:$F$144,MATCH(VLOOKUP($A605,PairList!$A$1:$C$104,2,0),'Feasibility Factor'!$C$5:$C$144,0),MATCH($B605,'Feasibility Factor'!$D$3:$F$3,0))),"")</f>
        <v>0.8</v>
      </c>
      <c r="E605" s="88" t="str">
        <f>IFERROR(INDEX(ESShip!$C$2:$C$99,MATCH(VLOOKUP($A605,PairList!$A$1:$C$104,3,0),ESShip!$A$2:$A$99,0)),"")</f>
        <v/>
      </c>
      <c r="F605" s="88" t="str">
        <f t="shared" si="53"/>
        <v/>
      </c>
      <c r="G605" s="89" t="str">
        <f t="shared" si="54"/>
        <v>X</v>
      </c>
      <c r="H605" s="96" t="str">
        <f t="shared" si="55"/>
        <v>Single-Family</v>
      </c>
      <c r="I605" s="97" t="str">
        <f t="shared" si="56"/>
        <v>E</v>
      </c>
      <c r="J605" s="97">
        <v>0.8</v>
      </c>
      <c r="K605" s="97">
        <v>0.74</v>
      </c>
      <c r="L605" s="97">
        <v>0.20800000000000002</v>
      </c>
      <c r="M605" s="98">
        <f t="shared" si="57"/>
        <v>0.20800000000000002</v>
      </c>
      <c r="N605" s="97"/>
    </row>
    <row r="606" spans="1:14">
      <c r="A606" t="s">
        <v>286</v>
      </c>
      <c r="B606" t="s">
        <v>199</v>
      </c>
      <c r="C606" t="s">
        <v>279</v>
      </c>
      <c r="D606" s="88">
        <f>IFERROR(IF(ISNUMBER(VLOOKUP($A606,PairList!$A$1:$C$104,2,0)),VLOOKUP($A606,PairList!$A$1:$C$104,2,0),INDEX('Feasibility Factor'!$D$5:$F$144,MATCH(VLOOKUP($A606,PairList!$A$1:$C$104,2,0),'Feasibility Factor'!$C$5:$C$144,0),MATCH($B606,'Feasibility Factor'!$D$3:$F$3,0))),"")</f>
        <v>0.8</v>
      </c>
      <c r="E606" s="88" t="str">
        <f>IFERROR(INDEX(ESShip!$C$2:$C$99,MATCH(VLOOKUP($A606,PairList!$A$1:$C$104,3,0),ESShip!$A$2:$A$99,0)),"")</f>
        <v/>
      </c>
      <c r="F606" s="88" t="str">
        <f t="shared" si="53"/>
        <v/>
      </c>
      <c r="G606" s="89" t="str">
        <f t="shared" si="54"/>
        <v>X</v>
      </c>
      <c r="H606" s="96" t="str">
        <f t="shared" si="55"/>
        <v>Multi-Family</v>
      </c>
      <c r="I606" s="97" t="str">
        <f t="shared" si="56"/>
        <v>E</v>
      </c>
      <c r="J606" s="97">
        <v>0.8</v>
      </c>
      <c r="K606" s="97">
        <v>0.35</v>
      </c>
      <c r="L606" s="97">
        <v>0.52</v>
      </c>
      <c r="M606" s="98">
        <f t="shared" si="57"/>
        <v>0.52</v>
      </c>
      <c r="N606" s="97"/>
    </row>
    <row r="607" spans="1:14">
      <c r="A607" t="s">
        <v>286</v>
      </c>
      <c r="B607" t="s">
        <v>316</v>
      </c>
      <c r="C607" t="s">
        <v>279</v>
      </c>
      <c r="D607" s="88">
        <f>IFERROR(IF(ISNUMBER(VLOOKUP($A607,PairList!$A$1:$C$104,2,0)),VLOOKUP($A607,PairList!$A$1:$C$104,2,0),INDEX('Feasibility Factor'!$D$5:$F$144,MATCH(VLOOKUP($A607,PairList!$A$1:$C$104,2,0),'Feasibility Factor'!$C$5:$C$144,0),MATCH($B607,'Feasibility Factor'!$D$3:$F$3,0))),"")</f>
        <v>0.8</v>
      </c>
      <c r="E607" s="88" t="str">
        <f>IFERROR(INDEX(ESShip!$C$2:$C$99,MATCH(VLOOKUP($A607,PairList!$A$1:$C$104,3,0),ESShip!$A$2:$A$99,0)),"")</f>
        <v/>
      </c>
      <c r="F607" s="88" t="str">
        <f t="shared" si="53"/>
        <v/>
      </c>
      <c r="G607" s="89" t="str">
        <f t="shared" si="54"/>
        <v>X</v>
      </c>
      <c r="H607" s="96" t="str">
        <f t="shared" si="55"/>
        <v>Manufactured Home</v>
      </c>
      <c r="I607" s="97" t="str">
        <f t="shared" si="56"/>
        <v>E</v>
      </c>
      <c r="J607" s="97">
        <v>0.8</v>
      </c>
      <c r="K607" s="97">
        <v>0.35</v>
      </c>
      <c r="L607" s="97">
        <v>0.52</v>
      </c>
      <c r="M607" s="98">
        <f t="shared" si="57"/>
        <v>0.52</v>
      </c>
      <c r="N607" s="97"/>
    </row>
    <row r="608" spans="1:14">
      <c r="A608" t="s">
        <v>286</v>
      </c>
      <c r="B608" t="s">
        <v>88</v>
      </c>
      <c r="C608" t="s">
        <v>201</v>
      </c>
      <c r="D608" s="88">
        <f>IFERROR(IF(ISNUMBER(VLOOKUP($A608,PairList!$A$1:$C$104,2,0)),VLOOKUP($A608,PairList!$A$1:$C$104,2,0),INDEX('Feasibility Factor'!$D$5:$F$144,MATCH(VLOOKUP($A608,PairList!$A$1:$C$104,2,0),'Feasibility Factor'!$C$5:$C$144,0),MATCH($B608,'Feasibility Factor'!$D$3:$F$3,0))),"")</f>
        <v>0.8</v>
      </c>
      <c r="E608" s="88" t="str">
        <f>IFERROR(INDEX(ESShip!$C$2:$C$99,MATCH(VLOOKUP($A608,PairList!$A$1:$C$104,3,0),ESShip!$A$2:$A$99,0)),"")</f>
        <v/>
      </c>
      <c r="F608" s="88" t="str">
        <f t="shared" si="53"/>
        <v/>
      </c>
      <c r="G608" s="89" t="str">
        <f t="shared" si="54"/>
        <v>X</v>
      </c>
      <c r="H608" s="96" t="str">
        <f t="shared" si="55"/>
        <v>Single-Family</v>
      </c>
      <c r="I608" s="97" t="str">
        <f t="shared" si="56"/>
        <v>N</v>
      </c>
      <c r="J608" s="97">
        <v>0.8</v>
      </c>
      <c r="K608" s="97">
        <v>0.74</v>
      </c>
      <c r="L608" s="97">
        <v>0.20800000000000002</v>
      </c>
      <c r="M608" s="98">
        <f t="shared" si="57"/>
        <v>0.20800000000000002</v>
      </c>
      <c r="N608" s="97"/>
    </row>
    <row r="609" spans="1:14">
      <c r="A609" t="s">
        <v>286</v>
      </c>
      <c r="B609" t="s">
        <v>199</v>
      </c>
      <c r="C609" t="s">
        <v>201</v>
      </c>
      <c r="D609" s="88">
        <f>IFERROR(IF(ISNUMBER(VLOOKUP($A609,PairList!$A$1:$C$104,2,0)),VLOOKUP($A609,PairList!$A$1:$C$104,2,0),INDEX('Feasibility Factor'!$D$5:$F$144,MATCH(VLOOKUP($A609,PairList!$A$1:$C$104,2,0),'Feasibility Factor'!$C$5:$C$144,0),MATCH($B609,'Feasibility Factor'!$D$3:$F$3,0))),"")</f>
        <v>0.8</v>
      </c>
      <c r="E609" s="88" t="str">
        <f>IFERROR(INDEX(ESShip!$C$2:$C$99,MATCH(VLOOKUP($A609,PairList!$A$1:$C$104,3,0),ESShip!$A$2:$A$99,0)),"")</f>
        <v/>
      </c>
      <c r="F609" s="88" t="str">
        <f t="shared" si="53"/>
        <v/>
      </c>
      <c r="G609" s="89" t="str">
        <f t="shared" si="54"/>
        <v>X</v>
      </c>
      <c r="H609" s="96" t="str">
        <f t="shared" si="55"/>
        <v>Multi-Family</v>
      </c>
      <c r="I609" s="97" t="str">
        <f t="shared" si="56"/>
        <v>N</v>
      </c>
      <c r="J609" s="97">
        <v>0.8</v>
      </c>
      <c r="K609" s="97">
        <v>0.35</v>
      </c>
      <c r="L609" s="97">
        <v>0.52</v>
      </c>
      <c r="M609" s="98">
        <f t="shared" si="57"/>
        <v>0.52</v>
      </c>
      <c r="N609" s="97"/>
    </row>
    <row r="610" spans="1:14">
      <c r="A610" t="s">
        <v>286</v>
      </c>
      <c r="B610" t="s">
        <v>316</v>
      </c>
      <c r="C610" t="s">
        <v>201</v>
      </c>
      <c r="D610" s="88">
        <f>IFERROR(IF(ISNUMBER(VLOOKUP($A610,PairList!$A$1:$C$104,2,0)),VLOOKUP($A610,PairList!$A$1:$C$104,2,0),INDEX('Feasibility Factor'!$D$5:$F$144,MATCH(VLOOKUP($A610,PairList!$A$1:$C$104,2,0),'Feasibility Factor'!$C$5:$C$144,0),MATCH($B610,'Feasibility Factor'!$D$3:$F$3,0))),"")</f>
        <v>0.8</v>
      </c>
      <c r="E610" s="88" t="str">
        <f>IFERROR(INDEX(ESShip!$C$2:$C$99,MATCH(VLOOKUP($A610,PairList!$A$1:$C$104,3,0),ESShip!$A$2:$A$99,0)),"")</f>
        <v/>
      </c>
      <c r="F610" s="88" t="str">
        <f t="shared" si="53"/>
        <v/>
      </c>
      <c r="G610" s="89" t="str">
        <f t="shared" si="54"/>
        <v>X</v>
      </c>
      <c r="H610" s="96" t="str">
        <f t="shared" si="55"/>
        <v>Manufactured Home</v>
      </c>
      <c r="I610" s="97" t="str">
        <f t="shared" si="56"/>
        <v>N</v>
      </c>
      <c r="J610" s="97">
        <v>0.8</v>
      </c>
      <c r="K610" s="97">
        <v>0.35</v>
      </c>
      <c r="L610" s="97">
        <v>0.52</v>
      </c>
      <c r="M610" s="98">
        <f t="shared" si="57"/>
        <v>0.52</v>
      </c>
      <c r="N610" s="97"/>
    </row>
    <row r="611" spans="1:14">
      <c r="A611" t="s">
        <v>379</v>
      </c>
      <c r="B611" t="s">
        <v>88</v>
      </c>
      <c r="C611" t="s">
        <v>279</v>
      </c>
      <c r="D611" s="88">
        <f>IFERROR(IF(ISNUMBER(VLOOKUP($A611,PairList!$A$1:$C$104,2,0)),VLOOKUP($A611,PairList!$A$1:$C$104,2,0),INDEX('Feasibility Factor'!$D$5:$F$144,MATCH(VLOOKUP($A611,PairList!$A$1:$C$104,2,0),'Feasibility Factor'!$C$5:$C$144,0),MATCH($B611,'Feasibility Factor'!$D$3:$F$3,0))),"")</f>
        <v>0.75</v>
      </c>
      <c r="E611" s="88" t="str">
        <f>IFERROR(INDEX(ESShip!$C$2:$C$99,MATCH(VLOOKUP($A611,PairList!$A$1:$C$104,3,0),ESShip!$A$2:$A$99,0)),"")</f>
        <v/>
      </c>
      <c r="F611" s="88" t="str">
        <f t="shared" si="53"/>
        <v/>
      </c>
      <c r="G611" s="89" t="str">
        <f t="shared" si="54"/>
        <v>X</v>
      </c>
      <c r="H611" s="96" t="str">
        <f t="shared" si="55"/>
        <v>Single-Family</v>
      </c>
      <c r="I611" s="97" t="str">
        <f t="shared" si="56"/>
        <v>E</v>
      </c>
      <c r="J611" s="97">
        <v>0.75</v>
      </c>
      <c r="K611" s="97">
        <v>0.99909999999999999</v>
      </c>
      <c r="L611" s="97">
        <v>6.7500000000000893E-4</v>
      </c>
      <c r="M611" s="93">
        <f>J611*0.210527592568684</f>
        <v>0.15789569442651299</v>
      </c>
      <c r="N611" s="97"/>
    </row>
    <row r="612" spans="1:14">
      <c r="A612" t="s">
        <v>379</v>
      </c>
      <c r="B612" t="s">
        <v>199</v>
      </c>
      <c r="C612" t="s">
        <v>279</v>
      </c>
      <c r="D612" s="88">
        <f>IFERROR(IF(ISNUMBER(VLOOKUP($A612,PairList!$A$1:$C$104,2,0)),VLOOKUP($A612,PairList!$A$1:$C$104,2,0),INDEX('Feasibility Factor'!$D$5:$F$144,MATCH(VLOOKUP($A612,PairList!$A$1:$C$104,2,0),'Feasibility Factor'!$C$5:$C$144,0),MATCH($B612,'Feasibility Factor'!$D$3:$F$3,0))),"")</f>
        <v>0.75</v>
      </c>
      <c r="E612" s="88" t="str">
        <f>IFERROR(INDEX(ESShip!$C$2:$C$99,MATCH(VLOOKUP($A612,PairList!$A$1:$C$104,3,0),ESShip!$A$2:$A$99,0)),"")</f>
        <v/>
      </c>
      <c r="F612" s="88" t="str">
        <f t="shared" si="53"/>
        <v/>
      </c>
      <c r="G612" s="89" t="str">
        <f t="shared" si="54"/>
        <v>X</v>
      </c>
      <c r="H612" s="96" t="str">
        <f t="shared" si="55"/>
        <v>Multi-Family</v>
      </c>
      <c r="I612" s="97" t="str">
        <f t="shared" si="56"/>
        <v>E</v>
      </c>
      <c r="J612" s="97">
        <v>0.75</v>
      </c>
      <c r="K612" s="97">
        <v>0.95</v>
      </c>
      <c r="L612" s="97">
        <v>3.7500000000000033E-2</v>
      </c>
      <c r="M612" s="93">
        <f>J612*0.210527592568684</f>
        <v>0.15789569442651299</v>
      </c>
      <c r="N612" s="97"/>
    </row>
    <row r="613" spans="1:14">
      <c r="A613" t="s">
        <v>379</v>
      </c>
      <c r="B613" t="s">
        <v>316</v>
      </c>
      <c r="C613" t="s">
        <v>279</v>
      </c>
      <c r="D613" s="88">
        <f>IFERROR(IF(ISNUMBER(VLOOKUP($A613,PairList!$A$1:$C$104,2,0)),VLOOKUP($A613,PairList!$A$1:$C$104,2,0),INDEX('Feasibility Factor'!$D$5:$F$144,MATCH(VLOOKUP($A613,PairList!$A$1:$C$104,2,0),'Feasibility Factor'!$C$5:$C$144,0),MATCH($B613,'Feasibility Factor'!$D$3:$F$3,0))),"")</f>
        <v>0.75</v>
      </c>
      <c r="E613" s="88" t="str">
        <f>IFERROR(INDEX(ESShip!$C$2:$C$99,MATCH(VLOOKUP($A613,PairList!$A$1:$C$104,3,0),ESShip!$A$2:$A$99,0)),"")</f>
        <v/>
      </c>
      <c r="F613" s="88" t="str">
        <f t="shared" si="53"/>
        <v/>
      </c>
      <c r="G613" s="89" t="str">
        <f t="shared" si="54"/>
        <v>X</v>
      </c>
      <c r="H613" s="96" t="str">
        <f t="shared" si="55"/>
        <v>Manufactured Home</v>
      </c>
      <c r="I613" s="97" t="str">
        <f t="shared" si="56"/>
        <v>E</v>
      </c>
      <c r="J613" s="97">
        <v>0.75</v>
      </c>
      <c r="K613" s="97">
        <v>0.95</v>
      </c>
      <c r="L613" s="97">
        <v>3.7500000000000033E-2</v>
      </c>
      <c r="M613" s="93">
        <f>J613*0.210527592568684</f>
        <v>0.15789569442651299</v>
      </c>
      <c r="N613" s="97"/>
    </row>
    <row r="614" spans="1:14">
      <c r="A614" t="s">
        <v>379</v>
      </c>
      <c r="B614" t="s">
        <v>88</v>
      </c>
      <c r="C614" t="s">
        <v>201</v>
      </c>
      <c r="D614" s="88">
        <f>IFERROR(IF(ISNUMBER(VLOOKUP($A614,PairList!$A$1:$C$104,2,0)),VLOOKUP($A614,PairList!$A$1:$C$104,2,0),INDEX('Feasibility Factor'!$D$5:$F$144,MATCH(VLOOKUP($A614,PairList!$A$1:$C$104,2,0),'Feasibility Factor'!$C$5:$C$144,0),MATCH($B614,'Feasibility Factor'!$D$3:$F$3,0))),"")</f>
        <v>0.75</v>
      </c>
      <c r="E614" s="88" t="str">
        <f>IFERROR(INDEX(ESShip!$C$2:$C$99,MATCH(VLOOKUP($A614,PairList!$A$1:$C$104,3,0),ESShip!$A$2:$A$99,0)),"")</f>
        <v/>
      </c>
      <c r="F614" s="88" t="str">
        <f t="shared" si="53"/>
        <v/>
      </c>
      <c r="G614" s="89" t="str">
        <f t="shared" si="54"/>
        <v>X</v>
      </c>
      <c r="H614" s="96" t="str">
        <f t="shared" si="55"/>
        <v>Single-Family</v>
      </c>
      <c r="I614" s="97" t="str">
        <f t="shared" si="56"/>
        <v>N</v>
      </c>
      <c r="J614" s="97">
        <v>0.75</v>
      </c>
      <c r="K614" s="97">
        <v>0.99865000000000004</v>
      </c>
      <c r="L614" s="97">
        <v>1.0124999999999718E-3</v>
      </c>
      <c r="M614" s="93">
        <v>0</v>
      </c>
      <c r="N614" s="97"/>
    </row>
    <row r="615" spans="1:14">
      <c r="A615" t="s">
        <v>379</v>
      </c>
      <c r="B615" t="s">
        <v>199</v>
      </c>
      <c r="C615" t="s">
        <v>201</v>
      </c>
      <c r="D615" s="88">
        <f>IFERROR(IF(ISNUMBER(VLOOKUP($A615,PairList!$A$1:$C$104,2,0)),VLOOKUP($A615,PairList!$A$1:$C$104,2,0),INDEX('Feasibility Factor'!$D$5:$F$144,MATCH(VLOOKUP($A615,PairList!$A$1:$C$104,2,0),'Feasibility Factor'!$C$5:$C$144,0),MATCH($B615,'Feasibility Factor'!$D$3:$F$3,0))),"")</f>
        <v>0.75</v>
      </c>
      <c r="E615" s="88" t="str">
        <f>IFERROR(INDEX(ESShip!$C$2:$C$99,MATCH(VLOOKUP($A615,PairList!$A$1:$C$104,3,0),ESShip!$A$2:$A$99,0)),"")</f>
        <v/>
      </c>
      <c r="F615" s="88" t="str">
        <f t="shared" si="53"/>
        <v/>
      </c>
      <c r="G615" s="89" t="str">
        <f t="shared" si="54"/>
        <v>X</v>
      </c>
      <c r="H615" s="96" t="str">
        <f t="shared" si="55"/>
        <v>Multi-Family</v>
      </c>
      <c r="I615" s="97" t="str">
        <f t="shared" si="56"/>
        <v>N</v>
      </c>
      <c r="J615" s="97">
        <v>0.75</v>
      </c>
      <c r="K615" s="97">
        <v>0.99865000000000004</v>
      </c>
      <c r="L615" s="97">
        <v>1.0124999999999718E-3</v>
      </c>
      <c r="M615" s="93">
        <v>0</v>
      </c>
      <c r="N615" s="97"/>
    </row>
    <row r="616" spans="1:14">
      <c r="A616" t="s">
        <v>379</v>
      </c>
      <c r="B616" t="s">
        <v>316</v>
      </c>
      <c r="C616" t="s">
        <v>201</v>
      </c>
      <c r="D616" s="88">
        <f>IFERROR(IF(ISNUMBER(VLOOKUP($A616,PairList!$A$1:$C$104,2,0)),VLOOKUP($A616,PairList!$A$1:$C$104,2,0),INDEX('Feasibility Factor'!$D$5:$F$144,MATCH(VLOOKUP($A616,PairList!$A$1:$C$104,2,0),'Feasibility Factor'!$C$5:$C$144,0),MATCH($B616,'Feasibility Factor'!$D$3:$F$3,0))),"")</f>
        <v>0.75</v>
      </c>
      <c r="E616" s="88" t="str">
        <f>IFERROR(INDEX(ESShip!$C$2:$C$99,MATCH(VLOOKUP($A616,PairList!$A$1:$C$104,3,0),ESShip!$A$2:$A$99,0)),"")</f>
        <v/>
      </c>
      <c r="F616" s="88" t="str">
        <f t="shared" si="53"/>
        <v/>
      </c>
      <c r="G616" s="89" t="str">
        <f t="shared" si="54"/>
        <v>X</v>
      </c>
      <c r="H616" s="96" t="str">
        <f t="shared" si="55"/>
        <v>Manufactured Home</v>
      </c>
      <c r="I616" s="97" t="str">
        <f t="shared" si="56"/>
        <v>N</v>
      </c>
      <c r="J616" s="97">
        <v>0.75</v>
      </c>
      <c r="K616" s="97">
        <v>0.99865000000000004</v>
      </c>
      <c r="L616" s="97">
        <v>1.0124999999999718E-3</v>
      </c>
      <c r="M616" s="93">
        <v>0</v>
      </c>
      <c r="N616" s="97"/>
    </row>
    <row r="617" spans="1:14">
      <c r="A617" t="s">
        <v>379</v>
      </c>
      <c r="B617" t="s">
        <v>88</v>
      </c>
      <c r="C617" t="s">
        <v>279</v>
      </c>
      <c r="D617" s="88">
        <f>IFERROR(IF(ISNUMBER(VLOOKUP($A617,PairList!$A$1:$C$104,2,0)),VLOOKUP($A617,PairList!$A$1:$C$104,2,0),INDEX('Feasibility Factor'!$D$5:$F$144,MATCH(VLOOKUP($A617,PairList!$A$1:$C$104,2,0),'Feasibility Factor'!$C$5:$C$144,0),MATCH($B617,'Feasibility Factor'!$D$3:$F$3,0))),"")</f>
        <v>0.75</v>
      </c>
      <c r="E617" s="88" t="str">
        <f>IFERROR(INDEX(ESShip!$C$2:$C$99,MATCH(VLOOKUP($A617,PairList!$A$1:$C$104,3,0),ESShip!$A$2:$A$99,0)),"")</f>
        <v/>
      </c>
      <c r="F617" s="88" t="str">
        <f t="shared" si="53"/>
        <v/>
      </c>
      <c r="G617" s="89" t="str">
        <f t="shared" si="54"/>
        <v>X</v>
      </c>
      <c r="H617" s="96" t="str">
        <f t="shared" si="55"/>
        <v>Single-Family</v>
      </c>
      <c r="I617" s="97" t="str">
        <f t="shared" si="56"/>
        <v>E</v>
      </c>
      <c r="J617" s="97">
        <v>0.75</v>
      </c>
      <c r="K617" s="97">
        <v>0.99909999999999999</v>
      </c>
      <c r="L617" s="97">
        <v>6.7500000000000893E-4</v>
      </c>
      <c r="M617" s="93">
        <f>J617*0.210527592568684</f>
        <v>0.15789569442651299</v>
      </c>
      <c r="N617" s="97"/>
    </row>
    <row r="618" spans="1:14">
      <c r="A618" t="s">
        <v>379</v>
      </c>
      <c r="B618" t="s">
        <v>199</v>
      </c>
      <c r="C618" t="s">
        <v>279</v>
      </c>
      <c r="D618" s="88">
        <f>IFERROR(IF(ISNUMBER(VLOOKUP($A618,PairList!$A$1:$C$104,2,0)),VLOOKUP($A618,PairList!$A$1:$C$104,2,0),INDEX('Feasibility Factor'!$D$5:$F$144,MATCH(VLOOKUP($A618,PairList!$A$1:$C$104,2,0),'Feasibility Factor'!$C$5:$C$144,0),MATCH($B618,'Feasibility Factor'!$D$3:$F$3,0))),"")</f>
        <v>0.75</v>
      </c>
      <c r="E618" s="88" t="str">
        <f>IFERROR(INDEX(ESShip!$C$2:$C$99,MATCH(VLOOKUP($A618,PairList!$A$1:$C$104,3,0),ESShip!$A$2:$A$99,0)),"")</f>
        <v/>
      </c>
      <c r="F618" s="88" t="str">
        <f t="shared" si="53"/>
        <v/>
      </c>
      <c r="G618" s="89" t="str">
        <f t="shared" si="54"/>
        <v>X</v>
      </c>
      <c r="H618" s="96" t="str">
        <f t="shared" si="55"/>
        <v>Multi-Family</v>
      </c>
      <c r="I618" s="97" t="str">
        <f t="shared" si="56"/>
        <v>E</v>
      </c>
      <c r="J618" s="97">
        <v>0.75</v>
      </c>
      <c r="K618" s="97">
        <v>0.95</v>
      </c>
      <c r="L618" s="97">
        <v>3.7500000000000033E-2</v>
      </c>
      <c r="M618" s="93">
        <f>J618*0.210527592568684</f>
        <v>0.15789569442651299</v>
      </c>
      <c r="N618" s="97"/>
    </row>
    <row r="619" spans="1:14">
      <c r="A619" t="s">
        <v>379</v>
      </c>
      <c r="B619" t="s">
        <v>316</v>
      </c>
      <c r="C619" t="s">
        <v>279</v>
      </c>
      <c r="D619" s="88">
        <f>IFERROR(IF(ISNUMBER(VLOOKUP($A619,PairList!$A$1:$C$104,2,0)),VLOOKUP($A619,PairList!$A$1:$C$104,2,0),INDEX('Feasibility Factor'!$D$5:$F$144,MATCH(VLOOKUP($A619,PairList!$A$1:$C$104,2,0),'Feasibility Factor'!$C$5:$C$144,0),MATCH($B619,'Feasibility Factor'!$D$3:$F$3,0))),"")</f>
        <v>0.75</v>
      </c>
      <c r="E619" s="88" t="str">
        <f>IFERROR(INDEX(ESShip!$C$2:$C$99,MATCH(VLOOKUP($A619,PairList!$A$1:$C$104,3,0),ESShip!$A$2:$A$99,0)),"")</f>
        <v/>
      </c>
      <c r="F619" s="88" t="str">
        <f t="shared" si="53"/>
        <v/>
      </c>
      <c r="G619" s="89" t="str">
        <f t="shared" si="54"/>
        <v>X</v>
      </c>
      <c r="H619" s="96" t="str">
        <f t="shared" si="55"/>
        <v>Manufactured Home</v>
      </c>
      <c r="I619" s="97" t="str">
        <f t="shared" si="56"/>
        <v>E</v>
      </c>
      <c r="J619" s="97">
        <v>0.75</v>
      </c>
      <c r="K619" s="97">
        <v>0.95</v>
      </c>
      <c r="L619" s="97">
        <v>3.7500000000000033E-2</v>
      </c>
      <c r="M619" s="93">
        <f>J619*0.210527592568684</f>
        <v>0.15789569442651299</v>
      </c>
      <c r="N619" s="97"/>
    </row>
    <row r="620" spans="1:14">
      <c r="A620" t="s">
        <v>379</v>
      </c>
      <c r="B620" t="s">
        <v>88</v>
      </c>
      <c r="C620" t="s">
        <v>201</v>
      </c>
      <c r="D620" s="88">
        <f>IFERROR(IF(ISNUMBER(VLOOKUP($A620,PairList!$A$1:$C$104,2,0)),VLOOKUP($A620,PairList!$A$1:$C$104,2,0),INDEX('Feasibility Factor'!$D$5:$F$144,MATCH(VLOOKUP($A620,PairList!$A$1:$C$104,2,0),'Feasibility Factor'!$C$5:$C$144,0),MATCH($B620,'Feasibility Factor'!$D$3:$F$3,0))),"")</f>
        <v>0.75</v>
      </c>
      <c r="E620" s="88" t="str">
        <f>IFERROR(INDEX(ESShip!$C$2:$C$99,MATCH(VLOOKUP($A620,PairList!$A$1:$C$104,3,0),ESShip!$A$2:$A$99,0)),"")</f>
        <v/>
      </c>
      <c r="F620" s="88" t="str">
        <f t="shared" si="53"/>
        <v/>
      </c>
      <c r="G620" s="89" t="str">
        <f t="shared" si="54"/>
        <v>X</v>
      </c>
      <c r="H620" s="96" t="str">
        <f t="shared" si="55"/>
        <v>Single-Family</v>
      </c>
      <c r="I620" s="97" t="str">
        <f t="shared" si="56"/>
        <v>N</v>
      </c>
      <c r="J620" s="97">
        <v>0.75</v>
      </c>
      <c r="K620" s="97">
        <v>0.99865000000000004</v>
      </c>
      <c r="L620" s="97">
        <v>1.0124999999999718E-3</v>
      </c>
      <c r="M620" s="93">
        <v>0</v>
      </c>
      <c r="N620" s="97"/>
    </row>
    <row r="621" spans="1:14">
      <c r="A621" t="s">
        <v>379</v>
      </c>
      <c r="B621" t="s">
        <v>199</v>
      </c>
      <c r="C621" t="s">
        <v>201</v>
      </c>
      <c r="D621" s="88">
        <f>IFERROR(IF(ISNUMBER(VLOOKUP($A621,PairList!$A$1:$C$104,2,0)),VLOOKUP($A621,PairList!$A$1:$C$104,2,0),INDEX('Feasibility Factor'!$D$5:$F$144,MATCH(VLOOKUP($A621,PairList!$A$1:$C$104,2,0),'Feasibility Factor'!$C$5:$C$144,0),MATCH($B621,'Feasibility Factor'!$D$3:$F$3,0))),"")</f>
        <v>0.75</v>
      </c>
      <c r="E621" s="88" t="str">
        <f>IFERROR(INDEX(ESShip!$C$2:$C$99,MATCH(VLOOKUP($A621,PairList!$A$1:$C$104,3,0),ESShip!$A$2:$A$99,0)),"")</f>
        <v/>
      </c>
      <c r="F621" s="88" t="str">
        <f t="shared" si="53"/>
        <v/>
      </c>
      <c r="G621" s="89" t="str">
        <f t="shared" si="54"/>
        <v>X</v>
      </c>
      <c r="H621" s="96" t="str">
        <f t="shared" si="55"/>
        <v>Multi-Family</v>
      </c>
      <c r="I621" s="97" t="str">
        <f t="shared" si="56"/>
        <v>N</v>
      </c>
      <c r="J621" s="97">
        <v>0.75</v>
      </c>
      <c r="K621" s="97">
        <v>0.99865000000000004</v>
      </c>
      <c r="L621" s="97">
        <v>1.0124999999999718E-3</v>
      </c>
      <c r="M621" s="93">
        <v>0</v>
      </c>
      <c r="N621" s="97"/>
    </row>
    <row r="622" spans="1:14">
      <c r="A622" t="s">
        <v>379</v>
      </c>
      <c r="B622" t="s">
        <v>316</v>
      </c>
      <c r="C622" t="s">
        <v>201</v>
      </c>
      <c r="D622" s="88">
        <f>IFERROR(IF(ISNUMBER(VLOOKUP($A622,PairList!$A$1:$C$104,2,0)),VLOOKUP($A622,PairList!$A$1:$C$104,2,0),INDEX('Feasibility Factor'!$D$5:$F$144,MATCH(VLOOKUP($A622,PairList!$A$1:$C$104,2,0),'Feasibility Factor'!$C$5:$C$144,0),MATCH($B622,'Feasibility Factor'!$D$3:$F$3,0))),"")</f>
        <v>0.75</v>
      </c>
      <c r="E622" s="88" t="str">
        <f>IFERROR(INDEX(ESShip!$C$2:$C$99,MATCH(VLOOKUP($A622,PairList!$A$1:$C$104,3,0),ESShip!$A$2:$A$99,0)),"")</f>
        <v/>
      </c>
      <c r="F622" s="88" t="str">
        <f t="shared" si="53"/>
        <v/>
      </c>
      <c r="G622" s="89" t="str">
        <f t="shared" si="54"/>
        <v>X</v>
      </c>
      <c r="H622" s="96" t="str">
        <f t="shared" si="55"/>
        <v>Manufactured Home</v>
      </c>
      <c r="I622" s="97" t="str">
        <f t="shared" si="56"/>
        <v>N</v>
      </c>
      <c r="J622" s="97">
        <v>0.75</v>
      </c>
      <c r="K622" s="97">
        <v>0.99865000000000004</v>
      </c>
      <c r="L622" s="97">
        <v>1.0124999999999718E-3</v>
      </c>
      <c r="M622" s="93">
        <v>0</v>
      </c>
      <c r="N622" s="97"/>
    </row>
    <row r="623" spans="1:14">
      <c r="A623" t="s">
        <v>287</v>
      </c>
      <c r="B623" t="s">
        <v>88</v>
      </c>
      <c r="C623" t="s">
        <v>279</v>
      </c>
      <c r="D623" s="88">
        <f>IFERROR(IF(ISNUMBER(VLOOKUP($A623,PairList!$A$1:$C$104,2,0)),VLOOKUP($A623,PairList!$A$1:$C$104,2,0),INDEX('Feasibility Factor'!$D$5:$F$144,MATCH(VLOOKUP($A623,PairList!$A$1:$C$104,2,0),'Feasibility Factor'!$C$5:$C$144,0),MATCH($B623,'Feasibility Factor'!$D$3:$F$3,0))),"")</f>
        <v>0.75</v>
      </c>
      <c r="E623" s="88" t="str">
        <f>IFERROR(INDEX(ESShip!$C$2:$C$99,MATCH(VLOOKUP($A623,PairList!$A$1:$C$104,3,0),ESShip!$A$2:$A$99,0)),"")</f>
        <v/>
      </c>
      <c r="F623" s="88" t="str">
        <f t="shared" si="53"/>
        <v/>
      </c>
      <c r="G623" s="89" t="str">
        <f t="shared" si="54"/>
        <v>X</v>
      </c>
      <c r="H623" s="96" t="str">
        <f t="shared" si="55"/>
        <v>Single-Family</v>
      </c>
      <c r="I623" s="97" t="str">
        <f t="shared" si="56"/>
        <v>E</v>
      </c>
      <c r="J623" s="97">
        <v>0.75</v>
      </c>
      <c r="K623" s="97">
        <v>0.94599999999999995</v>
      </c>
      <c r="L623" s="97">
        <v>4.0500000000000036E-2</v>
      </c>
      <c r="M623" s="93">
        <f>J623*0.0848079150187248</f>
        <v>6.3605936264043594E-2</v>
      </c>
      <c r="N623" s="97"/>
    </row>
    <row r="624" spans="1:14">
      <c r="A624" t="s">
        <v>287</v>
      </c>
      <c r="B624" t="s">
        <v>199</v>
      </c>
      <c r="C624" t="s">
        <v>279</v>
      </c>
      <c r="D624" s="88">
        <f>IFERROR(IF(ISNUMBER(VLOOKUP($A624,PairList!$A$1:$C$104,2,0)),VLOOKUP($A624,PairList!$A$1:$C$104,2,0),INDEX('Feasibility Factor'!$D$5:$F$144,MATCH(VLOOKUP($A624,PairList!$A$1:$C$104,2,0),'Feasibility Factor'!$C$5:$C$144,0),MATCH($B624,'Feasibility Factor'!$D$3:$F$3,0))),"")</f>
        <v>0.75</v>
      </c>
      <c r="E624" s="88" t="str">
        <f>IFERROR(INDEX(ESShip!$C$2:$C$99,MATCH(VLOOKUP($A624,PairList!$A$1:$C$104,3,0),ESShip!$A$2:$A$99,0)),"")</f>
        <v/>
      </c>
      <c r="F624" s="88" t="str">
        <f t="shared" si="53"/>
        <v/>
      </c>
      <c r="G624" s="89" t="str">
        <f t="shared" si="54"/>
        <v>X</v>
      </c>
      <c r="H624" s="96" t="str">
        <f t="shared" si="55"/>
        <v>Multi-Family</v>
      </c>
      <c r="I624" s="97" t="str">
        <f t="shared" si="56"/>
        <v>E</v>
      </c>
      <c r="J624" s="97">
        <v>0.75</v>
      </c>
      <c r="K624" s="97">
        <v>0.5</v>
      </c>
      <c r="L624" s="97">
        <v>0.375</v>
      </c>
      <c r="M624" s="93">
        <f>J624*0.0848079150187248</f>
        <v>6.3605936264043594E-2</v>
      </c>
      <c r="N624" s="97"/>
    </row>
    <row r="625" spans="1:14">
      <c r="A625" t="s">
        <v>287</v>
      </c>
      <c r="B625" t="s">
        <v>316</v>
      </c>
      <c r="C625" t="s">
        <v>279</v>
      </c>
      <c r="D625" s="88">
        <f>IFERROR(IF(ISNUMBER(VLOOKUP($A625,PairList!$A$1:$C$104,2,0)),VLOOKUP($A625,PairList!$A$1:$C$104,2,0),INDEX('Feasibility Factor'!$D$5:$F$144,MATCH(VLOOKUP($A625,PairList!$A$1:$C$104,2,0),'Feasibility Factor'!$C$5:$C$144,0),MATCH($B625,'Feasibility Factor'!$D$3:$F$3,0))),"")</f>
        <v>0.75</v>
      </c>
      <c r="E625" s="88" t="str">
        <f>IFERROR(INDEX(ESShip!$C$2:$C$99,MATCH(VLOOKUP($A625,PairList!$A$1:$C$104,3,0),ESShip!$A$2:$A$99,0)),"")</f>
        <v/>
      </c>
      <c r="F625" s="88" t="str">
        <f t="shared" si="53"/>
        <v/>
      </c>
      <c r="G625" s="89" t="str">
        <f t="shared" si="54"/>
        <v>X</v>
      </c>
      <c r="H625" s="96" t="str">
        <f t="shared" si="55"/>
        <v>Manufactured Home</v>
      </c>
      <c r="I625" s="97" t="str">
        <f t="shared" si="56"/>
        <v>E</v>
      </c>
      <c r="J625" s="97">
        <v>0.75</v>
      </c>
      <c r="K625" s="97">
        <v>0.5</v>
      </c>
      <c r="L625" s="97">
        <v>0.375</v>
      </c>
      <c r="M625" s="93">
        <f>J625*0.0848079150187248</f>
        <v>6.3605936264043594E-2</v>
      </c>
      <c r="N625" s="97"/>
    </row>
    <row r="626" spans="1:14">
      <c r="A626" t="s">
        <v>287</v>
      </c>
      <c r="B626" t="s">
        <v>88</v>
      </c>
      <c r="C626" t="s">
        <v>201</v>
      </c>
      <c r="D626" s="88">
        <f>IFERROR(IF(ISNUMBER(VLOOKUP($A626,PairList!$A$1:$C$104,2,0)),VLOOKUP($A626,PairList!$A$1:$C$104,2,0),INDEX('Feasibility Factor'!$D$5:$F$144,MATCH(VLOOKUP($A626,PairList!$A$1:$C$104,2,0),'Feasibility Factor'!$C$5:$C$144,0),MATCH($B626,'Feasibility Factor'!$D$3:$F$3,0))),"")</f>
        <v>0.75</v>
      </c>
      <c r="E626" s="88" t="str">
        <f>IFERROR(INDEX(ESShip!$C$2:$C$99,MATCH(VLOOKUP($A626,PairList!$A$1:$C$104,3,0),ESShip!$A$2:$A$99,0)),"")</f>
        <v/>
      </c>
      <c r="F626" s="88" t="str">
        <f t="shared" si="53"/>
        <v/>
      </c>
      <c r="G626" s="89" t="str">
        <f t="shared" si="54"/>
        <v>X</v>
      </c>
      <c r="H626" s="96" t="str">
        <f t="shared" si="55"/>
        <v>Single-Family</v>
      </c>
      <c r="I626" s="97" t="str">
        <f t="shared" si="56"/>
        <v>N</v>
      </c>
      <c r="J626" s="97">
        <v>0.75</v>
      </c>
      <c r="K626" s="97">
        <v>0.91900000000000004</v>
      </c>
      <c r="L626" s="97">
        <v>6.0749999999999971E-2</v>
      </c>
      <c r="M626" s="93">
        <v>0</v>
      </c>
      <c r="N626" s="97"/>
    </row>
    <row r="627" spans="1:14">
      <c r="A627" t="s">
        <v>287</v>
      </c>
      <c r="B627" t="s">
        <v>199</v>
      </c>
      <c r="C627" t="s">
        <v>201</v>
      </c>
      <c r="D627" s="88">
        <f>IFERROR(IF(ISNUMBER(VLOOKUP($A627,PairList!$A$1:$C$104,2,0)),VLOOKUP($A627,PairList!$A$1:$C$104,2,0),INDEX('Feasibility Factor'!$D$5:$F$144,MATCH(VLOOKUP($A627,PairList!$A$1:$C$104,2,0),'Feasibility Factor'!$C$5:$C$144,0),MATCH($B627,'Feasibility Factor'!$D$3:$F$3,0))),"")</f>
        <v>0.75</v>
      </c>
      <c r="E627" s="88" t="str">
        <f>IFERROR(INDEX(ESShip!$C$2:$C$99,MATCH(VLOOKUP($A627,PairList!$A$1:$C$104,3,0),ESShip!$A$2:$A$99,0)),"")</f>
        <v/>
      </c>
      <c r="F627" s="88" t="str">
        <f t="shared" si="53"/>
        <v/>
      </c>
      <c r="G627" s="89" t="str">
        <f t="shared" si="54"/>
        <v>X</v>
      </c>
      <c r="H627" s="96" t="str">
        <f t="shared" si="55"/>
        <v>Multi-Family</v>
      </c>
      <c r="I627" s="97" t="str">
        <f t="shared" si="56"/>
        <v>N</v>
      </c>
      <c r="J627" s="97">
        <v>0.75</v>
      </c>
      <c r="K627" s="97">
        <v>0.91900000000000004</v>
      </c>
      <c r="L627" s="97">
        <v>6.0749999999999971E-2</v>
      </c>
      <c r="M627" s="93">
        <v>0</v>
      </c>
      <c r="N627" s="97"/>
    </row>
    <row r="628" spans="1:14">
      <c r="A628" t="s">
        <v>287</v>
      </c>
      <c r="B628" t="s">
        <v>316</v>
      </c>
      <c r="C628" t="s">
        <v>201</v>
      </c>
      <c r="D628" s="88">
        <f>IFERROR(IF(ISNUMBER(VLOOKUP($A628,PairList!$A$1:$C$104,2,0)),VLOOKUP($A628,PairList!$A$1:$C$104,2,0),INDEX('Feasibility Factor'!$D$5:$F$144,MATCH(VLOOKUP($A628,PairList!$A$1:$C$104,2,0),'Feasibility Factor'!$C$5:$C$144,0),MATCH($B628,'Feasibility Factor'!$D$3:$F$3,0))),"")</f>
        <v>0.75</v>
      </c>
      <c r="E628" s="88" t="str">
        <f>IFERROR(INDEX(ESShip!$C$2:$C$99,MATCH(VLOOKUP($A628,PairList!$A$1:$C$104,3,0),ESShip!$A$2:$A$99,0)),"")</f>
        <v/>
      </c>
      <c r="F628" s="88" t="str">
        <f t="shared" si="53"/>
        <v/>
      </c>
      <c r="G628" s="89" t="str">
        <f t="shared" si="54"/>
        <v>X</v>
      </c>
      <c r="H628" s="96" t="str">
        <f t="shared" si="55"/>
        <v>Manufactured Home</v>
      </c>
      <c r="I628" s="97" t="str">
        <f t="shared" si="56"/>
        <v>N</v>
      </c>
      <c r="J628" s="97">
        <v>0.75</v>
      </c>
      <c r="K628" s="97">
        <v>0.91900000000000004</v>
      </c>
      <c r="L628" s="97">
        <v>6.0749999999999971E-2</v>
      </c>
      <c r="M628" s="93">
        <v>0</v>
      </c>
      <c r="N628" s="97"/>
    </row>
    <row r="629" spans="1:14">
      <c r="A629" t="s">
        <v>287</v>
      </c>
      <c r="B629" t="s">
        <v>88</v>
      </c>
      <c r="C629" t="s">
        <v>279</v>
      </c>
      <c r="D629" s="88">
        <f>IFERROR(IF(ISNUMBER(VLOOKUP($A629,PairList!$A$1:$C$104,2,0)),VLOOKUP($A629,PairList!$A$1:$C$104,2,0),INDEX('Feasibility Factor'!$D$5:$F$144,MATCH(VLOOKUP($A629,PairList!$A$1:$C$104,2,0),'Feasibility Factor'!$C$5:$C$144,0),MATCH($B629,'Feasibility Factor'!$D$3:$F$3,0))),"")</f>
        <v>0.75</v>
      </c>
      <c r="E629" s="88" t="str">
        <f>IFERROR(INDEX(ESShip!$C$2:$C$99,MATCH(VLOOKUP($A629,PairList!$A$1:$C$104,3,0),ESShip!$A$2:$A$99,0)),"")</f>
        <v/>
      </c>
      <c r="F629" s="88" t="str">
        <f t="shared" si="53"/>
        <v/>
      </c>
      <c r="G629" s="89" t="str">
        <f t="shared" si="54"/>
        <v>X</v>
      </c>
      <c r="H629" s="96" t="str">
        <f t="shared" si="55"/>
        <v>Single-Family</v>
      </c>
      <c r="I629" s="97" t="str">
        <f t="shared" si="56"/>
        <v>E</v>
      </c>
      <c r="J629" s="97">
        <v>0.75</v>
      </c>
      <c r="K629" s="97">
        <v>0.94599999999999995</v>
      </c>
      <c r="L629" s="97">
        <v>4.0500000000000036E-2</v>
      </c>
      <c r="M629" s="93">
        <f>J629*0.0848079150187248</f>
        <v>6.3605936264043594E-2</v>
      </c>
      <c r="N629" s="97"/>
    </row>
    <row r="630" spans="1:14">
      <c r="A630" t="s">
        <v>287</v>
      </c>
      <c r="B630" t="s">
        <v>199</v>
      </c>
      <c r="C630" t="s">
        <v>279</v>
      </c>
      <c r="D630" s="88">
        <f>IFERROR(IF(ISNUMBER(VLOOKUP($A630,PairList!$A$1:$C$104,2,0)),VLOOKUP($A630,PairList!$A$1:$C$104,2,0),INDEX('Feasibility Factor'!$D$5:$F$144,MATCH(VLOOKUP($A630,PairList!$A$1:$C$104,2,0),'Feasibility Factor'!$C$5:$C$144,0),MATCH($B630,'Feasibility Factor'!$D$3:$F$3,0))),"")</f>
        <v>0.75</v>
      </c>
      <c r="E630" s="88" t="str">
        <f>IFERROR(INDEX(ESShip!$C$2:$C$99,MATCH(VLOOKUP($A630,PairList!$A$1:$C$104,3,0),ESShip!$A$2:$A$99,0)),"")</f>
        <v/>
      </c>
      <c r="F630" s="88" t="str">
        <f t="shared" si="53"/>
        <v/>
      </c>
      <c r="G630" s="89" t="str">
        <f t="shared" si="54"/>
        <v>X</v>
      </c>
      <c r="H630" s="96" t="str">
        <f t="shared" si="55"/>
        <v>Multi-Family</v>
      </c>
      <c r="I630" s="97" t="str">
        <f t="shared" si="56"/>
        <v>E</v>
      </c>
      <c r="J630" s="97">
        <v>0.75</v>
      </c>
      <c r="K630" s="97">
        <v>0.5</v>
      </c>
      <c r="L630" s="97">
        <v>0.375</v>
      </c>
      <c r="M630" s="93">
        <f>J630*0.0848079150187248</f>
        <v>6.3605936264043594E-2</v>
      </c>
      <c r="N630" s="97"/>
    </row>
    <row r="631" spans="1:14">
      <c r="A631" t="s">
        <v>287</v>
      </c>
      <c r="B631" t="s">
        <v>316</v>
      </c>
      <c r="C631" t="s">
        <v>279</v>
      </c>
      <c r="D631" s="88">
        <f>IFERROR(IF(ISNUMBER(VLOOKUP($A631,PairList!$A$1:$C$104,2,0)),VLOOKUP($A631,PairList!$A$1:$C$104,2,0),INDEX('Feasibility Factor'!$D$5:$F$144,MATCH(VLOOKUP($A631,PairList!$A$1:$C$104,2,0),'Feasibility Factor'!$C$5:$C$144,0),MATCH($B631,'Feasibility Factor'!$D$3:$F$3,0))),"")</f>
        <v>0.75</v>
      </c>
      <c r="E631" s="88" t="str">
        <f>IFERROR(INDEX(ESShip!$C$2:$C$99,MATCH(VLOOKUP($A631,PairList!$A$1:$C$104,3,0),ESShip!$A$2:$A$99,0)),"")</f>
        <v/>
      </c>
      <c r="F631" s="88" t="str">
        <f t="shared" si="53"/>
        <v/>
      </c>
      <c r="G631" s="89" t="str">
        <f t="shared" si="54"/>
        <v>X</v>
      </c>
      <c r="H631" s="96" t="str">
        <f t="shared" si="55"/>
        <v>Manufactured Home</v>
      </c>
      <c r="I631" s="97" t="str">
        <f t="shared" si="56"/>
        <v>E</v>
      </c>
      <c r="J631" s="97">
        <v>0.75</v>
      </c>
      <c r="K631" s="97">
        <v>0.5</v>
      </c>
      <c r="L631" s="97">
        <v>0.375</v>
      </c>
      <c r="M631" s="93">
        <f>J631*0.0848079150187248</f>
        <v>6.3605936264043594E-2</v>
      </c>
      <c r="N631" s="97"/>
    </row>
    <row r="632" spans="1:14">
      <c r="A632" t="s">
        <v>287</v>
      </c>
      <c r="B632" t="s">
        <v>88</v>
      </c>
      <c r="C632" t="s">
        <v>201</v>
      </c>
      <c r="D632" s="88">
        <f>IFERROR(IF(ISNUMBER(VLOOKUP($A632,PairList!$A$1:$C$104,2,0)),VLOOKUP($A632,PairList!$A$1:$C$104,2,0),INDEX('Feasibility Factor'!$D$5:$F$144,MATCH(VLOOKUP($A632,PairList!$A$1:$C$104,2,0),'Feasibility Factor'!$C$5:$C$144,0),MATCH($B632,'Feasibility Factor'!$D$3:$F$3,0))),"")</f>
        <v>0.75</v>
      </c>
      <c r="E632" s="88" t="str">
        <f>IFERROR(INDEX(ESShip!$C$2:$C$99,MATCH(VLOOKUP($A632,PairList!$A$1:$C$104,3,0),ESShip!$A$2:$A$99,0)),"")</f>
        <v/>
      </c>
      <c r="F632" s="88" t="str">
        <f t="shared" si="53"/>
        <v/>
      </c>
      <c r="G632" s="89" t="str">
        <f t="shared" si="54"/>
        <v>X</v>
      </c>
      <c r="H632" s="96" t="str">
        <f t="shared" si="55"/>
        <v>Single-Family</v>
      </c>
      <c r="I632" s="97" t="str">
        <f t="shared" si="56"/>
        <v>N</v>
      </c>
      <c r="J632" s="97">
        <v>0.75</v>
      </c>
      <c r="K632" s="97">
        <v>0.91900000000000004</v>
      </c>
      <c r="L632" s="97">
        <v>6.0749999999999971E-2</v>
      </c>
      <c r="M632" s="93">
        <v>0</v>
      </c>
      <c r="N632" s="97"/>
    </row>
    <row r="633" spans="1:14">
      <c r="A633" t="s">
        <v>287</v>
      </c>
      <c r="B633" t="s">
        <v>199</v>
      </c>
      <c r="C633" t="s">
        <v>201</v>
      </c>
      <c r="D633" s="88">
        <f>IFERROR(IF(ISNUMBER(VLOOKUP($A633,PairList!$A$1:$C$104,2,0)),VLOOKUP($A633,PairList!$A$1:$C$104,2,0),INDEX('Feasibility Factor'!$D$5:$F$144,MATCH(VLOOKUP($A633,PairList!$A$1:$C$104,2,0),'Feasibility Factor'!$C$5:$C$144,0),MATCH($B633,'Feasibility Factor'!$D$3:$F$3,0))),"")</f>
        <v>0.75</v>
      </c>
      <c r="E633" s="88" t="str">
        <f>IFERROR(INDEX(ESShip!$C$2:$C$99,MATCH(VLOOKUP($A633,PairList!$A$1:$C$104,3,0),ESShip!$A$2:$A$99,0)),"")</f>
        <v/>
      </c>
      <c r="F633" s="88" t="str">
        <f t="shared" si="53"/>
        <v/>
      </c>
      <c r="G633" s="89" t="str">
        <f t="shared" si="54"/>
        <v>X</v>
      </c>
      <c r="H633" s="96" t="str">
        <f t="shared" si="55"/>
        <v>Multi-Family</v>
      </c>
      <c r="I633" s="97" t="str">
        <f t="shared" si="56"/>
        <v>N</v>
      </c>
      <c r="J633" s="97">
        <v>0.75</v>
      </c>
      <c r="K633" s="97">
        <v>0.91900000000000004</v>
      </c>
      <c r="L633" s="97">
        <v>6.0749999999999971E-2</v>
      </c>
      <c r="M633" s="93">
        <v>0</v>
      </c>
      <c r="N633" s="97"/>
    </row>
    <row r="634" spans="1:14">
      <c r="A634" t="s">
        <v>287</v>
      </c>
      <c r="B634" t="s">
        <v>316</v>
      </c>
      <c r="C634" t="s">
        <v>201</v>
      </c>
      <c r="D634" s="88">
        <f>IFERROR(IF(ISNUMBER(VLOOKUP($A634,PairList!$A$1:$C$104,2,0)),VLOOKUP($A634,PairList!$A$1:$C$104,2,0),INDEX('Feasibility Factor'!$D$5:$F$144,MATCH(VLOOKUP($A634,PairList!$A$1:$C$104,2,0),'Feasibility Factor'!$C$5:$C$144,0),MATCH($B634,'Feasibility Factor'!$D$3:$F$3,0))),"")</f>
        <v>0.75</v>
      </c>
      <c r="E634" s="88" t="str">
        <f>IFERROR(INDEX(ESShip!$C$2:$C$99,MATCH(VLOOKUP($A634,PairList!$A$1:$C$104,3,0),ESShip!$A$2:$A$99,0)),"")</f>
        <v/>
      </c>
      <c r="F634" s="88" t="str">
        <f t="shared" si="53"/>
        <v/>
      </c>
      <c r="G634" s="89" t="str">
        <f t="shared" si="54"/>
        <v>X</v>
      </c>
      <c r="H634" s="96" t="str">
        <f t="shared" si="55"/>
        <v>Manufactured Home</v>
      </c>
      <c r="I634" s="97" t="str">
        <f t="shared" si="56"/>
        <v>N</v>
      </c>
      <c r="J634" s="97">
        <v>0.75</v>
      </c>
      <c r="K634" s="97">
        <v>0.91900000000000004</v>
      </c>
      <c r="L634" s="97">
        <v>6.0749999999999971E-2</v>
      </c>
      <c r="M634" s="93">
        <v>0</v>
      </c>
      <c r="N634" s="97"/>
    </row>
    <row r="635" spans="1:14">
      <c r="A635" t="s">
        <v>381</v>
      </c>
      <c r="B635" t="s">
        <v>88</v>
      </c>
      <c r="C635" t="s">
        <v>279</v>
      </c>
      <c r="D635" s="88">
        <f>IFERROR(IF(ISNUMBER(VLOOKUP($A635,PairList!$A$1:$C$104,2,0)),VLOOKUP($A635,PairList!$A$1:$C$104,2,0),INDEX('Feasibility Factor'!$D$5:$F$144,MATCH(VLOOKUP($A635,PairList!$A$1:$C$104,2,0),'Feasibility Factor'!$C$5:$C$144,0),MATCH($B635,'Feasibility Factor'!$D$3:$F$3,0))),"")</f>
        <v>0.75</v>
      </c>
      <c r="E635" s="88" t="str">
        <f>IFERROR(INDEX(ESShip!$C$2:$C$99,MATCH(VLOOKUP($A635,PairList!$A$1:$C$104,3,0),ESShip!$A$2:$A$99,0)),"")</f>
        <v/>
      </c>
      <c r="F635" s="88" t="str">
        <f t="shared" si="53"/>
        <v/>
      </c>
      <c r="G635" s="89" t="str">
        <f t="shared" si="54"/>
        <v>X</v>
      </c>
      <c r="H635" s="96" t="str">
        <f t="shared" si="55"/>
        <v>Single-Family</v>
      </c>
      <c r="I635" s="97" t="str">
        <f t="shared" si="56"/>
        <v>E</v>
      </c>
      <c r="J635" s="97">
        <v>0.75</v>
      </c>
      <c r="K635" s="97">
        <v>0.99909999999999999</v>
      </c>
      <c r="L635" s="97">
        <v>6.7500000000000893E-4</v>
      </c>
      <c r="M635" s="93">
        <f>J635*0.216680799867142</f>
        <v>0.16251059990035649</v>
      </c>
      <c r="N635" s="97"/>
    </row>
    <row r="636" spans="1:14">
      <c r="A636" t="s">
        <v>381</v>
      </c>
      <c r="B636" t="s">
        <v>199</v>
      </c>
      <c r="C636" t="s">
        <v>279</v>
      </c>
      <c r="D636" s="88">
        <f>IFERROR(IF(ISNUMBER(VLOOKUP($A636,PairList!$A$1:$C$104,2,0)),VLOOKUP($A636,PairList!$A$1:$C$104,2,0),INDEX('Feasibility Factor'!$D$5:$F$144,MATCH(VLOOKUP($A636,PairList!$A$1:$C$104,2,0),'Feasibility Factor'!$C$5:$C$144,0),MATCH($B636,'Feasibility Factor'!$D$3:$F$3,0))),"")</f>
        <v>0.75</v>
      </c>
      <c r="E636" s="88" t="str">
        <f>IFERROR(INDEX(ESShip!$C$2:$C$99,MATCH(VLOOKUP($A636,PairList!$A$1:$C$104,3,0),ESShip!$A$2:$A$99,0)),"")</f>
        <v/>
      </c>
      <c r="F636" s="88" t="str">
        <f t="shared" si="53"/>
        <v/>
      </c>
      <c r="G636" s="89" t="str">
        <f t="shared" si="54"/>
        <v>X</v>
      </c>
      <c r="H636" s="96" t="str">
        <f t="shared" si="55"/>
        <v>Multi-Family</v>
      </c>
      <c r="I636" s="97" t="str">
        <f t="shared" si="56"/>
        <v>E</v>
      </c>
      <c r="J636" s="97">
        <v>0.75</v>
      </c>
      <c r="K636" s="97">
        <v>0.95</v>
      </c>
      <c r="L636" s="97">
        <v>3.7500000000000033E-2</v>
      </c>
      <c r="M636" s="93">
        <f>J636*0.216680799867142</f>
        <v>0.16251059990035649</v>
      </c>
      <c r="N636" s="97"/>
    </row>
    <row r="637" spans="1:14">
      <c r="A637" t="s">
        <v>381</v>
      </c>
      <c r="B637" t="s">
        <v>316</v>
      </c>
      <c r="C637" t="s">
        <v>279</v>
      </c>
      <c r="D637" s="88">
        <f>IFERROR(IF(ISNUMBER(VLOOKUP($A637,PairList!$A$1:$C$104,2,0)),VLOOKUP($A637,PairList!$A$1:$C$104,2,0),INDEX('Feasibility Factor'!$D$5:$F$144,MATCH(VLOOKUP($A637,PairList!$A$1:$C$104,2,0),'Feasibility Factor'!$C$5:$C$144,0),MATCH($B637,'Feasibility Factor'!$D$3:$F$3,0))),"")</f>
        <v>0.75</v>
      </c>
      <c r="E637" s="88" t="str">
        <f>IFERROR(INDEX(ESShip!$C$2:$C$99,MATCH(VLOOKUP($A637,PairList!$A$1:$C$104,3,0),ESShip!$A$2:$A$99,0)),"")</f>
        <v/>
      </c>
      <c r="F637" s="88" t="str">
        <f t="shared" si="53"/>
        <v/>
      </c>
      <c r="G637" s="89" t="str">
        <f t="shared" si="54"/>
        <v>X</v>
      </c>
      <c r="H637" s="96" t="str">
        <f t="shared" si="55"/>
        <v>Manufactured Home</v>
      </c>
      <c r="I637" s="97" t="str">
        <f t="shared" si="56"/>
        <v>E</v>
      </c>
      <c r="J637" s="97">
        <v>0.75</v>
      </c>
      <c r="K637" s="97">
        <v>0.95</v>
      </c>
      <c r="L637" s="97">
        <v>3.7500000000000033E-2</v>
      </c>
      <c r="M637" s="93">
        <f>J637*0.216680799867142</f>
        <v>0.16251059990035649</v>
      </c>
      <c r="N637" s="97"/>
    </row>
    <row r="638" spans="1:14">
      <c r="A638" t="s">
        <v>381</v>
      </c>
      <c r="B638" t="s">
        <v>88</v>
      </c>
      <c r="C638" t="s">
        <v>201</v>
      </c>
      <c r="D638" s="88">
        <f>IFERROR(IF(ISNUMBER(VLOOKUP($A638,PairList!$A$1:$C$104,2,0)),VLOOKUP($A638,PairList!$A$1:$C$104,2,0),INDEX('Feasibility Factor'!$D$5:$F$144,MATCH(VLOOKUP($A638,PairList!$A$1:$C$104,2,0),'Feasibility Factor'!$C$5:$C$144,0),MATCH($B638,'Feasibility Factor'!$D$3:$F$3,0))),"")</f>
        <v>0.75</v>
      </c>
      <c r="E638" s="88" t="str">
        <f>IFERROR(INDEX(ESShip!$C$2:$C$99,MATCH(VLOOKUP($A638,PairList!$A$1:$C$104,3,0),ESShip!$A$2:$A$99,0)),"")</f>
        <v/>
      </c>
      <c r="F638" s="88" t="str">
        <f t="shared" si="53"/>
        <v/>
      </c>
      <c r="G638" s="89" t="str">
        <f t="shared" si="54"/>
        <v>X</v>
      </c>
      <c r="H638" s="96" t="str">
        <f t="shared" si="55"/>
        <v>Single-Family</v>
      </c>
      <c r="I638" s="97" t="str">
        <f t="shared" si="56"/>
        <v>N</v>
      </c>
      <c r="J638" s="97">
        <v>0.75</v>
      </c>
      <c r="K638" s="97">
        <v>0.99865000000000004</v>
      </c>
      <c r="L638" s="97">
        <v>1.0124999999999718E-3</v>
      </c>
      <c r="M638" s="93">
        <v>0</v>
      </c>
      <c r="N638" s="97"/>
    </row>
    <row r="639" spans="1:14">
      <c r="A639" t="s">
        <v>381</v>
      </c>
      <c r="B639" t="s">
        <v>199</v>
      </c>
      <c r="C639" t="s">
        <v>201</v>
      </c>
      <c r="D639" s="88">
        <f>IFERROR(IF(ISNUMBER(VLOOKUP($A639,PairList!$A$1:$C$104,2,0)),VLOOKUP($A639,PairList!$A$1:$C$104,2,0),INDEX('Feasibility Factor'!$D$5:$F$144,MATCH(VLOOKUP($A639,PairList!$A$1:$C$104,2,0),'Feasibility Factor'!$C$5:$C$144,0),MATCH($B639,'Feasibility Factor'!$D$3:$F$3,0))),"")</f>
        <v>0.75</v>
      </c>
      <c r="E639" s="88" t="str">
        <f>IFERROR(INDEX(ESShip!$C$2:$C$99,MATCH(VLOOKUP($A639,PairList!$A$1:$C$104,3,0),ESShip!$A$2:$A$99,0)),"")</f>
        <v/>
      </c>
      <c r="F639" s="88" t="str">
        <f t="shared" si="53"/>
        <v/>
      </c>
      <c r="G639" s="89" t="str">
        <f t="shared" si="54"/>
        <v>X</v>
      </c>
      <c r="H639" s="96" t="str">
        <f t="shared" si="55"/>
        <v>Multi-Family</v>
      </c>
      <c r="I639" s="97" t="str">
        <f t="shared" si="56"/>
        <v>N</v>
      </c>
      <c r="J639" s="97">
        <v>0.75</v>
      </c>
      <c r="K639" s="97">
        <v>0.99865000000000004</v>
      </c>
      <c r="L639" s="97">
        <v>1.0124999999999718E-3</v>
      </c>
      <c r="M639" s="93">
        <v>0</v>
      </c>
      <c r="N639" s="97"/>
    </row>
    <row r="640" spans="1:14">
      <c r="A640" t="s">
        <v>381</v>
      </c>
      <c r="B640" t="s">
        <v>316</v>
      </c>
      <c r="C640" t="s">
        <v>201</v>
      </c>
      <c r="D640" s="88">
        <f>IFERROR(IF(ISNUMBER(VLOOKUP($A640,PairList!$A$1:$C$104,2,0)),VLOOKUP($A640,PairList!$A$1:$C$104,2,0),INDEX('Feasibility Factor'!$D$5:$F$144,MATCH(VLOOKUP($A640,PairList!$A$1:$C$104,2,0),'Feasibility Factor'!$C$5:$C$144,0),MATCH($B640,'Feasibility Factor'!$D$3:$F$3,0))),"")</f>
        <v>0.75</v>
      </c>
      <c r="E640" s="88" t="str">
        <f>IFERROR(INDEX(ESShip!$C$2:$C$99,MATCH(VLOOKUP($A640,PairList!$A$1:$C$104,3,0),ESShip!$A$2:$A$99,0)),"")</f>
        <v/>
      </c>
      <c r="F640" s="88" t="str">
        <f t="shared" si="53"/>
        <v/>
      </c>
      <c r="G640" s="89" t="str">
        <f t="shared" si="54"/>
        <v>X</v>
      </c>
      <c r="H640" s="96" t="str">
        <f t="shared" si="55"/>
        <v>Manufactured Home</v>
      </c>
      <c r="I640" s="97" t="str">
        <f t="shared" si="56"/>
        <v>N</v>
      </c>
      <c r="J640" s="97">
        <v>0.75</v>
      </c>
      <c r="K640" s="97">
        <v>0.99865000000000004</v>
      </c>
      <c r="L640" s="97">
        <v>1.0124999999999718E-3</v>
      </c>
      <c r="M640" s="93">
        <v>0</v>
      </c>
      <c r="N640" s="97"/>
    </row>
    <row r="641" spans="1:14">
      <c r="A641" t="s">
        <v>381</v>
      </c>
      <c r="B641" t="s">
        <v>88</v>
      </c>
      <c r="C641" t="s">
        <v>279</v>
      </c>
      <c r="D641" s="88">
        <f>IFERROR(IF(ISNUMBER(VLOOKUP($A641,PairList!$A$1:$C$104,2,0)),VLOOKUP($A641,PairList!$A$1:$C$104,2,0),INDEX('Feasibility Factor'!$D$5:$F$144,MATCH(VLOOKUP($A641,PairList!$A$1:$C$104,2,0),'Feasibility Factor'!$C$5:$C$144,0),MATCH($B641,'Feasibility Factor'!$D$3:$F$3,0))),"")</f>
        <v>0.75</v>
      </c>
      <c r="E641" s="88" t="str">
        <f>IFERROR(INDEX(ESShip!$C$2:$C$99,MATCH(VLOOKUP($A641,PairList!$A$1:$C$104,3,0),ESShip!$A$2:$A$99,0)),"")</f>
        <v/>
      </c>
      <c r="F641" s="88" t="str">
        <f t="shared" si="53"/>
        <v/>
      </c>
      <c r="G641" s="89" t="str">
        <f t="shared" si="54"/>
        <v>X</v>
      </c>
      <c r="H641" s="96" t="str">
        <f t="shared" si="55"/>
        <v>Single-Family</v>
      </c>
      <c r="I641" s="97" t="str">
        <f t="shared" si="56"/>
        <v>E</v>
      </c>
      <c r="J641" s="97">
        <v>0.75</v>
      </c>
      <c r="K641" s="97">
        <v>0.99909999999999999</v>
      </c>
      <c r="L641" s="97">
        <v>6.7500000000000893E-4</v>
      </c>
      <c r="M641" s="93">
        <f>J641*0.216680799867142</f>
        <v>0.16251059990035649</v>
      </c>
      <c r="N641" s="97"/>
    </row>
    <row r="642" spans="1:14">
      <c r="A642" t="s">
        <v>381</v>
      </c>
      <c r="B642" t="s">
        <v>199</v>
      </c>
      <c r="C642" t="s">
        <v>279</v>
      </c>
      <c r="D642" s="88">
        <f>IFERROR(IF(ISNUMBER(VLOOKUP($A642,PairList!$A$1:$C$104,2,0)),VLOOKUP($A642,PairList!$A$1:$C$104,2,0),INDEX('Feasibility Factor'!$D$5:$F$144,MATCH(VLOOKUP($A642,PairList!$A$1:$C$104,2,0),'Feasibility Factor'!$C$5:$C$144,0),MATCH($B642,'Feasibility Factor'!$D$3:$F$3,0))),"")</f>
        <v>0.75</v>
      </c>
      <c r="E642" s="88" t="str">
        <f>IFERROR(INDEX(ESShip!$C$2:$C$99,MATCH(VLOOKUP($A642,PairList!$A$1:$C$104,3,0),ESShip!$A$2:$A$99,0)),"")</f>
        <v/>
      </c>
      <c r="F642" s="88" t="str">
        <f t="shared" si="53"/>
        <v/>
      </c>
      <c r="G642" s="89" t="str">
        <f t="shared" si="54"/>
        <v>X</v>
      </c>
      <c r="H642" s="96" t="str">
        <f t="shared" si="55"/>
        <v>Multi-Family</v>
      </c>
      <c r="I642" s="97" t="str">
        <f t="shared" si="56"/>
        <v>E</v>
      </c>
      <c r="J642" s="97">
        <v>0.75</v>
      </c>
      <c r="K642" s="97">
        <v>0.95</v>
      </c>
      <c r="L642" s="97">
        <v>3.7500000000000033E-2</v>
      </c>
      <c r="M642" s="93">
        <f>J642*0.216680799867142</f>
        <v>0.16251059990035649</v>
      </c>
      <c r="N642" s="97"/>
    </row>
    <row r="643" spans="1:14">
      <c r="A643" t="s">
        <v>381</v>
      </c>
      <c r="B643" t="s">
        <v>316</v>
      </c>
      <c r="C643" t="s">
        <v>279</v>
      </c>
      <c r="D643" s="88">
        <f>IFERROR(IF(ISNUMBER(VLOOKUP($A643,PairList!$A$1:$C$104,2,0)),VLOOKUP($A643,PairList!$A$1:$C$104,2,0),INDEX('Feasibility Factor'!$D$5:$F$144,MATCH(VLOOKUP($A643,PairList!$A$1:$C$104,2,0),'Feasibility Factor'!$C$5:$C$144,0),MATCH($B643,'Feasibility Factor'!$D$3:$F$3,0))),"")</f>
        <v>0.75</v>
      </c>
      <c r="E643" s="88" t="str">
        <f>IFERROR(INDEX(ESShip!$C$2:$C$99,MATCH(VLOOKUP($A643,PairList!$A$1:$C$104,3,0),ESShip!$A$2:$A$99,0)),"")</f>
        <v/>
      </c>
      <c r="F643" s="88" t="str">
        <f t="shared" ref="F643:F706" si="58">IFERROR($D643*(1-$E643),"")</f>
        <v/>
      </c>
      <c r="G643" s="89" t="str">
        <f t="shared" ref="G643:G706" si="59">IF($A643&lt;&gt;"",IF($F643="","X",""),"")</f>
        <v>X</v>
      </c>
      <c r="H643" s="96" t="str">
        <f t="shared" ref="H643:H706" si="60">IF($B643="Single Family","Single-Family",$B643)</f>
        <v>Manufactured Home</v>
      </c>
      <c r="I643" s="97" t="str">
        <f t="shared" ref="I643:I706" si="61">IF(LEFT($C643,1)="T","B",LEFT($C643,1))</f>
        <v>E</v>
      </c>
      <c r="J643" s="97">
        <v>0.75</v>
      </c>
      <c r="K643" s="97">
        <v>0.95</v>
      </c>
      <c r="L643" s="97">
        <v>3.7500000000000033E-2</v>
      </c>
      <c r="M643" s="93">
        <f>J643*0.216680799867142</f>
        <v>0.16251059990035649</v>
      </c>
      <c r="N643" s="97"/>
    </row>
    <row r="644" spans="1:14">
      <c r="A644" t="s">
        <v>381</v>
      </c>
      <c r="B644" t="s">
        <v>88</v>
      </c>
      <c r="C644" t="s">
        <v>201</v>
      </c>
      <c r="D644" s="88">
        <f>IFERROR(IF(ISNUMBER(VLOOKUP($A644,PairList!$A$1:$C$104,2,0)),VLOOKUP($A644,PairList!$A$1:$C$104,2,0),INDEX('Feasibility Factor'!$D$5:$F$144,MATCH(VLOOKUP($A644,PairList!$A$1:$C$104,2,0),'Feasibility Factor'!$C$5:$C$144,0),MATCH($B644,'Feasibility Factor'!$D$3:$F$3,0))),"")</f>
        <v>0.75</v>
      </c>
      <c r="E644" s="88" t="str">
        <f>IFERROR(INDEX(ESShip!$C$2:$C$99,MATCH(VLOOKUP($A644,PairList!$A$1:$C$104,3,0),ESShip!$A$2:$A$99,0)),"")</f>
        <v/>
      </c>
      <c r="F644" s="88" t="str">
        <f t="shared" si="58"/>
        <v/>
      </c>
      <c r="G644" s="89" t="str">
        <f t="shared" si="59"/>
        <v>X</v>
      </c>
      <c r="H644" s="96" t="str">
        <f t="shared" si="60"/>
        <v>Single-Family</v>
      </c>
      <c r="I644" s="97" t="str">
        <f t="shared" si="61"/>
        <v>N</v>
      </c>
      <c r="J644" s="97">
        <v>0.75</v>
      </c>
      <c r="K644" s="97">
        <v>0.99865000000000004</v>
      </c>
      <c r="L644" s="97">
        <v>1.0124999999999718E-3</v>
      </c>
      <c r="M644" s="93">
        <v>0</v>
      </c>
      <c r="N644" s="97"/>
    </row>
    <row r="645" spans="1:14">
      <c r="A645" t="s">
        <v>381</v>
      </c>
      <c r="B645" t="s">
        <v>199</v>
      </c>
      <c r="C645" t="s">
        <v>201</v>
      </c>
      <c r="D645" s="88">
        <f>IFERROR(IF(ISNUMBER(VLOOKUP($A645,PairList!$A$1:$C$104,2,0)),VLOOKUP($A645,PairList!$A$1:$C$104,2,0),INDEX('Feasibility Factor'!$D$5:$F$144,MATCH(VLOOKUP($A645,PairList!$A$1:$C$104,2,0),'Feasibility Factor'!$C$5:$C$144,0),MATCH($B645,'Feasibility Factor'!$D$3:$F$3,0))),"")</f>
        <v>0.75</v>
      </c>
      <c r="E645" s="88" t="str">
        <f>IFERROR(INDEX(ESShip!$C$2:$C$99,MATCH(VLOOKUP($A645,PairList!$A$1:$C$104,3,0),ESShip!$A$2:$A$99,0)),"")</f>
        <v/>
      </c>
      <c r="F645" s="88" t="str">
        <f t="shared" si="58"/>
        <v/>
      </c>
      <c r="G645" s="89" t="str">
        <f t="shared" si="59"/>
        <v>X</v>
      </c>
      <c r="H645" s="96" t="str">
        <f t="shared" si="60"/>
        <v>Multi-Family</v>
      </c>
      <c r="I645" s="97" t="str">
        <f t="shared" si="61"/>
        <v>N</v>
      </c>
      <c r="J645" s="97">
        <v>0.75</v>
      </c>
      <c r="K645" s="97">
        <v>0.99865000000000004</v>
      </c>
      <c r="L645" s="97">
        <v>1.0124999999999718E-3</v>
      </c>
      <c r="M645" s="93">
        <v>0</v>
      </c>
      <c r="N645" s="97"/>
    </row>
    <row r="646" spans="1:14">
      <c r="A646" t="s">
        <v>381</v>
      </c>
      <c r="B646" t="s">
        <v>316</v>
      </c>
      <c r="C646" t="s">
        <v>201</v>
      </c>
      <c r="D646" s="88">
        <f>IFERROR(IF(ISNUMBER(VLOOKUP($A646,PairList!$A$1:$C$104,2,0)),VLOOKUP($A646,PairList!$A$1:$C$104,2,0),INDEX('Feasibility Factor'!$D$5:$F$144,MATCH(VLOOKUP($A646,PairList!$A$1:$C$104,2,0),'Feasibility Factor'!$C$5:$C$144,0),MATCH($B646,'Feasibility Factor'!$D$3:$F$3,0))),"")</f>
        <v>0.75</v>
      </c>
      <c r="E646" s="88" t="str">
        <f>IFERROR(INDEX(ESShip!$C$2:$C$99,MATCH(VLOOKUP($A646,PairList!$A$1:$C$104,3,0),ESShip!$A$2:$A$99,0)),"")</f>
        <v/>
      </c>
      <c r="F646" s="88" t="str">
        <f t="shared" si="58"/>
        <v/>
      </c>
      <c r="G646" s="89" t="str">
        <f t="shared" si="59"/>
        <v>X</v>
      </c>
      <c r="H646" s="96" t="str">
        <f t="shared" si="60"/>
        <v>Manufactured Home</v>
      </c>
      <c r="I646" s="97" t="str">
        <f t="shared" si="61"/>
        <v>N</v>
      </c>
      <c r="J646" s="97">
        <v>0.75</v>
      </c>
      <c r="K646" s="97">
        <v>0.99865000000000004</v>
      </c>
      <c r="L646" s="97">
        <v>1.0124999999999718E-3</v>
      </c>
      <c r="M646" s="93">
        <v>0</v>
      </c>
      <c r="N646" s="97"/>
    </row>
    <row r="647" spans="1:14">
      <c r="A647" t="s">
        <v>288</v>
      </c>
      <c r="B647" t="s">
        <v>88</v>
      </c>
      <c r="C647" t="s">
        <v>279</v>
      </c>
      <c r="D647" s="88">
        <f>IFERROR(IF(ISNUMBER(VLOOKUP($A647,PairList!$A$1:$C$104,2,0)),VLOOKUP($A647,PairList!$A$1:$C$104,2,0),INDEX('Feasibility Factor'!$D$5:$F$144,MATCH(VLOOKUP($A647,PairList!$A$1:$C$104,2,0),'Feasibility Factor'!$C$5:$C$144,0),MATCH($B647,'Feasibility Factor'!$D$3:$F$3,0))),"")</f>
        <v>0.8</v>
      </c>
      <c r="E647" s="88" t="str">
        <f>IFERROR(INDEX(ESShip!$C$2:$C$99,MATCH(VLOOKUP($A647,PairList!$A$1:$C$104,3,0),ESShip!$A$2:$A$99,0)),"")</f>
        <v/>
      </c>
      <c r="F647" s="88" t="str">
        <f t="shared" si="58"/>
        <v/>
      </c>
      <c r="G647" s="89" t="str">
        <f t="shared" si="59"/>
        <v>X</v>
      </c>
      <c r="H647" s="96" t="str">
        <f t="shared" si="60"/>
        <v>Single-Family</v>
      </c>
      <c r="I647" s="97" t="str">
        <f t="shared" si="61"/>
        <v>E</v>
      </c>
      <c r="J647" s="97">
        <v>0.8</v>
      </c>
      <c r="K647" s="97">
        <v>0.82150000000000001</v>
      </c>
      <c r="L647" s="97">
        <v>0.14280000000000001</v>
      </c>
      <c r="M647" s="93">
        <f>J647*0.487983692545449</f>
        <v>0.3903869540363592</v>
      </c>
      <c r="N647" s="97"/>
    </row>
    <row r="648" spans="1:14">
      <c r="A648" t="s">
        <v>288</v>
      </c>
      <c r="B648" t="s">
        <v>199</v>
      </c>
      <c r="C648" t="s">
        <v>279</v>
      </c>
      <c r="D648" s="88">
        <f>IFERROR(IF(ISNUMBER(VLOOKUP($A648,PairList!$A$1:$C$104,2,0)),VLOOKUP($A648,PairList!$A$1:$C$104,2,0),INDEX('Feasibility Factor'!$D$5:$F$144,MATCH(VLOOKUP($A648,PairList!$A$1:$C$104,2,0),'Feasibility Factor'!$C$5:$C$144,0),MATCH($B648,'Feasibility Factor'!$D$3:$F$3,0))),"")</f>
        <v>0.8</v>
      </c>
      <c r="E648" s="88" t="str">
        <f>IFERROR(INDEX(ESShip!$C$2:$C$99,MATCH(VLOOKUP($A648,PairList!$A$1:$C$104,3,0),ESShip!$A$2:$A$99,0)),"")</f>
        <v/>
      </c>
      <c r="F648" s="88" t="str">
        <f t="shared" si="58"/>
        <v/>
      </c>
      <c r="G648" s="89" t="str">
        <f t="shared" si="59"/>
        <v>X</v>
      </c>
      <c r="H648" s="96" t="str">
        <f t="shared" si="60"/>
        <v>Multi-Family</v>
      </c>
      <c r="I648" s="97" t="str">
        <f t="shared" si="61"/>
        <v>E</v>
      </c>
      <c r="J648" s="97">
        <v>0.8</v>
      </c>
      <c r="K648" s="97">
        <v>0.3</v>
      </c>
      <c r="L648" s="97">
        <v>0.55999999999999994</v>
      </c>
      <c r="M648" s="93">
        <f>J648*0.487983692545449</f>
        <v>0.3903869540363592</v>
      </c>
      <c r="N648" s="97"/>
    </row>
    <row r="649" spans="1:14">
      <c r="A649" t="s">
        <v>288</v>
      </c>
      <c r="B649" t="s">
        <v>316</v>
      </c>
      <c r="C649" t="s">
        <v>279</v>
      </c>
      <c r="D649" s="88">
        <f>IFERROR(IF(ISNUMBER(VLOOKUP($A649,PairList!$A$1:$C$104,2,0)),VLOOKUP($A649,PairList!$A$1:$C$104,2,0),INDEX('Feasibility Factor'!$D$5:$F$144,MATCH(VLOOKUP($A649,PairList!$A$1:$C$104,2,0),'Feasibility Factor'!$C$5:$C$144,0),MATCH($B649,'Feasibility Factor'!$D$3:$F$3,0))),"")</f>
        <v>0.8</v>
      </c>
      <c r="E649" s="88" t="str">
        <f>IFERROR(INDEX(ESShip!$C$2:$C$99,MATCH(VLOOKUP($A649,PairList!$A$1:$C$104,3,0),ESShip!$A$2:$A$99,0)),"")</f>
        <v/>
      </c>
      <c r="F649" s="88" t="str">
        <f t="shared" si="58"/>
        <v/>
      </c>
      <c r="G649" s="89" t="str">
        <f t="shared" si="59"/>
        <v>X</v>
      </c>
      <c r="H649" s="96" t="str">
        <f t="shared" si="60"/>
        <v>Manufactured Home</v>
      </c>
      <c r="I649" s="97" t="str">
        <f t="shared" si="61"/>
        <v>E</v>
      </c>
      <c r="J649" s="97">
        <v>0.8</v>
      </c>
      <c r="K649" s="97">
        <v>0.3</v>
      </c>
      <c r="L649" s="97">
        <v>0.55999999999999994</v>
      </c>
      <c r="M649" s="93">
        <f>J649*0.487983692545449</f>
        <v>0.3903869540363592</v>
      </c>
      <c r="N649" s="97"/>
    </row>
    <row r="650" spans="1:14">
      <c r="A650" t="s">
        <v>288</v>
      </c>
      <c r="B650" t="s">
        <v>88</v>
      </c>
      <c r="C650" t="s">
        <v>201</v>
      </c>
      <c r="D650" s="88">
        <f>IFERROR(IF(ISNUMBER(VLOOKUP($A650,PairList!$A$1:$C$104,2,0)),VLOOKUP($A650,PairList!$A$1:$C$104,2,0),INDEX('Feasibility Factor'!$D$5:$F$144,MATCH(VLOOKUP($A650,PairList!$A$1:$C$104,2,0),'Feasibility Factor'!$C$5:$C$144,0),MATCH($B650,'Feasibility Factor'!$D$3:$F$3,0))),"")</f>
        <v>0.8</v>
      </c>
      <c r="E650" s="88" t="str">
        <f>IFERROR(INDEX(ESShip!$C$2:$C$99,MATCH(VLOOKUP($A650,PairList!$A$1:$C$104,3,0),ESShip!$A$2:$A$99,0)),"")</f>
        <v/>
      </c>
      <c r="F650" s="88" t="str">
        <f t="shared" si="58"/>
        <v/>
      </c>
      <c r="G650" s="89" t="str">
        <f t="shared" si="59"/>
        <v>X</v>
      </c>
      <c r="H650" s="96" t="str">
        <f t="shared" si="60"/>
        <v>Single-Family</v>
      </c>
      <c r="I650" s="97" t="str">
        <f t="shared" si="61"/>
        <v>N</v>
      </c>
      <c r="J650" s="97">
        <v>0.8</v>
      </c>
      <c r="K650" s="97">
        <v>0.55374999999999996</v>
      </c>
      <c r="L650" s="97">
        <v>0.35700000000000004</v>
      </c>
      <c r="M650" s="93">
        <f>J650*100%</f>
        <v>0.8</v>
      </c>
      <c r="N650" s="97"/>
    </row>
    <row r="651" spans="1:14">
      <c r="A651" t="s">
        <v>288</v>
      </c>
      <c r="B651" t="s">
        <v>199</v>
      </c>
      <c r="C651" t="s">
        <v>201</v>
      </c>
      <c r="D651" s="88">
        <f>IFERROR(IF(ISNUMBER(VLOOKUP($A651,PairList!$A$1:$C$104,2,0)),VLOOKUP($A651,PairList!$A$1:$C$104,2,0),INDEX('Feasibility Factor'!$D$5:$F$144,MATCH(VLOOKUP($A651,PairList!$A$1:$C$104,2,0),'Feasibility Factor'!$C$5:$C$144,0),MATCH($B651,'Feasibility Factor'!$D$3:$F$3,0))),"")</f>
        <v>0.8</v>
      </c>
      <c r="E651" s="88" t="str">
        <f>IFERROR(INDEX(ESShip!$C$2:$C$99,MATCH(VLOOKUP($A651,PairList!$A$1:$C$104,3,0),ESShip!$A$2:$A$99,0)),"")</f>
        <v/>
      </c>
      <c r="F651" s="88" t="str">
        <f t="shared" si="58"/>
        <v/>
      </c>
      <c r="G651" s="89" t="str">
        <f t="shared" si="59"/>
        <v>X</v>
      </c>
      <c r="H651" s="96" t="str">
        <f t="shared" si="60"/>
        <v>Multi-Family</v>
      </c>
      <c r="I651" s="97" t="str">
        <f t="shared" si="61"/>
        <v>N</v>
      </c>
      <c r="J651" s="97">
        <v>0.8</v>
      </c>
      <c r="K651" s="97">
        <v>0.3</v>
      </c>
      <c r="L651" s="97">
        <v>0.55999999999999994</v>
      </c>
      <c r="M651" s="93">
        <f>J651*100%</f>
        <v>0.8</v>
      </c>
      <c r="N651" s="97"/>
    </row>
    <row r="652" spans="1:14">
      <c r="A652" t="s">
        <v>288</v>
      </c>
      <c r="B652" t="s">
        <v>316</v>
      </c>
      <c r="C652" t="s">
        <v>201</v>
      </c>
      <c r="D652" s="88">
        <f>IFERROR(IF(ISNUMBER(VLOOKUP($A652,PairList!$A$1:$C$104,2,0)),VLOOKUP($A652,PairList!$A$1:$C$104,2,0),INDEX('Feasibility Factor'!$D$5:$F$144,MATCH(VLOOKUP($A652,PairList!$A$1:$C$104,2,0),'Feasibility Factor'!$C$5:$C$144,0),MATCH($B652,'Feasibility Factor'!$D$3:$F$3,0))),"")</f>
        <v>0.8</v>
      </c>
      <c r="E652" s="88" t="str">
        <f>IFERROR(INDEX(ESShip!$C$2:$C$99,MATCH(VLOOKUP($A652,PairList!$A$1:$C$104,3,0),ESShip!$A$2:$A$99,0)),"")</f>
        <v/>
      </c>
      <c r="F652" s="88" t="str">
        <f t="shared" si="58"/>
        <v/>
      </c>
      <c r="G652" s="89" t="str">
        <f t="shared" si="59"/>
        <v>X</v>
      </c>
      <c r="H652" s="96" t="str">
        <f t="shared" si="60"/>
        <v>Manufactured Home</v>
      </c>
      <c r="I652" s="97" t="str">
        <f t="shared" si="61"/>
        <v>N</v>
      </c>
      <c r="J652" s="97">
        <v>0.8</v>
      </c>
      <c r="K652" s="97">
        <v>0.3</v>
      </c>
      <c r="L652" s="97">
        <v>0.55999999999999994</v>
      </c>
      <c r="M652" s="93">
        <f>J652*100%</f>
        <v>0.8</v>
      </c>
      <c r="N652" s="97"/>
    </row>
    <row r="653" spans="1:14">
      <c r="A653" t="s">
        <v>288</v>
      </c>
      <c r="B653" t="s">
        <v>88</v>
      </c>
      <c r="C653" t="s">
        <v>279</v>
      </c>
      <c r="D653" s="88">
        <f>IFERROR(IF(ISNUMBER(VLOOKUP($A653,PairList!$A$1:$C$104,2,0)),VLOOKUP($A653,PairList!$A$1:$C$104,2,0),INDEX('Feasibility Factor'!$D$5:$F$144,MATCH(VLOOKUP($A653,PairList!$A$1:$C$104,2,0),'Feasibility Factor'!$C$5:$C$144,0),MATCH($B653,'Feasibility Factor'!$D$3:$F$3,0))),"")</f>
        <v>0.8</v>
      </c>
      <c r="E653" s="88" t="str">
        <f>IFERROR(INDEX(ESShip!$C$2:$C$99,MATCH(VLOOKUP($A653,PairList!$A$1:$C$104,3,0),ESShip!$A$2:$A$99,0)),"")</f>
        <v/>
      </c>
      <c r="F653" s="88" t="str">
        <f t="shared" si="58"/>
        <v/>
      </c>
      <c r="G653" s="89" t="str">
        <f t="shared" si="59"/>
        <v>X</v>
      </c>
      <c r="H653" s="96" t="str">
        <f t="shared" si="60"/>
        <v>Single-Family</v>
      </c>
      <c r="I653" s="97" t="str">
        <f t="shared" si="61"/>
        <v>E</v>
      </c>
      <c r="J653" s="97">
        <v>0.8</v>
      </c>
      <c r="K653" s="97">
        <v>0.82150000000000001</v>
      </c>
      <c r="L653" s="97">
        <v>0.14280000000000001</v>
      </c>
      <c r="M653" s="93">
        <f>J653*0.487983692545449</f>
        <v>0.3903869540363592</v>
      </c>
      <c r="N653" s="97"/>
    </row>
    <row r="654" spans="1:14">
      <c r="A654" t="s">
        <v>288</v>
      </c>
      <c r="B654" t="s">
        <v>199</v>
      </c>
      <c r="C654" t="s">
        <v>279</v>
      </c>
      <c r="D654" s="88">
        <f>IFERROR(IF(ISNUMBER(VLOOKUP($A654,PairList!$A$1:$C$104,2,0)),VLOOKUP($A654,PairList!$A$1:$C$104,2,0),INDEX('Feasibility Factor'!$D$5:$F$144,MATCH(VLOOKUP($A654,PairList!$A$1:$C$104,2,0),'Feasibility Factor'!$C$5:$C$144,0),MATCH($B654,'Feasibility Factor'!$D$3:$F$3,0))),"")</f>
        <v>0.8</v>
      </c>
      <c r="E654" s="88" t="str">
        <f>IFERROR(INDEX(ESShip!$C$2:$C$99,MATCH(VLOOKUP($A654,PairList!$A$1:$C$104,3,0),ESShip!$A$2:$A$99,0)),"")</f>
        <v/>
      </c>
      <c r="F654" s="88" t="str">
        <f t="shared" si="58"/>
        <v/>
      </c>
      <c r="G654" s="89" t="str">
        <f t="shared" si="59"/>
        <v>X</v>
      </c>
      <c r="H654" s="96" t="str">
        <f t="shared" si="60"/>
        <v>Multi-Family</v>
      </c>
      <c r="I654" s="97" t="str">
        <f t="shared" si="61"/>
        <v>E</v>
      </c>
      <c r="J654" s="97">
        <v>0.8</v>
      </c>
      <c r="K654" s="97">
        <v>0.3</v>
      </c>
      <c r="L654" s="97">
        <v>0.55999999999999994</v>
      </c>
      <c r="M654" s="93">
        <f>J654*0.487983692545449</f>
        <v>0.3903869540363592</v>
      </c>
      <c r="N654" s="97"/>
    </row>
    <row r="655" spans="1:14">
      <c r="A655" t="s">
        <v>288</v>
      </c>
      <c r="B655" t="s">
        <v>316</v>
      </c>
      <c r="C655" t="s">
        <v>279</v>
      </c>
      <c r="D655" s="88">
        <f>IFERROR(IF(ISNUMBER(VLOOKUP($A655,PairList!$A$1:$C$104,2,0)),VLOOKUP($A655,PairList!$A$1:$C$104,2,0),INDEX('Feasibility Factor'!$D$5:$F$144,MATCH(VLOOKUP($A655,PairList!$A$1:$C$104,2,0),'Feasibility Factor'!$C$5:$C$144,0),MATCH($B655,'Feasibility Factor'!$D$3:$F$3,0))),"")</f>
        <v>0.8</v>
      </c>
      <c r="E655" s="88" t="str">
        <f>IFERROR(INDEX(ESShip!$C$2:$C$99,MATCH(VLOOKUP($A655,PairList!$A$1:$C$104,3,0),ESShip!$A$2:$A$99,0)),"")</f>
        <v/>
      </c>
      <c r="F655" s="88" t="str">
        <f t="shared" si="58"/>
        <v/>
      </c>
      <c r="G655" s="89" t="str">
        <f t="shared" si="59"/>
        <v>X</v>
      </c>
      <c r="H655" s="96" t="str">
        <f t="shared" si="60"/>
        <v>Manufactured Home</v>
      </c>
      <c r="I655" s="97" t="str">
        <f t="shared" si="61"/>
        <v>E</v>
      </c>
      <c r="J655" s="97">
        <v>0.8</v>
      </c>
      <c r="K655" s="97">
        <v>0.3</v>
      </c>
      <c r="L655" s="97">
        <v>0.55999999999999994</v>
      </c>
      <c r="M655" s="93">
        <f>J655*0.487983692545449</f>
        <v>0.3903869540363592</v>
      </c>
      <c r="N655" s="97"/>
    </row>
    <row r="656" spans="1:14">
      <c r="A656" t="s">
        <v>288</v>
      </c>
      <c r="B656" t="s">
        <v>88</v>
      </c>
      <c r="C656" t="s">
        <v>201</v>
      </c>
      <c r="D656" s="88">
        <f>IFERROR(IF(ISNUMBER(VLOOKUP($A656,PairList!$A$1:$C$104,2,0)),VLOOKUP($A656,PairList!$A$1:$C$104,2,0),INDEX('Feasibility Factor'!$D$5:$F$144,MATCH(VLOOKUP($A656,PairList!$A$1:$C$104,2,0),'Feasibility Factor'!$C$5:$C$144,0),MATCH($B656,'Feasibility Factor'!$D$3:$F$3,0))),"")</f>
        <v>0.8</v>
      </c>
      <c r="E656" s="88" t="str">
        <f>IFERROR(INDEX(ESShip!$C$2:$C$99,MATCH(VLOOKUP($A656,PairList!$A$1:$C$104,3,0),ESShip!$A$2:$A$99,0)),"")</f>
        <v/>
      </c>
      <c r="F656" s="88" t="str">
        <f t="shared" si="58"/>
        <v/>
      </c>
      <c r="G656" s="89" t="str">
        <f t="shared" si="59"/>
        <v>X</v>
      </c>
      <c r="H656" s="96" t="str">
        <f t="shared" si="60"/>
        <v>Single-Family</v>
      </c>
      <c r="I656" s="97" t="str">
        <f t="shared" si="61"/>
        <v>N</v>
      </c>
      <c r="J656" s="97">
        <v>0.8</v>
      </c>
      <c r="K656" s="97">
        <v>0.55374999999999996</v>
      </c>
      <c r="L656" s="97">
        <v>0.35700000000000004</v>
      </c>
      <c r="M656" s="93">
        <f>J656*100%</f>
        <v>0.8</v>
      </c>
      <c r="N656" s="97"/>
    </row>
    <row r="657" spans="1:14">
      <c r="A657" t="s">
        <v>288</v>
      </c>
      <c r="B657" t="s">
        <v>199</v>
      </c>
      <c r="C657" t="s">
        <v>201</v>
      </c>
      <c r="D657" s="88">
        <f>IFERROR(IF(ISNUMBER(VLOOKUP($A657,PairList!$A$1:$C$104,2,0)),VLOOKUP($A657,PairList!$A$1:$C$104,2,0),INDEX('Feasibility Factor'!$D$5:$F$144,MATCH(VLOOKUP($A657,PairList!$A$1:$C$104,2,0),'Feasibility Factor'!$C$5:$C$144,0),MATCH($B657,'Feasibility Factor'!$D$3:$F$3,0))),"")</f>
        <v>0.8</v>
      </c>
      <c r="E657" s="88" t="str">
        <f>IFERROR(INDEX(ESShip!$C$2:$C$99,MATCH(VLOOKUP($A657,PairList!$A$1:$C$104,3,0),ESShip!$A$2:$A$99,0)),"")</f>
        <v/>
      </c>
      <c r="F657" s="88" t="str">
        <f t="shared" si="58"/>
        <v/>
      </c>
      <c r="G657" s="89" t="str">
        <f t="shared" si="59"/>
        <v>X</v>
      </c>
      <c r="H657" s="96" t="str">
        <f t="shared" si="60"/>
        <v>Multi-Family</v>
      </c>
      <c r="I657" s="97" t="str">
        <f t="shared" si="61"/>
        <v>N</v>
      </c>
      <c r="J657" s="97">
        <v>0.8</v>
      </c>
      <c r="K657" s="97">
        <v>0.3</v>
      </c>
      <c r="L657" s="97">
        <v>0.55999999999999994</v>
      </c>
      <c r="M657" s="93">
        <f>J657*100%</f>
        <v>0.8</v>
      </c>
      <c r="N657" s="97"/>
    </row>
    <row r="658" spans="1:14">
      <c r="A658" t="s">
        <v>288</v>
      </c>
      <c r="B658" t="s">
        <v>316</v>
      </c>
      <c r="C658" t="s">
        <v>201</v>
      </c>
      <c r="D658" s="88">
        <f>IFERROR(IF(ISNUMBER(VLOOKUP($A658,PairList!$A$1:$C$104,2,0)),VLOOKUP($A658,PairList!$A$1:$C$104,2,0),INDEX('Feasibility Factor'!$D$5:$F$144,MATCH(VLOOKUP($A658,PairList!$A$1:$C$104,2,0),'Feasibility Factor'!$C$5:$C$144,0),MATCH($B658,'Feasibility Factor'!$D$3:$F$3,0))),"")</f>
        <v>0.8</v>
      </c>
      <c r="E658" s="88" t="str">
        <f>IFERROR(INDEX(ESShip!$C$2:$C$99,MATCH(VLOOKUP($A658,PairList!$A$1:$C$104,3,0),ESShip!$A$2:$A$99,0)),"")</f>
        <v/>
      </c>
      <c r="F658" s="88" t="str">
        <f t="shared" si="58"/>
        <v/>
      </c>
      <c r="G658" s="89" t="str">
        <f t="shared" si="59"/>
        <v>X</v>
      </c>
      <c r="H658" s="96" t="str">
        <f t="shared" si="60"/>
        <v>Manufactured Home</v>
      </c>
      <c r="I658" s="97" t="str">
        <f t="shared" si="61"/>
        <v>N</v>
      </c>
      <c r="J658" s="97">
        <v>0.8</v>
      </c>
      <c r="K658" s="97">
        <v>0.3</v>
      </c>
      <c r="L658" s="97">
        <v>0.55999999999999994</v>
      </c>
      <c r="M658" s="93">
        <f>J658*100%</f>
        <v>0.8</v>
      </c>
      <c r="N658" s="97"/>
    </row>
    <row r="659" spans="1:14">
      <c r="A659" t="s">
        <v>289</v>
      </c>
      <c r="B659" t="s">
        <v>88</v>
      </c>
      <c r="C659" t="s">
        <v>279</v>
      </c>
      <c r="D659" s="88">
        <f>IFERROR(IF(ISNUMBER(VLOOKUP($A659,PairList!$A$1:$C$104,2,0)),VLOOKUP($A659,PairList!$A$1:$C$104,2,0),INDEX('Feasibility Factor'!$D$5:$F$144,MATCH(VLOOKUP($A659,PairList!$A$1:$C$104,2,0),'Feasibility Factor'!$C$5:$C$144,0),MATCH($B659,'Feasibility Factor'!$D$3:$F$3,0))),"")</f>
        <v>0.8</v>
      </c>
      <c r="E659" s="88" t="str">
        <f>IFERROR(INDEX(ESShip!$C$2:$C$99,MATCH(VLOOKUP($A659,PairList!$A$1:$C$104,3,0),ESShip!$A$2:$A$99,0)),"")</f>
        <v/>
      </c>
      <c r="F659" s="88" t="str">
        <f t="shared" si="58"/>
        <v/>
      </c>
      <c r="G659" s="89" t="str">
        <f t="shared" si="59"/>
        <v>X</v>
      </c>
      <c r="H659" s="96" t="str">
        <f t="shared" si="60"/>
        <v>Single-Family</v>
      </c>
      <c r="I659" s="97" t="str">
        <f t="shared" si="61"/>
        <v>E</v>
      </c>
      <c r="J659" s="97">
        <v>0.8</v>
      </c>
      <c r="K659" s="97">
        <v>0.55000000000000004</v>
      </c>
      <c r="L659" s="97">
        <v>0.36</v>
      </c>
      <c r="M659" s="98">
        <f t="shared" ref="M659:M722" si="62">IF(AND($F659&lt;&gt;"",$L659&lt;&gt;""),MIN($F659,$L659),MAX($F659,$L659))</f>
        <v>0.36</v>
      </c>
      <c r="N659" s="97"/>
    </row>
    <row r="660" spans="1:14">
      <c r="A660" t="s">
        <v>289</v>
      </c>
      <c r="B660" t="s">
        <v>199</v>
      </c>
      <c r="C660" t="s">
        <v>279</v>
      </c>
      <c r="D660" s="88">
        <f>IFERROR(IF(ISNUMBER(VLOOKUP($A660,PairList!$A$1:$C$104,2,0)),VLOOKUP($A660,PairList!$A$1:$C$104,2,0),INDEX('Feasibility Factor'!$D$5:$F$144,MATCH(VLOOKUP($A660,PairList!$A$1:$C$104,2,0),'Feasibility Factor'!$C$5:$C$144,0),MATCH($B660,'Feasibility Factor'!$D$3:$F$3,0))),"")</f>
        <v>0.8</v>
      </c>
      <c r="E660" s="88" t="str">
        <f>IFERROR(INDEX(ESShip!$C$2:$C$99,MATCH(VLOOKUP($A660,PairList!$A$1:$C$104,3,0),ESShip!$A$2:$A$99,0)),"")</f>
        <v/>
      </c>
      <c r="F660" s="88" t="str">
        <f t="shared" si="58"/>
        <v/>
      </c>
      <c r="G660" s="89" t="str">
        <f t="shared" si="59"/>
        <v>X</v>
      </c>
      <c r="H660" s="96" t="str">
        <f t="shared" si="60"/>
        <v>Multi-Family</v>
      </c>
      <c r="I660" s="97" t="str">
        <f t="shared" si="61"/>
        <v>E</v>
      </c>
      <c r="J660" s="97">
        <v>0.8</v>
      </c>
      <c r="K660" s="97">
        <v>0.5</v>
      </c>
      <c r="L660" s="97">
        <v>0.4</v>
      </c>
      <c r="M660" s="98">
        <f t="shared" si="62"/>
        <v>0.4</v>
      </c>
      <c r="N660" s="97"/>
    </row>
    <row r="661" spans="1:14">
      <c r="A661" t="s">
        <v>289</v>
      </c>
      <c r="B661" t="s">
        <v>316</v>
      </c>
      <c r="C661" t="s">
        <v>279</v>
      </c>
      <c r="D661" s="88">
        <f>IFERROR(IF(ISNUMBER(VLOOKUP($A661,PairList!$A$1:$C$104,2,0)),VLOOKUP($A661,PairList!$A$1:$C$104,2,0),INDEX('Feasibility Factor'!$D$5:$F$144,MATCH(VLOOKUP($A661,PairList!$A$1:$C$104,2,0),'Feasibility Factor'!$C$5:$C$144,0),MATCH($B661,'Feasibility Factor'!$D$3:$F$3,0))),"")</f>
        <v>0.8</v>
      </c>
      <c r="E661" s="88" t="str">
        <f>IFERROR(INDEX(ESShip!$C$2:$C$99,MATCH(VLOOKUP($A661,PairList!$A$1:$C$104,3,0),ESShip!$A$2:$A$99,0)),"")</f>
        <v/>
      </c>
      <c r="F661" s="88" t="str">
        <f t="shared" si="58"/>
        <v/>
      </c>
      <c r="G661" s="89" t="str">
        <f t="shared" si="59"/>
        <v>X</v>
      </c>
      <c r="H661" s="96" t="str">
        <f t="shared" si="60"/>
        <v>Manufactured Home</v>
      </c>
      <c r="I661" s="97" t="str">
        <f t="shared" si="61"/>
        <v>E</v>
      </c>
      <c r="J661" s="97">
        <v>0.8</v>
      </c>
      <c r="K661" s="97">
        <v>0.5</v>
      </c>
      <c r="L661" s="97">
        <v>0.4</v>
      </c>
      <c r="M661" s="98">
        <f t="shared" si="62"/>
        <v>0.4</v>
      </c>
      <c r="N661" s="97"/>
    </row>
    <row r="662" spans="1:14">
      <c r="A662" t="s">
        <v>289</v>
      </c>
      <c r="B662" t="s">
        <v>88</v>
      </c>
      <c r="C662" t="s">
        <v>201</v>
      </c>
      <c r="D662" s="88">
        <f>IFERROR(IF(ISNUMBER(VLOOKUP($A662,PairList!$A$1:$C$104,2,0)),VLOOKUP($A662,PairList!$A$1:$C$104,2,0),INDEX('Feasibility Factor'!$D$5:$F$144,MATCH(VLOOKUP($A662,PairList!$A$1:$C$104,2,0),'Feasibility Factor'!$C$5:$C$144,0),MATCH($B662,'Feasibility Factor'!$D$3:$F$3,0))),"")</f>
        <v>0.8</v>
      </c>
      <c r="E662" s="88" t="str">
        <f>IFERROR(INDEX(ESShip!$C$2:$C$99,MATCH(VLOOKUP($A662,PairList!$A$1:$C$104,3,0),ESShip!$A$2:$A$99,0)),"")</f>
        <v/>
      </c>
      <c r="F662" s="88" t="str">
        <f t="shared" si="58"/>
        <v/>
      </c>
      <c r="G662" s="89" t="str">
        <f t="shared" si="59"/>
        <v>X</v>
      </c>
      <c r="H662" s="96" t="str">
        <f t="shared" si="60"/>
        <v>Single-Family</v>
      </c>
      <c r="I662" s="97" t="str">
        <f t="shared" si="61"/>
        <v>N</v>
      </c>
      <c r="J662" s="97">
        <v>0.8</v>
      </c>
      <c r="K662" s="97">
        <v>0.55000000000000004</v>
      </c>
      <c r="L662" s="97">
        <v>0.36</v>
      </c>
      <c r="M662" s="98">
        <f t="shared" si="62"/>
        <v>0.36</v>
      </c>
      <c r="N662" s="97"/>
    </row>
    <row r="663" spans="1:14">
      <c r="A663" t="s">
        <v>289</v>
      </c>
      <c r="B663" t="s">
        <v>199</v>
      </c>
      <c r="C663" t="s">
        <v>201</v>
      </c>
      <c r="D663" s="88">
        <f>IFERROR(IF(ISNUMBER(VLOOKUP($A663,PairList!$A$1:$C$104,2,0)),VLOOKUP($A663,PairList!$A$1:$C$104,2,0),INDEX('Feasibility Factor'!$D$5:$F$144,MATCH(VLOOKUP($A663,PairList!$A$1:$C$104,2,0),'Feasibility Factor'!$C$5:$C$144,0),MATCH($B663,'Feasibility Factor'!$D$3:$F$3,0))),"")</f>
        <v>0.8</v>
      </c>
      <c r="E663" s="88" t="str">
        <f>IFERROR(INDEX(ESShip!$C$2:$C$99,MATCH(VLOOKUP($A663,PairList!$A$1:$C$104,3,0),ESShip!$A$2:$A$99,0)),"")</f>
        <v/>
      </c>
      <c r="F663" s="88" t="str">
        <f t="shared" si="58"/>
        <v/>
      </c>
      <c r="G663" s="89" t="str">
        <f t="shared" si="59"/>
        <v>X</v>
      </c>
      <c r="H663" s="96" t="str">
        <f t="shared" si="60"/>
        <v>Multi-Family</v>
      </c>
      <c r="I663" s="97" t="str">
        <f t="shared" si="61"/>
        <v>N</v>
      </c>
      <c r="J663" s="97">
        <v>0.8</v>
      </c>
      <c r="K663" s="97">
        <v>0.5</v>
      </c>
      <c r="L663" s="97">
        <v>0.4</v>
      </c>
      <c r="M663" s="98">
        <f t="shared" si="62"/>
        <v>0.4</v>
      </c>
      <c r="N663" s="97"/>
    </row>
    <row r="664" spans="1:14">
      <c r="A664" t="s">
        <v>289</v>
      </c>
      <c r="B664" t="s">
        <v>316</v>
      </c>
      <c r="C664" t="s">
        <v>201</v>
      </c>
      <c r="D664" s="88">
        <f>IFERROR(IF(ISNUMBER(VLOOKUP($A664,PairList!$A$1:$C$104,2,0)),VLOOKUP($A664,PairList!$A$1:$C$104,2,0),INDEX('Feasibility Factor'!$D$5:$F$144,MATCH(VLOOKUP($A664,PairList!$A$1:$C$104,2,0),'Feasibility Factor'!$C$5:$C$144,0),MATCH($B664,'Feasibility Factor'!$D$3:$F$3,0))),"")</f>
        <v>0.8</v>
      </c>
      <c r="E664" s="88" t="str">
        <f>IFERROR(INDEX(ESShip!$C$2:$C$99,MATCH(VLOOKUP($A664,PairList!$A$1:$C$104,3,0),ESShip!$A$2:$A$99,0)),"")</f>
        <v/>
      </c>
      <c r="F664" s="88" t="str">
        <f t="shared" si="58"/>
        <v/>
      </c>
      <c r="G664" s="89" t="str">
        <f t="shared" si="59"/>
        <v>X</v>
      </c>
      <c r="H664" s="96" t="str">
        <f t="shared" si="60"/>
        <v>Manufactured Home</v>
      </c>
      <c r="I664" s="97" t="str">
        <f t="shared" si="61"/>
        <v>N</v>
      </c>
      <c r="J664" s="97">
        <v>0.8</v>
      </c>
      <c r="K664" s="97">
        <v>0.5</v>
      </c>
      <c r="L664" s="97">
        <v>0.4</v>
      </c>
      <c r="M664" s="98">
        <f t="shared" si="62"/>
        <v>0.4</v>
      </c>
      <c r="N664" s="97"/>
    </row>
    <row r="665" spans="1:14">
      <c r="A665" t="s">
        <v>290</v>
      </c>
      <c r="B665" t="s">
        <v>88</v>
      </c>
      <c r="C665" t="s">
        <v>279</v>
      </c>
      <c r="D665" s="88">
        <f>IFERROR(IF(ISNUMBER(VLOOKUP($A665,PairList!$A$1:$C$104,2,0)),VLOOKUP($A665,PairList!$A$1:$C$104,2,0),INDEX('Feasibility Factor'!$D$5:$F$144,MATCH(VLOOKUP($A665,PairList!$A$1:$C$104,2,0),'Feasibility Factor'!$C$5:$C$144,0),MATCH($B665,'Feasibility Factor'!$D$3:$F$3,0))),"")</f>
        <v>1</v>
      </c>
      <c r="E665" s="88" t="str">
        <f>IFERROR(INDEX(ESShip!$C$2:$C$99,MATCH(VLOOKUP($A665,PairList!$A$1:$C$104,3,0),ESShip!$A$2:$A$99,0)),"")</f>
        <v/>
      </c>
      <c r="F665" s="88" t="str">
        <f t="shared" si="58"/>
        <v/>
      </c>
      <c r="G665" s="89" t="str">
        <f t="shared" si="59"/>
        <v>X</v>
      </c>
      <c r="H665" s="96" t="str">
        <f t="shared" si="60"/>
        <v>Single-Family</v>
      </c>
      <c r="I665" s="97" t="str">
        <f t="shared" si="61"/>
        <v>E</v>
      </c>
      <c r="J665" s="97">
        <v>1</v>
      </c>
      <c r="K665" s="97">
        <v>0.859166667</v>
      </c>
      <c r="L665" s="97">
        <v>0.140833333</v>
      </c>
      <c r="M665" s="98">
        <f t="shared" si="62"/>
        <v>0.140833333</v>
      </c>
      <c r="N665" s="97"/>
    </row>
    <row r="666" spans="1:14">
      <c r="A666" t="s">
        <v>290</v>
      </c>
      <c r="B666" t="s">
        <v>199</v>
      </c>
      <c r="C666" t="s">
        <v>279</v>
      </c>
      <c r="D666" s="88">
        <f>IFERROR(IF(ISNUMBER(VLOOKUP($A666,PairList!$A$1:$C$104,2,0)),VLOOKUP($A666,PairList!$A$1:$C$104,2,0),INDEX('Feasibility Factor'!$D$5:$F$144,MATCH(VLOOKUP($A666,PairList!$A$1:$C$104,2,0),'Feasibility Factor'!$C$5:$C$144,0),MATCH($B666,'Feasibility Factor'!$D$3:$F$3,0))),"")</f>
        <v>1</v>
      </c>
      <c r="E666" s="88" t="str">
        <f>IFERROR(INDEX(ESShip!$C$2:$C$99,MATCH(VLOOKUP($A666,PairList!$A$1:$C$104,3,0),ESShip!$A$2:$A$99,0)),"")</f>
        <v/>
      </c>
      <c r="F666" s="88" t="str">
        <f t="shared" si="58"/>
        <v/>
      </c>
      <c r="G666" s="89" t="str">
        <f t="shared" si="59"/>
        <v>X</v>
      </c>
      <c r="H666" s="96" t="str">
        <f t="shared" si="60"/>
        <v>Multi-Family</v>
      </c>
      <c r="I666" s="97" t="str">
        <f t="shared" si="61"/>
        <v>E</v>
      </c>
      <c r="J666" s="97">
        <v>1</v>
      </c>
      <c r="K666" s="97">
        <v>0.35</v>
      </c>
      <c r="L666" s="97">
        <v>0.65</v>
      </c>
      <c r="M666" s="98">
        <f t="shared" si="62"/>
        <v>0.65</v>
      </c>
      <c r="N666" s="97"/>
    </row>
    <row r="667" spans="1:14">
      <c r="A667" t="s">
        <v>290</v>
      </c>
      <c r="B667" t="s">
        <v>316</v>
      </c>
      <c r="C667" t="s">
        <v>279</v>
      </c>
      <c r="D667" s="88">
        <f>IFERROR(IF(ISNUMBER(VLOOKUP($A667,PairList!$A$1:$C$104,2,0)),VLOOKUP($A667,PairList!$A$1:$C$104,2,0),INDEX('Feasibility Factor'!$D$5:$F$144,MATCH(VLOOKUP($A667,PairList!$A$1:$C$104,2,0),'Feasibility Factor'!$C$5:$C$144,0),MATCH($B667,'Feasibility Factor'!$D$3:$F$3,0))),"")</f>
        <v>1</v>
      </c>
      <c r="E667" s="88" t="str">
        <f>IFERROR(INDEX(ESShip!$C$2:$C$99,MATCH(VLOOKUP($A667,PairList!$A$1:$C$104,3,0),ESShip!$A$2:$A$99,0)),"")</f>
        <v/>
      </c>
      <c r="F667" s="88" t="str">
        <f t="shared" si="58"/>
        <v/>
      </c>
      <c r="G667" s="89" t="str">
        <f t="shared" si="59"/>
        <v>X</v>
      </c>
      <c r="H667" s="96" t="str">
        <f t="shared" si="60"/>
        <v>Manufactured Home</v>
      </c>
      <c r="I667" s="97" t="str">
        <f t="shared" si="61"/>
        <v>E</v>
      </c>
      <c r="J667" s="97">
        <v>1</v>
      </c>
      <c r="K667" s="97">
        <v>0.35</v>
      </c>
      <c r="L667" s="97">
        <v>0.65</v>
      </c>
      <c r="M667" s="98">
        <f t="shared" si="62"/>
        <v>0.65</v>
      </c>
      <c r="N667" s="97"/>
    </row>
    <row r="668" spans="1:14">
      <c r="A668" t="s">
        <v>290</v>
      </c>
      <c r="B668" t="s">
        <v>88</v>
      </c>
      <c r="C668" t="s">
        <v>201</v>
      </c>
      <c r="D668" s="131">
        <v>0</v>
      </c>
      <c r="E668" s="88" t="str">
        <f>IFERROR(INDEX(ESShip!$C$2:$C$99,MATCH(VLOOKUP($A668,PairList!$A$1:$C$104,3,0),ESShip!$A$2:$A$99,0)),"")</f>
        <v/>
      </c>
      <c r="F668" s="88" t="str">
        <f t="shared" si="58"/>
        <v/>
      </c>
      <c r="G668" s="89" t="str">
        <f t="shared" si="59"/>
        <v>X</v>
      </c>
      <c r="H668" s="96" t="str">
        <f t="shared" si="60"/>
        <v>Single-Family</v>
      </c>
      <c r="I668" s="97" t="str">
        <f t="shared" si="61"/>
        <v>N</v>
      </c>
      <c r="J668" s="97">
        <v>0</v>
      </c>
      <c r="K668" s="97">
        <v>0.71833333300000002</v>
      </c>
      <c r="L668" s="97">
        <v>0</v>
      </c>
      <c r="M668" s="98">
        <f t="shared" si="62"/>
        <v>0</v>
      </c>
      <c r="N668" s="97"/>
    </row>
    <row r="669" spans="1:14">
      <c r="A669" t="s">
        <v>290</v>
      </c>
      <c r="B669" t="s">
        <v>199</v>
      </c>
      <c r="C669" t="s">
        <v>201</v>
      </c>
      <c r="D669" s="131">
        <v>0</v>
      </c>
      <c r="E669" s="88" t="str">
        <f>IFERROR(INDEX(ESShip!$C$2:$C$99,MATCH(VLOOKUP($A669,PairList!$A$1:$C$104,3,0),ESShip!$A$2:$A$99,0)),"")</f>
        <v/>
      </c>
      <c r="F669" s="88" t="str">
        <f t="shared" si="58"/>
        <v/>
      </c>
      <c r="G669" s="89" t="str">
        <f t="shared" si="59"/>
        <v>X</v>
      </c>
      <c r="H669" s="96" t="str">
        <f t="shared" si="60"/>
        <v>Multi-Family</v>
      </c>
      <c r="I669" s="97" t="str">
        <f t="shared" si="61"/>
        <v>N</v>
      </c>
      <c r="J669" s="97">
        <v>0</v>
      </c>
      <c r="K669" s="97">
        <v>0.35</v>
      </c>
      <c r="L669" s="97">
        <v>0</v>
      </c>
      <c r="M669" s="98">
        <f t="shared" si="62"/>
        <v>0</v>
      </c>
      <c r="N669" s="97"/>
    </row>
    <row r="670" spans="1:14">
      <c r="A670" t="s">
        <v>290</v>
      </c>
      <c r="B670" t="s">
        <v>316</v>
      </c>
      <c r="C670" t="s">
        <v>201</v>
      </c>
      <c r="D670" s="131">
        <v>0</v>
      </c>
      <c r="E670" s="88" t="str">
        <f>IFERROR(INDEX(ESShip!$C$2:$C$99,MATCH(VLOOKUP($A670,PairList!$A$1:$C$104,3,0),ESShip!$A$2:$A$99,0)),"")</f>
        <v/>
      </c>
      <c r="F670" s="88" t="str">
        <f t="shared" si="58"/>
        <v/>
      </c>
      <c r="G670" s="89" t="str">
        <f t="shared" si="59"/>
        <v>X</v>
      </c>
      <c r="H670" s="96" t="str">
        <f t="shared" si="60"/>
        <v>Manufactured Home</v>
      </c>
      <c r="I670" s="97" t="str">
        <f t="shared" si="61"/>
        <v>N</v>
      </c>
      <c r="J670" s="97">
        <v>0</v>
      </c>
      <c r="K670" s="97">
        <v>0.35</v>
      </c>
      <c r="L670" s="97">
        <v>0</v>
      </c>
      <c r="M670" s="98">
        <f t="shared" si="62"/>
        <v>0</v>
      </c>
      <c r="N670" s="97"/>
    </row>
    <row r="671" spans="1:14">
      <c r="A671" t="s">
        <v>290</v>
      </c>
      <c r="B671" t="s">
        <v>88</v>
      </c>
      <c r="C671" t="s">
        <v>279</v>
      </c>
      <c r="D671" s="88">
        <f>IFERROR(IF(ISNUMBER(VLOOKUP($A671,PairList!$A$1:$C$104,2,0)),VLOOKUP($A671,PairList!$A$1:$C$104,2,0),INDEX('Feasibility Factor'!$D$5:$F$144,MATCH(VLOOKUP($A671,PairList!$A$1:$C$104,2,0),'Feasibility Factor'!$C$5:$C$144,0),MATCH($B671,'Feasibility Factor'!$D$3:$F$3,0))),"")</f>
        <v>1</v>
      </c>
      <c r="E671" s="88" t="str">
        <f>IFERROR(INDEX(ESShip!$C$2:$C$99,MATCH(VLOOKUP($A671,PairList!$A$1:$C$104,3,0),ESShip!$A$2:$A$99,0)),"")</f>
        <v/>
      </c>
      <c r="F671" s="88" t="str">
        <f t="shared" si="58"/>
        <v/>
      </c>
      <c r="G671" s="89" t="str">
        <f t="shared" si="59"/>
        <v>X</v>
      </c>
      <c r="H671" s="96" t="str">
        <f t="shared" si="60"/>
        <v>Single-Family</v>
      </c>
      <c r="I671" s="97" t="str">
        <f t="shared" si="61"/>
        <v>E</v>
      </c>
      <c r="J671" s="97">
        <v>1</v>
      </c>
      <c r="K671" s="97">
        <v>0.859166667</v>
      </c>
      <c r="L671" s="97">
        <v>0.140833333</v>
      </c>
      <c r="M671" s="98">
        <f t="shared" si="62"/>
        <v>0.140833333</v>
      </c>
      <c r="N671" s="97"/>
    </row>
    <row r="672" spans="1:14">
      <c r="A672" t="s">
        <v>290</v>
      </c>
      <c r="B672" t="s">
        <v>199</v>
      </c>
      <c r="C672" t="s">
        <v>279</v>
      </c>
      <c r="D672" s="88">
        <f>IFERROR(IF(ISNUMBER(VLOOKUP($A672,PairList!$A$1:$C$104,2,0)),VLOOKUP($A672,PairList!$A$1:$C$104,2,0),INDEX('Feasibility Factor'!$D$5:$F$144,MATCH(VLOOKUP($A672,PairList!$A$1:$C$104,2,0),'Feasibility Factor'!$C$5:$C$144,0),MATCH($B672,'Feasibility Factor'!$D$3:$F$3,0))),"")</f>
        <v>1</v>
      </c>
      <c r="E672" s="88" t="str">
        <f>IFERROR(INDEX(ESShip!$C$2:$C$99,MATCH(VLOOKUP($A672,PairList!$A$1:$C$104,3,0),ESShip!$A$2:$A$99,0)),"")</f>
        <v/>
      </c>
      <c r="F672" s="88" t="str">
        <f t="shared" si="58"/>
        <v/>
      </c>
      <c r="G672" s="89" t="str">
        <f t="shared" si="59"/>
        <v>X</v>
      </c>
      <c r="H672" s="96" t="str">
        <f t="shared" si="60"/>
        <v>Multi-Family</v>
      </c>
      <c r="I672" s="97" t="str">
        <f t="shared" si="61"/>
        <v>E</v>
      </c>
      <c r="J672" s="97">
        <v>1</v>
      </c>
      <c r="K672" s="97">
        <v>0.35</v>
      </c>
      <c r="L672" s="97">
        <v>0.65</v>
      </c>
      <c r="M672" s="98">
        <f t="shared" si="62"/>
        <v>0.65</v>
      </c>
      <c r="N672" s="97"/>
    </row>
    <row r="673" spans="1:14">
      <c r="A673" t="s">
        <v>290</v>
      </c>
      <c r="B673" t="s">
        <v>316</v>
      </c>
      <c r="C673" t="s">
        <v>279</v>
      </c>
      <c r="D673" s="88">
        <f>IFERROR(IF(ISNUMBER(VLOOKUP($A673,PairList!$A$1:$C$104,2,0)),VLOOKUP($A673,PairList!$A$1:$C$104,2,0),INDEX('Feasibility Factor'!$D$5:$F$144,MATCH(VLOOKUP($A673,PairList!$A$1:$C$104,2,0),'Feasibility Factor'!$C$5:$C$144,0),MATCH($B673,'Feasibility Factor'!$D$3:$F$3,0))),"")</f>
        <v>1</v>
      </c>
      <c r="E673" s="88" t="str">
        <f>IFERROR(INDEX(ESShip!$C$2:$C$99,MATCH(VLOOKUP($A673,PairList!$A$1:$C$104,3,0),ESShip!$A$2:$A$99,0)),"")</f>
        <v/>
      </c>
      <c r="F673" s="88" t="str">
        <f t="shared" si="58"/>
        <v/>
      </c>
      <c r="G673" s="89" t="str">
        <f t="shared" si="59"/>
        <v>X</v>
      </c>
      <c r="H673" s="96" t="str">
        <f t="shared" si="60"/>
        <v>Manufactured Home</v>
      </c>
      <c r="I673" s="97" t="str">
        <f t="shared" si="61"/>
        <v>E</v>
      </c>
      <c r="J673" s="97">
        <v>1</v>
      </c>
      <c r="K673" s="97">
        <v>0.35</v>
      </c>
      <c r="L673" s="97">
        <v>0.65</v>
      </c>
      <c r="M673" s="98">
        <f t="shared" si="62"/>
        <v>0.65</v>
      </c>
      <c r="N673" s="97"/>
    </row>
    <row r="674" spans="1:14">
      <c r="A674" t="s">
        <v>290</v>
      </c>
      <c r="B674" t="s">
        <v>88</v>
      </c>
      <c r="C674" t="s">
        <v>201</v>
      </c>
      <c r="D674" s="131">
        <v>0</v>
      </c>
      <c r="E674" s="88" t="str">
        <f>IFERROR(INDEX(ESShip!$C$2:$C$99,MATCH(VLOOKUP($A674,PairList!$A$1:$C$104,3,0),ESShip!$A$2:$A$99,0)),"")</f>
        <v/>
      </c>
      <c r="F674" s="88" t="str">
        <f t="shared" si="58"/>
        <v/>
      </c>
      <c r="G674" s="89" t="str">
        <f t="shared" si="59"/>
        <v>X</v>
      </c>
      <c r="H674" s="96" t="str">
        <f t="shared" si="60"/>
        <v>Single-Family</v>
      </c>
      <c r="I674" s="97" t="str">
        <f t="shared" si="61"/>
        <v>N</v>
      </c>
      <c r="J674" s="97">
        <v>0</v>
      </c>
      <c r="K674" s="97">
        <v>0.71833333300000002</v>
      </c>
      <c r="L674" s="97">
        <v>0</v>
      </c>
      <c r="M674" s="98">
        <f t="shared" si="62"/>
        <v>0</v>
      </c>
      <c r="N674" s="97"/>
    </row>
    <row r="675" spans="1:14">
      <c r="A675" t="s">
        <v>290</v>
      </c>
      <c r="B675" t="s">
        <v>199</v>
      </c>
      <c r="C675" t="s">
        <v>201</v>
      </c>
      <c r="D675" s="131">
        <v>0</v>
      </c>
      <c r="E675" s="88" t="str">
        <f>IFERROR(INDEX(ESShip!$C$2:$C$99,MATCH(VLOOKUP($A675,PairList!$A$1:$C$104,3,0),ESShip!$A$2:$A$99,0)),"")</f>
        <v/>
      </c>
      <c r="F675" s="88" t="str">
        <f t="shared" si="58"/>
        <v/>
      </c>
      <c r="G675" s="89" t="str">
        <f t="shared" si="59"/>
        <v>X</v>
      </c>
      <c r="H675" s="96" t="str">
        <f t="shared" si="60"/>
        <v>Multi-Family</v>
      </c>
      <c r="I675" s="97" t="str">
        <f t="shared" si="61"/>
        <v>N</v>
      </c>
      <c r="J675" s="97">
        <v>0</v>
      </c>
      <c r="K675" s="97">
        <v>0.35</v>
      </c>
      <c r="L675" s="97">
        <v>0</v>
      </c>
      <c r="M675" s="98">
        <f t="shared" si="62"/>
        <v>0</v>
      </c>
      <c r="N675" s="97"/>
    </row>
    <row r="676" spans="1:14">
      <c r="A676" t="s">
        <v>290</v>
      </c>
      <c r="B676" t="s">
        <v>316</v>
      </c>
      <c r="C676" t="s">
        <v>201</v>
      </c>
      <c r="D676" s="131">
        <v>0</v>
      </c>
      <c r="E676" s="88" t="str">
        <f>IFERROR(INDEX(ESShip!$C$2:$C$99,MATCH(VLOOKUP($A676,PairList!$A$1:$C$104,3,0),ESShip!$A$2:$A$99,0)),"")</f>
        <v/>
      </c>
      <c r="F676" s="88" t="str">
        <f t="shared" si="58"/>
        <v/>
      </c>
      <c r="G676" s="89" t="str">
        <f t="shared" si="59"/>
        <v>X</v>
      </c>
      <c r="H676" s="96" t="str">
        <f t="shared" si="60"/>
        <v>Manufactured Home</v>
      </c>
      <c r="I676" s="97" t="str">
        <f t="shared" si="61"/>
        <v>N</v>
      </c>
      <c r="J676" s="97">
        <v>0</v>
      </c>
      <c r="K676" s="97">
        <v>0.35</v>
      </c>
      <c r="L676" s="97">
        <v>0</v>
      </c>
      <c r="M676" s="98">
        <f t="shared" si="62"/>
        <v>0</v>
      </c>
      <c r="N676" s="97"/>
    </row>
    <row r="677" spans="1:14">
      <c r="A677" t="s">
        <v>111</v>
      </c>
      <c r="B677" t="s">
        <v>88</v>
      </c>
      <c r="C677" t="s">
        <v>279</v>
      </c>
      <c r="D677" s="88">
        <f>IFERROR(IF(ISNUMBER(VLOOKUP($A677,PairList!$A$1:$C$104,2,0)),VLOOKUP($A677,PairList!$A$1:$C$104,2,0),INDEX('Feasibility Factor'!$D$5:$F$144,MATCH(VLOOKUP($A677,PairList!$A$1:$C$104,2,0),'Feasibility Factor'!$C$5:$C$144,0),MATCH($B677,'Feasibility Factor'!$D$3:$F$3,0))),"")</f>
        <v>1</v>
      </c>
      <c r="E677" s="88" t="str">
        <f>IFERROR(INDEX(ESShip!$C$2:$C$99,MATCH(VLOOKUP($A677,PairList!$A$1:$C$104,3,0),ESShip!$A$2:$A$99,0)),"")</f>
        <v/>
      </c>
      <c r="F677" s="88" t="str">
        <f t="shared" si="58"/>
        <v/>
      </c>
      <c r="G677" s="89" t="str">
        <f t="shared" si="59"/>
        <v>X</v>
      </c>
      <c r="H677" s="96" t="str">
        <f t="shared" si="60"/>
        <v>Single-Family</v>
      </c>
      <c r="I677" s="97" t="str">
        <f t="shared" si="61"/>
        <v>E</v>
      </c>
      <c r="J677" s="97">
        <v>1</v>
      </c>
      <c r="K677" s="97">
        <v>0.859166667</v>
      </c>
      <c r="L677" s="97">
        <v>0.140833333</v>
      </c>
      <c r="M677" s="98">
        <f t="shared" si="62"/>
        <v>0.140833333</v>
      </c>
      <c r="N677" s="97"/>
    </row>
    <row r="678" spans="1:14">
      <c r="A678" t="s">
        <v>111</v>
      </c>
      <c r="B678" t="s">
        <v>199</v>
      </c>
      <c r="C678" t="s">
        <v>279</v>
      </c>
      <c r="D678" s="88">
        <f>IFERROR(IF(ISNUMBER(VLOOKUP($A678,PairList!$A$1:$C$104,2,0)),VLOOKUP($A678,PairList!$A$1:$C$104,2,0),INDEX('Feasibility Factor'!$D$5:$F$144,MATCH(VLOOKUP($A678,PairList!$A$1:$C$104,2,0),'Feasibility Factor'!$C$5:$C$144,0),MATCH($B678,'Feasibility Factor'!$D$3:$F$3,0))),"")</f>
        <v>1</v>
      </c>
      <c r="E678" s="88" t="str">
        <f>IFERROR(INDEX(ESShip!$C$2:$C$99,MATCH(VLOOKUP($A678,PairList!$A$1:$C$104,3,0),ESShip!$A$2:$A$99,0)),"")</f>
        <v/>
      </c>
      <c r="F678" s="88" t="str">
        <f t="shared" si="58"/>
        <v/>
      </c>
      <c r="G678" s="89" t="str">
        <f t="shared" si="59"/>
        <v>X</v>
      </c>
      <c r="H678" s="96" t="str">
        <f t="shared" si="60"/>
        <v>Multi-Family</v>
      </c>
      <c r="I678" s="97" t="str">
        <f t="shared" si="61"/>
        <v>E</v>
      </c>
      <c r="J678" s="97">
        <v>1</v>
      </c>
      <c r="K678" s="97">
        <v>0.35</v>
      </c>
      <c r="L678" s="97">
        <v>0.65</v>
      </c>
      <c r="M678" s="98">
        <f t="shared" si="62"/>
        <v>0.65</v>
      </c>
      <c r="N678" s="97"/>
    </row>
    <row r="679" spans="1:14">
      <c r="A679" t="s">
        <v>111</v>
      </c>
      <c r="B679" t="s">
        <v>316</v>
      </c>
      <c r="C679" t="s">
        <v>279</v>
      </c>
      <c r="D679" s="88">
        <f>IFERROR(IF(ISNUMBER(VLOOKUP($A679,PairList!$A$1:$C$104,2,0)),VLOOKUP($A679,PairList!$A$1:$C$104,2,0),INDEX('Feasibility Factor'!$D$5:$F$144,MATCH(VLOOKUP($A679,PairList!$A$1:$C$104,2,0),'Feasibility Factor'!$C$5:$C$144,0),MATCH($B679,'Feasibility Factor'!$D$3:$F$3,0))),"")</f>
        <v>1</v>
      </c>
      <c r="E679" s="88" t="str">
        <f>IFERROR(INDEX(ESShip!$C$2:$C$99,MATCH(VLOOKUP($A679,PairList!$A$1:$C$104,3,0),ESShip!$A$2:$A$99,0)),"")</f>
        <v/>
      </c>
      <c r="F679" s="88" t="str">
        <f t="shared" si="58"/>
        <v/>
      </c>
      <c r="G679" s="89" t="str">
        <f t="shared" si="59"/>
        <v>X</v>
      </c>
      <c r="H679" s="96" t="str">
        <f t="shared" si="60"/>
        <v>Manufactured Home</v>
      </c>
      <c r="I679" s="97" t="str">
        <f t="shared" si="61"/>
        <v>E</v>
      </c>
      <c r="J679" s="97">
        <v>1</v>
      </c>
      <c r="K679" s="97">
        <v>0.35</v>
      </c>
      <c r="L679" s="97">
        <v>0.65</v>
      </c>
      <c r="M679" s="98">
        <f t="shared" si="62"/>
        <v>0.65</v>
      </c>
      <c r="N679" s="97"/>
    </row>
    <row r="680" spans="1:14">
      <c r="A680" t="s">
        <v>111</v>
      </c>
      <c r="B680" t="s">
        <v>88</v>
      </c>
      <c r="C680" t="s">
        <v>201</v>
      </c>
      <c r="D680" s="131">
        <v>0</v>
      </c>
      <c r="E680" s="88" t="str">
        <f>IFERROR(INDEX(ESShip!$C$2:$C$99,MATCH(VLOOKUP($A680,PairList!$A$1:$C$104,3,0),ESShip!$A$2:$A$99,0)),"")</f>
        <v/>
      </c>
      <c r="F680" s="88" t="str">
        <f t="shared" si="58"/>
        <v/>
      </c>
      <c r="G680" s="89" t="str">
        <f t="shared" si="59"/>
        <v>X</v>
      </c>
      <c r="H680" s="96" t="str">
        <f t="shared" si="60"/>
        <v>Single-Family</v>
      </c>
      <c r="I680" s="97" t="str">
        <f t="shared" si="61"/>
        <v>N</v>
      </c>
      <c r="J680" s="97">
        <v>0</v>
      </c>
      <c r="K680" s="97">
        <v>0.71833333300000002</v>
      </c>
      <c r="L680" s="97">
        <v>0</v>
      </c>
      <c r="M680" s="98">
        <f t="shared" si="62"/>
        <v>0</v>
      </c>
      <c r="N680" s="97"/>
    </row>
    <row r="681" spans="1:14">
      <c r="A681" t="s">
        <v>111</v>
      </c>
      <c r="B681" t="s">
        <v>199</v>
      </c>
      <c r="C681" t="s">
        <v>201</v>
      </c>
      <c r="D681" s="131">
        <v>0</v>
      </c>
      <c r="E681" s="88" t="str">
        <f>IFERROR(INDEX(ESShip!$C$2:$C$99,MATCH(VLOOKUP($A681,PairList!$A$1:$C$104,3,0),ESShip!$A$2:$A$99,0)),"")</f>
        <v/>
      </c>
      <c r="F681" s="88" t="str">
        <f t="shared" si="58"/>
        <v/>
      </c>
      <c r="G681" s="89" t="str">
        <f t="shared" si="59"/>
        <v>X</v>
      </c>
      <c r="H681" s="96" t="str">
        <f t="shared" si="60"/>
        <v>Multi-Family</v>
      </c>
      <c r="I681" s="97" t="str">
        <f t="shared" si="61"/>
        <v>N</v>
      </c>
      <c r="J681" s="97">
        <v>0</v>
      </c>
      <c r="K681" s="97">
        <v>0.35</v>
      </c>
      <c r="L681" s="97">
        <v>0</v>
      </c>
      <c r="M681" s="98">
        <f t="shared" si="62"/>
        <v>0</v>
      </c>
      <c r="N681" s="97"/>
    </row>
    <row r="682" spans="1:14">
      <c r="A682" t="s">
        <v>111</v>
      </c>
      <c r="B682" t="s">
        <v>316</v>
      </c>
      <c r="C682" t="s">
        <v>201</v>
      </c>
      <c r="D682" s="131">
        <v>0</v>
      </c>
      <c r="E682" s="88" t="str">
        <f>IFERROR(INDEX(ESShip!$C$2:$C$99,MATCH(VLOOKUP($A682,PairList!$A$1:$C$104,3,0),ESShip!$A$2:$A$99,0)),"")</f>
        <v/>
      </c>
      <c r="F682" s="88" t="str">
        <f t="shared" si="58"/>
        <v/>
      </c>
      <c r="G682" s="89" t="str">
        <f t="shared" si="59"/>
        <v>X</v>
      </c>
      <c r="H682" s="96" t="str">
        <f t="shared" si="60"/>
        <v>Manufactured Home</v>
      </c>
      <c r="I682" s="97" t="str">
        <f t="shared" si="61"/>
        <v>N</v>
      </c>
      <c r="J682" s="97">
        <v>0</v>
      </c>
      <c r="K682" s="97">
        <v>0.35</v>
      </c>
      <c r="L682" s="97">
        <v>0</v>
      </c>
      <c r="M682" s="98">
        <f t="shared" si="62"/>
        <v>0</v>
      </c>
      <c r="N682" s="97"/>
    </row>
    <row r="683" spans="1:14">
      <c r="A683" t="s">
        <v>111</v>
      </c>
      <c r="B683" t="s">
        <v>88</v>
      </c>
      <c r="C683" t="s">
        <v>279</v>
      </c>
      <c r="D683" s="88">
        <f>IFERROR(IF(ISNUMBER(VLOOKUP($A683,PairList!$A$1:$C$104,2,0)),VLOOKUP($A683,PairList!$A$1:$C$104,2,0),INDEX('Feasibility Factor'!$D$5:$F$144,MATCH(VLOOKUP($A683,PairList!$A$1:$C$104,2,0),'Feasibility Factor'!$C$5:$C$144,0),MATCH($B683,'Feasibility Factor'!$D$3:$F$3,0))),"")</f>
        <v>1</v>
      </c>
      <c r="E683" s="88" t="str">
        <f>IFERROR(INDEX(ESShip!$C$2:$C$99,MATCH(VLOOKUP($A683,PairList!$A$1:$C$104,3,0),ESShip!$A$2:$A$99,0)),"")</f>
        <v/>
      </c>
      <c r="F683" s="88" t="str">
        <f t="shared" si="58"/>
        <v/>
      </c>
      <c r="G683" s="89" t="str">
        <f t="shared" si="59"/>
        <v>X</v>
      </c>
      <c r="H683" s="96" t="str">
        <f t="shared" si="60"/>
        <v>Single-Family</v>
      </c>
      <c r="I683" s="97" t="str">
        <f t="shared" si="61"/>
        <v>E</v>
      </c>
      <c r="J683" s="97">
        <v>1</v>
      </c>
      <c r="K683" s="97">
        <v>0.859166667</v>
      </c>
      <c r="L683" s="97">
        <v>0.140833333</v>
      </c>
      <c r="M683" s="98">
        <f t="shared" si="62"/>
        <v>0.140833333</v>
      </c>
      <c r="N683" s="97"/>
    </row>
    <row r="684" spans="1:14">
      <c r="A684" t="s">
        <v>111</v>
      </c>
      <c r="B684" t="s">
        <v>199</v>
      </c>
      <c r="C684" t="s">
        <v>279</v>
      </c>
      <c r="D684" s="88">
        <f>IFERROR(IF(ISNUMBER(VLOOKUP($A684,PairList!$A$1:$C$104,2,0)),VLOOKUP($A684,PairList!$A$1:$C$104,2,0),INDEX('Feasibility Factor'!$D$5:$F$144,MATCH(VLOOKUP($A684,PairList!$A$1:$C$104,2,0),'Feasibility Factor'!$C$5:$C$144,0),MATCH($B684,'Feasibility Factor'!$D$3:$F$3,0))),"")</f>
        <v>1</v>
      </c>
      <c r="E684" s="88" t="str">
        <f>IFERROR(INDEX(ESShip!$C$2:$C$99,MATCH(VLOOKUP($A684,PairList!$A$1:$C$104,3,0),ESShip!$A$2:$A$99,0)),"")</f>
        <v/>
      </c>
      <c r="F684" s="88" t="str">
        <f t="shared" si="58"/>
        <v/>
      </c>
      <c r="G684" s="89" t="str">
        <f t="shared" si="59"/>
        <v>X</v>
      </c>
      <c r="H684" s="96" t="str">
        <f t="shared" si="60"/>
        <v>Multi-Family</v>
      </c>
      <c r="I684" s="97" t="str">
        <f t="shared" si="61"/>
        <v>E</v>
      </c>
      <c r="J684" s="97">
        <v>1</v>
      </c>
      <c r="K684" s="97">
        <v>0.35</v>
      </c>
      <c r="L684" s="97">
        <v>0.65</v>
      </c>
      <c r="M684" s="98">
        <f t="shared" si="62"/>
        <v>0.65</v>
      </c>
      <c r="N684" s="97"/>
    </row>
    <row r="685" spans="1:14">
      <c r="A685" t="s">
        <v>111</v>
      </c>
      <c r="B685" t="s">
        <v>316</v>
      </c>
      <c r="C685" t="s">
        <v>279</v>
      </c>
      <c r="D685" s="88">
        <f>IFERROR(IF(ISNUMBER(VLOOKUP($A685,PairList!$A$1:$C$104,2,0)),VLOOKUP($A685,PairList!$A$1:$C$104,2,0),INDEX('Feasibility Factor'!$D$5:$F$144,MATCH(VLOOKUP($A685,PairList!$A$1:$C$104,2,0),'Feasibility Factor'!$C$5:$C$144,0),MATCH($B685,'Feasibility Factor'!$D$3:$F$3,0))),"")</f>
        <v>1</v>
      </c>
      <c r="E685" s="88" t="str">
        <f>IFERROR(INDEX(ESShip!$C$2:$C$99,MATCH(VLOOKUP($A685,PairList!$A$1:$C$104,3,0),ESShip!$A$2:$A$99,0)),"")</f>
        <v/>
      </c>
      <c r="F685" s="88" t="str">
        <f t="shared" si="58"/>
        <v/>
      </c>
      <c r="G685" s="89" t="str">
        <f t="shared" si="59"/>
        <v>X</v>
      </c>
      <c r="H685" s="96" t="str">
        <f t="shared" si="60"/>
        <v>Manufactured Home</v>
      </c>
      <c r="I685" s="97" t="str">
        <f t="shared" si="61"/>
        <v>E</v>
      </c>
      <c r="J685" s="97">
        <v>1</v>
      </c>
      <c r="K685" s="97">
        <v>0.35</v>
      </c>
      <c r="L685" s="97">
        <v>0.65</v>
      </c>
      <c r="M685" s="98">
        <f t="shared" si="62"/>
        <v>0.65</v>
      </c>
      <c r="N685" s="97"/>
    </row>
    <row r="686" spans="1:14">
      <c r="A686" t="s">
        <v>111</v>
      </c>
      <c r="B686" t="s">
        <v>88</v>
      </c>
      <c r="C686" t="s">
        <v>201</v>
      </c>
      <c r="D686" s="131">
        <v>0</v>
      </c>
      <c r="E686" s="88" t="str">
        <f>IFERROR(INDEX(ESShip!$C$2:$C$99,MATCH(VLOOKUP($A686,PairList!$A$1:$C$104,3,0),ESShip!$A$2:$A$99,0)),"")</f>
        <v/>
      </c>
      <c r="F686" s="88" t="str">
        <f t="shared" si="58"/>
        <v/>
      </c>
      <c r="G686" s="89" t="str">
        <f t="shared" si="59"/>
        <v>X</v>
      </c>
      <c r="H686" s="96" t="str">
        <f t="shared" si="60"/>
        <v>Single-Family</v>
      </c>
      <c r="I686" s="97" t="str">
        <f t="shared" si="61"/>
        <v>N</v>
      </c>
      <c r="J686" s="97">
        <v>0</v>
      </c>
      <c r="K686" s="97">
        <v>0.71833333300000002</v>
      </c>
      <c r="L686" s="97">
        <v>0</v>
      </c>
      <c r="M686" s="98">
        <f t="shared" si="62"/>
        <v>0</v>
      </c>
      <c r="N686" s="97"/>
    </row>
    <row r="687" spans="1:14">
      <c r="A687" t="s">
        <v>111</v>
      </c>
      <c r="B687" t="s">
        <v>199</v>
      </c>
      <c r="C687" t="s">
        <v>201</v>
      </c>
      <c r="D687" s="131">
        <v>0</v>
      </c>
      <c r="E687" s="88" t="str">
        <f>IFERROR(INDEX(ESShip!$C$2:$C$99,MATCH(VLOOKUP($A687,PairList!$A$1:$C$104,3,0),ESShip!$A$2:$A$99,0)),"")</f>
        <v/>
      </c>
      <c r="F687" s="88" t="str">
        <f t="shared" si="58"/>
        <v/>
      </c>
      <c r="G687" s="89" t="str">
        <f t="shared" si="59"/>
        <v>X</v>
      </c>
      <c r="H687" s="96" t="str">
        <f t="shared" si="60"/>
        <v>Multi-Family</v>
      </c>
      <c r="I687" s="97" t="str">
        <f t="shared" si="61"/>
        <v>N</v>
      </c>
      <c r="J687" s="97">
        <v>0</v>
      </c>
      <c r="K687" s="97">
        <v>0.35</v>
      </c>
      <c r="L687" s="97">
        <v>0</v>
      </c>
      <c r="M687" s="98">
        <f t="shared" si="62"/>
        <v>0</v>
      </c>
      <c r="N687" s="97"/>
    </row>
    <row r="688" spans="1:14">
      <c r="A688" t="s">
        <v>111</v>
      </c>
      <c r="B688" t="s">
        <v>316</v>
      </c>
      <c r="C688" t="s">
        <v>201</v>
      </c>
      <c r="D688" s="131">
        <v>0</v>
      </c>
      <c r="E688" s="88" t="str">
        <f>IFERROR(INDEX(ESShip!$C$2:$C$99,MATCH(VLOOKUP($A688,PairList!$A$1:$C$104,3,0),ESShip!$A$2:$A$99,0)),"")</f>
        <v/>
      </c>
      <c r="F688" s="88" t="str">
        <f t="shared" si="58"/>
        <v/>
      </c>
      <c r="G688" s="89" t="str">
        <f t="shared" si="59"/>
        <v>X</v>
      </c>
      <c r="H688" s="96" t="str">
        <f t="shared" si="60"/>
        <v>Manufactured Home</v>
      </c>
      <c r="I688" s="97" t="str">
        <f t="shared" si="61"/>
        <v>N</v>
      </c>
      <c r="J688" s="97">
        <v>0</v>
      </c>
      <c r="K688" s="97">
        <v>0.35</v>
      </c>
      <c r="L688" s="97">
        <v>0</v>
      </c>
      <c r="M688" s="98">
        <f t="shared" si="62"/>
        <v>0</v>
      </c>
      <c r="N688" s="97"/>
    </row>
    <row r="689" spans="1:14">
      <c r="A689" t="s">
        <v>291</v>
      </c>
      <c r="B689" t="s">
        <v>88</v>
      </c>
      <c r="C689" t="s">
        <v>279</v>
      </c>
      <c r="D689" s="88" t="str">
        <f>IFERROR(IF(ISNUMBER(VLOOKUP($A689,PairList!$A$1:$C$104,2,0)),VLOOKUP($A689,PairList!$A$1:$C$104,2,0),INDEX('Feasibility Factor'!$D$5:$F$144,MATCH(VLOOKUP($A689,PairList!$A$1:$C$104,2,0),'Feasibility Factor'!$C$5:$C$144,0),MATCH($B689,'Feasibility Factor'!$D$3:$F$3,0))),"")</f>
        <v/>
      </c>
      <c r="E689" s="88" t="str">
        <f>IFERROR(INDEX(ESShip!$C$2:$C$99,MATCH(VLOOKUP($A689,PairList!$A$1:$C$104,3,0),ESShip!$A$2:$A$99,0)),"")</f>
        <v/>
      </c>
      <c r="F689" s="88" t="str">
        <f t="shared" si="58"/>
        <v/>
      </c>
      <c r="G689" s="89" t="str">
        <f t="shared" si="59"/>
        <v>X</v>
      </c>
      <c r="H689" s="96" t="str">
        <f t="shared" si="60"/>
        <v>Single-Family</v>
      </c>
      <c r="I689" s="97" t="str">
        <f t="shared" si="61"/>
        <v>E</v>
      </c>
      <c r="J689" s="97">
        <v>0.6</v>
      </c>
      <c r="K689" s="94">
        <v>0.46</v>
      </c>
      <c r="L689" s="97">
        <v>0.32400000000000001</v>
      </c>
      <c r="M689" s="98">
        <f t="shared" si="62"/>
        <v>0.32400000000000001</v>
      </c>
      <c r="N689" s="97"/>
    </row>
    <row r="690" spans="1:14">
      <c r="A690" t="s">
        <v>291</v>
      </c>
      <c r="B690" t="s">
        <v>199</v>
      </c>
      <c r="C690" t="s">
        <v>279</v>
      </c>
      <c r="D690" s="88" t="str">
        <f>IFERROR(IF(ISNUMBER(VLOOKUP($A690,PairList!$A$1:$C$104,2,0)),VLOOKUP($A690,PairList!$A$1:$C$104,2,0),INDEX('Feasibility Factor'!$D$5:$F$144,MATCH(VLOOKUP($A690,PairList!$A$1:$C$104,2,0),'Feasibility Factor'!$C$5:$C$144,0),MATCH($B690,'Feasibility Factor'!$D$3:$F$3,0))),"")</f>
        <v/>
      </c>
      <c r="E690" s="88" t="str">
        <f>IFERROR(INDEX(ESShip!$C$2:$C$99,MATCH(VLOOKUP($A690,PairList!$A$1:$C$104,3,0),ESShip!$A$2:$A$99,0)),"")</f>
        <v/>
      </c>
      <c r="F690" s="88" t="str">
        <f t="shared" si="58"/>
        <v/>
      </c>
      <c r="G690" s="89" t="str">
        <f t="shared" si="59"/>
        <v>X</v>
      </c>
      <c r="H690" s="96" t="str">
        <f t="shared" si="60"/>
        <v>Multi-Family</v>
      </c>
      <c r="I690" s="97" t="str">
        <f t="shared" si="61"/>
        <v>E</v>
      </c>
      <c r="J690" s="97">
        <v>0.6</v>
      </c>
      <c r="K690" s="97">
        <v>0.1</v>
      </c>
      <c r="L690" s="97">
        <v>0.54</v>
      </c>
      <c r="M690" s="98">
        <f t="shared" si="62"/>
        <v>0.54</v>
      </c>
      <c r="N690" s="97"/>
    </row>
    <row r="691" spans="1:14">
      <c r="A691" t="s">
        <v>291</v>
      </c>
      <c r="B691" t="s">
        <v>316</v>
      </c>
      <c r="C691" t="s">
        <v>279</v>
      </c>
      <c r="D691" s="88" t="str">
        <f>IFERROR(IF(ISNUMBER(VLOOKUP($A691,PairList!$A$1:$C$104,2,0)),VLOOKUP($A691,PairList!$A$1:$C$104,2,0),INDEX('Feasibility Factor'!$D$5:$F$144,MATCH(VLOOKUP($A691,PairList!$A$1:$C$104,2,0),'Feasibility Factor'!$C$5:$C$144,0),MATCH($B691,'Feasibility Factor'!$D$3:$F$3,0))),"")</f>
        <v/>
      </c>
      <c r="E691" s="88" t="str">
        <f>IFERROR(INDEX(ESShip!$C$2:$C$99,MATCH(VLOOKUP($A691,PairList!$A$1:$C$104,3,0),ESShip!$A$2:$A$99,0)),"")</f>
        <v/>
      </c>
      <c r="F691" s="88" t="str">
        <f t="shared" si="58"/>
        <v/>
      </c>
      <c r="G691" s="89" t="str">
        <f t="shared" si="59"/>
        <v>X</v>
      </c>
      <c r="H691" s="96" t="str">
        <f t="shared" si="60"/>
        <v>Manufactured Home</v>
      </c>
      <c r="I691" s="97" t="str">
        <f t="shared" si="61"/>
        <v>E</v>
      </c>
      <c r="J691" s="97">
        <v>0.6</v>
      </c>
      <c r="K691" s="97">
        <v>0.1</v>
      </c>
      <c r="L691" s="97">
        <v>0.54</v>
      </c>
      <c r="M691" s="98">
        <f t="shared" si="62"/>
        <v>0.54</v>
      </c>
      <c r="N691" s="97"/>
    </row>
    <row r="692" spans="1:14">
      <c r="A692" t="s">
        <v>291</v>
      </c>
      <c r="B692" t="s">
        <v>88</v>
      </c>
      <c r="C692" t="s">
        <v>201</v>
      </c>
      <c r="D692" s="88" t="str">
        <f>IFERROR(IF(ISNUMBER(VLOOKUP($A692,PairList!$A$1:$C$104,2,0)),VLOOKUP($A692,PairList!$A$1:$C$104,2,0),INDEX('Feasibility Factor'!$D$5:$F$144,MATCH(VLOOKUP($A692,PairList!$A$1:$C$104,2,0),'Feasibility Factor'!$C$5:$C$144,0),MATCH($B692,'Feasibility Factor'!$D$3:$F$3,0))),"")</f>
        <v/>
      </c>
      <c r="E692" s="88" t="str">
        <f>IFERROR(INDEX(ESShip!$C$2:$C$99,MATCH(VLOOKUP($A692,PairList!$A$1:$C$104,3,0),ESShip!$A$2:$A$99,0)),"")</f>
        <v/>
      </c>
      <c r="F692" s="88" t="str">
        <f t="shared" si="58"/>
        <v/>
      </c>
      <c r="G692" s="89" t="str">
        <f t="shared" si="59"/>
        <v>X</v>
      </c>
      <c r="H692" s="96" t="str">
        <f t="shared" si="60"/>
        <v>Single-Family</v>
      </c>
      <c r="I692" s="97" t="str">
        <f t="shared" si="61"/>
        <v>N</v>
      </c>
      <c r="J692" s="97">
        <v>0.6</v>
      </c>
      <c r="K692" s="97">
        <v>0.46</v>
      </c>
      <c r="L692" s="97">
        <v>0.32400000000000001</v>
      </c>
      <c r="M692" s="98">
        <f t="shared" si="62"/>
        <v>0.32400000000000001</v>
      </c>
      <c r="N692" s="97"/>
    </row>
    <row r="693" spans="1:14">
      <c r="A693" t="s">
        <v>291</v>
      </c>
      <c r="B693" t="s">
        <v>199</v>
      </c>
      <c r="C693" t="s">
        <v>201</v>
      </c>
      <c r="D693" s="88" t="str">
        <f>IFERROR(IF(ISNUMBER(VLOOKUP($A693,PairList!$A$1:$C$104,2,0)),VLOOKUP($A693,PairList!$A$1:$C$104,2,0),INDEX('Feasibility Factor'!$D$5:$F$144,MATCH(VLOOKUP($A693,PairList!$A$1:$C$104,2,0),'Feasibility Factor'!$C$5:$C$144,0),MATCH($B693,'Feasibility Factor'!$D$3:$F$3,0))),"")</f>
        <v/>
      </c>
      <c r="E693" s="88" t="str">
        <f>IFERROR(INDEX(ESShip!$C$2:$C$99,MATCH(VLOOKUP($A693,PairList!$A$1:$C$104,3,0),ESShip!$A$2:$A$99,0)),"")</f>
        <v/>
      </c>
      <c r="F693" s="88" t="str">
        <f t="shared" si="58"/>
        <v/>
      </c>
      <c r="G693" s="89" t="str">
        <f t="shared" si="59"/>
        <v>X</v>
      </c>
      <c r="H693" s="96" t="str">
        <f t="shared" si="60"/>
        <v>Multi-Family</v>
      </c>
      <c r="I693" s="97" t="str">
        <f t="shared" si="61"/>
        <v>N</v>
      </c>
      <c r="J693" s="97">
        <v>0.6</v>
      </c>
      <c r="K693" s="97">
        <v>0.1</v>
      </c>
      <c r="L693" s="97">
        <v>0.54</v>
      </c>
      <c r="M693" s="98">
        <f t="shared" si="62"/>
        <v>0.54</v>
      </c>
      <c r="N693" s="97"/>
    </row>
    <row r="694" spans="1:14">
      <c r="A694" t="s">
        <v>291</v>
      </c>
      <c r="B694" t="s">
        <v>316</v>
      </c>
      <c r="C694" t="s">
        <v>201</v>
      </c>
      <c r="D694" s="88" t="str">
        <f>IFERROR(IF(ISNUMBER(VLOOKUP($A694,PairList!$A$1:$C$104,2,0)),VLOOKUP($A694,PairList!$A$1:$C$104,2,0),INDEX('Feasibility Factor'!$D$5:$F$144,MATCH(VLOOKUP($A694,PairList!$A$1:$C$104,2,0),'Feasibility Factor'!$C$5:$C$144,0),MATCH($B694,'Feasibility Factor'!$D$3:$F$3,0))),"")</f>
        <v/>
      </c>
      <c r="E694" s="88" t="str">
        <f>IFERROR(INDEX(ESShip!$C$2:$C$99,MATCH(VLOOKUP($A694,PairList!$A$1:$C$104,3,0),ESShip!$A$2:$A$99,0)),"")</f>
        <v/>
      </c>
      <c r="F694" s="88" t="str">
        <f t="shared" si="58"/>
        <v/>
      </c>
      <c r="G694" s="89" t="str">
        <f t="shared" si="59"/>
        <v>X</v>
      </c>
      <c r="H694" s="96" t="str">
        <f t="shared" si="60"/>
        <v>Manufactured Home</v>
      </c>
      <c r="I694" s="97" t="str">
        <f t="shared" si="61"/>
        <v>N</v>
      </c>
      <c r="J694" s="97">
        <v>0.6</v>
      </c>
      <c r="K694" s="97">
        <v>0.1</v>
      </c>
      <c r="L694" s="97">
        <v>0.54</v>
      </c>
      <c r="M694" s="98">
        <f t="shared" si="62"/>
        <v>0.54</v>
      </c>
      <c r="N694" s="97"/>
    </row>
    <row r="695" spans="1:14">
      <c r="A695" t="s">
        <v>291</v>
      </c>
      <c r="B695" t="s">
        <v>88</v>
      </c>
      <c r="C695" t="s">
        <v>279</v>
      </c>
      <c r="D695" s="88" t="str">
        <f>IFERROR(IF(ISNUMBER(VLOOKUP($A695,PairList!$A$1:$C$104,2,0)),VLOOKUP($A695,PairList!$A$1:$C$104,2,0),INDEX('Feasibility Factor'!$D$5:$F$144,MATCH(VLOOKUP($A695,PairList!$A$1:$C$104,2,0),'Feasibility Factor'!$C$5:$C$144,0),MATCH($B695,'Feasibility Factor'!$D$3:$F$3,0))),"")</f>
        <v/>
      </c>
      <c r="E695" s="88" t="str">
        <f>IFERROR(INDEX(ESShip!$C$2:$C$99,MATCH(VLOOKUP($A695,PairList!$A$1:$C$104,3,0),ESShip!$A$2:$A$99,0)),"")</f>
        <v/>
      </c>
      <c r="F695" s="88" t="str">
        <f t="shared" si="58"/>
        <v/>
      </c>
      <c r="G695" s="89" t="str">
        <f t="shared" si="59"/>
        <v>X</v>
      </c>
      <c r="H695" s="96" t="str">
        <f t="shared" si="60"/>
        <v>Single-Family</v>
      </c>
      <c r="I695" s="97" t="str">
        <f t="shared" si="61"/>
        <v>E</v>
      </c>
      <c r="J695" s="94">
        <v>0.6</v>
      </c>
      <c r="K695" s="94">
        <v>0.46</v>
      </c>
      <c r="L695" s="97">
        <v>0.32400000000000001</v>
      </c>
      <c r="M695" s="98">
        <f t="shared" si="62"/>
        <v>0.32400000000000001</v>
      </c>
      <c r="N695" s="97"/>
    </row>
    <row r="696" spans="1:14">
      <c r="A696" t="s">
        <v>291</v>
      </c>
      <c r="B696" t="s">
        <v>199</v>
      </c>
      <c r="C696" t="s">
        <v>279</v>
      </c>
      <c r="D696" s="88" t="str">
        <f>IFERROR(IF(ISNUMBER(VLOOKUP($A696,PairList!$A$1:$C$104,2,0)),VLOOKUP($A696,PairList!$A$1:$C$104,2,0),INDEX('Feasibility Factor'!$D$5:$F$144,MATCH(VLOOKUP($A696,PairList!$A$1:$C$104,2,0),'Feasibility Factor'!$C$5:$C$144,0),MATCH($B696,'Feasibility Factor'!$D$3:$F$3,0))),"")</f>
        <v/>
      </c>
      <c r="E696" s="88" t="str">
        <f>IFERROR(INDEX(ESShip!$C$2:$C$99,MATCH(VLOOKUP($A696,PairList!$A$1:$C$104,3,0),ESShip!$A$2:$A$99,0)),"")</f>
        <v/>
      </c>
      <c r="F696" s="88" t="str">
        <f t="shared" si="58"/>
        <v/>
      </c>
      <c r="G696" s="89" t="str">
        <f t="shared" si="59"/>
        <v>X</v>
      </c>
      <c r="H696" s="96" t="str">
        <f t="shared" si="60"/>
        <v>Multi-Family</v>
      </c>
      <c r="I696" s="97" t="str">
        <f t="shared" si="61"/>
        <v>E</v>
      </c>
      <c r="J696" s="94">
        <v>0.6</v>
      </c>
      <c r="K696" s="97">
        <v>0.1</v>
      </c>
      <c r="L696" s="97">
        <v>0.54</v>
      </c>
      <c r="M696" s="98">
        <f t="shared" si="62"/>
        <v>0.54</v>
      </c>
      <c r="N696" s="97"/>
    </row>
    <row r="697" spans="1:14">
      <c r="A697" t="s">
        <v>291</v>
      </c>
      <c r="B697" t="s">
        <v>316</v>
      </c>
      <c r="C697" t="s">
        <v>279</v>
      </c>
      <c r="D697" s="88" t="str">
        <f>IFERROR(IF(ISNUMBER(VLOOKUP($A697,PairList!$A$1:$C$104,2,0)),VLOOKUP($A697,PairList!$A$1:$C$104,2,0),INDEX('Feasibility Factor'!$D$5:$F$144,MATCH(VLOOKUP($A697,PairList!$A$1:$C$104,2,0),'Feasibility Factor'!$C$5:$C$144,0),MATCH($B697,'Feasibility Factor'!$D$3:$F$3,0))),"")</f>
        <v/>
      </c>
      <c r="E697" s="88" t="str">
        <f>IFERROR(INDEX(ESShip!$C$2:$C$99,MATCH(VLOOKUP($A697,PairList!$A$1:$C$104,3,0),ESShip!$A$2:$A$99,0)),"")</f>
        <v/>
      </c>
      <c r="F697" s="88" t="str">
        <f t="shared" si="58"/>
        <v/>
      </c>
      <c r="G697" s="89" t="str">
        <f t="shared" si="59"/>
        <v>X</v>
      </c>
      <c r="H697" s="96" t="str">
        <f t="shared" si="60"/>
        <v>Manufactured Home</v>
      </c>
      <c r="I697" s="97" t="str">
        <f t="shared" si="61"/>
        <v>E</v>
      </c>
      <c r="J697" s="94">
        <v>0.6</v>
      </c>
      <c r="K697" s="97">
        <v>0.1</v>
      </c>
      <c r="L697" s="97">
        <v>0.54</v>
      </c>
      <c r="M697" s="98">
        <f t="shared" si="62"/>
        <v>0.54</v>
      </c>
      <c r="N697" s="97"/>
    </row>
    <row r="698" spans="1:14">
      <c r="A698" t="s">
        <v>291</v>
      </c>
      <c r="B698" t="s">
        <v>88</v>
      </c>
      <c r="C698" t="s">
        <v>201</v>
      </c>
      <c r="D698" s="88" t="str">
        <f>IFERROR(IF(ISNUMBER(VLOOKUP($A698,PairList!$A$1:$C$104,2,0)),VLOOKUP($A698,PairList!$A$1:$C$104,2,0),INDEX('Feasibility Factor'!$D$5:$F$144,MATCH(VLOOKUP($A698,PairList!$A$1:$C$104,2,0),'Feasibility Factor'!$C$5:$C$144,0),MATCH($B698,'Feasibility Factor'!$D$3:$F$3,0))),"")</f>
        <v/>
      </c>
      <c r="E698" s="88" t="str">
        <f>IFERROR(INDEX(ESShip!$C$2:$C$99,MATCH(VLOOKUP($A698,PairList!$A$1:$C$104,3,0),ESShip!$A$2:$A$99,0)),"")</f>
        <v/>
      </c>
      <c r="F698" s="88" t="str">
        <f t="shared" si="58"/>
        <v/>
      </c>
      <c r="G698" s="89" t="str">
        <f t="shared" si="59"/>
        <v>X</v>
      </c>
      <c r="H698" s="96" t="str">
        <f t="shared" si="60"/>
        <v>Single-Family</v>
      </c>
      <c r="I698" s="97" t="str">
        <f t="shared" si="61"/>
        <v>N</v>
      </c>
      <c r="J698" s="97">
        <v>0.6</v>
      </c>
      <c r="K698" s="97">
        <v>0.46</v>
      </c>
      <c r="L698" s="97">
        <v>0.32400000000000001</v>
      </c>
      <c r="M698" s="98">
        <f t="shared" si="62"/>
        <v>0.32400000000000001</v>
      </c>
      <c r="N698" s="97"/>
    </row>
    <row r="699" spans="1:14">
      <c r="A699" t="s">
        <v>291</v>
      </c>
      <c r="B699" t="s">
        <v>199</v>
      </c>
      <c r="C699" t="s">
        <v>201</v>
      </c>
      <c r="D699" s="88" t="str">
        <f>IFERROR(IF(ISNUMBER(VLOOKUP($A699,PairList!$A$1:$C$104,2,0)),VLOOKUP($A699,PairList!$A$1:$C$104,2,0),INDEX('Feasibility Factor'!$D$5:$F$144,MATCH(VLOOKUP($A699,PairList!$A$1:$C$104,2,0),'Feasibility Factor'!$C$5:$C$144,0),MATCH($B699,'Feasibility Factor'!$D$3:$F$3,0))),"")</f>
        <v/>
      </c>
      <c r="E699" s="88" t="str">
        <f>IFERROR(INDEX(ESShip!$C$2:$C$99,MATCH(VLOOKUP($A699,PairList!$A$1:$C$104,3,0),ESShip!$A$2:$A$99,0)),"")</f>
        <v/>
      </c>
      <c r="F699" s="88" t="str">
        <f t="shared" si="58"/>
        <v/>
      </c>
      <c r="G699" s="89" t="str">
        <f t="shared" si="59"/>
        <v>X</v>
      </c>
      <c r="H699" s="96" t="str">
        <f t="shared" si="60"/>
        <v>Multi-Family</v>
      </c>
      <c r="I699" s="97" t="str">
        <f t="shared" si="61"/>
        <v>N</v>
      </c>
      <c r="J699" s="97">
        <v>0.6</v>
      </c>
      <c r="K699" s="97">
        <v>0.1</v>
      </c>
      <c r="L699" s="97">
        <v>0.54</v>
      </c>
      <c r="M699" s="98">
        <f t="shared" si="62"/>
        <v>0.54</v>
      </c>
      <c r="N699" s="97"/>
    </row>
    <row r="700" spans="1:14">
      <c r="A700" t="s">
        <v>291</v>
      </c>
      <c r="B700" t="s">
        <v>316</v>
      </c>
      <c r="C700" t="s">
        <v>201</v>
      </c>
      <c r="D700" s="88" t="str">
        <f>IFERROR(IF(ISNUMBER(VLOOKUP($A700,PairList!$A$1:$C$104,2,0)),VLOOKUP($A700,PairList!$A$1:$C$104,2,0),INDEX('Feasibility Factor'!$D$5:$F$144,MATCH(VLOOKUP($A700,PairList!$A$1:$C$104,2,0),'Feasibility Factor'!$C$5:$C$144,0),MATCH($B700,'Feasibility Factor'!$D$3:$F$3,0))),"")</f>
        <v/>
      </c>
      <c r="E700" s="88" t="str">
        <f>IFERROR(INDEX(ESShip!$C$2:$C$99,MATCH(VLOOKUP($A700,PairList!$A$1:$C$104,3,0),ESShip!$A$2:$A$99,0)),"")</f>
        <v/>
      </c>
      <c r="F700" s="88" t="str">
        <f t="shared" si="58"/>
        <v/>
      </c>
      <c r="G700" s="89" t="str">
        <f t="shared" si="59"/>
        <v>X</v>
      </c>
      <c r="H700" s="96" t="str">
        <f t="shared" si="60"/>
        <v>Manufactured Home</v>
      </c>
      <c r="I700" s="97" t="str">
        <f t="shared" si="61"/>
        <v>N</v>
      </c>
      <c r="J700" s="97">
        <v>0.6</v>
      </c>
      <c r="K700" s="97">
        <v>0.1</v>
      </c>
      <c r="L700" s="97">
        <v>0.54</v>
      </c>
      <c r="M700" s="98">
        <f t="shared" si="62"/>
        <v>0.54</v>
      </c>
      <c r="N700" s="97"/>
    </row>
    <row r="701" spans="1:14">
      <c r="A701" t="s">
        <v>292</v>
      </c>
      <c r="B701" t="s">
        <v>88</v>
      </c>
      <c r="C701" t="s">
        <v>279</v>
      </c>
      <c r="D701" s="88">
        <f>IFERROR(IF(ISNUMBER(VLOOKUP($A701,PairList!$A$1:$C$104,2,0)),VLOOKUP($A701,PairList!$A$1:$C$104,2,0),INDEX('Feasibility Factor'!$D$5:$F$144,MATCH(VLOOKUP($A701,PairList!$A$1:$C$104,2,0),'Feasibility Factor'!$C$5:$C$144,0),MATCH($B701,'Feasibility Factor'!$D$3:$F$3,0))),"")</f>
        <v>0.75</v>
      </c>
      <c r="E701" s="88">
        <f>IFERROR(INDEX(ESShip!$C$2:$C$99,MATCH(VLOOKUP($A701,PairList!$A$1:$C$104,3,0),ESShip!$A$2:$A$99,0)),"")</f>
        <v>0.81</v>
      </c>
      <c r="F701" s="88">
        <f t="shared" si="58"/>
        <v>0.14249999999999996</v>
      </c>
      <c r="G701" s="89" t="str">
        <f t="shared" si="59"/>
        <v/>
      </c>
      <c r="H701" s="96" t="str">
        <f t="shared" si="60"/>
        <v>Single-Family</v>
      </c>
      <c r="I701" s="97" t="str">
        <f t="shared" si="61"/>
        <v>E</v>
      </c>
      <c r="J701" s="97" t="s">
        <v>386</v>
      </c>
      <c r="K701" s="97" t="s">
        <v>386</v>
      </c>
      <c r="L701" s="97" t="s">
        <v>386</v>
      </c>
      <c r="M701" s="98">
        <f t="shared" si="62"/>
        <v>0.14249999999999996</v>
      </c>
      <c r="N701" s="97"/>
    </row>
    <row r="702" spans="1:14">
      <c r="A702" t="s">
        <v>292</v>
      </c>
      <c r="B702" t="s">
        <v>199</v>
      </c>
      <c r="C702" t="s">
        <v>279</v>
      </c>
      <c r="D702" s="88">
        <f>IFERROR(IF(ISNUMBER(VLOOKUP($A702,PairList!$A$1:$C$104,2,0)),VLOOKUP($A702,PairList!$A$1:$C$104,2,0),INDEX('Feasibility Factor'!$D$5:$F$144,MATCH(VLOOKUP($A702,PairList!$A$1:$C$104,2,0),'Feasibility Factor'!$C$5:$C$144,0),MATCH($B702,'Feasibility Factor'!$D$3:$F$3,0))),"")</f>
        <v>0.75</v>
      </c>
      <c r="E702" s="88">
        <f>IFERROR(INDEX(ESShip!$C$2:$C$99,MATCH(VLOOKUP($A702,PairList!$A$1:$C$104,3,0),ESShip!$A$2:$A$99,0)),"")</f>
        <v>0.81</v>
      </c>
      <c r="F702" s="88">
        <f t="shared" si="58"/>
        <v>0.14249999999999996</v>
      </c>
      <c r="G702" s="89" t="str">
        <f t="shared" si="59"/>
        <v/>
      </c>
      <c r="H702" s="96" t="str">
        <f t="shared" si="60"/>
        <v>Multi-Family</v>
      </c>
      <c r="I702" s="97" t="str">
        <f t="shared" si="61"/>
        <v>E</v>
      </c>
      <c r="J702" s="97" t="s">
        <v>386</v>
      </c>
      <c r="K702" s="97" t="s">
        <v>386</v>
      </c>
      <c r="L702" s="97" t="s">
        <v>386</v>
      </c>
      <c r="M702" s="98">
        <f t="shared" si="62"/>
        <v>0.14249999999999996</v>
      </c>
      <c r="N702" s="97"/>
    </row>
    <row r="703" spans="1:14">
      <c r="A703" t="s">
        <v>292</v>
      </c>
      <c r="B703" t="s">
        <v>316</v>
      </c>
      <c r="C703" t="s">
        <v>279</v>
      </c>
      <c r="D703" s="88">
        <f>IFERROR(IF(ISNUMBER(VLOOKUP($A703,PairList!$A$1:$C$104,2,0)),VLOOKUP($A703,PairList!$A$1:$C$104,2,0),INDEX('Feasibility Factor'!$D$5:$F$144,MATCH(VLOOKUP($A703,PairList!$A$1:$C$104,2,0),'Feasibility Factor'!$C$5:$C$144,0),MATCH($B703,'Feasibility Factor'!$D$3:$F$3,0))),"")</f>
        <v>0.75</v>
      </c>
      <c r="E703" s="88">
        <f>IFERROR(INDEX(ESShip!$C$2:$C$99,MATCH(VLOOKUP($A703,PairList!$A$1:$C$104,3,0),ESShip!$A$2:$A$99,0)),"")</f>
        <v>0.81</v>
      </c>
      <c r="F703" s="88">
        <f t="shared" si="58"/>
        <v>0.14249999999999996</v>
      </c>
      <c r="G703" s="89" t="str">
        <f t="shared" si="59"/>
        <v/>
      </c>
      <c r="H703" s="96" t="str">
        <f t="shared" si="60"/>
        <v>Manufactured Home</v>
      </c>
      <c r="I703" s="97" t="str">
        <f t="shared" si="61"/>
        <v>E</v>
      </c>
      <c r="J703" s="97" t="s">
        <v>386</v>
      </c>
      <c r="K703" s="97" t="s">
        <v>386</v>
      </c>
      <c r="L703" s="97" t="s">
        <v>386</v>
      </c>
      <c r="M703" s="98">
        <f t="shared" si="62"/>
        <v>0.14249999999999996</v>
      </c>
      <c r="N703" s="97"/>
    </row>
    <row r="704" spans="1:14">
      <c r="A704" t="s">
        <v>292</v>
      </c>
      <c r="B704" t="s">
        <v>88</v>
      </c>
      <c r="C704" t="s">
        <v>201</v>
      </c>
      <c r="D704" s="88">
        <f>IFERROR(IF(ISNUMBER(VLOOKUP($A704,PairList!$A$1:$C$104,2,0)),VLOOKUP($A704,PairList!$A$1:$C$104,2,0),INDEX('Feasibility Factor'!$D$5:$F$144,MATCH(VLOOKUP($A704,PairList!$A$1:$C$104,2,0),'Feasibility Factor'!$C$5:$C$144,0),MATCH($B704,'Feasibility Factor'!$D$3:$F$3,0))),"")</f>
        <v>0.75</v>
      </c>
      <c r="E704" s="88">
        <f>IFERROR(INDEX(ESShip!$C$2:$C$99,MATCH(VLOOKUP($A704,PairList!$A$1:$C$104,3,0),ESShip!$A$2:$A$99,0)),"")</f>
        <v>0.81</v>
      </c>
      <c r="F704" s="88">
        <f t="shared" si="58"/>
        <v>0.14249999999999996</v>
      </c>
      <c r="G704" s="89" t="str">
        <f t="shared" si="59"/>
        <v/>
      </c>
      <c r="H704" s="96" t="str">
        <f t="shared" si="60"/>
        <v>Single-Family</v>
      </c>
      <c r="I704" s="97" t="str">
        <f t="shared" si="61"/>
        <v>N</v>
      </c>
      <c r="J704" s="97" t="s">
        <v>386</v>
      </c>
      <c r="K704" s="97" t="s">
        <v>386</v>
      </c>
      <c r="L704" s="97" t="s">
        <v>386</v>
      </c>
      <c r="M704" s="98">
        <f t="shared" si="62"/>
        <v>0.14249999999999996</v>
      </c>
      <c r="N704" s="97"/>
    </row>
    <row r="705" spans="1:14">
      <c r="A705" t="s">
        <v>292</v>
      </c>
      <c r="B705" t="s">
        <v>199</v>
      </c>
      <c r="C705" t="s">
        <v>201</v>
      </c>
      <c r="D705" s="88">
        <f>IFERROR(IF(ISNUMBER(VLOOKUP($A705,PairList!$A$1:$C$104,2,0)),VLOOKUP($A705,PairList!$A$1:$C$104,2,0),INDEX('Feasibility Factor'!$D$5:$F$144,MATCH(VLOOKUP($A705,PairList!$A$1:$C$104,2,0),'Feasibility Factor'!$C$5:$C$144,0),MATCH($B705,'Feasibility Factor'!$D$3:$F$3,0))),"")</f>
        <v>0.75</v>
      </c>
      <c r="E705" s="88">
        <f>IFERROR(INDEX(ESShip!$C$2:$C$99,MATCH(VLOOKUP($A705,PairList!$A$1:$C$104,3,0),ESShip!$A$2:$A$99,0)),"")</f>
        <v>0.81</v>
      </c>
      <c r="F705" s="88">
        <f t="shared" si="58"/>
        <v>0.14249999999999996</v>
      </c>
      <c r="G705" s="89" t="str">
        <f t="shared" si="59"/>
        <v/>
      </c>
      <c r="H705" s="96" t="str">
        <f t="shared" si="60"/>
        <v>Multi-Family</v>
      </c>
      <c r="I705" s="97" t="str">
        <f t="shared" si="61"/>
        <v>N</v>
      </c>
      <c r="J705" s="97" t="s">
        <v>386</v>
      </c>
      <c r="K705" s="97" t="s">
        <v>386</v>
      </c>
      <c r="L705" s="97" t="s">
        <v>386</v>
      </c>
      <c r="M705" s="98">
        <f t="shared" si="62"/>
        <v>0.14249999999999996</v>
      </c>
      <c r="N705" s="97"/>
    </row>
    <row r="706" spans="1:14">
      <c r="A706" t="s">
        <v>292</v>
      </c>
      <c r="B706" t="s">
        <v>316</v>
      </c>
      <c r="C706" t="s">
        <v>201</v>
      </c>
      <c r="D706" s="88">
        <f>IFERROR(IF(ISNUMBER(VLOOKUP($A706,PairList!$A$1:$C$104,2,0)),VLOOKUP($A706,PairList!$A$1:$C$104,2,0),INDEX('Feasibility Factor'!$D$5:$F$144,MATCH(VLOOKUP($A706,PairList!$A$1:$C$104,2,0),'Feasibility Factor'!$C$5:$C$144,0),MATCH($B706,'Feasibility Factor'!$D$3:$F$3,0))),"")</f>
        <v>0.75</v>
      </c>
      <c r="E706" s="88">
        <f>IFERROR(INDEX(ESShip!$C$2:$C$99,MATCH(VLOOKUP($A706,PairList!$A$1:$C$104,3,0),ESShip!$A$2:$A$99,0)),"")</f>
        <v>0.81</v>
      </c>
      <c r="F706" s="88">
        <f t="shared" si="58"/>
        <v>0.14249999999999996</v>
      </c>
      <c r="G706" s="89" t="str">
        <f t="shared" si="59"/>
        <v/>
      </c>
      <c r="H706" s="96" t="str">
        <f t="shared" si="60"/>
        <v>Manufactured Home</v>
      </c>
      <c r="I706" s="97" t="str">
        <f t="shared" si="61"/>
        <v>N</v>
      </c>
      <c r="J706" s="97" t="s">
        <v>386</v>
      </c>
      <c r="K706" s="97" t="s">
        <v>386</v>
      </c>
      <c r="L706" s="97" t="s">
        <v>386</v>
      </c>
      <c r="M706" s="98">
        <f t="shared" si="62"/>
        <v>0.14249999999999996</v>
      </c>
      <c r="N706" s="97"/>
    </row>
    <row r="707" spans="1:14">
      <c r="A707" t="s">
        <v>292</v>
      </c>
      <c r="B707" t="s">
        <v>88</v>
      </c>
      <c r="C707" t="s">
        <v>279</v>
      </c>
      <c r="D707" s="88">
        <f>IFERROR(IF(ISNUMBER(VLOOKUP($A707,PairList!$A$1:$C$104,2,0)),VLOOKUP($A707,PairList!$A$1:$C$104,2,0),INDEX('Feasibility Factor'!$D$5:$F$144,MATCH(VLOOKUP($A707,PairList!$A$1:$C$104,2,0),'Feasibility Factor'!$C$5:$C$144,0),MATCH($B707,'Feasibility Factor'!$D$3:$F$3,0))),"")</f>
        <v>0.75</v>
      </c>
      <c r="E707" s="88">
        <f>IFERROR(INDEX(ESShip!$C$2:$C$99,MATCH(VLOOKUP($A707,PairList!$A$1:$C$104,3,0),ESShip!$A$2:$A$99,0)),"")</f>
        <v>0.81</v>
      </c>
      <c r="F707" s="88">
        <f t="shared" ref="F707:F770" si="63">IFERROR($D707*(1-$E707),"")</f>
        <v>0.14249999999999996</v>
      </c>
      <c r="G707" s="89" t="str">
        <f t="shared" ref="G707:G770" si="64">IF($A707&lt;&gt;"",IF($F707="","X",""),"")</f>
        <v/>
      </c>
      <c r="H707" s="96" t="str">
        <f t="shared" ref="H707:H770" si="65">IF($B707="Single Family","Single-Family",$B707)</f>
        <v>Single-Family</v>
      </c>
      <c r="I707" s="97" t="str">
        <f t="shared" ref="I707:I770" si="66">IF(LEFT($C707,1)="T","B",LEFT($C707,1))</f>
        <v>E</v>
      </c>
      <c r="J707" s="97" t="s">
        <v>386</v>
      </c>
      <c r="K707" s="97" t="s">
        <v>386</v>
      </c>
      <c r="L707" s="97" t="s">
        <v>386</v>
      </c>
      <c r="M707" s="98">
        <f t="shared" si="62"/>
        <v>0.14249999999999996</v>
      </c>
      <c r="N707" s="97"/>
    </row>
    <row r="708" spans="1:14">
      <c r="A708" t="s">
        <v>292</v>
      </c>
      <c r="B708" t="s">
        <v>199</v>
      </c>
      <c r="C708" t="s">
        <v>279</v>
      </c>
      <c r="D708" s="88">
        <f>IFERROR(IF(ISNUMBER(VLOOKUP($A708,PairList!$A$1:$C$104,2,0)),VLOOKUP($A708,PairList!$A$1:$C$104,2,0),INDEX('Feasibility Factor'!$D$5:$F$144,MATCH(VLOOKUP($A708,PairList!$A$1:$C$104,2,0),'Feasibility Factor'!$C$5:$C$144,0),MATCH($B708,'Feasibility Factor'!$D$3:$F$3,0))),"")</f>
        <v>0.75</v>
      </c>
      <c r="E708" s="88">
        <f>IFERROR(INDEX(ESShip!$C$2:$C$99,MATCH(VLOOKUP($A708,PairList!$A$1:$C$104,3,0),ESShip!$A$2:$A$99,0)),"")</f>
        <v>0.81</v>
      </c>
      <c r="F708" s="88">
        <f t="shared" si="63"/>
        <v>0.14249999999999996</v>
      </c>
      <c r="G708" s="89" t="str">
        <f t="shared" si="64"/>
        <v/>
      </c>
      <c r="H708" s="96" t="str">
        <f t="shared" si="65"/>
        <v>Multi-Family</v>
      </c>
      <c r="I708" s="97" t="str">
        <f t="shared" si="66"/>
        <v>E</v>
      </c>
      <c r="J708" s="97" t="s">
        <v>386</v>
      </c>
      <c r="K708" s="97" t="s">
        <v>386</v>
      </c>
      <c r="L708" s="97" t="s">
        <v>386</v>
      </c>
      <c r="M708" s="98">
        <f t="shared" si="62"/>
        <v>0.14249999999999996</v>
      </c>
      <c r="N708" s="97"/>
    </row>
    <row r="709" spans="1:14">
      <c r="A709" t="s">
        <v>292</v>
      </c>
      <c r="B709" t="s">
        <v>316</v>
      </c>
      <c r="C709" t="s">
        <v>279</v>
      </c>
      <c r="D709" s="88">
        <f>IFERROR(IF(ISNUMBER(VLOOKUP($A709,PairList!$A$1:$C$104,2,0)),VLOOKUP($A709,PairList!$A$1:$C$104,2,0),INDEX('Feasibility Factor'!$D$5:$F$144,MATCH(VLOOKUP($A709,PairList!$A$1:$C$104,2,0),'Feasibility Factor'!$C$5:$C$144,0),MATCH($B709,'Feasibility Factor'!$D$3:$F$3,0))),"")</f>
        <v>0.75</v>
      </c>
      <c r="E709" s="88">
        <f>IFERROR(INDEX(ESShip!$C$2:$C$99,MATCH(VLOOKUP($A709,PairList!$A$1:$C$104,3,0),ESShip!$A$2:$A$99,0)),"")</f>
        <v>0.81</v>
      </c>
      <c r="F709" s="88">
        <f t="shared" si="63"/>
        <v>0.14249999999999996</v>
      </c>
      <c r="G709" s="89" t="str">
        <f t="shared" si="64"/>
        <v/>
      </c>
      <c r="H709" s="96" t="str">
        <f t="shared" si="65"/>
        <v>Manufactured Home</v>
      </c>
      <c r="I709" s="97" t="str">
        <f t="shared" si="66"/>
        <v>E</v>
      </c>
      <c r="J709" s="97" t="s">
        <v>386</v>
      </c>
      <c r="K709" s="97" t="s">
        <v>386</v>
      </c>
      <c r="L709" s="97" t="s">
        <v>386</v>
      </c>
      <c r="M709" s="98">
        <f t="shared" si="62"/>
        <v>0.14249999999999996</v>
      </c>
      <c r="N709" s="97"/>
    </row>
    <row r="710" spans="1:14">
      <c r="A710" t="s">
        <v>292</v>
      </c>
      <c r="B710" t="s">
        <v>88</v>
      </c>
      <c r="C710" t="s">
        <v>201</v>
      </c>
      <c r="D710" s="88">
        <f>IFERROR(IF(ISNUMBER(VLOOKUP($A710,PairList!$A$1:$C$104,2,0)),VLOOKUP($A710,PairList!$A$1:$C$104,2,0),INDEX('Feasibility Factor'!$D$5:$F$144,MATCH(VLOOKUP($A710,PairList!$A$1:$C$104,2,0),'Feasibility Factor'!$C$5:$C$144,0),MATCH($B710,'Feasibility Factor'!$D$3:$F$3,0))),"")</f>
        <v>0.75</v>
      </c>
      <c r="E710" s="88">
        <f>IFERROR(INDEX(ESShip!$C$2:$C$99,MATCH(VLOOKUP($A710,PairList!$A$1:$C$104,3,0),ESShip!$A$2:$A$99,0)),"")</f>
        <v>0.81</v>
      </c>
      <c r="F710" s="88">
        <f t="shared" si="63"/>
        <v>0.14249999999999996</v>
      </c>
      <c r="G710" s="89" t="str">
        <f t="shared" si="64"/>
        <v/>
      </c>
      <c r="H710" s="96" t="str">
        <f t="shared" si="65"/>
        <v>Single-Family</v>
      </c>
      <c r="I710" s="97" t="str">
        <f t="shared" si="66"/>
        <v>N</v>
      </c>
      <c r="J710" s="97" t="s">
        <v>386</v>
      </c>
      <c r="K710" s="97" t="s">
        <v>386</v>
      </c>
      <c r="L710" s="97" t="s">
        <v>386</v>
      </c>
      <c r="M710" s="98">
        <f t="shared" si="62"/>
        <v>0.14249999999999996</v>
      </c>
      <c r="N710" s="97"/>
    </row>
    <row r="711" spans="1:14">
      <c r="A711" t="s">
        <v>292</v>
      </c>
      <c r="B711" t="s">
        <v>199</v>
      </c>
      <c r="C711" t="s">
        <v>201</v>
      </c>
      <c r="D711" s="88">
        <f>IFERROR(IF(ISNUMBER(VLOOKUP($A711,PairList!$A$1:$C$104,2,0)),VLOOKUP($A711,PairList!$A$1:$C$104,2,0),INDEX('Feasibility Factor'!$D$5:$F$144,MATCH(VLOOKUP($A711,PairList!$A$1:$C$104,2,0),'Feasibility Factor'!$C$5:$C$144,0),MATCH($B711,'Feasibility Factor'!$D$3:$F$3,0))),"")</f>
        <v>0.75</v>
      </c>
      <c r="E711" s="88">
        <f>IFERROR(INDEX(ESShip!$C$2:$C$99,MATCH(VLOOKUP($A711,PairList!$A$1:$C$104,3,0),ESShip!$A$2:$A$99,0)),"")</f>
        <v>0.81</v>
      </c>
      <c r="F711" s="88">
        <f t="shared" si="63"/>
        <v>0.14249999999999996</v>
      </c>
      <c r="G711" s="89" t="str">
        <f t="shared" si="64"/>
        <v/>
      </c>
      <c r="H711" s="96" t="str">
        <f t="shared" si="65"/>
        <v>Multi-Family</v>
      </c>
      <c r="I711" s="97" t="str">
        <f t="shared" si="66"/>
        <v>N</v>
      </c>
      <c r="J711" s="97" t="s">
        <v>386</v>
      </c>
      <c r="K711" s="97" t="s">
        <v>386</v>
      </c>
      <c r="L711" s="97" t="s">
        <v>386</v>
      </c>
      <c r="M711" s="98">
        <f t="shared" si="62"/>
        <v>0.14249999999999996</v>
      </c>
      <c r="N711" s="97"/>
    </row>
    <row r="712" spans="1:14">
      <c r="A712" t="s">
        <v>292</v>
      </c>
      <c r="B712" t="s">
        <v>316</v>
      </c>
      <c r="C712" t="s">
        <v>201</v>
      </c>
      <c r="D712" s="88">
        <f>IFERROR(IF(ISNUMBER(VLOOKUP($A712,PairList!$A$1:$C$104,2,0)),VLOOKUP($A712,PairList!$A$1:$C$104,2,0),INDEX('Feasibility Factor'!$D$5:$F$144,MATCH(VLOOKUP($A712,PairList!$A$1:$C$104,2,0),'Feasibility Factor'!$C$5:$C$144,0),MATCH($B712,'Feasibility Factor'!$D$3:$F$3,0))),"")</f>
        <v>0.75</v>
      </c>
      <c r="E712" s="88">
        <f>IFERROR(INDEX(ESShip!$C$2:$C$99,MATCH(VLOOKUP($A712,PairList!$A$1:$C$104,3,0),ESShip!$A$2:$A$99,0)),"")</f>
        <v>0.81</v>
      </c>
      <c r="F712" s="88">
        <f t="shared" si="63"/>
        <v>0.14249999999999996</v>
      </c>
      <c r="G712" s="89" t="str">
        <f t="shared" si="64"/>
        <v/>
      </c>
      <c r="H712" s="96" t="str">
        <f t="shared" si="65"/>
        <v>Manufactured Home</v>
      </c>
      <c r="I712" s="97" t="str">
        <f t="shared" si="66"/>
        <v>N</v>
      </c>
      <c r="J712" s="97" t="s">
        <v>386</v>
      </c>
      <c r="K712" s="97" t="s">
        <v>386</v>
      </c>
      <c r="L712" s="97" t="s">
        <v>386</v>
      </c>
      <c r="M712" s="98">
        <f t="shared" si="62"/>
        <v>0.14249999999999996</v>
      </c>
      <c r="N712" s="97"/>
    </row>
    <row r="713" spans="1:14">
      <c r="A713" t="s">
        <v>293</v>
      </c>
      <c r="B713" t="s">
        <v>88</v>
      </c>
      <c r="C713" t="s">
        <v>279</v>
      </c>
      <c r="D713" s="88">
        <f>IFERROR(IF(ISNUMBER(VLOOKUP($A713,PairList!$A$1:$C$104,2,0)),VLOOKUP($A713,PairList!$A$1:$C$104,2,0),INDEX('Feasibility Factor'!$D$5:$F$144,MATCH(VLOOKUP($A713,PairList!$A$1:$C$104,2,0),'Feasibility Factor'!$C$5:$C$144,0),MATCH($B713,'Feasibility Factor'!$D$3:$F$3,0))),"")</f>
        <v>1</v>
      </c>
      <c r="E713" s="88">
        <f>IFERROR(INDEX(ESShip!$C$2:$C$99,MATCH(VLOOKUP($A713,PairList!$A$1:$C$104,3,0),ESShip!$A$2:$A$99,0)),"")</f>
        <v>0.81</v>
      </c>
      <c r="F713" s="88">
        <f t="shared" si="63"/>
        <v>0.18999999999999995</v>
      </c>
      <c r="G713" s="89" t="str">
        <f t="shared" si="64"/>
        <v/>
      </c>
      <c r="H713" s="96" t="str">
        <f t="shared" si="65"/>
        <v>Single-Family</v>
      </c>
      <c r="I713" s="97" t="str">
        <f t="shared" si="66"/>
        <v>E</v>
      </c>
      <c r="J713" s="97" t="s">
        <v>386</v>
      </c>
      <c r="K713" s="97" t="s">
        <v>386</v>
      </c>
      <c r="L713" s="97" t="s">
        <v>386</v>
      </c>
      <c r="M713" s="98">
        <f t="shared" si="62"/>
        <v>0.18999999999999995</v>
      </c>
      <c r="N713" s="97"/>
    </row>
    <row r="714" spans="1:14">
      <c r="A714" t="s">
        <v>293</v>
      </c>
      <c r="B714" t="s">
        <v>199</v>
      </c>
      <c r="C714" t="s">
        <v>279</v>
      </c>
      <c r="D714" s="88">
        <f>IFERROR(IF(ISNUMBER(VLOOKUP($A714,PairList!$A$1:$C$104,2,0)),VLOOKUP($A714,PairList!$A$1:$C$104,2,0),INDEX('Feasibility Factor'!$D$5:$F$144,MATCH(VLOOKUP($A714,PairList!$A$1:$C$104,2,0),'Feasibility Factor'!$C$5:$C$144,0),MATCH($B714,'Feasibility Factor'!$D$3:$F$3,0))),"")</f>
        <v>1</v>
      </c>
      <c r="E714" s="88">
        <f>IFERROR(INDEX(ESShip!$C$2:$C$99,MATCH(VLOOKUP($A714,PairList!$A$1:$C$104,3,0),ESShip!$A$2:$A$99,0)),"")</f>
        <v>0.81</v>
      </c>
      <c r="F714" s="88">
        <f t="shared" si="63"/>
        <v>0.18999999999999995</v>
      </c>
      <c r="G714" s="89" t="str">
        <f t="shared" si="64"/>
        <v/>
      </c>
      <c r="H714" s="96" t="str">
        <f t="shared" si="65"/>
        <v>Multi-Family</v>
      </c>
      <c r="I714" s="97" t="str">
        <f t="shared" si="66"/>
        <v>E</v>
      </c>
      <c r="J714" s="97" t="s">
        <v>386</v>
      </c>
      <c r="K714" s="97" t="s">
        <v>386</v>
      </c>
      <c r="L714" s="97" t="s">
        <v>386</v>
      </c>
      <c r="M714" s="98">
        <f t="shared" si="62"/>
        <v>0.18999999999999995</v>
      </c>
      <c r="N714" s="97"/>
    </row>
    <row r="715" spans="1:14">
      <c r="A715" t="s">
        <v>293</v>
      </c>
      <c r="B715" t="s">
        <v>316</v>
      </c>
      <c r="C715" t="s">
        <v>279</v>
      </c>
      <c r="D715" s="88">
        <f>IFERROR(IF(ISNUMBER(VLOOKUP($A715,PairList!$A$1:$C$104,2,0)),VLOOKUP($A715,PairList!$A$1:$C$104,2,0),INDEX('Feasibility Factor'!$D$5:$F$144,MATCH(VLOOKUP($A715,PairList!$A$1:$C$104,2,0),'Feasibility Factor'!$C$5:$C$144,0),MATCH($B715,'Feasibility Factor'!$D$3:$F$3,0))),"")</f>
        <v>1</v>
      </c>
      <c r="E715" s="88">
        <f>IFERROR(INDEX(ESShip!$C$2:$C$99,MATCH(VLOOKUP($A715,PairList!$A$1:$C$104,3,0),ESShip!$A$2:$A$99,0)),"")</f>
        <v>0.81</v>
      </c>
      <c r="F715" s="88">
        <f t="shared" si="63"/>
        <v>0.18999999999999995</v>
      </c>
      <c r="G715" s="89" t="str">
        <f t="shared" si="64"/>
        <v/>
      </c>
      <c r="H715" s="96" t="str">
        <f t="shared" si="65"/>
        <v>Manufactured Home</v>
      </c>
      <c r="I715" s="97" t="str">
        <f t="shared" si="66"/>
        <v>E</v>
      </c>
      <c r="J715" s="97" t="s">
        <v>386</v>
      </c>
      <c r="K715" s="97" t="s">
        <v>386</v>
      </c>
      <c r="L715" s="97" t="s">
        <v>386</v>
      </c>
      <c r="M715" s="98">
        <f t="shared" si="62"/>
        <v>0.18999999999999995</v>
      </c>
      <c r="N715" s="97"/>
    </row>
    <row r="716" spans="1:14">
      <c r="A716" t="s">
        <v>293</v>
      </c>
      <c r="B716" t="s">
        <v>88</v>
      </c>
      <c r="C716" t="s">
        <v>201</v>
      </c>
      <c r="D716" s="88">
        <f>IFERROR(IF(ISNUMBER(VLOOKUP($A716,PairList!$A$1:$C$104,2,0)),VLOOKUP($A716,PairList!$A$1:$C$104,2,0),INDEX('Feasibility Factor'!$D$5:$F$144,MATCH(VLOOKUP($A716,PairList!$A$1:$C$104,2,0),'Feasibility Factor'!$C$5:$C$144,0),MATCH($B716,'Feasibility Factor'!$D$3:$F$3,0))),"")</f>
        <v>1</v>
      </c>
      <c r="E716" s="88">
        <f>IFERROR(INDEX(ESShip!$C$2:$C$99,MATCH(VLOOKUP($A716,PairList!$A$1:$C$104,3,0),ESShip!$A$2:$A$99,0)),"")</f>
        <v>0.81</v>
      </c>
      <c r="F716" s="88">
        <f t="shared" si="63"/>
        <v>0.18999999999999995</v>
      </c>
      <c r="G716" s="89" t="str">
        <f t="shared" si="64"/>
        <v/>
      </c>
      <c r="H716" s="96" t="str">
        <f t="shared" si="65"/>
        <v>Single-Family</v>
      </c>
      <c r="I716" s="97" t="str">
        <f t="shared" si="66"/>
        <v>N</v>
      </c>
      <c r="J716" s="97" t="s">
        <v>386</v>
      </c>
      <c r="K716" s="97" t="s">
        <v>386</v>
      </c>
      <c r="L716" s="97" t="s">
        <v>386</v>
      </c>
      <c r="M716" s="98">
        <f t="shared" si="62"/>
        <v>0.18999999999999995</v>
      </c>
      <c r="N716" s="97"/>
    </row>
    <row r="717" spans="1:14">
      <c r="A717" t="s">
        <v>293</v>
      </c>
      <c r="B717" t="s">
        <v>199</v>
      </c>
      <c r="C717" t="s">
        <v>201</v>
      </c>
      <c r="D717" s="88">
        <f>IFERROR(IF(ISNUMBER(VLOOKUP($A717,PairList!$A$1:$C$104,2,0)),VLOOKUP($A717,PairList!$A$1:$C$104,2,0),INDEX('Feasibility Factor'!$D$5:$F$144,MATCH(VLOOKUP($A717,PairList!$A$1:$C$104,2,0),'Feasibility Factor'!$C$5:$C$144,0),MATCH($B717,'Feasibility Factor'!$D$3:$F$3,0))),"")</f>
        <v>1</v>
      </c>
      <c r="E717" s="88">
        <f>IFERROR(INDEX(ESShip!$C$2:$C$99,MATCH(VLOOKUP($A717,PairList!$A$1:$C$104,3,0),ESShip!$A$2:$A$99,0)),"")</f>
        <v>0.81</v>
      </c>
      <c r="F717" s="88">
        <f t="shared" si="63"/>
        <v>0.18999999999999995</v>
      </c>
      <c r="G717" s="89" t="str">
        <f t="shared" si="64"/>
        <v/>
      </c>
      <c r="H717" s="96" t="str">
        <f t="shared" si="65"/>
        <v>Multi-Family</v>
      </c>
      <c r="I717" s="97" t="str">
        <f t="shared" si="66"/>
        <v>N</v>
      </c>
      <c r="J717" s="97" t="s">
        <v>386</v>
      </c>
      <c r="K717" s="97" t="s">
        <v>386</v>
      </c>
      <c r="L717" s="97" t="s">
        <v>386</v>
      </c>
      <c r="M717" s="98">
        <f t="shared" si="62"/>
        <v>0.18999999999999995</v>
      </c>
      <c r="N717" s="97"/>
    </row>
    <row r="718" spans="1:14">
      <c r="A718" t="s">
        <v>293</v>
      </c>
      <c r="B718" t="s">
        <v>316</v>
      </c>
      <c r="C718" t="s">
        <v>201</v>
      </c>
      <c r="D718" s="88">
        <f>IFERROR(IF(ISNUMBER(VLOOKUP($A718,PairList!$A$1:$C$104,2,0)),VLOOKUP($A718,PairList!$A$1:$C$104,2,0),INDEX('Feasibility Factor'!$D$5:$F$144,MATCH(VLOOKUP($A718,PairList!$A$1:$C$104,2,0),'Feasibility Factor'!$C$5:$C$144,0),MATCH($B718,'Feasibility Factor'!$D$3:$F$3,0))),"")</f>
        <v>1</v>
      </c>
      <c r="E718" s="88">
        <f>IFERROR(INDEX(ESShip!$C$2:$C$99,MATCH(VLOOKUP($A718,PairList!$A$1:$C$104,3,0),ESShip!$A$2:$A$99,0)),"")</f>
        <v>0.81</v>
      </c>
      <c r="F718" s="88">
        <f t="shared" si="63"/>
        <v>0.18999999999999995</v>
      </c>
      <c r="G718" s="89" t="str">
        <f t="shared" si="64"/>
        <v/>
      </c>
      <c r="H718" s="96" t="str">
        <f t="shared" si="65"/>
        <v>Manufactured Home</v>
      </c>
      <c r="I718" s="97" t="str">
        <f t="shared" si="66"/>
        <v>N</v>
      </c>
      <c r="J718" s="97" t="s">
        <v>386</v>
      </c>
      <c r="K718" s="97" t="s">
        <v>386</v>
      </c>
      <c r="L718" s="97" t="s">
        <v>386</v>
      </c>
      <c r="M718" s="98">
        <f t="shared" si="62"/>
        <v>0.18999999999999995</v>
      </c>
      <c r="N718" s="97"/>
    </row>
    <row r="719" spans="1:14">
      <c r="A719" t="s">
        <v>293</v>
      </c>
      <c r="B719" t="s">
        <v>88</v>
      </c>
      <c r="C719" t="s">
        <v>279</v>
      </c>
      <c r="D719" s="88">
        <f>IFERROR(IF(ISNUMBER(VLOOKUP($A719,PairList!$A$1:$C$104,2,0)),VLOOKUP($A719,PairList!$A$1:$C$104,2,0),INDEX('Feasibility Factor'!$D$5:$F$144,MATCH(VLOOKUP($A719,PairList!$A$1:$C$104,2,0),'Feasibility Factor'!$C$5:$C$144,0),MATCH($B719,'Feasibility Factor'!$D$3:$F$3,0))),"")</f>
        <v>1</v>
      </c>
      <c r="E719" s="88">
        <f>IFERROR(INDEX(ESShip!$C$2:$C$99,MATCH(VLOOKUP($A719,PairList!$A$1:$C$104,3,0),ESShip!$A$2:$A$99,0)),"")</f>
        <v>0.81</v>
      </c>
      <c r="F719" s="88">
        <f t="shared" si="63"/>
        <v>0.18999999999999995</v>
      </c>
      <c r="G719" s="89" t="str">
        <f t="shared" si="64"/>
        <v/>
      </c>
      <c r="H719" s="96" t="str">
        <f t="shared" si="65"/>
        <v>Single-Family</v>
      </c>
      <c r="I719" s="97" t="str">
        <f t="shared" si="66"/>
        <v>E</v>
      </c>
      <c r="J719" s="97" t="s">
        <v>386</v>
      </c>
      <c r="K719" s="97" t="s">
        <v>386</v>
      </c>
      <c r="L719" s="97" t="s">
        <v>386</v>
      </c>
      <c r="M719" s="98">
        <f t="shared" si="62"/>
        <v>0.18999999999999995</v>
      </c>
      <c r="N719" s="97"/>
    </row>
    <row r="720" spans="1:14">
      <c r="A720" t="s">
        <v>293</v>
      </c>
      <c r="B720" t="s">
        <v>199</v>
      </c>
      <c r="C720" t="s">
        <v>279</v>
      </c>
      <c r="D720" s="88">
        <f>IFERROR(IF(ISNUMBER(VLOOKUP($A720,PairList!$A$1:$C$104,2,0)),VLOOKUP($A720,PairList!$A$1:$C$104,2,0),INDEX('Feasibility Factor'!$D$5:$F$144,MATCH(VLOOKUP($A720,PairList!$A$1:$C$104,2,0),'Feasibility Factor'!$C$5:$C$144,0),MATCH($B720,'Feasibility Factor'!$D$3:$F$3,0))),"")</f>
        <v>1</v>
      </c>
      <c r="E720" s="88">
        <f>IFERROR(INDEX(ESShip!$C$2:$C$99,MATCH(VLOOKUP($A720,PairList!$A$1:$C$104,3,0),ESShip!$A$2:$A$99,0)),"")</f>
        <v>0.81</v>
      </c>
      <c r="F720" s="88">
        <f t="shared" si="63"/>
        <v>0.18999999999999995</v>
      </c>
      <c r="G720" s="89" t="str">
        <f t="shared" si="64"/>
        <v/>
      </c>
      <c r="H720" s="96" t="str">
        <f t="shared" si="65"/>
        <v>Multi-Family</v>
      </c>
      <c r="I720" s="97" t="str">
        <f t="shared" si="66"/>
        <v>E</v>
      </c>
      <c r="J720" s="97" t="s">
        <v>386</v>
      </c>
      <c r="K720" s="97" t="s">
        <v>386</v>
      </c>
      <c r="L720" s="97" t="s">
        <v>386</v>
      </c>
      <c r="M720" s="98">
        <f t="shared" si="62"/>
        <v>0.18999999999999995</v>
      </c>
      <c r="N720" s="97"/>
    </row>
    <row r="721" spans="1:14">
      <c r="A721" t="s">
        <v>293</v>
      </c>
      <c r="B721" t="s">
        <v>316</v>
      </c>
      <c r="C721" t="s">
        <v>279</v>
      </c>
      <c r="D721" s="88">
        <f>IFERROR(IF(ISNUMBER(VLOOKUP($A721,PairList!$A$1:$C$104,2,0)),VLOOKUP($A721,PairList!$A$1:$C$104,2,0),INDEX('Feasibility Factor'!$D$5:$F$144,MATCH(VLOOKUP($A721,PairList!$A$1:$C$104,2,0),'Feasibility Factor'!$C$5:$C$144,0),MATCH($B721,'Feasibility Factor'!$D$3:$F$3,0))),"")</f>
        <v>1</v>
      </c>
      <c r="E721" s="88">
        <f>IFERROR(INDEX(ESShip!$C$2:$C$99,MATCH(VLOOKUP($A721,PairList!$A$1:$C$104,3,0),ESShip!$A$2:$A$99,0)),"")</f>
        <v>0.81</v>
      </c>
      <c r="F721" s="88">
        <f t="shared" si="63"/>
        <v>0.18999999999999995</v>
      </c>
      <c r="G721" s="89" t="str">
        <f t="shared" si="64"/>
        <v/>
      </c>
      <c r="H721" s="96" t="str">
        <f t="shared" si="65"/>
        <v>Manufactured Home</v>
      </c>
      <c r="I721" s="97" t="str">
        <f t="shared" si="66"/>
        <v>E</v>
      </c>
      <c r="J721" s="97" t="s">
        <v>386</v>
      </c>
      <c r="K721" s="97" t="s">
        <v>386</v>
      </c>
      <c r="L721" s="97" t="s">
        <v>386</v>
      </c>
      <c r="M721" s="98">
        <f t="shared" si="62"/>
        <v>0.18999999999999995</v>
      </c>
      <c r="N721" s="97"/>
    </row>
    <row r="722" spans="1:14">
      <c r="A722" t="s">
        <v>293</v>
      </c>
      <c r="B722" t="s">
        <v>88</v>
      </c>
      <c r="C722" t="s">
        <v>201</v>
      </c>
      <c r="D722" s="88">
        <f>IFERROR(IF(ISNUMBER(VLOOKUP($A722,PairList!$A$1:$C$104,2,0)),VLOOKUP($A722,PairList!$A$1:$C$104,2,0),INDEX('Feasibility Factor'!$D$5:$F$144,MATCH(VLOOKUP($A722,PairList!$A$1:$C$104,2,0),'Feasibility Factor'!$C$5:$C$144,0),MATCH($B722,'Feasibility Factor'!$D$3:$F$3,0))),"")</f>
        <v>1</v>
      </c>
      <c r="E722" s="88">
        <f>IFERROR(INDEX(ESShip!$C$2:$C$99,MATCH(VLOOKUP($A722,PairList!$A$1:$C$104,3,0),ESShip!$A$2:$A$99,0)),"")</f>
        <v>0.81</v>
      </c>
      <c r="F722" s="88">
        <f t="shared" si="63"/>
        <v>0.18999999999999995</v>
      </c>
      <c r="G722" s="89" t="str">
        <f t="shared" si="64"/>
        <v/>
      </c>
      <c r="H722" s="96" t="str">
        <f t="shared" si="65"/>
        <v>Single-Family</v>
      </c>
      <c r="I722" s="97" t="str">
        <f t="shared" si="66"/>
        <v>N</v>
      </c>
      <c r="J722" s="97" t="s">
        <v>386</v>
      </c>
      <c r="K722" s="97" t="s">
        <v>386</v>
      </c>
      <c r="L722" s="97" t="s">
        <v>386</v>
      </c>
      <c r="M722" s="98">
        <f t="shared" si="62"/>
        <v>0.18999999999999995</v>
      </c>
      <c r="N722" s="97"/>
    </row>
    <row r="723" spans="1:14">
      <c r="A723" t="s">
        <v>293</v>
      </c>
      <c r="B723" t="s">
        <v>199</v>
      </c>
      <c r="C723" t="s">
        <v>201</v>
      </c>
      <c r="D723" s="88">
        <f>IFERROR(IF(ISNUMBER(VLOOKUP($A723,PairList!$A$1:$C$104,2,0)),VLOOKUP($A723,PairList!$A$1:$C$104,2,0),INDEX('Feasibility Factor'!$D$5:$F$144,MATCH(VLOOKUP($A723,PairList!$A$1:$C$104,2,0),'Feasibility Factor'!$C$5:$C$144,0),MATCH($B723,'Feasibility Factor'!$D$3:$F$3,0))),"")</f>
        <v>1</v>
      </c>
      <c r="E723" s="88">
        <f>IFERROR(INDEX(ESShip!$C$2:$C$99,MATCH(VLOOKUP($A723,PairList!$A$1:$C$104,3,0),ESShip!$A$2:$A$99,0)),"")</f>
        <v>0.81</v>
      </c>
      <c r="F723" s="88">
        <f t="shared" si="63"/>
        <v>0.18999999999999995</v>
      </c>
      <c r="G723" s="89" t="str">
        <f t="shared" si="64"/>
        <v/>
      </c>
      <c r="H723" s="96" t="str">
        <f t="shared" si="65"/>
        <v>Multi-Family</v>
      </c>
      <c r="I723" s="97" t="str">
        <f t="shared" si="66"/>
        <v>N</v>
      </c>
      <c r="J723" s="97" t="s">
        <v>386</v>
      </c>
      <c r="K723" s="97" t="s">
        <v>386</v>
      </c>
      <c r="L723" s="97" t="s">
        <v>386</v>
      </c>
      <c r="M723" s="98">
        <f t="shared" ref="M723:M786" si="67">IF(AND($F723&lt;&gt;"",$L723&lt;&gt;""),MIN($F723,$L723),MAX($F723,$L723))</f>
        <v>0.18999999999999995</v>
      </c>
      <c r="N723" s="97"/>
    </row>
    <row r="724" spans="1:14">
      <c r="A724" t="s">
        <v>293</v>
      </c>
      <c r="B724" t="s">
        <v>316</v>
      </c>
      <c r="C724" t="s">
        <v>201</v>
      </c>
      <c r="D724" s="88">
        <f>IFERROR(IF(ISNUMBER(VLOOKUP($A724,PairList!$A$1:$C$104,2,0)),VLOOKUP($A724,PairList!$A$1:$C$104,2,0),INDEX('Feasibility Factor'!$D$5:$F$144,MATCH(VLOOKUP($A724,PairList!$A$1:$C$104,2,0),'Feasibility Factor'!$C$5:$C$144,0),MATCH($B724,'Feasibility Factor'!$D$3:$F$3,0))),"")</f>
        <v>1</v>
      </c>
      <c r="E724" s="88">
        <f>IFERROR(INDEX(ESShip!$C$2:$C$99,MATCH(VLOOKUP($A724,PairList!$A$1:$C$104,3,0),ESShip!$A$2:$A$99,0)),"")</f>
        <v>0.81</v>
      </c>
      <c r="F724" s="88">
        <f t="shared" si="63"/>
        <v>0.18999999999999995</v>
      </c>
      <c r="G724" s="89" t="str">
        <f t="shared" si="64"/>
        <v/>
      </c>
      <c r="H724" s="96" t="str">
        <f t="shared" si="65"/>
        <v>Manufactured Home</v>
      </c>
      <c r="I724" s="97" t="str">
        <f t="shared" si="66"/>
        <v>N</v>
      </c>
      <c r="J724" s="97" t="s">
        <v>386</v>
      </c>
      <c r="K724" s="97" t="s">
        <v>386</v>
      </c>
      <c r="L724" s="97" t="s">
        <v>386</v>
      </c>
      <c r="M724" s="98">
        <f t="shared" si="67"/>
        <v>0.18999999999999995</v>
      </c>
      <c r="N724" s="97"/>
    </row>
    <row r="725" spans="1:14">
      <c r="A725" t="s">
        <v>294</v>
      </c>
      <c r="B725" t="s">
        <v>88</v>
      </c>
      <c r="C725" t="s">
        <v>279</v>
      </c>
      <c r="D725" s="88">
        <f>IFERROR(IF(ISNUMBER(VLOOKUP($A725,PairList!$A$1:$C$104,2,0)),VLOOKUP($A725,PairList!$A$1:$C$104,2,0),INDEX('Feasibility Factor'!$D$5:$F$144,MATCH(VLOOKUP($A725,PairList!$A$1:$C$104,2,0),'Feasibility Factor'!$C$5:$C$144,0),MATCH($B725,'Feasibility Factor'!$D$3:$F$3,0))),"")</f>
        <v>0.8</v>
      </c>
      <c r="E725" s="88" t="str">
        <f>IFERROR(INDEX(ESShip!$C$2:$C$99,MATCH(VLOOKUP($A725,PairList!$A$1:$C$104,3,0),ESShip!$A$2:$A$99,0)),"")</f>
        <v/>
      </c>
      <c r="F725" s="88" t="str">
        <f t="shared" si="63"/>
        <v/>
      </c>
      <c r="G725" s="89" t="str">
        <f t="shared" si="64"/>
        <v>X</v>
      </c>
      <c r="H725" s="96" t="str">
        <f t="shared" si="65"/>
        <v>Single-Family</v>
      </c>
      <c r="I725" s="97" t="str">
        <f t="shared" si="66"/>
        <v>E</v>
      </c>
      <c r="J725" s="97">
        <v>0.8</v>
      </c>
      <c r="K725" s="97">
        <v>0.97199999999999998</v>
      </c>
      <c r="L725" s="97">
        <v>2.2400000000000021E-2</v>
      </c>
      <c r="M725" s="98">
        <f t="shared" si="67"/>
        <v>2.2400000000000021E-2</v>
      </c>
      <c r="N725" s="97"/>
    </row>
    <row r="726" spans="1:14">
      <c r="A726" t="s">
        <v>294</v>
      </c>
      <c r="B726" t="s">
        <v>199</v>
      </c>
      <c r="C726" t="s">
        <v>279</v>
      </c>
      <c r="D726" s="88">
        <f>IFERROR(IF(ISNUMBER(VLOOKUP($A726,PairList!$A$1:$C$104,2,0)),VLOOKUP($A726,PairList!$A$1:$C$104,2,0),INDEX('Feasibility Factor'!$D$5:$F$144,MATCH(VLOOKUP($A726,PairList!$A$1:$C$104,2,0),'Feasibility Factor'!$C$5:$C$144,0),MATCH($B726,'Feasibility Factor'!$D$3:$F$3,0))),"")</f>
        <v>0.8</v>
      </c>
      <c r="E726" s="88" t="str">
        <f>IFERROR(INDEX(ESShip!$C$2:$C$99,MATCH(VLOOKUP($A726,PairList!$A$1:$C$104,3,0),ESShip!$A$2:$A$99,0)),"")</f>
        <v/>
      </c>
      <c r="F726" s="88" t="str">
        <f t="shared" si="63"/>
        <v/>
      </c>
      <c r="G726" s="89" t="str">
        <f t="shared" si="64"/>
        <v>X</v>
      </c>
      <c r="H726" s="96" t="str">
        <f t="shared" si="65"/>
        <v>Multi-Family</v>
      </c>
      <c r="I726" s="97" t="str">
        <f t="shared" si="66"/>
        <v>E</v>
      </c>
      <c r="J726" s="97">
        <v>0.8</v>
      </c>
      <c r="K726" s="94">
        <v>0.98124999999999996</v>
      </c>
      <c r="L726" s="97">
        <v>1.5000000000000036E-2</v>
      </c>
      <c r="M726" s="98">
        <f t="shared" si="67"/>
        <v>1.5000000000000036E-2</v>
      </c>
      <c r="N726" s="97"/>
    </row>
    <row r="727" spans="1:14">
      <c r="A727" t="s">
        <v>294</v>
      </c>
      <c r="B727" t="s">
        <v>316</v>
      </c>
      <c r="C727" t="s">
        <v>279</v>
      </c>
      <c r="D727" s="88">
        <f>IFERROR(IF(ISNUMBER(VLOOKUP($A727,PairList!$A$1:$C$104,2,0)),VLOOKUP($A727,PairList!$A$1:$C$104,2,0),INDEX('Feasibility Factor'!$D$5:$F$144,MATCH(VLOOKUP($A727,PairList!$A$1:$C$104,2,0),'Feasibility Factor'!$C$5:$C$144,0),MATCH($B727,'Feasibility Factor'!$D$3:$F$3,0))),"")</f>
        <v>0.8</v>
      </c>
      <c r="E727" s="88" t="str">
        <f>IFERROR(INDEX(ESShip!$C$2:$C$99,MATCH(VLOOKUP($A727,PairList!$A$1:$C$104,3,0),ESShip!$A$2:$A$99,0)),"")</f>
        <v/>
      </c>
      <c r="F727" s="88" t="str">
        <f t="shared" si="63"/>
        <v/>
      </c>
      <c r="G727" s="89" t="str">
        <f t="shared" si="64"/>
        <v>X</v>
      </c>
      <c r="H727" s="96" t="str">
        <f t="shared" si="65"/>
        <v>Manufactured Home</v>
      </c>
      <c r="I727" s="97" t="str">
        <f t="shared" si="66"/>
        <v>E</v>
      </c>
      <c r="J727" s="97">
        <v>0.8</v>
      </c>
      <c r="K727" s="97">
        <v>0.9</v>
      </c>
      <c r="L727" s="97">
        <v>7.9999999999999988E-2</v>
      </c>
      <c r="M727" s="98">
        <f t="shared" si="67"/>
        <v>7.9999999999999988E-2</v>
      </c>
      <c r="N727" s="97"/>
    </row>
    <row r="728" spans="1:14">
      <c r="A728" t="s">
        <v>294</v>
      </c>
      <c r="B728" t="s">
        <v>88</v>
      </c>
      <c r="C728" t="s">
        <v>201</v>
      </c>
      <c r="D728" s="88">
        <f>IFERROR(IF(ISNUMBER(VLOOKUP($A728,PairList!$A$1:$C$104,2,0)),VLOOKUP($A728,PairList!$A$1:$C$104,2,0),INDEX('Feasibility Factor'!$D$5:$F$144,MATCH(VLOOKUP($A728,PairList!$A$1:$C$104,2,0),'Feasibility Factor'!$C$5:$C$144,0),MATCH($B728,'Feasibility Factor'!$D$3:$F$3,0))),"")</f>
        <v>0.8</v>
      </c>
      <c r="E728" s="88" t="str">
        <f>IFERROR(INDEX(ESShip!$C$2:$C$99,MATCH(VLOOKUP($A728,PairList!$A$1:$C$104,3,0),ESShip!$A$2:$A$99,0)),"")</f>
        <v/>
      </c>
      <c r="F728" s="88" t="str">
        <f t="shared" si="63"/>
        <v/>
      </c>
      <c r="G728" s="89" t="str">
        <f t="shared" si="64"/>
        <v>X</v>
      </c>
      <c r="H728" s="96" t="str">
        <f t="shared" si="65"/>
        <v>Single-Family</v>
      </c>
      <c r="I728" s="97" t="str">
        <f t="shared" si="66"/>
        <v>N</v>
      </c>
      <c r="J728" s="97">
        <v>0.8</v>
      </c>
      <c r="K728" s="97">
        <v>0.95799999999999996</v>
      </c>
      <c r="L728" s="97">
        <v>3.3600000000000033E-2</v>
      </c>
      <c r="M728" s="98">
        <f t="shared" si="67"/>
        <v>3.3600000000000033E-2</v>
      </c>
      <c r="N728" s="97"/>
    </row>
    <row r="729" spans="1:14">
      <c r="A729" t="s">
        <v>294</v>
      </c>
      <c r="B729" t="s">
        <v>199</v>
      </c>
      <c r="C729" t="s">
        <v>201</v>
      </c>
      <c r="D729" s="88">
        <f>IFERROR(IF(ISNUMBER(VLOOKUP($A729,PairList!$A$1:$C$104,2,0)),VLOOKUP($A729,PairList!$A$1:$C$104,2,0),INDEX('Feasibility Factor'!$D$5:$F$144,MATCH(VLOOKUP($A729,PairList!$A$1:$C$104,2,0),'Feasibility Factor'!$C$5:$C$144,0),MATCH($B729,'Feasibility Factor'!$D$3:$F$3,0))),"")</f>
        <v>0.8</v>
      </c>
      <c r="E729" s="88" t="str">
        <f>IFERROR(INDEX(ESShip!$C$2:$C$99,MATCH(VLOOKUP($A729,PairList!$A$1:$C$104,3,0),ESShip!$A$2:$A$99,0)),"")</f>
        <v/>
      </c>
      <c r="F729" s="88" t="str">
        <f t="shared" si="63"/>
        <v/>
      </c>
      <c r="G729" s="89" t="str">
        <f t="shared" si="64"/>
        <v>X</v>
      </c>
      <c r="H729" s="96" t="str">
        <f t="shared" si="65"/>
        <v>Multi-Family</v>
      </c>
      <c r="I729" s="97" t="str">
        <f t="shared" si="66"/>
        <v>N</v>
      </c>
      <c r="J729" s="97">
        <v>0.8</v>
      </c>
      <c r="K729" s="94">
        <v>0.98124999999999996</v>
      </c>
      <c r="L729" s="97">
        <v>1.5000000000000036E-2</v>
      </c>
      <c r="M729" s="98">
        <f t="shared" si="67"/>
        <v>1.5000000000000036E-2</v>
      </c>
      <c r="N729" s="97"/>
    </row>
    <row r="730" spans="1:14">
      <c r="A730" t="s">
        <v>294</v>
      </c>
      <c r="B730" t="s">
        <v>316</v>
      </c>
      <c r="C730" t="s">
        <v>201</v>
      </c>
      <c r="D730" s="88">
        <f>IFERROR(IF(ISNUMBER(VLOOKUP($A730,PairList!$A$1:$C$104,2,0)),VLOOKUP($A730,PairList!$A$1:$C$104,2,0),INDEX('Feasibility Factor'!$D$5:$F$144,MATCH(VLOOKUP($A730,PairList!$A$1:$C$104,2,0),'Feasibility Factor'!$C$5:$C$144,0),MATCH($B730,'Feasibility Factor'!$D$3:$F$3,0))),"")</f>
        <v>0.8</v>
      </c>
      <c r="E730" s="88" t="str">
        <f>IFERROR(INDEX(ESShip!$C$2:$C$99,MATCH(VLOOKUP($A730,PairList!$A$1:$C$104,3,0),ESShip!$A$2:$A$99,0)),"")</f>
        <v/>
      </c>
      <c r="F730" s="88" t="str">
        <f t="shared" si="63"/>
        <v/>
      </c>
      <c r="G730" s="89" t="str">
        <f t="shared" si="64"/>
        <v>X</v>
      </c>
      <c r="H730" s="96" t="str">
        <f t="shared" si="65"/>
        <v>Manufactured Home</v>
      </c>
      <c r="I730" s="97" t="str">
        <f t="shared" si="66"/>
        <v>N</v>
      </c>
      <c r="J730" s="97">
        <v>0.8</v>
      </c>
      <c r="K730" s="97">
        <v>0.9</v>
      </c>
      <c r="L730" s="97">
        <v>7.9999999999999988E-2</v>
      </c>
      <c r="M730" s="98">
        <f t="shared" si="67"/>
        <v>7.9999999999999988E-2</v>
      </c>
      <c r="N730" s="97"/>
    </row>
    <row r="731" spans="1:14">
      <c r="A731" t="s">
        <v>295</v>
      </c>
      <c r="B731" t="s">
        <v>88</v>
      </c>
      <c r="C731" t="s">
        <v>279</v>
      </c>
      <c r="D731" s="88" t="str">
        <f>IFERROR(IF(ISNUMBER(VLOOKUP($A731,PairList!$A$1:$C$104,2,0)),VLOOKUP($A731,PairList!$A$1:$C$104,2,0),INDEX('Feasibility Factor'!$D$5:$F$144,MATCH(VLOOKUP($A731,PairList!$A$1:$C$104,2,0),'Feasibility Factor'!$C$5:$C$144,0),MATCH($B731,'Feasibility Factor'!$D$3:$F$3,0))),"")</f>
        <v/>
      </c>
      <c r="E731" s="88" t="str">
        <f>IFERROR(INDEX(ESShip!$C$2:$C$99,MATCH(VLOOKUP($A731,PairList!$A$1:$C$104,3,0),ESShip!$A$2:$A$99,0)),"")</f>
        <v/>
      </c>
      <c r="F731" s="88" t="str">
        <f t="shared" si="63"/>
        <v/>
      </c>
      <c r="G731" s="89" t="str">
        <f t="shared" si="64"/>
        <v>X</v>
      </c>
      <c r="H731" s="96" t="str">
        <f t="shared" si="65"/>
        <v>Single-Family</v>
      </c>
      <c r="I731" s="97" t="str">
        <f t="shared" si="66"/>
        <v>E</v>
      </c>
      <c r="J731" s="94">
        <v>1.4999999999999999E-2</v>
      </c>
      <c r="K731" s="97">
        <v>0.95499999999999996</v>
      </c>
      <c r="L731" s="97">
        <v>6.7500000000000058E-4</v>
      </c>
      <c r="M731" s="98">
        <f t="shared" si="67"/>
        <v>6.7500000000000058E-4</v>
      </c>
      <c r="N731" s="97"/>
    </row>
    <row r="732" spans="1:14">
      <c r="A732" t="s">
        <v>295</v>
      </c>
      <c r="B732" t="s">
        <v>199</v>
      </c>
      <c r="C732" t="s">
        <v>279</v>
      </c>
      <c r="D732" s="88" t="str">
        <f>IFERROR(IF(ISNUMBER(VLOOKUP($A732,PairList!$A$1:$C$104,2,0)),VLOOKUP($A732,PairList!$A$1:$C$104,2,0),INDEX('Feasibility Factor'!$D$5:$F$144,MATCH(VLOOKUP($A732,PairList!$A$1:$C$104,2,0),'Feasibility Factor'!$C$5:$C$144,0),MATCH($B732,'Feasibility Factor'!$D$3:$F$3,0))),"")</f>
        <v/>
      </c>
      <c r="E732" s="88" t="str">
        <f>IFERROR(INDEX(ESShip!$C$2:$C$99,MATCH(VLOOKUP($A732,PairList!$A$1:$C$104,3,0),ESShip!$A$2:$A$99,0)),"")</f>
        <v/>
      </c>
      <c r="F732" s="88" t="str">
        <f t="shared" si="63"/>
        <v/>
      </c>
      <c r="G732" s="89" t="str">
        <f t="shared" si="64"/>
        <v>X</v>
      </c>
      <c r="H732" s="96" t="str">
        <f t="shared" si="65"/>
        <v>Multi-Family</v>
      </c>
      <c r="I732" s="97" t="str">
        <f t="shared" si="66"/>
        <v>E</v>
      </c>
      <c r="J732" s="94">
        <v>2.4999999999999996E-3</v>
      </c>
      <c r="K732" s="97">
        <v>0.1</v>
      </c>
      <c r="L732" s="97">
        <v>2.2499999999999998E-3</v>
      </c>
      <c r="M732" s="98">
        <f t="shared" si="67"/>
        <v>2.2499999999999998E-3</v>
      </c>
      <c r="N732" s="97"/>
    </row>
    <row r="733" spans="1:14">
      <c r="A733" t="s">
        <v>295</v>
      </c>
      <c r="B733" t="s">
        <v>316</v>
      </c>
      <c r="C733" t="s">
        <v>279</v>
      </c>
      <c r="D733" s="88" t="str">
        <f>IFERROR(IF(ISNUMBER(VLOOKUP($A733,PairList!$A$1:$C$104,2,0)),VLOOKUP($A733,PairList!$A$1:$C$104,2,0),INDEX('Feasibility Factor'!$D$5:$F$144,MATCH(VLOOKUP($A733,PairList!$A$1:$C$104,2,0),'Feasibility Factor'!$C$5:$C$144,0),MATCH($B733,'Feasibility Factor'!$D$3:$F$3,0))),"")</f>
        <v/>
      </c>
      <c r="E733" s="88" t="str">
        <f>IFERROR(INDEX(ESShip!$C$2:$C$99,MATCH(VLOOKUP($A733,PairList!$A$1:$C$104,3,0),ESShip!$A$2:$A$99,0)),"")</f>
        <v/>
      </c>
      <c r="F733" s="88" t="str">
        <f t="shared" si="63"/>
        <v/>
      </c>
      <c r="G733" s="89" t="str">
        <f t="shared" si="64"/>
        <v>X</v>
      </c>
      <c r="H733" s="96" t="str">
        <f t="shared" si="65"/>
        <v>Manufactured Home</v>
      </c>
      <c r="I733" s="97" t="str">
        <f t="shared" si="66"/>
        <v>E</v>
      </c>
      <c r="J733" s="94">
        <v>2.4999999999999996E-3</v>
      </c>
      <c r="K733" s="97">
        <v>0.1</v>
      </c>
      <c r="L733" s="97">
        <v>2.2499999999999998E-3</v>
      </c>
      <c r="M733" s="98">
        <f t="shared" si="67"/>
        <v>2.2499999999999998E-3</v>
      </c>
      <c r="N733" s="97"/>
    </row>
    <row r="734" spans="1:14">
      <c r="A734" t="s">
        <v>295</v>
      </c>
      <c r="B734" t="s">
        <v>88</v>
      </c>
      <c r="C734" t="s">
        <v>201</v>
      </c>
      <c r="D734" s="88" t="str">
        <f>IFERROR(IF(ISNUMBER(VLOOKUP($A734,PairList!$A$1:$C$104,2,0)),VLOOKUP($A734,PairList!$A$1:$C$104,2,0),INDEX('Feasibility Factor'!$D$5:$F$144,MATCH(VLOOKUP($A734,PairList!$A$1:$C$104,2,0),'Feasibility Factor'!$C$5:$C$144,0),MATCH($B734,'Feasibility Factor'!$D$3:$F$3,0))),"")</f>
        <v/>
      </c>
      <c r="E734" s="88" t="str">
        <f>IFERROR(INDEX(ESShip!$C$2:$C$99,MATCH(VLOOKUP($A734,PairList!$A$1:$C$104,3,0),ESShip!$A$2:$A$99,0)),"")</f>
        <v/>
      </c>
      <c r="F734" s="88" t="str">
        <f t="shared" si="63"/>
        <v/>
      </c>
      <c r="G734" s="89" t="str">
        <f t="shared" si="64"/>
        <v>X</v>
      </c>
      <c r="H734" s="96" t="str">
        <f t="shared" si="65"/>
        <v>Single-Family</v>
      </c>
      <c r="I734" s="97" t="str">
        <f t="shared" si="66"/>
        <v>N</v>
      </c>
      <c r="J734" s="94">
        <v>0.18</v>
      </c>
      <c r="K734" s="97">
        <v>0.46</v>
      </c>
      <c r="L734" s="97">
        <v>9.7200000000000009E-2</v>
      </c>
      <c r="M734" s="98">
        <f t="shared" si="67"/>
        <v>9.7200000000000009E-2</v>
      </c>
      <c r="N734" s="97"/>
    </row>
    <row r="735" spans="1:14">
      <c r="A735" t="s">
        <v>295</v>
      </c>
      <c r="B735" t="s">
        <v>199</v>
      </c>
      <c r="C735" t="s">
        <v>201</v>
      </c>
      <c r="D735" s="88" t="str">
        <f>IFERROR(IF(ISNUMBER(VLOOKUP($A735,PairList!$A$1:$C$104,2,0)),VLOOKUP($A735,PairList!$A$1:$C$104,2,0),INDEX('Feasibility Factor'!$D$5:$F$144,MATCH(VLOOKUP($A735,PairList!$A$1:$C$104,2,0),'Feasibility Factor'!$C$5:$C$144,0),MATCH($B735,'Feasibility Factor'!$D$3:$F$3,0))),"")</f>
        <v/>
      </c>
      <c r="E735" s="88" t="str">
        <f>IFERROR(INDEX(ESShip!$C$2:$C$99,MATCH(VLOOKUP($A735,PairList!$A$1:$C$104,3,0),ESShip!$A$2:$A$99,0)),"")</f>
        <v/>
      </c>
      <c r="F735" s="88" t="str">
        <f t="shared" si="63"/>
        <v/>
      </c>
      <c r="G735" s="89" t="str">
        <f t="shared" si="64"/>
        <v>X</v>
      </c>
      <c r="H735" s="96" t="str">
        <f t="shared" si="65"/>
        <v>Multi-Family</v>
      </c>
      <c r="I735" s="97" t="str">
        <f t="shared" si="66"/>
        <v>N</v>
      </c>
      <c r="J735" s="94">
        <v>0.03</v>
      </c>
      <c r="K735" s="97">
        <v>0.1</v>
      </c>
      <c r="L735" s="97">
        <v>2.7E-2</v>
      </c>
      <c r="M735" s="98">
        <f t="shared" si="67"/>
        <v>2.7E-2</v>
      </c>
      <c r="N735" s="97"/>
    </row>
    <row r="736" spans="1:14">
      <c r="A736" t="s">
        <v>295</v>
      </c>
      <c r="B736" t="s">
        <v>316</v>
      </c>
      <c r="C736" t="s">
        <v>201</v>
      </c>
      <c r="D736" s="88" t="str">
        <f>IFERROR(IF(ISNUMBER(VLOOKUP($A736,PairList!$A$1:$C$104,2,0)),VLOOKUP($A736,PairList!$A$1:$C$104,2,0),INDEX('Feasibility Factor'!$D$5:$F$144,MATCH(VLOOKUP($A736,PairList!$A$1:$C$104,2,0),'Feasibility Factor'!$C$5:$C$144,0),MATCH($B736,'Feasibility Factor'!$D$3:$F$3,0))),"")</f>
        <v/>
      </c>
      <c r="E736" s="88" t="str">
        <f>IFERROR(INDEX(ESShip!$C$2:$C$99,MATCH(VLOOKUP($A736,PairList!$A$1:$C$104,3,0),ESShip!$A$2:$A$99,0)),"")</f>
        <v/>
      </c>
      <c r="F736" s="88" t="str">
        <f t="shared" si="63"/>
        <v/>
      </c>
      <c r="G736" s="89" t="str">
        <f t="shared" si="64"/>
        <v>X</v>
      </c>
      <c r="H736" s="96" t="str">
        <f t="shared" si="65"/>
        <v>Manufactured Home</v>
      </c>
      <c r="I736" s="97" t="str">
        <f t="shared" si="66"/>
        <v>N</v>
      </c>
      <c r="J736" s="94">
        <v>0.03</v>
      </c>
      <c r="K736" s="97">
        <v>0.1</v>
      </c>
      <c r="L736" s="97">
        <v>2.7E-2</v>
      </c>
      <c r="M736" s="98">
        <f t="shared" si="67"/>
        <v>2.7E-2</v>
      </c>
      <c r="N736" s="97"/>
    </row>
    <row r="737" spans="1:14">
      <c r="A737" t="s">
        <v>295</v>
      </c>
      <c r="B737" t="s">
        <v>88</v>
      </c>
      <c r="C737" t="s">
        <v>279</v>
      </c>
      <c r="D737" s="88" t="str">
        <f>IFERROR(IF(ISNUMBER(VLOOKUP($A737,PairList!$A$1:$C$104,2,0)),VLOOKUP($A737,PairList!$A$1:$C$104,2,0),INDEX('Feasibility Factor'!$D$5:$F$144,MATCH(VLOOKUP($A737,PairList!$A$1:$C$104,2,0),'Feasibility Factor'!$C$5:$C$144,0),MATCH($B737,'Feasibility Factor'!$D$3:$F$3,0))),"")</f>
        <v/>
      </c>
      <c r="E737" s="88" t="str">
        <f>IFERROR(INDEX(ESShip!$C$2:$C$99,MATCH(VLOOKUP($A737,PairList!$A$1:$C$104,3,0),ESShip!$A$2:$A$99,0)),"")</f>
        <v/>
      </c>
      <c r="F737" s="88" t="str">
        <f t="shared" si="63"/>
        <v/>
      </c>
      <c r="G737" s="89" t="str">
        <f t="shared" si="64"/>
        <v>X</v>
      </c>
      <c r="H737" s="96" t="str">
        <f t="shared" si="65"/>
        <v>Single-Family</v>
      </c>
      <c r="I737" s="97" t="str">
        <f t="shared" si="66"/>
        <v>E</v>
      </c>
      <c r="J737" s="94">
        <v>1.4999999999999999E-2</v>
      </c>
      <c r="K737" s="97">
        <v>0.95499999999999996</v>
      </c>
      <c r="L737" s="97">
        <v>6.7500000000000058E-4</v>
      </c>
      <c r="M737" s="98">
        <f t="shared" si="67"/>
        <v>6.7500000000000058E-4</v>
      </c>
      <c r="N737" s="97"/>
    </row>
    <row r="738" spans="1:14">
      <c r="A738" t="s">
        <v>295</v>
      </c>
      <c r="B738" t="s">
        <v>199</v>
      </c>
      <c r="C738" t="s">
        <v>279</v>
      </c>
      <c r="D738" s="88" t="str">
        <f>IFERROR(IF(ISNUMBER(VLOOKUP($A738,PairList!$A$1:$C$104,2,0)),VLOOKUP($A738,PairList!$A$1:$C$104,2,0),INDEX('Feasibility Factor'!$D$5:$F$144,MATCH(VLOOKUP($A738,PairList!$A$1:$C$104,2,0),'Feasibility Factor'!$C$5:$C$144,0),MATCH($B738,'Feasibility Factor'!$D$3:$F$3,0))),"")</f>
        <v/>
      </c>
      <c r="E738" s="88" t="str">
        <f>IFERROR(INDEX(ESShip!$C$2:$C$99,MATCH(VLOOKUP($A738,PairList!$A$1:$C$104,3,0),ESShip!$A$2:$A$99,0)),"")</f>
        <v/>
      </c>
      <c r="F738" s="88" t="str">
        <f t="shared" si="63"/>
        <v/>
      </c>
      <c r="G738" s="89" t="str">
        <f t="shared" si="64"/>
        <v>X</v>
      </c>
      <c r="H738" s="96" t="str">
        <f t="shared" si="65"/>
        <v>Multi-Family</v>
      </c>
      <c r="I738" s="97" t="str">
        <f t="shared" si="66"/>
        <v>E</v>
      </c>
      <c r="J738" s="94">
        <v>2.4999999999999996E-3</v>
      </c>
      <c r="K738" s="97">
        <v>0.1</v>
      </c>
      <c r="L738" s="97">
        <v>2.2499999999999998E-3</v>
      </c>
      <c r="M738" s="98">
        <f t="shared" si="67"/>
        <v>2.2499999999999998E-3</v>
      </c>
      <c r="N738" s="97"/>
    </row>
    <row r="739" spans="1:14">
      <c r="A739" t="s">
        <v>295</v>
      </c>
      <c r="B739" t="s">
        <v>316</v>
      </c>
      <c r="C739" t="s">
        <v>279</v>
      </c>
      <c r="D739" s="88" t="str">
        <f>IFERROR(IF(ISNUMBER(VLOOKUP($A739,PairList!$A$1:$C$104,2,0)),VLOOKUP($A739,PairList!$A$1:$C$104,2,0),INDEX('Feasibility Factor'!$D$5:$F$144,MATCH(VLOOKUP($A739,PairList!$A$1:$C$104,2,0),'Feasibility Factor'!$C$5:$C$144,0),MATCH($B739,'Feasibility Factor'!$D$3:$F$3,0))),"")</f>
        <v/>
      </c>
      <c r="E739" s="88" t="str">
        <f>IFERROR(INDEX(ESShip!$C$2:$C$99,MATCH(VLOOKUP($A739,PairList!$A$1:$C$104,3,0),ESShip!$A$2:$A$99,0)),"")</f>
        <v/>
      </c>
      <c r="F739" s="88" t="str">
        <f t="shared" si="63"/>
        <v/>
      </c>
      <c r="G739" s="89" t="str">
        <f t="shared" si="64"/>
        <v>X</v>
      </c>
      <c r="H739" s="96" t="str">
        <f t="shared" si="65"/>
        <v>Manufactured Home</v>
      </c>
      <c r="I739" s="97" t="str">
        <f t="shared" si="66"/>
        <v>E</v>
      </c>
      <c r="J739" s="94">
        <v>2.4999999999999996E-3</v>
      </c>
      <c r="K739" s="97">
        <v>0.1</v>
      </c>
      <c r="L739" s="97">
        <v>2.2499999999999998E-3</v>
      </c>
      <c r="M739" s="98">
        <f t="shared" si="67"/>
        <v>2.2499999999999998E-3</v>
      </c>
      <c r="N739" s="97"/>
    </row>
    <row r="740" spans="1:14">
      <c r="A740" t="s">
        <v>295</v>
      </c>
      <c r="B740" t="s">
        <v>88</v>
      </c>
      <c r="C740" t="s">
        <v>201</v>
      </c>
      <c r="D740" s="88" t="str">
        <f>IFERROR(IF(ISNUMBER(VLOOKUP($A740,PairList!$A$1:$C$104,2,0)),VLOOKUP($A740,PairList!$A$1:$C$104,2,0),INDEX('Feasibility Factor'!$D$5:$F$144,MATCH(VLOOKUP($A740,PairList!$A$1:$C$104,2,0),'Feasibility Factor'!$C$5:$C$144,0),MATCH($B740,'Feasibility Factor'!$D$3:$F$3,0))),"")</f>
        <v/>
      </c>
      <c r="E740" s="88" t="str">
        <f>IFERROR(INDEX(ESShip!$C$2:$C$99,MATCH(VLOOKUP($A740,PairList!$A$1:$C$104,3,0),ESShip!$A$2:$A$99,0)),"")</f>
        <v/>
      </c>
      <c r="F740" s="88" t="str">
        <f t="shared" si="63"/>
        <v/>
      </c>
      <c r="G740" s="89" t="str">
        <f t="shared" si="64"/>
        <v>X</v>
      </c>
      <c r="H740" s="96" t="str">
        <f t="shared" si="65"/>
        <v>Single-Family</v>
      </c>
      <c r="I740" s="97" t="str">
        <f t="shared" si="66"/>
        <v>N</v>
      </c>
      <c r="J740" s="94">
        <v>0.18</v>
      </c>
      <c r="K740" s="97">
        <v>0.46</v>
      </c>
      <c r="L740" s="97">
        <v>9.7200000000000009E-2</v>
      </c>
      <c r="M740" s="98">
        <f t="shared" si="67"/>
        <v>9.7200000000000009E-2</v>
      </c>
      <c r="N740" s="97"/>
    </row>
    <row r="741" spans="1:14">
      <c r="A741" t="s">
        <v>295</v>
      </c>
      <c r="B741" t="s">
        <v>199</v>
      </c>
      <c r="C741" t="s">
        <v>201</v>
      </c>
      <c r="D741" s="88" t="str">
        <f>IFERROR(IF(ISNUMBER(VLOOKUP($A741,PairList!$A$1:$C$104,2,0)),VLOOKUP($A741,PairList!$A$1:$C$104,2,0),INDEX('Feasibility Factor'!$D$5:$F$144,MATCH(VLOOKUP($A741,PairList!$A$1:$C$104,2,0),'Feasibility Factor'!$C$5:$C$144,0),MATCH($B741,'Feasibility Factor'!$D$3:$F$3,0))),"")</f>
        <v/>
      </c>
      <c r="E741" s="88" t="str">
        <f>IFERROR(INDEX(ESShip!$C$2:$C$99,MATCH(VLOOKUP($A741,PairList!$A$1:$C$104,3,0),ESShip!$A$2:$A$99,0)),"")</f>
        <v/>
      </c>
      <c r="F741" s="88" t="str">
        <f t="shared" si="63"/>
        <v/>
      </c>
      <c r="G741" s="89" t="str">
        <f t="shared" si="64"/>
        <v>X</v>
      </c>
      <c r="H741" s="96" t="str">
        <f t="shared" si="65"/>
        <v>Multi-Family</v>
      </c>
      <c r="I741" s="97" t="str">
        <f t="shared" si="66"/>
        <v>N</v>
      </c>
      <c r="J741" s="94">
        <v>0.03</v>
      </c>
      <c r="K741" s="97">
        <v>0.1</v>
      </c>
      <c r="L741" s="97">
        <v>2.7E-2</v>
      </c>
      <c r="M741" s="98">
        <f t="shared" si="67"/>
        <v>2.7E-2</v>
      </c>
      <c r="N741" s="97"/>
    </row>
    <row r="742" spans="1:14">
      <c r="A742" t="s">
        <v>295</v>
      </c>
      <c r="B742" t="s">
        <v>316</v>
      </c>
      <c r="C742" t="s">
        <v>201</v>
      </c>
      <c r="D742" s="88" t="str">
        <f>IFERROR(IF(ISNUMBER(VLOOKUP($A742,PairList!$A$1:$C$104,2,0)),VLOOKUP($A742,PairList!$A$1:$C$104,2,0),INDEX('Feasibility Factor'!$D$5:$F$144,MATCH(VLOOKUP($A742,PairList!$A$1:$C$104,2,0),'Feasibility Factor'!$C$5:$C$144,0),MATCH($B742,'Feasibility Factor'!$D$3:$F$3,0))),"")</f>
        <v/>
      </c>
      <c r="E742" s="88" t="str">
        <f>IFERROR(INDEX(ESShip!$C$2:$C$99,MATCH(VLOOKUP($A742,PairList!$A$1:$C$104,3,0),ESShip!$A$2:$A$99,0)),"")</f>
        <v/>
      </c>
      <c r="F742" s="88" t="str">
        <f t="shared" si="63"/>
        <v/>
      </c>
      <c r="G742" s="89" t="str">
        <f t="shared" si="64"/>
        <v>X</v>
      </c>
      <c r="H742" s="96" t="str">
        <f t="shared" si="65"/>
        <v>Manufactured Home</v>
      </c>
      <c r="I742" s="97" t="str">
        <f t="shared" si="66"/>
        <v>N</v>
      </c>
      <c r="J742" s="94">
        <v>0.03</v>
      </c>
      <c r="K742" s="97">
        <v>0.1</v>
      </c>
      <c r="L742" s="97">
        <v>2.7E-2</v>
      </c>
      <c r="M742" s="98">
        <f t="shared" si="67"/>
        <v>2.7E-2</v>
      </c>
      <c r="N742" s="97"/>
    </row>
    <row r="743" spans="1:14">
      <c r="A743" t="s">
        <v>296</v>
      </c>
      <c r="B743" t="s">
        <v>88</v>
      </c>
      <c r="C743" t="s">
        <v>279</v>
      </c>
      <c r="D743" s="88">
        <f>IFERROR(IF(ISNUMBER(VLOOKUP($A743,PairList!$A$1:$C$104,2,0)),VLOOKUP($A743,PairList!$A$1:$C$104,2,0),INDEX('Feasibility Factor'!$D$5:$F$144,MATCH(VLOOKUP($A743,PairList!$A$1:$C$104,2,0),'Feasibility Factor'!$C$5:$C$144,0),MATCH($B743,'Feasibility Factor'!$D$3:$F$3,0))),"")</f>
        <v>0.5</v>
      </c>
      <c r="E743" s="88" t="str">
        <f>IFERROR(INDEX(ESShip!$C$2:$C$99,MATCH(VLOOKUP($A743,PairList!$A$1:$C$104,3,0),ESShip!$A$2:$A$99,0)),"")</f>
        <v/>
      </c>
      <c r="F743" s="88" t="str">
        <f t="shared" si="63"/>
        <v/>
      </c>
      <c r="G743" s="89" t="str">
        <f t="shared" si="64"/>
        <v>X</v>
      </c>
      <c r="H743" s="96" t="str">
        <f t="shared" si="65"/>
        <v>Single-Family</v>
      </c>
      <c r="I743" s="97" t="str">
        <f t="shared" si="66"/>
        <v>E</v>
      </c>
      <c r="J743" s="97">
        <v>0.5</v>
      </c>
      <c r="K743" s="97">
        <v>0.55000000000000004</v>
      </c>
      <c r="L743" s="97">
        <v>0.22499999999999998</v>
      </c>
      <c r="M743" s="98">
        <f t="shared" si="67"/>
        <v>0.22499999999999998</v>
      </c>
      <c r="N743" s="97"/>
    </row>
    <row r="744" spans="1:14">
      <c r="A744" t="s">
        <v>296</v>
      </c>
      <c r="B744" t="s">
        <v>199</v>
      </c>
      <c r="C744" t="s">
        <v>279</v>
      </c>
      <c r="D744" s="88">
        <f>IFERROR(IF(ISNUMBER(VLOOKUP($A744,PairList!$A$1:$C$104,2,0)),VLOOKUP($A744,PairList!$A$1:$C$104,2,0),INDEX('Feasibility Factor'!$D$5:$F$144,MATCH(VLOOKUP($A744,PairList!$A$1:$C$104,2,0),'Feasibility Factor'!$C$5:$C$144,0),MATCH($B744,'Feasibility Factor'!$D$3:$F$3,0))),"")</f>
        <v>0.5</v>
      </c>
      <c r="E744" s="88" t="str">
        <f>IFERROR(INDEX(ESShip!$C$2:$C$99,MATCH(VLOOKUP($A744,PairList!$A$1:$C$104,3,0),ESShip!$A$2:$A$99,0)),"")</f>
        <v/>
      </c>
      <c r="F744" s="88" t="str">
        <f t="shared" si="63"/>
        <v/>
      </c>
      <c r="G744" s="89" t="str">
        <f t="shared" si="64"/>
        <v>X</v>
      </c>
      <c r="H744" s="96" t="str">
        <f t="shared" si="65"/>
        <v>Multi-Family</v>
      </c>
      <c r="I744" s="97" t="str">
        <f t="shared" si="66"/>
        <v>E</v>
      </c>
      <c r="J744" s="97">
        <v>0.5</v>
      </c>
      <c r="K744" s="97">
        <v>0.5</v>
      </c>
      <c r="L744" s="97">
        <v>0.25</v>
      </c>
      <c r="M744" s="98">
        <f t="shared" si="67"/>
        <v>0.25</v>
      </c>
      <c r="N744" s="97"/>
    </row>
    <row r="745" spans="1:14">
      <c r="A745" t="s">
        <v>296</v>
      </c>
      <c r="B745" t="s">
        <v>316</v>
      </c>
      <c r="C745" t="s">
        <v>279</v>
      </c>
      <c r="D745" s="88">
        <f>IFERROR(IF(ISNUMBER(VLOOKUP($A745,PairList!$A$1:$C$104,2,0)),VLOOKUP($A745,PairList!$A$1:$C$104,2,0),INDEX('Feasibility Factor'!$D$5:$F$144,MATCH(VLOOKUP($A745,PairList!$A$1:$C$104,2,0),'Feasibility Factor'!$C$5:$C$144,0),MATCH($B745,'Feasibility Factor'!$D$3:$F$3,0))),"")</f>
        <v>0.5</v>
      </c>
      <c r="E745" s="88" t="str">
        <f>IFERROR(INDEX(ESShip!$C$2:$C$99,MATCH(VLOOKUP($A745,PairList!$A$1:$C$104,3,0),ESShip!$A$2:$A$99,0)),"")</f>
        <v/>
      </c>
      <c r="F745" s="88" t="str">
        <f t="shared" si="63"/>
        <v/>
      </c>
      <c r="G745" s="89" t="str">
        <f t="shared" si="64"/>
        <v>X</v>
      </c>
      <c r="H745" s="96" t="str">
        <f t="shared" si="65"/>
        <v>Manufactured Home</v>
      </c>
      <c r="I745" s="97" t="str">
        <f t="shared" si="66"/>
        <v>E</v>
      </c>
      <c r="J745" s="97">
        <v>0.5</v>
      </c>
      <c r="K745" s="97">
        <v>0.5</v>
      </c>
      <c r="L745" s="97">
        <v>0.25</v>
      </c>
      <c r="M745" s="98">
        <f t="shared" si="67"/>
        <v>0.25</v>
      </c>
      <c r="N745" s="97"/>
    </row>
    <row r="746" spans="1:14">
      <c r="A746" t="s">
        <v>296</v>
      </c>
      <c r="B746" t="s">
        <v>88</v>
      </c>
      <c r="C746" t="s">
        <v>201</v>
      </c>
      <c r="D746" s="88">
        <f>IFERROR(IF(ISNUMBER(VLOOKUP($A746,PairList!$A$1:$C$104,2,0)),VLOOKUP($A746,PairList!$A$1:$C$104,2,0),INDEX('Feasibility Factor'!$D$5:$F$144,MATCH(VLOOKUP($A746,PairList!$A$1:$C$104,2,0),'Feasibility Factor'!$C$5:$C$144,0),MATCH($B746,'Feasibility Factor'!$D$3:$F$3,0))),"")</f>
        <v>0.5</v>
      </c>
      <c r="E746" s="88" t="str">
        <f>IFERROR(INDEX(ESShip!$C$2:$C$99,MATCH(VLOOKUP($A746,PairList!$A$1:$C$104,3,0),ESShip!$A$2:$A$99,0)),"")</f>
        <v/>
      </c>
      <c r="F746" s="88" t="str">
        <f t="shared" si="63"/>
        <v/>
      </c>
      <c r="G746" s="89" t="str">
        <f t="shared" si="64"/>
        <v>X</v>
      </c>
      <c r="H746" s="96" t="str">
        <f t="shared" si="65"/>
        <v>Single-Family</v>
      </c>
      <c r="I746" s="97" t="str">
        <f t="shared" si="66"/>
        <v>N</v>
      </c>
      <c r="J746" s="97">
        <v>0.5</v>
      </c>
      <c r="K746" s="97">
        <v>0.55000000000000004</v>
      </c>
      <c r="L746" s="97">
        <v>0.22499999999999998</v>
      </c>
      <c r="M746" s="98">
        <f t="shared" si="67"/>
        <v>0.22499999999999998</v>
      </c>
      <c r="N746" s="97"/>
    </row>
    <row r="747" spans="1:14">
      <c r="A747" t="s">
        <v>296</v>
      </c>
      <c r="B747" t="s">
        <v>199</v>
      </c>
      <c r="C747" t="s">
        <v>201</v>
      </c>
      <c r="D747" s="88">
        <f>IFERROR(IF(ISNUMBER(VLOOKUP($A747,PairList!$A$1:$C$104,2,0)),VLOOKUP($A747,PairList!$A$1:$C$104,2,0),INDEX('Feasibility Factor'!$D$5:$F$144,MATCH(VLOOKUP($A747,PairList!$A$1:$C$104,2,0),'Feasibility Factor'!$C$5:$C$144,0),MATCH($B747,'Feasibility Factor'!$D$3:$F$3,0))),"")</f>
        <v>0.5</v>
      </c>
      <c r="E747" s="88" t="str">
        <f>IFERROR(INDEX(ESShip!$C$2:$C$99,MATCH(VLOOKUP($A747,PairList!$A$1:$C$104,3,0),ESShip!$A$2:$A$99,0)),"")</f>
        <v/>
      </c>
      <c r="F747" s="88" t="str">
        <f t="shared" si="63"/>
        <v/>
      </c>
      <c r="G747" s="89" t="str">
        <f t="shared" si="64"/>
        <v>X</v>
      </c>
      <c r="H747" s="96" t="str">
        <f t="shared" si="65"/>
        <v>Multi-Family</v>
      </c>
      <c r="I747" s="97" t="str">
        <f t="shared" si="66"/>
        <v>N</v>
      </c>
      <c r="J747" s="97">
        <v>0.5</v>
      </c>
      <c r="K747" s="97">
        <v>0.5</v>
      </c>
      <c r="L747" s="97">
        <v>0.25</v>
      </c>
      <c r="M747" s="98">
        <f t="shared" si="67"/>
        <v>0.25</v>
      </c>
      <c r="N747" s="97"/>
    </row>
    <row r="748" spans="1:14">
      <c r="A748" t="s">
        <v>296</v>
      </c>
      <c r="B748" t="s">
        <v>316</v>
      </c>
      <c r="C748" t="s">
        <v>201</v>
      </c>
      <c r="D748" s="88">
        <f>IFERROR(IF(ISNUMBER(VLOOKUP($A748,PairList!$A$1:$C$104,2,0)),VLOOKUP($A748,PairList!$A$1:$C$104,2,0),INDEX('Feasibility Factor'!$D$5:$F$144,MATCH(VLOOKUP($A748,PairList!$A$1:$C$104,2,0),'Feasibility Factor'!$C$5:$C$144,0),MATCH($B748,'Feasibility Factor'!$D$3:$F$3,0))),"")</f>
        <v>0.5</v>
      </c>
      <c r="E748" s="88" t="str">
        <f>IFERROR(INDEX(ESShip!$C$2:$C$99,MATCH(VLOOKUP($A748,PairList!$A$1:$C$104,3,0),ESShip!$A$2:$A$99,0)),"")</f>
        <v/>
      </c>
      <c r="F748" s="88" t="str">
        <f t="shared" si="63"/>
        <v/>
      </c>
      <c r="G748" s="89" t="str">
        <f t="shared" si="64"/>
        <v>X</v>
      </c>
      <c r="H748" s="96" t="str">
        <f t="shared" si="65"/>
        <v>Manufactured Home</v>
      </c>
      <c r="I748" s="97" t="str">
        <f t="shared" si="66"/>
        <v>N</v>
      </c>
      <c r="J748" s="97">
        <v>0.5</v>
      </c>
      <c r="K748" s="97">
        <v>0.5</v>
      </c>
      <c r="L748" s="97">
        <v>0.25</v>
      </c>
      <c r="M748" s="98">
        <f t="shared" si="67"/>
        <v>0.25</v>
      </c>
      <c r="N748" s="97"/>
    </row>
    <row r="749" spans="1:14">
      <c r="A749" t="s">
        <v>296</v>
      </c>
      <c r="B749" t="s">
        <v>88</v>
      </c>
      <c r="C749" t="s">
        <v>279</v>
      </c>
      <c r="D749" s="88">
        <f>IFERROR(IF(ISNUMBER(VLOOKUP($A749,PairList!$A$1:$C$104,2,0)),VLOOKUP($A749,PairList!$A$1:$C$104,2,0),INDEX('Feasibility Factor'!$D$5:$F$144,MATCH(VLOOKUP($A749,PairList!$A$1:$C$104,2,0),'Feasibility Factor'!$C$5:$C$144,0),MATCH($B749,'Feasibility Factor'!$D$3:$F$3,0))),"")</f>
        <v>0.5</v>
      </c>
      <c r="E749" s="88" t="str">
        <f>IFERROR(INDEX(ESShip!$C$2:$C$99,MATCH(VLOOKUP($A749,PairList!$A$1:$C$104,3,0),ESShip!$A$2:$A$99,0)),"")</f>
        <v/>
      </c>
      <c r="F749" s="88" t="str">
        <f t="shared" si="63"/>
        <v/>
      </c>
      <c r="G749" s="89" t="str">
        <f t="shared" si="64"/>
        <v>X</v>
      </c>
      <c r="H749" s="96" t="str">
        <f t="shared" si="65"/>
        <v>Single-Family</v>
      </c>
      <c r="I749" s="97" t="str">
        <f t="shared" si="66"/>
        <v>E</v>
      </c>
      <c r="J749" s="97">
        <v>0.5</v>
      </c>
      <c r="K749" s="97">
        <v>0.55000000000000004</v>
      </c>
      <c r="L749" s="97">
        <v>0.22499999999999998</v>
      </c>
      <c r="M749" s="98">
        <f t="shared" si="67"/>
        <v>0.22499999999999998</v>
      </c>
      <c r="N749" s="97"/>
    </row>
    <row r="750" spans="1:14">
      <c r="A750" t="s">
        <v>296</v>
      </c>
      <c r="B750" t="s">
        <v>199</v>
      </c>
      <c r="C750" t="s">
        <v>279</v>
      </c>
      <c r="D750" s="88">
        <f>IFERROR(IF(ISNUMBER(VLOOKUP($A750,PairList!$A$1:$C$104,2,0)),VLOOKUP($A750,PairList!$A$1:$C$104,2,0),INDEX('Feasibility Factor'!$D$5:$F$144,MATCH(VLOOKUP($A750,PairList!$A$1:$C$104,2,0),'Feasibility Factor'!$C$5:$C$144,0),MATCH($B750,'Feasibility Factor'!$D$3:$F$3,0))),"")</f>
        <v>0.5</v>
      </c>
      <c r="E750" s="88" t="str">
        <f>IFERROR(INDEX(ESShip!$C$2:$C$99,MATCH(VLOOKUP($A750,PairList!$A$1:$C$104,3,0),ESShip!$A$2:$A$99,0)),"")</f>
        <v/>
      </c>
      <c r="F750" s="88" t="str">
        <f t="shared" si="63"/>
        <v/>
      </c>
      <c r="G750" s="89" t="str">
        <f t="shared" si="64"/>
        <v>X</v>
      </c>
      <c r="H750" s="96" t="str">
        <f t="shared" si="65"/>
        <v>Multi-Family</v>
      </c>
      <c r="I750" s="97" t="str">
        <f t="shared" si="66"/>
        <v>E</v>
      </c>
      <c r="J750" s="97">
        <v>0.5</v>
      </c>
      <c r="K750" s="97">
        <v>0.5</v>
      </c>
      <c r="L750" s="97">
        <v>0.25</v>
      </c>
      <c r="M750" s="98">
        <f t="shared" si="67"/>
        <v>0.25</v>
      </c>
      <c r="N750" s="97"/>
    </row>
    <row r="751" spans="1:14">
      <c r="A751" t="s">
        <v>296</v>
      </c>
      <c r="B751" t="s">
        <v>316</v>
      </c>
      <c r="C751" t="s">
        <v>279</v>
      </c>
      <c r="D751" s="88">
        <f>IFERROR(IF(ISNUMBER(VLOOKUP($A751,PairList!$A$1:$C$104,2,0)),VLOOKUP($A751,PairList!$A$1:$C$104,2,0),INDEX('Feasibility Factor'!$D$5:$F$144,MATCH(VLOOKUP($A751,PairList!$A$1:$C$104,2,0),'Feasibility Factor'!$C$5:$C$144,0),MATCH($B751,'Feasibility Factor'!$D$3:$F$3,0))),"")</f>
        <v>0.5</v>
      </c>
      <c r="E751" s="88" t="str">
        <f>IFERROR(INDEX(ESShip!$C$2:$C$99,MATCH(VLOOKUP($A751,PairList!$A$1:$C$104,3,0),ESShip!$A$2:$A$99,0)),"")</f>
        <v/>
      </c>
      <c r="F751" s="88" t="str">
        <f t="shared" si="63"/>
        <v/>
      </c>
      <c r="G751" s="89" t="str">
        <f t="shared" si="64"/>
        <v>X</v>
      </c>
      <c r="H751" s="96" t="str">
        <f t="shared" si="65"/>
        <v>Manufactured Home</v>
      </c>
      <c r="I751" s="97" t="str">
        <f t="shared" si="66"/>
        <v>E</v>
      </c>
      <c r="J751" s="97">
        <v>0.5</v>
      </c>
      <c r="K751" s="97">
        <v>0.5</v>
      </c>
      <c r="L751" s="97">
        <v>0.25</v>
      </c>
      <c r="M751" s="98">
        <f t="shared" si="67"/>
        <v>0.25</v>
      </c>
      <c r="N751" s="97"/>
    </row>
    <row r="752" spans="1:14">
      <c r="A752" t="s">
        <v>296</v>
      </c>
      <c r="B752" t="s">
        <v>88</v>
      </c>
      <c r="C752" t="s">
        <v>201</v>
      </c>
      <c r="D752" s="88">
        <f>IFERROR(IF(ISNUMBER(VLOOKUP($A752,PairList!$A$1:$C$104,2,0)),VLOOKUP($A752,PairList!$A$1:$C$104,2,0),INDEX('Feasibility Factor'!$D$5:$F$144,MATCH(VLOOKUP($A752,PairList!$A$1:$C$104,2,0),'Feasibility Factor'!$C$5:$C$144,0),MATCH($B752,'Feasibility Factor'!$D$3:$F$3,0))),"")</f>
        <v>0.5</v>
      </c>
      <c r="E752" s="88" t="str">
        <f>IFERROR(INDEX(ESShip!$C$2:$C$99,MATCH(VLOOKUP($A752,PairList!$A$1:$C$104,3,0),ESShip!$A$2:$A$99,0)),"")</f>
        <v/>
      </c>
      <c r="F752" s="88" t="str">
        <f t="shared" si="63"/>
        <v/>
      </c>
      <c r="G752" s="89" t="str">
        <f t="shared" si="64"/>
        <v>X</v>
      </c>
      <c r="H752" s="96" t="str">
        <f t="shared" si="65"/>
        <v>Single-Family</v>
      </c>
      <c r="I752" s="97" t="str">
        <f t="shared" si="66"/>
        <v>N</v>
      </c>
      <c r="J752" s="97">
        <v>0.5</v>
      </c>
      <c r="K752" s="97">
        <v>0.55000000000000004</v>
      </c>
      <c r="L752" s="97">
        <v>0.22499999999999998</v>
      </c>
      <c r="M752" s="98">
        <f t="shared" si="67"/>
        <v>0.22499999999999998</v>
      </c>
      <c r="N752" s="97"/>
    </row>
    <row r="753" spans="1:14">
      <c r="A753" t="s">
        <v>296</v>
      </c>
      <c r="B753" t="s">
        <v>199</v>
      </c>
      <c r="C753" t="s">
        <v>201</v>
      </c>
      <c r="D753" s="88">
        <f>IFERROR(IF(ISNUMBER(VLOOKUP($A753,PairList!$A$1:$C$104,2,0)),VLOOKUP($A753,PairList!$A$1:$C$104,2,0),INDEX('Feasibility Factor'!$D$5:$F$144,MATCH(VLOOKUP($A753,PairList!$A$1:$C$104,2,0),'Feasibility Factor'!$C$5:$C$144,0),MATCH($B753,'Feasibility Factor'!$D$3:$F$3,0))),"")</f>
        <v>0.5</v>
      </c>
      <c r="E753" s="88" t="str">
        <f>IFERROR(INDEX(ESShip!$C$2:$C$99,MATCH(VLOOKUP($A753,PairList!$A$1:$C$104,3,0),ESShip!$A$2:$A$99,0)),"")</f>
        <v/>
      </c>
      <c r="F753" s="88" t="str">
        <f t="shared" si="63"/>
        <v/>
      </c>
      <c r="G753" s="89" t="str">
        <f t="shared" si="64"/>
        <v>X</v>
      </c>
      <c r="H753" s="96" t="str">
        <f t="shared" si="65"/>
        <v>Multi-Family</v>
      </c>
      <c r="I753" s="97" t="str">
        <f t="shared" si="66"/>
        <v>N</v>
      </c>
      <c r="J753" s="97">
        <v>0.5</v>
      </c>
      <c r="K753" s="97">
        <v>0.5</v>
      </c>
      <c r="L753" s="97">
        <v>0.25</v>
      </c>
      <c r="M753" s="98">
        <f t="shared" si="67"/>
        <v>0.25</v>
      </c>
      <c r="N753" s="97"/>
    </row>
    <row r="754" spans="1:14">
      <c r="A754" t="s">
        <v>296</v>
      </c>
      <c r="B754" t="s">
        <v>316</v>
      </c>
      <c r="C754" t="s">
        <v>201</v>
      </c>
      <c r="D754" s="88">
        <f>IFERROR(IF(ISNUMBER(VLOOKUP($A754,PairList!$A$1:$C$104,2,0)),VLOOKUP($A754,PairList!$A$1:$C$104,2,0),INDEX('Feasibility Factor'!$D$5:$F$144,MATCH(VLOOKUP($A754,PairList!$A$1:$C$104,2,0),'Feasibility Factor'!$C$5:$C$144,0),MATCH($B754,'Feasibility Factor'!$D$3:$F$3,0))),"")</f>
        <v>0.5</v>
      </c>
      <c r="E754" s="88" t="str">
        <f>IFERROR(INDEX(ESShip!$C$2:$C$99,MATCH(VLOOKUP($A754,PairList!$A$1:$C$104,3,0),ESShip!$A$2:$A$99,0)),"")</f>
        <v/>
      </c>
      <c r="F754" s="88" t="str">
        <f t="shared" si="63"/>
        <v/>
      </c>
      <c r="G754" s="89" t="str">
        <f t="shared" si="64"/>
        <v>X</v>
      </c>
      <c r="H754" s="96" t="str">
        <f t="shared" si="65"/>
        <v>Manufactured Home</v>
      </c>
      <c r="I754" s="97" t="str">
        <f t="shared" si="66"/>
        <v>N</v>
      </c>
      <c r="J754" s="97">
        <v>0.5</v>
      </c>
      <c r="K754" s="97">
        <v>0.5</v>
      </c>
      <c r="L754" s="97">
        <v>0.25</v>
      </c>
      <c r="M754" s="98">
        <f t="shared" si="67"/>
        <v>0.25</v>
      </c>
      <c r="N754" s="97"/>
    </row>
    <row r="755" spans="1:14">
      <c r="A755" t="s">
        <v>297</v>
      </c>
      <c r="B755" t="s">
        <v>88</v>
      </c>
      <c r="C755" t="s">
        <v>279</v>
      </c>
      <c r="D755" s="88" t="str">
        <f>IFERROR(IF(ISNUMBER(VLOOKUP($A755,PairList!$A$1:$C$104,2,0)),VLOOKUP($A755,PairList!$A$1:$C$104,2,0),INDEX('Feasibility Factor'!$D$5:$F$144,MATCH(VLOOKUP($A755,PairList!$A$1:$C$104,2,0),'Feasibility Factor'!$C$5:$C$144,0),MATCH($B755,'Feasibility Factor'!$D$3:$F$3,0))),"")</f>
        <v/>
      </c>
      <c r="E755" s="88" t="str">
        <f>IFERROR(INDEX(ESShip!$C$2:$C$99,MATCH(VLOOKUP($A755,PairList!$A$1:$C$104,3,0),ESShip!$A$2:$A$99,0)),"")</f>
        <v/>
      </c>
      <c r="F755" s="88" t="str">
        <f t="shared" si="63"/>
        <v/>
      </c>
      <c r="G755" s="89" t="str">
        <f t="shared" si="64"/>
        <v>X</v>
      </c>
      <c r="H755" s="96" t="str">
        <f t="shared" si="65"/>
        <v>Single-Family</v>
      </c>
      <c r="I755" s="97" t="str">
        <f t="shared" si="66"/>
        <v>E</v>
      </c>
      <c r="J755" s="94">
        <v>0.1</v>
      </c>
      <c r="K755" s="97">
        <v>0.90500000000000003</v>
      </c>
      <c r="L755" s="97">
        <v>9.499999999999998E-3</v>
      </c>
      <c r="M755" s="98">
        <f t="shared" si="67"/>
        <v>9.499999999999998E-3</v>
      </c>
      <c r="N755" s="97"/>
    </row>
    <row r="756" spans="1:14">
      <c r="A756" t="s">
        <v>297</v>
      </c>
      <c r="B756" t="s">
        <v>199</v>
      </c>
      <c r="C756" t="s">
        <v>279</v>
      </c>
      <c r="D756" s="88" t="str">
        <f>IFERROR(IF(ISNUMBER(VLOOKUP($A756,PairList!$A$1:$C$104,2,0)),VLOOKUP($A756,PairList!$A$1:$C$104,2,0),INDEX('Feasibility Factor'!$D$5:$F$144,MATCH(VLOOKUP($A756,PairList!$A$1:$C$104,2,0),'Feasibility Factor'!$C$5:$C$144,0),MATCH($B756,'Feasibility Factor'!$D$3:$F$3,0))),"")</f>
        <v/>
      </c>
      <c r="E756" s="88" t="str">
        <f>IFERROR(INDEX(ESShip!$C$2:$C$99,MATCH(VLOOKUP($A756,PairList!$A$1:$C$104,3,0),ESShip!$A$2:$A$99,0)),"")</f>
        <v/>
      </c>
      <c r="F756" s="88" t="str">
        <f t="shared" si="63"/>
        <v/>
      </c>
      <c r="G756" s="89" t="str">
        <f t="shared" si="64"/>
        <v>X</v>
      </c>
      <c r="H756" s="96" t="str">
        <f t="shared" si="65"/>
        <v>Multi-Family</v>
      </c>
      <c r="I756" s="97" t="str">
        <f t="shared" si="66"/>
        <v>E</v>
      </c>
      <c r="J756" s="94">
        <v>3.0612245E-2</v>
      </c>
      <c r="K756" s="97">
        <v>0.05</v>
      </c>
      <c r="L756" s="97">
        <v>2.9081632749999999E-2</v>
      </c>
      <c r="M756" s="98">
        <f t="shared" si="67"/>
        <v>2.9081632749999999E-2</v>
      </c>
      <c r="N756" s="97"/>
    </row>
    <row r="757" spans="1:14">
      <c r="A757" t="s">
        <v>297</v>
      </c>
      <c r="B757" t="s">
        <v>316</v>
      </c>
      <c r="C757" t="s">
        <v>279</v>
      </c>
      <c r="D757" s="88" t="str">
        <f>IFERROR(IF(ISNUMBER(VLOOKUP($A757,PairList!$A$1:$C$104,2,0)),VLOOKUP($A757,PairList!$A$1:$C$104,2,0),INDEX('Feasibility Factor'!$D$5:$F$144,MATCH(VLOOKUP($A757,PairList!$A$1:$C$104,2,0),'Feasibility Factor'!$C$5:$C$144,0),MATCH($B757,'Feasibility Factor'!$D$3:$F$3,0))),"")</f>
        <v/>
      </c>
      <c r="E757" s="88" t="str">
        <f>IFERROR(INDEX(ESShip!$C$2:$C$99,MATCH(VLOOKUP($A757,PairList!$A$1:$C$104,3,0),ESShip!$A$2:$A$99,0)),"")</f>
        <v/>
      </c>
      <c r="F757" s="88" t="str">
        <f t="shared" si="63"/>
        <v/>
      </c>
      <c r="G757" s="89" t="str">
        <f t="shared" si="64"/>
        <v>X</v>
      </c>
      <c r="H757" s="96" t="str">
        <f t="shared" si="65"/>
        <v>Manufactured Home</v>
      </c>
      <c r="I757" s="97" t="str">
        <f t="shared" si="66"/>
        <v>E</v>
      </c>
      <c r="J757" s="94">
        <v>6.8421052999999996E-2</v>
      </c>
      <c r="K757" s="97">
        <v>0.05</v>
      </c>
      <c r="L757" s="97">
        <v>6.500000034999999E-2</v>
      </c>
      <c r="M757" s="98">
        <f t="shared" si="67"/>
        <v>6.500000034999999E-2</v>
      </c>
      <c r="N757" s="97"/>
    </row>
    <row r="758" spans="1:14">
      <c r="A758" t="s">
        <v>297</v>
      </c>
      <c r="B758" t="s">
        <v>88</v>
      </c>
      <c r="C758" t="s">
        <v>201</v>
      </c>
      <c r="D758" s="88" t="str">
        <f>IFERROR(IF(ISNUMBER(VLOOKUP($A758,PairList!$A$1:$C$104,2,0)),VLOOKUP($A758,PairList!$A$1:$C$104,2,0),INDEX('Feasibility Factor'!$D$5:$F$144,MATCH(VLOOKUP($A758,PairList!$A$1:$C$104,2,0),'Feasibility Factor'!$C$5:$C$144,0),MATCH($B758,'Feasibility Factor'!$D$3:$F$3,0))),"")</f>
        <v/>
      </c>
      <c r="E758" s="88" t="str">
        <f>IFERROR(INDEX(ESShip!$C$2:$C$99,MATCH(VLOOKUP($A758,PairList!$A$1:$C$104,3,0),ESShip!$A$2:$A$99,0)),"")</f>
        <v/>
      </c>
      <c r="F758" s="88" t="str">
        <f t="shared" si="63"/>
        <v/>
      </c>
      <c r="G758" s="89" t="str">
        <f t="shared" si="64"/>
        <v>X</v>
      </c>
      <c r="H758" s="96" t="str">
        <f t="shared" si="65"/>
        <v>Single-Family</v>
      </c>
      <c r="I758" s="97" t="str">
        <f t="shared" si="66"/>
        <v>N</v>
      </c>
      <c r="J758" s="97">
        <v>0.1</v>
      </c>
      <c r="K758" s="97">
        <v>0.90500000000000003</v>
      </c>
      <c r="L758" s="97">
        <v>9.499999999999998E-3</v>
      </c>
      <c r="M758" s="98">
        <f t="shared" si="67"/>
        <v>9.499999999999998E-3</v>
      </c>
      <c r="N758" s="97"/>
    </row>
    <row r="759" spans="1:14">
      <c r="A759" t="s">
        <v>297</v>
      </c>
      <c r="B759" t="s">
        <v>199</v>
      </c>
      <c r="C759" t="s">
        <v>201</v>
      </c>
      <c r="D759" s="88" t="str">
        <f>IFERROR(IF(ISNUMBER(VLOOKUP($A759,PairList!$A$1:$C$104,2,0)),VLOOKUP($A759,PairList!$A$1:$C$104,2,0),INDEX('Feasibility Factor'!$D$5:$F$144,MATCH(VLOOKUP($A759,PairList!$A$1:$C$104,2,0),'Feasibility Factor'!$C$5:$C$144,0),MATCH($B759,'Feasibility Factor'!$D$3:$F$3,0))),"")</f>
        <v/>
      </c>
      <c r="E759" s="88" t="str">
        <f>IFERROR(INDEX(ESShip!$C$2:$C$99,MATCH(VLOOKUP($A759,PairList!$A$1:$C$104,3,0),ESShip!$A$2:$A$99,0)),"")</f>
        <v/>
      </c>
      <c r="F759" s="88" t="str">
        <f t="shared" si="63"/>
        <v/>
      </c>
      <c r="G759" s="89" t="str">
        <f t="shared" si="64"/>
        <v>X</v>
      </c>
      <c r="H759" s="96" t="str">
        <f t="shared" si="65"/>
        <v>Multi-Family</v>
      </c>
      <c r="I759" s="97" t="str">
        <f t="shared" si="66"/>
        <v>N</v>
      </c>
      <c r="J759" s="97">
        <v>3.0612245E-2</v>
      </c>
      <c r="K759" s="97">
        <v>0.05</v>
      </c>
      <c r="L759" s="97">
        <v>2.9081632749999999E-2</v>
      </c>
      <c r="M759" s="98">
        <f t="shared" si="67"/>
        <v>2.9081632749999999E-2</v>
      </c>
      <c r="N759" s="97"/>
    </row>
    <row r="760" spans="1:14">
      <c r="A760" t="s">
        <v>297</v>
      </c>
      <c r="B760" t="s">
        <v>316</v>
      </c>
      <c r="C760" t="s">
        <v>201</v>
      </c>
      <c r="D760" s="88" t="str">
        <f>IFERROR(IF(ISNUMBER(VLOOKUP($A760,PairList!$A$1:$C$104,2,0)),VLOOKUP($A760,PairList!$A$1:$C$104,2,0),INDEX('Feasibility Factor'!$D$5:$F$144,MATCH(VLOOKUP($A760,PairList!$A$1:$C$104,2,0),'Feasibility Factor'!$C$5:$C$144,0),MATCH($B760,'Feasibility Factor'!$D$3:$F$3,0))),"")</f>
        <v/>
      </c>
      <c r="E760" s="88" t="str">
        <f>IFERROR(INDEX(ESShip!$C$2:$C$99,MATCH(VLOOKUP($A760,PairList!$A$1:$C$104,3,0),ESShip!$A$2:$A$99,0)),"")</f>
        <v/>
      </c>
      <c r="F760" s="88" t="str">
        <f t="shared" si="63"/>
        <v/>
      </c>
      <c r="G760" s="89" t="str">
        <f t="shared" si="64"/>
        <v>X</v>
      </c>
      <c r="H760" s="96" t="str">
        <f t="shared" si="65"/>
        <v>Manufactured Home</v>
      </c>
      <c r="I760" s="97" t="str">
        <f t="shared" si="66"/>
        <v>N</v>
      </c>
      <c r="J760" s="97">
        <v>6.8421052999999996E-2</v>
      </c>
      <c r="K760" s="97">
        <v>0.05</v>
      </c>
      <c r="L760" s="97">
        <v>6.500000034999999E-2</v>
      </c>
      <c r="M760" s="98">
        <f t="shared" si="67"/>
        <v>6.500000034999999E-2</v>
      </c>
      <c r="N760" s="97"/>
    </row>
    <row r="761" spans="1:14">
      <c r="A761" t="s">
        <v>297</v>
      </c>
      <c r="B761" t="s">
        <v>88</v>
      </c>
      <c r="C761" t="s">
        <v>279</v>
      </c>
      <c r="D761" s="88" t="str">
        <f>IFERROR(IF(ISNUMBER(VLOOKUP($A761,PairList!$A$1:$C$104,2,0)),VLOOKUP($A761,PairList!$A$1:$C$104,2,0),INDEX('Feasibility Factor'!$D$5:$F$144,MATCH(VLOOKUP($A761,PairList!$A$1:$C$104,2,0),'Feasibility Factor'!$C$5:$C$144,0),MATCH($B761,'Feasibility Factor'!$D$3:$F$3,0))),"")</f>
        <v/>
      </c>
      <c r="E761" s="88" t="str">
        <f>IFERROR(INDEX(ESShip!$C$2:$C$99,MATCH(VLOOKUP($A761,PairList!$A$1:$C$104,3,0),ESShip!$A$2:$A$99,0)),"")</f>
        <v/>
      </c>
      <c r="F761" s="88" t="str">
        <f t="shared" si="63"/>
        <v/>
      </c>
      <c r="G761" s="89" t="str">
        <f t="shared" si="64"/>
        <v>X</v>
      </c>
      <c r="H761" s="96" t="str">
        <f t="shared" si="65"/>
        <v>Single-Family</v>
      </c>
      <c r="I761" s="97" t="str">
        <f t="shared" si="66"/>
        <v>E</v>
      </c>
      <c r="J761" s="94">
        <v>0.1</v>
      </c>
      <c r="K761" s="97">
        <v>0.90500000000000003</v>
      </c>
      <c r="L761" s="97">
        <v>9.499999999999998E-3</v>
      </c>
      <c r="M761" s="98">
        <f t="shared" si="67"/>
        <v>9.499999999999998E-3</v>
      </c>
      <c r="N761" s="97"/>
    </row>
    <row r="762" spans="1:14">
      <c r="A762" t="s">
        <v>297</v>
      </c>
      <c r="B762" t="s">
        <v>199</v>
      </c>
      <c r="C762" t="s">
        <v>279</v>
      </c>
      <c r="D762" s="88" t="str">
        <f>IFERROR(IF(ISNUMBER(VLOOKUP($A762,PairList!$A$1:$C$104,2,0)),VLOOKUP($A762,PairList!$A$1:$C$104,2,0),INDEX('Feasibility Factor'!$D$5:$F$144,MATCH(VLOOKUP($A762,PairList!$A$1:$C$104,2,0),'Feasibility Factor'!$C$5:$C$144,0),MATCH($B762,'Feasibility Factor'!$D$3:$F$3,0))),"")</f>
        <v/>
      </c>
      <c r="E762" s="88" t="str">
        <f>IFERROR(INDEX(ESShip!$C$2:$C$99,MATCH(VLOOKUP($A762,PairList!$A$1:$C$104,3,0),ESShip!$A$2:$A$99,0)),"")</f>
        <v/>
      </c>
      <c r="F762" s="88" t="str">
        <f t="shared" si="63"/>
        <v/>
      </c>
      <c r="G762" s="89" t="str">
        <f t="shared" si="64"/>
        <v>X</v>
      </c>
      <c r="H762" s="96" t="str">
        <f t="shared" si="65"/>
        <v>Multi-Family</v>
      </c>
      <c r="I762" s="97" t="str">
        <f t="shared" si="66"/>
        <v>E</v>
      </c>
      <c r="J762" s="94">
        <v>3.0612245E-2</v>
      </c>
      <c r="K762" s="97">
        <v>0.05</v>
      </c>
      <c r="L762" s="97">
        <v>2.9081632749999999E-2</v>
      </c>
      <c r="M762" s="98">
        <f t="shared" si="67"/>
        <v>2.9081632749999999E-2</v>
      </c>
      <c r="N762" s="97"/>
    </row>
    <row r="763" spans="1:14">
      <c r="A763" t="s">
        <v>297</v>
      </c>
      <c r="B763" t="s">
        <v>316</v>
      </c>
      <c r="C763" t="s">
        <v>279</v>
      </c>
      <c r="D763" s="88" t="str">
        <f>IFERROR(IF(ISNUMBER(VLOOKUP($A763,PairList!$A$1:$C$104,2,0)),VLOOKUP($A763,PairList!$A$1:$C$104,2,0),INDEX('Feasibility Factor'!$D$5:$F$144,MATCH(VLOOKUP($A763,PairList!$A$1:$C$104,2,0),'Feasibility Factor'!$C$5:$C$144,0),MATCH($B763,'Feasibility Factor'!$D$3:$F$3,0))),"")</f>
        <v/>
      </c>
      <c r="E763" s="88" t="str">
        <f>IFERROR(INDEX(ESShip!$C$2:$C$99,MATCH(VLOOKUP($A763,PairList!$A$1:$C$104,3,0),ESShip!$A$2:$A$99,0)),"")</f>
        <v/>
      </c>
      <c r="F763" s="88" t="str">
        <f t="shared" si="63"/>
        <v/>
      </c>
      <c r="G763" s="89" t="str">
        <f t="shared" si="64"/>
        <v>X</v>
      </c>
      <c r="H763" s="96" t="str">
        <f t="shared" si="65"/>
        <v>Manufactured Home</v>
      </c>
      <c r="I763" s="97" t="str">
        <f t="shared" si="66"/>
        <v>E</v>
      </c>
      <c r="J763" s="94">
        <v>6.8421052999999996E-2</v>
      </c>
      <c r="K763" s="97">
        <v>0.05</v>
      </c>
      <c r="L763" s="97">
        <v>6.500000034999999E-2</v>
      </c>
      <c r="M763" s="98">
        <f t="shared" si="67"/>
        <v>6.500000034999999E-2</v>
      </c>
      <c r="N763" s="97"/>
    </row>
    <row r="764" spans="1:14">
      <c r="A764" t="s">
        <v>297</v>
      </c>
      <c r="B764" t="s">
        <v>88</v>
      </c>
      <c r="C764" t="s">
        <v>201</v>
      </c>
      <c r="D764" s="88" t="str">
        <f>IFERROR(IF(ISNUMBER(VLOOKUP($A764,PairList!$A$1:$C$104,2,0)),VLOOKUP($A764,PairList!$A$1:$C$104,2,0),INDEX('Feasibility Factor'!$D$5:$F$144,MATCH(VLOOKUP($A764,PairList!$A$1:$C$104,2,0),'Feasibility Factor'!$C$5:$C$144,0),MATCH($B764,'Feasibility Factor'!$D$3:$F$3,0))),"")</f>
        <v/>
      </c>
      <c r="E764" s="88" t="str">
        <f>IFERROR(INDEX(ESShip!$C$2:$C$99,MATCH(VLOOKUP($A764,PairList!$A$1:$C$104,3,0),ESShip!$A$2:$A$99,0)),"")</f>
        <v/>
      </c>
      <c r="F764" s="88" t="str">
        <f t="shared" si="63"/>
        <v/>
      </c>
      <c r="G764" s="89" t="str">
        <f t="shared" si="64"/>
        <v>X</v>
      </c>
      <c r="H764" s="96" t="str">
        <f t="shared" si="65"/>
        <v>Single-Family</v>
      </c>
      <c r="I764" s="97" t="str">
        <f t="shared" si="66"/>
        <v>N</v>
      </c>
      <c r="J764" s="97">
        <v>0.1</v>
      </c>
      <c r="K764" s="97">
        <v>0.90500000000000003</v>
      </c>
      <c r="L764" s="97">
        <v>9.499999999999998E-3</v>
      </c>
      <c r="M764" s="98">
        <f t="shared" si="67"/>
        <v>9.499999999999998E-3</v>
      </c>
      <c r="N764" s="97"/>
    </row>
    <row r="765" spans="1:14">
      <c r="A765" t="s">
        <v>297</v>
      </c>
      <c r="B765" t="s">
        <v>199</v>
      </c>
      <c r="C765" t="s">
        <v>201</v>
      </c>
      <c r="D765" s="88" t="str">
        <f>IFERROR(IF(ISNUMBER(VLOOKUP($A765,PairList!$A$1:$C$104,2,0)),VLOOKUP($A765,PairList!$A$1:$C$104,2,0),INDEX('Feasibility Factor'!$D$5:$F$144,MATCH(VLOOKUP($A765,PairList!$A$1:$C$104,2,0),'Feasibility Factor'!$C$5:$C$144,0),MATCH($B765,'Feasibility Factor'!$D$3:$F$3,0))),"")</f>
        <v/>
      </c>
      <c r="E765" s="88" t="str">
        <f>IFERROR(INDEX(ESShip!$C$2:$C$99,MATCH(VLOOKUP($A765,PairList!$A$1:$C$104,3,0),ESShip!$A$2:$A$99,0)),"")</f>
        <v/>
      </c>
      <c r="F765" s="88" t="str">
        <f t="shared" si="63"/>
        <v/>
      </c>
      <c r="G765" s="89" t="str">
        <f t="shared" si="64"/>
        <v>X</v>
      </c>
      <c r="H765" s="96" t="str">
        <f t="shared" si="65"/>
        <v>Multi-Family</v>
      </c>
      <c r="I765" s="97" t="str">
        <f t="shared" si="66"/>
        <v>N</v>
      </c>
      <c r="J765" s="97">
        <v>3.0612245E-2</v>
      </c>
      <c r="K765" s="97">
        <v>0.05</v>
      </c>
      <c r="L765" s="97">
        <v>2.9081632749999999E-2</v>
      </c>
      <c r="M765" s="98">
        <f t="shared" si="67"/>
        <v>2.9081632749999999E-2</v>
      </c>
      <c r="N765" s="97"/>
    </row>
    <row r="766" spans="1:14">
      <c r="A766" t="s">
        <v>297</v>
      </c>
      <c r="B766" t="s">
        <v>316</v>
      </c>
      <c r="C766" t="s">
        <v>201</v>
      </c>
      <c r="D766" s="88" t="str">
        <f>IFERROR(IF(ISNUMBER(VLOOKUP($A766,PairList!$A$1:$C$104,2,0)),VLOOKUP($A766,PairList!$A$1:$C$104,2,0),INDEX('Feasibility Factor'!$D$5:$F$144,MATCH(VLOOKUP($A766,PairList!$A$1:$C$104,2,0),'Feasibility Factor'!$C$5:$C$144,0),MATCH($B766,'Feasibility Factor'!$D$3:$F$3,0))),"")</f>
        <v/>
      </c>
      <c r="E766" s="88" t="str">
        <f>IFERROR(INDEX(ESShip!$C$2:$C$99,MATCH(VLOOKUP($A766,PairList!$A$1:$C$104,3,0),ESShip!$A$2:$A$99,0)),"")</f>
        <v/>
      </c>
      <c r="F766" s="88" t="str">
        <f t="shared" si="63"/>
        <v/>
      </c>
      <c r="G766" s="89" t="str">
        <f t="shared" si="64"/>
        <v>X</v>
      </c>
      <c r="H766" s="96" t="str">
        <f t="shared" si="65"/>
        <v>Manufactured Home</v>
      </c>
      <c r="I766" s="97" t="str">
        <f t="shared" si="66"/>
        <v>N</v>
      </c>
      <c r="J766" s="97">
        <v>6.8421052999999996E-2</v>
      </c>
      <c r="K766" s="97">
        <v>0.05</v>
      </c>
      <c r="L766" s="97">
        <v>6.500000034999999E-2</v>
      </c>
      <c r="M766" s="98">
        <f t="shared" si="67"/>
        <v>6.500000034999999E-2</v>
      </c>
      <c r="N766" s="97"/>
    </row>
    <row r="767" spans="1:14">
      <c r="A767" t="s">
        <v>298</v>
      </c>
      <c r="B767" t="s">
        <v>88</v>
      </c>
      <c r="C767" t="s">
        <v>279</v>
      </c>
      <c r="D767" s="88">
        <f>IFERROR(IF(ISNUMBER(VLOOKUP($A767,PairList!$A$1:$C$104,2,0)),VLOOKUP($A767,PairList!$A$1:$C$104,2,0),INDEX('Feasibility Factor'!$D$5:$F$144,MATCH(VLOOKUP($A767,PairList!$A$1:$C$104,2,0),'Feasibility Factor'!$C$5:$C$144,0),MATCH($B767,'Feasibility Factor'!$D$3:$F$3,0))),"")</f>
        <v>0.9</v>
      </c>
      <c r="E767" s="88" t="str">
        <f>IFERROR(INDEX(ESShip!$C$2:$C$99,MATCH(VLOOKUP($A767,PairList!$A$1:$C$104,3,0),ESShip!$A$2:$A$99,0)),"")</f>
        <v/>
      </c>
      <c r="F767" s="88" t="str">
        <f t="shared" si="63"/>
        <v/>
      </c>
      <c r="G767" s="89" t="str">
        <f t="shared" si="64"/>
        <v>X</v>
      </c>
      <c r="H767" s="96" t="str">
        <f t="shared" si="65"/>
        <v>Single-Family</v>
      </c>
      <c r="I767" s="97" t="str">
        <f t="shared" si="66"/>
        <v>E</v>
      </c>
      <c r="J767" s="97">
        <v>0.9</v>
      </c>
      <c r="K767" s="97">
        <v>0.88949999999999996</v>
      </c>
      <c r="L767" s="97">
        <v>9.9450000000000038E-2</v>
      </c>
      <c r="M767" s="98">
        <f t="shared" si="67"/>
        <v>9.9450000000000038E-2</v>
      </c>
      <c r="N767" s="97"/>
    </row>
    <row r="768" spans="1:14">
      <c r="A768" t="s">
        <v>298</v>
      </c>
      <c r="B768" t="s">
        <v>199</v>
      </c>
      <c r="C768" t="s">
        <v>279</v>
      </c>
      <c r="D768" s="88">
        <f>IFERROR(IF(ISNUMBER(VLOOKUP($A768,PairList!$A$1:$C$104,2,0)),VLOOKUP($A768,PairList!$A$1:$C$104,2,0),INDEX('Feasibility Factor'!$D$5:$F$144,MATCH(VLOOKUP($A768,PairList!$A$1:$C$104,2,0),'Feasibility Factor'!$C$5:$C$144,0),MATCH($B768,'Feasibility Factor'!$D$3:$F$3,0))),"")</f>
        <v>0.9</v>
      </c>
      <c r="E768" s="88" t="str">
        <f>IFERROR(INDEX(ESShip!$C$2:$C$99,MATCH(VLOOKUP($A768,PairList!$A$1:$C$104,3,0),ESShip!$A$2:$A$99,0)),"")</f>
        <v/>
      </c>
      <c r="F768" s="88" t="str">
        <f t="shared" si="63"/>
        <v/>
      </c>
      <c r="G768" s="89" t="str">
        <f t="shared" si="64"/>
        <v>X</v>
      </c>
      <c r="H768" s="96" t="str">
        <f t="shared" si="65"/>
        <v>Multi-Family</v>
      </c>
      <c r="I768" s="97" t="str">
        <f t="shared" si="66"/>
        <v>E</v>
      </c>
      <c r="J768" s="97">
        <v>0.9</v>
      </c>
      <c r="K768" s="97">
        <v>0.15</v>
      </c>
      <c r="L768" s="97">
        <v>0.76500000000000001</v>
      </c>
      <c r="M768" s="98">
        <f t="shared" si="67"/>
        <v>0.76500000000000001</v>
      </c>
      <c r="N768" s="97"/>
    </row>
    <row r="769" spans="1:14">
      <c r="A769" t="s">
        <v>298</v>
      </c>
      <c r="B769" t="s">
        <v>316</v>
      </c>
      <c r="C769" t="s">
        <v>279</v>
      </c>
      <c r="D769" s="88">
        <f>IFERROR(IF(ISNUMBER(VLOOKUP($A769,PairList!$A$1:$C$104,2,0)),VLOOKUP($A769,PairList!$A$1:$C$104,2,0),INDEX('Feasibility Factor'!$D$5:$F$144,MATCH(VLOOKUP($A769,PairList!$A$1:$C$104,2,0),'Feasibility Factor'!$C$5:$C$144,0),MATCH($B769,'Feasibility Factor'!$D$3:$F$3,0))),"")</f>
        <v>0.9</v>
      </c>
      <c r="E769" s="88" t="str">
        <f>IFERROR(INDEX(ESShip!$C$2:$C$99,MATCH(VLOOKUP($A769,PairList!$A$1:$C$104,3,0),ESShip!$A$2:$A$99,0)),"")</f>
        <v/>
      </c>
      <c r="F769" s="88" t="str">
        <f t="shared" si="63"/>
        <v/>
      </c>
      <c r="G769" s="89" t="str">
        <f t="shared" si="64"/>
        <v>X</v>
      </c>
      <c r="H769" s="96" t="str">
        <f t="shared" si="65"/>
        <v>Manufactured Home</v>
      </c>
      <c r="I769" s="97" t="str">
        <f t="shared" si="66"/>
        <v>E</v>
      </c>
      <c r="J769" s="97">
        <v>0.9</v>
      </c>
      <c r="K769" s="97">
        <v>0.15</v>
      </c>
      <c r="L769" s="97">
        <v>0.76500000000000001</v>
      </c>
      <c r="M769" s="98">
        <f t="shared" si="67"/>
        <v>0.76500000000000001</v>
      </c>
      <c r="N769" s="97"/>
    </row>
    <row r="770" spans="1:14">
      <c r="A770" t="s">
        <v>298</v>
      </c>
      <c r="B770" t="s">
        <v>88</v>
      </c>
      <c r="C770" t="s">
        <v>201</v>
      </c>
      <c r="D770" s="88">
        <f>IFERROR(IF(ISNUMBER(VLOOKUP($A770,PairList!$A$1:$C$104,2,0)),VLOOKUP($A770,PairList!$A$1:$C$104,2,0),INDEX('Feasibility Factor'!$D$5:$F$144,MATCH(VLOOKUP($A770,PairList!$A$1:$C$104,2,0),'Feasibility Factor'!$C$5:$C$144,0),MATCH($B770,'Feasibility Factor'!$D$3:$F$3,0))),"")</f>
        <v>0.9</v>
      </c>
      <c r="E770" s="88" t="str">
        <f>IFERROR(INDEX(ESShip!$C$2:$C$99,MATCH(VLOOKUP($A770,PairList!$A$1:$C$104,3,0),ESShip!$A$2:$A$99,0)),"")</f>
        <v/>
      </c>
      <c r="F770" s="88" t="str">
        <f t="shared" si="63"/>
        <v/>
      </c>
      <c r="G770" s="89" t="str">
        <f t="shared" si="64"/>
        <v>X</v>
      </c>
      <c r="H770" s="96" t="str">
        <f t="shared" si="65"/>
        <v>Single-Family</v>
      </c>
      <c r="I770" s="97" t="str">
        <f t="shared" si="66"/>
        <v>N</v>
      </c>
      <c r="J770" s="97">
        <v>0.9</v>
      </c>
      <c r="K770" s="97">
        <v>0.70750000000000002</v>
      </c>
      <c r="L770" s="97">
        <v>0.26324999999999998</v>
      </c>
      <c r="M770" s="98">
        <f t="shared" si="67"/>
        <v>0.26324999999999998</v>
      </c>
      <c r="N770" s="97"/>
    </row>
    <row r="771" spans="1:14">
      <c r="A771" t="s">
        <v>298</v>
      </c>
      <c r="B771" t="s">
        <v>199</v>
      </c>
      <c r="C771" t="s">
        <v>201</v>
      </c>
      <c r="D771" s="88">
        <f>IFERROR(IF(ISNUMBER(VLOOKUP($A771,PairList!$A$1:$C$104,2,0)),VLOOKUP($A771,PairList!$A$1:$C$104,2,0),INDEX('Feasibility Factor'!$D$5:$F$144,MATCH(VLOOKUP($A771,PairList!$A$1:$C$104,2,0),'Feasibility Factor'!$C$5:$C$144,0),MATCH($B771,'Feasibility Factor'!$D$3:$F$3,0))),"")</f>
        <v>0.9</v>
      </c>
      <c r="E771" s="88" t="str">
        <f>IFERROR(INDEX(ESShip!$C$2:$C$99,MATCH(VLOOKUP($A771,PairList!$A$1:$C$104,3,0),ESShip!$A$2:$A$99,0)),"")</f>
        <v/>
      </c>
      <c r="F771" s="88" t="str">
        <f t="shared" ref="F771:F834" si="68">IFERROR($D771*(1-$E771),"")</f>
        <v/>
      </c>
      <c r="G771" s="89" t="str">
        <f t="shared" ref="G771:G834" si="69">IF($A771&lt;&gt;"",IF($F771="","X",""),"")</f>
        <v>X</v>
      </c>
      <c r="H771" s="96" t="str">
        <f t="shared" ref="H771:H834" si="70">IF($B771="Single Family","Single-Family",$B771)</f>
        <v>Multi-Family</v>
      </c>
      <c r="I771" s="97" t="str">
        <f t="shared" ref="I771:I834" si="71">IF(LEFT($C771,1)="T","B",LEFT($C771,1))</f>
        <v>N</v>
      </c>
      <c r="J771" s="97">
        <v>0.9</v>
      </c>
      <c r="K771" s="97">
        <v>0.55000000000000004</v>
      </c>
      <c r="L771" s="97">
        <v>0.40499999999999997</v>
      </c>
      <c r="M771" s="98">
        <f t="shared" si="67"/>
        <v>0.40499999999999997</v>
      </c>
      <c r="N771" s="97"/>
    </row>
    <row r="772" spans="1:14">
      <c r="A772" t="s">
        <v>298</v>
      </c>
      <c r="B772" t="s">
        <v>316</v>
      </c>
      <c r="C772" t="s">
        <v>201</v>
      </c>
      <c r="D772" s="88">
        <f>IFERROR(IF(ISNUMBER(VLOOKUP($A772,PairList!$A$1:$C$104,2,0)),VLOOKUP($A772,PairList!$A$1:$C$104,2,0),INDEX('Feasibility Factor'!$D$5:$F$144,MATCH(VLOOKUP($A772,PairList!$A$1:$C$104,2,0),'Feasibility Factor'!$C$5:$C$144,0),MATCH($B772,'Feasibility Factor'!$D$3:$F$3,0))),"")</f>
        <v>0.9</v>
      </c>
      <c r="E772" s="88" t="str">
        <f>IFERROR(INDEX(ESShip!$C$2:$C$99,MATCH(VLOOKUP($A772,PairList!$A$1:$C$104,3,0),ESShip!$A$2:$A$99,0)),"")</f>
        <v/>
      </c>
      <c r="F772" s="88" t="str">
        <f t="shared" si="68"/>
        <v/>
      </c>
      <c r="G772" s="89" t="str">
        <f t="shared" si="69"/>
        <v>X</v>
      </c>
      <c r="H772" s="96" t="str">
        <f t="shared" si="70"/>
        <v>Manufactured Home</v>
      </c>
      <c r="I772" s="97" t="str">
        <f t="shared" si="71"/>
        <v>N</v>
      </c>
      <c r="J772" s="97">
        <v>0.9</v>
      </c>
      <c r="K772" s="97">
        <v>0.55000000000000004</v>
      </c>
      <c r="L772" s="97">
        <v>0.40499999999999997</v>
      </c>
      <c r="M772" s="98">
        <f t="shared" si="67"/>
        <v>0.40499999999999997</v>
      </c>
      <c r="N772" s="97"/>
    </row>
    <row r="773" spans="1:14">
      <c r="A773" t="s">
        <v>298</v>
      </c>
      <c r="B773" t="s">
        <v>88</v>
      </c>
      <c r="C773" t="s">
        <v>279</v>
      </c>
      <c r="D773" s="88">
        <f>IFERROR(IF(ISNUMBER(VLOOKUP($A773,PairList!$A$1:$C$104,2,0)),VLOOKUP($A773,PairList!$A$1:$C$104,2,0),INDEX('Feasibility Factor'!$D$5:$F$144,MATCH(VLOOKUP($A773,PairList!$A$1:$C$104,2,0),'Feasibility Factor'!$C$5:$C$144,0),MATCH($B773,'Feasibility Factor'!$D$3:$F$3,0))),"")</f>
        <v>0.9</v>
      </c>
      <c r="E773" s="88" t="str">
        <f>IFERROR(INDEX(ESShip!$C$2:$C$99,MATCH(VLOOKUP($A773,PairList!$A$1:$C$104,3,0),ESShip!$A$2:$A$99,0)),"")</f>
        <v/>
      </c>
      <c r="F773" s="88" t="str">
        <f t="shared" si="68"/>
        <v/>
      </c>
      <c r="G773" s="89" t="str">
        <f t="shared" si="69"/>
        <v>X</v>
      </c>
      <c r="H773" s="96" t="str">
        <f t="shared" si="70"/>
        <v>Single-Family</v>
      </c>
      <c r="I773" s="97" t="str">
        <f t="shared" si="71"/>
        <v>E</v>
      </c>
      <c r="J773" s="97">
        <v>0.9</v>
      </c>
      <c r="K773" s="97">
        <v>0.88949999999999996</v>
      </c>
      <c r="L773" s="97">
        <v>9.9450000000000038E-2</v>
      </c>
      <c r="M773" s="98">
        <f t="shared" si="67"/>
        <v>9.9450000000000038E-2</v>
      </c>
      <c r="N773" s="97"/>
    </row>
    <row r="774" spans="1:14">
      <c r="A774" t="s">
        <v>298</v>
      </c>
      <c r="B774" t="s">
        <v>199</v>
      </c>
      <c r="C774" t="s">
        <v>279</v>
      </c>
      <c r="D774" s="88">
        <f>IFERROR(IF(ISNUMBER(VLOOKUP($A774,PairList!$A$1:$C$104,2,0)),VLOOKUP($A774,PairList!$A$1:$C$104,2,0),INDEX('Feasibility Factor'!$D$5:$F$144,MATCH(VLOOKUP($A774,PairList!$A$1:$C$104,2,0),'Feasibility Factor'!$C$5:$C$144,0),MATCH($B774,'Feasibility Factor'!$D$3:$F$3,0))),"")</f>
        <v>0.9</v>
      </c>
      <c r="E774" s="88" t="str">
        <f>IFERROR(INDEX(ESShip!$C$2:$C$99,MATCH(VLOOKUP($A774,PairList!$A$1:$C$104,3,0),ESShip!$A$2:$A$99,0)),"")</f>
        <v/>
      </c>
      <c r="F774" s="88" t="str">
        <f t="shared" si="68"/>
        <v/>
      </c>
      <c r="G774" s="89" t="str">
        <f t="shared" si="69"/>
        <v>X</v>
      </c>
      <c r="H774" s="96" t="str">
        <f t="shared" si="70"/>
        <v>Multi-Family</v>
      </c>
      <c r="I774" s="97" t="str">
        <f t="shared" si="71"/>
        <v>E</v>
      </c>
      <c r="J774" s="97">
        <v>0.9</v>
      </c>
      <c r="K774" s="97">
        <v>0.15</v>
      </c>
      <c r="L774" s="97">
        <v>0.76500000000000001</v>
      </c>
      <c r="M774" s="98">
        <f t="shared" si="67"/>
        <v>0.76500000000000001</v>
      </c>
      <c r="N774" s="97"/>
    </row>
    <row r="775" spans="1:14">
      <c r="A775" t="s">
        <v>298</v>
      </c>
      <c r="B775" t="s">
        <v>316</v>
      </c>
      <c r="C775" t="s">
        <v>279</v>
      </c>
      <c r="D775" s="88">
        <f>IFERROR(IF(ISNUMBER(VLOOKUP($A775,PairList!$A$1:$C$104,2,0)),VLOOKUP($A775,PairList!$A$1:$C$104,2,0),INDEX('Feasibility Factor'!$D$5:$F$144,MATCH(VLOOKUP($A775,PairList!$A$1:$C$104,2,0),'Feasibility Factor'!$C$5:$C$144,0),MATCH($B775,'Feasibility Factor'!$D$3:$F$3,0))),"")</f>
        <v>0.9</v>
      </c>
      <c r="E775" s="88" t="str">
        <f>IFERROR(INDEX(ESShip!$C$2:$C$99,MATCH(VLOOKUP($A775,PairList!$A$1:$C$104,3,0),ESShip!$A$2:$A$99,0)),"")</f>
        <v/>
      </c>
      <c r="F775" s="88" t="str">
        <f t="shared" si="68"/>
        <v/>
      </c>
      <c r="G775" s="89" t="str">
        <f t="shared" si="69"/>
        <v>X</v>
      </c>
      <c r="H775" s="96" t="str">
        <f t="shared" si="70"/>
        <v>Manufactured Home</v>
      </c>
      <c r="I775" s="97" t="str">
        <f t="shared" si="71"/>
        <v>E</v>
      </c>
      <c r="J775" s="97">
        <v>0.9</v>
      </c>
      <c r="K775" s="97">
        <v>0.15</v>
      </c>
      <c r="L775" s="97">
        <v>0.76500000000000001</v>
      </c>
      <c r="M775" s="98">
        <f t="shared" si="67"/>
        <v>0.76500000000000001</v>
      </c>
      <c r="N775" s="97"/>
    </row>
    <row r="776" spans="1:14">
      <c r="A776" t="s">
        <v>298</v>
      </c>
      <c r="B776" t="s">
        <v>88</v>
      </c>
      <c r="C776" t="s">
        <v>201</v>
      </c>
      <c r="D776" s="88">
        <f>IFERROR(IF(ISNUMBER(VLOOKUP($A776,PairList!$A$1:$C$104,2,0)),VLOOKUP($A776,PairList!$A$1:$C$104,2,0),INDEX('Feasibility Factor'!$D$5:$F$144,MATCH(VLOOKUP($A776,PairList!$A$1:$C$104,2,0),'Feasibility Factor'!$C$5:$C$144,0),MATCH($B776,'Feasibility Factor'!$D$3:$F$3,0))),"")</f>
        <v>0.9</v>
      </c>
      <c r="E776" s="88" t="str">
        <f>IFERROR(INDEX(ESShip!$C$2:$C$99,MATCH(VLOOKUP($A776,PairList!$A$1:$C$104,3,0),ESShip!$A$2:$A$99,0)),"")</f>
        <v/>
      </c>
      <c r="F776" s="88" t="str">
        <f t="shared" si="68"/>
        <v/>
      </c>
      <c r="G776" s="89" t="str">
        <f t="shared" si="69"/>
        <v>X</v>
      </c>
      <c r="H776" s="96" t="str">
        <f t="shared" si="70"/>
        <v>Single-Family</v>
      </c>
      <c r="I776" s="97" t="str">
        <f t="shared" si="71"/>
        <v>N</v>
      </c>
      <c r="J776" s="97">
        <v>0.9</v>
      </c>
      <c r="K776" s="97">
        <v>0.70750000000000002</v>
      </c>
      <c r="L776" s="97">
        <v>0.26324999999999998</v>
      </c>
      <c r="M776" s="98">
        <f t="shared" si="67"/>
        <v>0.26324999999999998</v>
      </c>
      <c r="N776" s="97"/>
    </row>
    <row r="777" spans="1:14">
      <c r="A777" t="s">
        <v>298</v>
      </c>
      <c r="B777" t="s">
        <v>199</v>
      </c>
      <c r="C777" t="s">
        <v>201</v>
      </c>
      <c r="D777" s="88">
        <f>IFERROR(IF(ISNUMBER(VLOOKUP($A777,PairList!$A$1:$C$104,2,0)),VLOOKUP($A777,PairList!$A$1:$C$104,2,0),INDEX('Feasibility Factor'!$D$5:$F$144,MATCH(VLOOKUP($A777,PairList!$A$1:$C$104,2,0),'Feasibility Factor'!$C$5:$C$144,0),MATCH($B777,'Feasibility Factor'!$D$3:$F$3,0))),"")</f>
        <v>0.9</v>
      </c>
      <c r="E777" s="88" t="str">
        <f>IFERROR(INDEX(ESShip!$C$2:$C$99,MATCH(VLOOKUP($A777,PairList!$A$1:$C$104,3,0),ESShip!$A$2:$A$99,0)),"")</f>
        <v/>
      </c>
      <c r="F777" s="88" t="str">
        <f t="shared" si="68"/>
        <v/>
      </c>
      <c r="G777" s="89" t="str">
        <f t="shared" si="69"/>
        <v>X</v>
      </c>
      <c r="H777" s="96" t="str">
        <f t="shared" si="70"/>
        <v>Multi-Family</v>
      </c>
      <c r="I777" s="97" t="str">
        <f t="shared" si="71"/>
        <v>N</v>
      </c>
      <c r="J777" s="97">
        <v>0.9</v>
      </c>
      <c r="K777" s="97">
        <v>0.55000000000000004</v>
      </c>
      <c r="L777" s="97">
        <v>0.40499999999999997</v>
      </c>
      <c r="M777" s="98">
        <f t="shared" si="67"/>
        <v>0.40499999999999997</v>
      </c>
      <c r="N777" s="97"/>
    </row>
    <row r="778" spans="1:14">
      <c r="A778" t="s">
        <v>298</v>
      </c>
      <c r="B778" t="s">
        <v>316</v>
      </c>
      <c r="C778" t="s">
        <v>201</v>
      </c>
      <c r="D778" s="88">
        <f>IFERROR(IF(ISNUMBER(VLOOKUP($A778,PairList!$A$1:$C$104,2,0)),VLOOKUP($A778,PairList!$A$1:$C$104,2,0),INDEX('Feasibility Factor'!$D$5:$F$144,MATCH(VLOOKUP($A778,PairList!$A$1:$C$104,2,0),'Feasibility Factor'!$C$5:$C$144,0),MATCH($B778,'Feasibility Factor'!$D$3:$F$3,0))),"")</f>
        <v>0.9</v>
      </c>
      <c r="E778" s="88" t="str">
        <f>IFERROR(INDEX(ESShip!$C$2:$C$99,MATCH(VLOOKUP($A778,PairList!$A$1:$C$104,3,0),ESShip!$A$2:$A$99,0)),"")</f>
        <v/>
      </c>
      <c r="F778" s="88" t="str">
        <f t="shared" si="68"/>
        <v/>
      </c>
      <c r="G778" s="89" t="str">
        <f t="shared" si="69"/>
        <v>X</v>
      </c>
      <c r="H778" s="96" t="str">
        <f t="shared" si="70"/>
        <v>Manufactured Home</v>
      </c>
      <c r="I778" s="97" t="str">
        <f t="shared" si="71"/>
        <v>N</v>
      </c>
      <c r="J778" s="97">
        <v>0.9</v>
      </c>
      <c r="K778" s="97">
        <v>0.55000000000000004</v>
      </c>
      <c r="L778" s="97">
        <v>0.40499999999999997</v>
      </c>
      <c r="M778" s="98">
        <f t="shared" si="67"/>
        <v>0.40499999999999997</v>
      </c>
      <c r="N778" s="97"/>
    </row>
    <row r="779" spans="1:14">
      <c r="A779" t="s">
        <v>299</v>
      </c>
      <c r="B779" t="s">
        <v>88</v>
      </c>
      <c r="C779" t="s">
        <v>279</v>
      </c>
      <c r="D779" s="88">
        <f>IFERROR(IF(ISNUMBER(VLOOKUP($A779,PairList!$A$1:$C$104,2,0)),VLOOKUP($A779,PairList!$A$1:$C$104,2,0),INDEX('Feasibility Factor'!$D$5:$F$144,MATCH(VLOOKUP($A779,PairList!$A$1:$C$104,2,0),'Feasibility Factor'!$C$5:$C$144,0),MATCH($B779,'Feasibility Factor'!$D$3:$F$3,0))),"")</f>
        <v>1</v>
      </c>
      <c r="E779" s="88" t="str">
        <f>IFERROR(INDEX(ESShip!$C$2:$C$99,MATCH(VLOOKUP($A779,PairList!$A$1:$C$104,3,0),ESShip!$A$2:$A$99,0)),"")</f>
        <v/>
      </c>
      <c r="F779" s="88" t="str">
        <f t="shared" si="68"/>
        <v/>
      </c>
      <c r="G779" s="89" t="str">
        <f t="shared" si="69"/>
        <v>X</v>
      </c>
      <c r="H779" s="96" t="str">
        <f t="shared" si="70"/>
        <v>Single-Family</v>
      </c>
      <c r="I779" s="97" t="str">
        <f t="shared" si="71"/>
        <v>E</v>
      </c>
      <c r="J779" s="97">
        <v>1</v>
      </c>
      <c r="K779" s="97">
        <v>0.91249999999999998</v>
      </c>
      <c r="L779" s="97">
        <v>8.7500000000000022E-2</v>
      </c>
      <c r="M779" s="98">
        <f t="shared" si="67"/>
        <v>8.7500000000000022E-2</v>
      </c>
      <c r="N779" s="97"/>
    </row>
    <row r="780" spans="1:14">
      <c r="A780" t="s">
        <v>299</v>
      </c>
      <c r="B780" t="s">
        <v>199</v>
      </c>
      <c r="C780" t="s">
        <v>279</v>
      </c>
      <c r="D780" s="88">
        <f>IFERROR(IF(ISNUMBER(VLOOKUP($A780,PairList!$A$1:$C$104,2,0)),VLOOKUP($A780,PairList!$A$1:$C$104,2,0),INDEX('Feasibility Factor'!$D$5:$F$144,MATCH(VLOOKUP($A780,PairList!$A$1:$C$104,2,0),'Feasibility Factor'!$C$5:$C$144,0),MATCH($B780,'Feasibility Factor'!$D$3:$F$3,0))),"")</f>
        <v>1</v>
      </c>
      <c r="E780" s="88" t="str">
        <f>IFERROR(INDEX(ESShip!$C$2:$C$99,MATCH(VLOOKUP($A780,PairList!$A$1:$C$104,3,0),ESShip!$A$2:$A$99,0)),"")</f>
        <v/>
      </c>
      <c r="F780" s="88" t="str">
        <f t="shared" si="68"/>
        <v/>
      </c>
      <c r="G780" s="89" t="str">
        <f t="shared" si="69"/>
        <v>X</v>
      </c>
      <c r="H780" s="96" t="str">
        <f t="shared" si="70"/>
        <v>Multi-Family</v>
      </c>
      <c r="I780" s="97" t="str">
        <f t="shared" si="71"/>
        <v>E</v>
      </c>
      <c r="J780" s="97">
        <v>1</v>
      </c>
      <c r="K780" s="97">
        <v>0.75</v>
      </c>
      <c r="L780" s="97">
        <v>0.25</v>
      </c>
      <c r="M780" s="98">
        <f t="shared" si="67"/>
        <v>0.25</v>
      </c>
      <c r="N780" s="97"/>
    </row>
    <row r="781" spans="1:14">
      <c r="A781" t="s">
        <v>299</v>
      </c>
      <c r="B781" t="s">
        <v>316</v>
      </c>
      <c r="C781" t="s">
        <v>279</v>
      </c>
      <c r="D781" s="88">
        <f>IFERROR(IF(ISNUMBER(VLOOKUP($A781,PairList!$A$1:$C$104,2,0)),VLOOKUP($A781,PairList!$A$1:$C$104,2,0),INDEX('Feasibility Factor'!$D$5:$F$144,MATCH(VLOOKUP($A781,PairList!$A$1:$C$104,2,0),'Feasibility Factor'!$C$5:$C$144,0),MATCH($B781,'Feasibility Factor'!$D$3:$F$3,0))),"")</f>
        <v>1</v>
      </c>
      <c r="E781" s="88" t="str">
        <f>IFERROR(INDEX(ESShip!$C$2:$C$99,MATCH(VLOOKUP($A781,PairList!$A$1:$C$104,3,0),ESShip!$A$2:$A$99,0)),"")</f>
        <v/>
      </c>
      <c r="F781" s="88" t="str">
        <f t="shared" si="68"/>
        <v/>
      </c>
      <c r="G781" s="89" t="str">
        <f t="shared" si="69"/>
        <v>X</v>
      </c>
      <c r="H781" s="96" t="str">
        <f t="shared" si="70"/>
        <v>Manufactured Home</v>
      </c>
      <c r="I781" s="97" t="str">
        <f t="shared" si="71"/>
        <v>E</v>
      </c>
      <c r="J781" s="97">
        <v>1</v>
      </c>
      <c r="K781" s="97">
        <v>0.5</v>
      </c>
      <c r="L781" s="97">
        <v>0.5</v>
      </c>
      <c r="M781" s="98">
        <f t="shared" si="67"/>
        <v>0.5</v>
      </c>
      <c r="N781" s="97"/>
    </row>
    <row r="782" spans="1:14">
      <c r="A782" t="s">
        <v>299</v>
      </c>
      <c r="B782" t="s">
        <v>88</v>
      </c>
      <c r="C782" t="s">
        <v>201</v>
      </c>
      <c r="D782" s="88">
        <f>IFERROR(IF(ISNUMBER(VLOOKUP($A782,PairList!$A$1:$C$104,2,0)),VLOOKUP($A782,PairList!$A$1:$C$104,2,0),INDEX('Feasibility Factor'!$D$5:$F$144,MATCH(VLOOKUP($A782,PairList!$A$1:$C$104,2,0),'Feasibility Factor'!$C$5:$C$144,0),MATCH($B782,'Feasibility Factor'!$D$3:$F$3,0))),"")</f>
        <v>1</v>
      </c>
      <c r="E782" s="88" t="str">
        <f>IFERROR(INDEX(ESShip!$C$2:$C$99,MATCH(VLOOKUP($A782,PairList!$A$1:$C$104,3,0),ESShip!$A$2:$A$99,0)),"")</f>
        <v/>
      </c>
      <c r="F782" s="88" t="str">
        <f t="shared" si="68"/>
        <v/>
      </c>
      <c r="G782" s="89" t="str">
        <f t="shared" si="69"/>
        <v>X</v>
      </c>
      <c r="H782" s="96" t="str">
        <f t="shared" si="70"/>
        <v>Single-Family</v>
      </c>
      <c r="I782" s="97" t="str">
        <f t="shared" si="71"/>
        <v>N</v>
      </c>
      <c r="J782" s="97">
        <v>1</v>
      </c>
      <c r="K782" s="97">
        <v>0.91249999999999998</v>
      </c>
      <c r="L782" s="97">
        <v>8.7500000000000022E-2</v>
      </c>
      <c r="M782" s="98">
        <f t="shared" si="67"/>
        <v>8.7500000000000022E-2</v>
      </c>
      <c r="N782" s="97"/>
    </row>
    <row r="783" spans="1:14">
      <c r="A783" t="s">
        <v>299</v>
      </c>
      <c r="B783" t="s">
        <v>199</v>
      </c>
      <c r="C783" t="s">
        <v>201</v>
      </c>
      <c r="D783" s="88">
        <f>IFERROR(IF(ISNUMBER(VLOOKUP($A783,PairList!$A$1:$C$104,2,0)),VLOOKUP($A783,PairList!$A$1:$C$104,2,0),INDEX('Feasibility Factor'!$D$5:$F$144,MATCH(VLOOKUP($A783,PairList!$A$1:$C$104,2,0),'Feasibility Factor'!$C$5:$C$144,0),MATCH($B783,'Feasibility Factor'!$D$3:$F$3,0))),"")</f>
        <v>1</v>
      </c>
      <c r="E783" s="88" t="str">
        <f>IFERROR(INDEX(ESShip!$C$2:$C$99,MATCH(VLOOKUP($A783,PairList!$A$1:$C$104,3,0),ESShip!$A$2:$A$99,0)),"")</f>
        <v/>
      </c>
      <c r="F783" s="88" t="str">
        <f t="shared" si="68"/>
        <v/>
      </c>
      <c r="G783" s="89" t="str">
        <f t="shared" si="69"/>
        <v>X</v>
      </c>
      <c r="H783" s="96" t="str">
        <f t="shared" si="70"/>
        <v>Multi-Family</v>
      </c>
      <c r="I783" s="97" t="str">
        <f t="shared" si="71"/>
        <v>N</v>
      </c>
      <c r="J783" s="97">
        <v>1</v>
      </c>
      <c r="K783" s="97">
        <v>0.75</v>
      </c>
      <c r="L783" s="97">
        <v>0.25</v>
      </c>
      <c r="M783" s="98">
        <f t="shared" si="67"/>
        <v>0.25</v>
      </c>
      <c r="N783" s="97"/>
    </row>
    <row r="784" spans="1:14">
      <c r="A784" t="s">
        <v>299</v>
      </c>
      <c r="B784" t="s">
        <v>316</v>
      </c>
      <c r="C784" t="s">
        <v>201</v>
      </c>
      <c r="D784" s="88">
        <f>IFERROR(IF(ISNUMBER(VLOOKUP($A784,PairList!$A$1:$C$104,2,0)),VLOOKUP($A784,PairList!$A$1:$C$104,2,0),INDEX('Feasibility Factor'!$D$5:$F$144,MATCH(VLOOKUP($A784,PairList!$A$1:$C$104,2,0),'Feasibility Factor'!$C$5:$C$144,0),MATCH($B784,'Feasibility Factor'!$D$3:$F$3,0))),"")</f>
        <v>1</v>
      </c>
      <c r="E784" s="88" t="str">
        <f>IFERROR(INDEX(ESShip!$C$2:$C$99,MATCH(VLOOKUP($A784,PairList!$A$1:$C$104,3,0),ESShip!$A$2:$A$99,0)),"")</f>
        <v/>
      </c>
      <c r="F784" s="88" t="str">
        <f t="shared" si="68"/>
        <v/>
      </c>
      <c r="G784" s="89" t="str">
        <f t="shared" si="69"/>
        <v>X</v>
      </c>
      <c r="H784" s="96" t="str">
        <f t="shared" si="70"/>
        <v>Manufactured Home</v>
      </c>
      <c r="I784" s="97" t="str">
        <f t="shared" si="71"/>
        <v>N</v>
      </c>
      <c r="J784" s="97">
        <v>1</v>
      </c>
      <c r="K784" s="97">
        <v>0.5</v>
      </c>
      <c r="L784" s="97">
        <v>0.5</v>
      </c>
      <c r="M784" s="98">
        <f t="shared" si="67"/>
        <v>0.5</v>
      </c>
      <c r="N784" s="97"/>
    </row>
    <row r="785" spans="1:14">
      <c r="A785" t="s">
        <v>299</v>
      </c>
      <c r="B785" t="s">
        <v>88</v>
      </c>
      <c r="C785" t="s">
        <v>279</v>
      </c>
      <c r="D785" s="88">
        <f>IFERROR(IF(ISNUMBER(VLOOKUP($A785,PairList!$A$1:$C$104,2,0)),VLOOKUP($A785,PairList!$A$1:$C$104,2,0),INDEX('Feasibility Factor'!$D$5:$F$144,MATCH(VLOOKUP($A785,PairList!$A$1:$C$104,2,0),'Feasibility Factor'!$C$5:$C$144,0),MATCH($B785,'Feasibility Factor'!$D$3:$F$3,0))),"")</f>
        <v>1</v>
      </c>
      <c r="E785" s="88" t="str">
        <f>IFERROR(INDEX(ESShip!$C$2:$C$99,MATCH(VLOOKUP($A785,PairList!$A$1:$C$104,3,0),ESShip!$A$2:$A$99,0)),"")</f>
        <v/>
      </c>
      <c r="F785" s="88" t="str">
        <f t="shared" si="68"/>
        <v/>
      </c>
      <c r="G785" s="89" t="str">
        <f t="shared" si="69"/>
        <v>X</v>
      </c>
      <c r="H785" s="96" t="str">
        <f t="shared" si="70"/>
        <v>Single-Family</v>
      </c>
      <c r="I785" s="97" t="str">
        <f t="shared" si="71"/>
        <v>E</v>
      </c>
      <c r="J785" s="97">
        <v>1</v>
      </c>
      <c r="K785" s="97">
        <v>0.91249999999999998</v>
      </c>
      <c r="L785" s="97">
        <v>8.7500000000000022E-2</v>
      </c>
      <c r="M785" s="98">
        <f t="shared" si="67"/>
        <v>8.7500000000000022E-2</v>
      </c>
      <c r="N785" s="97"/>
    </row>
    <row r="786" spans="1:14">
      <c r="A786" t="s">
        <v>299</v>
      </c>
      <c r="B786" t="s">
        <v>199</v>
      </c>
      <c r="C786" t="s">
        <v>279</v>
      </c>
      <c r="D786" s="88">
        <f>IFERROR(IF(ISNUMBER(VLOOKUP($A786,PairList!$A$1:$C$104,2,0)),VLOOKUP($A786,PairList!$A$1:$C$104,2,0),INDEX('Feasibility Factor'!$D$5:$F$144,MATCH(VLOOKUP($A786,PairList!$A$1:$C$104,2,0),'Feasibility Factor'!$C$5:$C$144,0),MATCH($B786,'Feasibility Factor'!$D$3:$F$3,0))),"")</f>
        <v>1</v>
      </c>
      <c r="E786" s="88" t="str">
        <f>IFERROR(INDEX(ESShip!$C$2:$C$99,MATCH(VLOOKUP($A786,PairList!$A$1:$C$104,3,0),ESShip!$A$2:$A$99,0)),"")</f>
        <v/>
      </c>
      <c r="F786" s="88" t="str">
        <f t="shared" si="68"/>
        <v/>
      </c>
      <c r="G786" s="89" t="str">
        <f t="shared" si="69"/>
        <v>X</v>
      </c>
      <c r="H786" s="96" t="str">
        <f t="shared" si="70"/>
        <v>Multi-Family</v>
      </c>
      <c r="I786" s="97" t="str">
        <f t="shared" si="71"/>
        <v>E</v>
      </c>
      <c r="J786" s="97">
        <v>1</v>
      </c>
      <c r="K786" s="97">
        <v>0.75</v>
      </c>
      <c r="L786" s="97">
        <v>0.25</v>
      </c>
      <c r="M786" s="98">
        <f t="shared" si="67"/>
        <v>0.25</v>
      </c>
      <c r="N786" s="97"/>
    </row>
    <row r="787" spans="1:14">
      <c r="A787" t="s">
        <v>299</v>
      </c>
      <c r="B787" t="s">
        <v>316</v>
      </c>
      <c r="C787" t="s">
        <v>279</v>
      </c>
      <c r="D787" s="88">
        <f>IFERROR(IF(ISNUMBER(VLOOKUP($A787,PairList!$A$1:$C$104,2,0)),VLOOKUP($A787,PairList!$A$1:$C$104,2,0),INDEX('Feasibility Factor'!$D$5:$F$144,MATCH(VLOOKUP($A787,PairList!$A$1:$C$104,2,0),'Feasibility Factor'!$C$5:$C$144,0),MATCH($B787,'Feasibility Factor'!$D$3:$F$3,0))),"")</f>
        <v>1</v>
      </c>
      <c r="E787" s="88" t="str">
        <f>IFERROR(INDEX(ESShip!$C$2:$C$99,MATCH(VLOOKUP($A787,PairList!$A$1:$C$104,3,0),ESShip!$A$2:$A$99,0)),"")</f>
        <v/>
      </c>
      <c r="F787" s="88" t="str">
        <f t="shared" si="68"/>
        <v/>
      </c>
      <c r="G787" s="89" t="str">
        <f t="shared" si="69"/>
        <v>X</v>
      </c>
      <c r="H787" s="96" t="str">
        <f t="shared" si="70"/>
        <v>Manufactured Home</v>
      </c>
      <c r="I787" s="97" t="str">
        <f t="shared" si="71"/>
        <v>E</v>
      </c>
      <c r="J787" s="97">
        <v>1</v>
      </c>
      <c r="K787" s="97">
        <v>0.5</v>
      </c>
      <c r="L787" s="97">
        <v>0.5</v>
      </c>
      <c r="M787" s="98">
        <f t="shared" ref="M787:M826" si="72">IF(AND($F787&lt;&gt;"",$L787&lt;&gt;""),MIN($F787,$L787),MAX($F787,$L787))</f>
        <v>0.5</v>
      </c>
      <c r="N787" s="97"/>
    </row>
    <row r="788" spans="1:14">
      <c r="A788" t="s">
        <v>299</v>
      </c>
      <c r="B788" t="s">
        <v>88</v>
      </c>
      <c r="C788" t="s">
        <v>201</v>
      </c>
      <c r="D788" s="88">
        <f>IFERROR(IF(ISNUMBER(VLOOKUP($A788,PairList!$A$1:$C$104,2,0)),VLOOKUP($A788,PairList!$A$1:$C$104,2,0),INDEX('Feasibility Factor'!$D$5:$F$144,MATCH(VLOOKUP($A788,PairList!$A$1:$C$104,2,0),'Feasibility Factor'!$C$5:$C$144,0),MATCH($B788,'Feasibility Factor'!$D$3:$F$3,0))),"")</f>
        <v>1</v>
      </c>
      <c r="E788" s="88" t="str">
        <f>IFERROR(INDEX(ESShip!$C$2:$C$99,MATCH(VLOOKUP($A788,PairList!$A$1:$C$104,3,0),ESShip!$A$2:$A$99,0)),"")</f>
        <v/>
      </c>
      <c r="F788" s="88" t="str">
        <f t="shared" si="68"/>
        <v/>
      </c>
      <c r="G788" s="89" t="str">
        <f t="shared" si="69"/>
        <v>X</v>
      </c>
      <c r="H788" s="96" t="str">
        <f t="shared" si="70"/>
        <v>Single-Family</v>
      </c>
      <c r="I788" s="97" t="str">
        <f t="shared" si="71"/>
        <v>N</v>
      </c>
      <c r="J788" s="97">
        <v>1</v>
      </c>
      <c r="K788" s="97">
        <v>0.91249999999999998</v>
      </c>
      <c r="L788" s="97">
        <v>8.7500000000000022E-2</v>
      </c>
      <c r="M788" s="98">
        <f t="shared" si="72"/>
        <v>8.7500000000000022E-2</v>
      </c>
      <c r="N788" s="97"/>
    </row>
    <row r="789" spans="1:14">
      <c r="A789" t="s">
        <v>299</v>
      </c>
      <c r="B789" t="s">
        <v>199</v>
      </c>
      <c r="C789" t="s">
        <v>201</v>
      </c>
      <c r="D789" s="88">
        <f>IFERROR(IF(ISNUMBER(VLOOKUP($A789,PairList!$A$1:$C$104,2,0)),VLOOKUP($A789,PairList!$A$1:$C$104,2,0),INDEX('Feasibility Factor'!$D$5:$F$144,MATCH(VLOOKUP($A789,PairList!$A$1:$C$104,2,0),'Feasibility Factor'!$C$5:$C$144,0),MATCH($B789,'Feasibility Factor'!$D$3:$F$3,0))),"")</f>
        <v>1</v>
      </c>
      <c r="E789" s="88" t="str">
        <f>IFERROR(INDEX(ESShip!$C$2:$C$99,MATCH(VLOOKUP($A789,PairList!$A$1:$C$104,3,0),ESShip!$A$2:$A$99,0)),"")</f>
        <v/>
      </c>
      <c r="F789" s="88" t="str">
        <f t="shared" si="68"/>
        <v/>
      </c>
      <c r="G789" s="89" t="str">
        <f t="shared" si="69"/>
        <v>X</v>
      </c>
      <c r="H789" s="96" t="str">
        <f t="shared" si="70"/>
        <v>Multi-Family</v>
      </c>
      <c r="I789" s="97" t="str">
        <f t="shared" si="71"/>
        <v>N</v>
      </c>
      <c r="J789" s="97">
        <v>1</v>
      </c>
      <c r="K789" s="97">
        <v>0.75</v>
      </c>
      <c r="L789" s="97">
        <v>0.25</v>
      </c>
      <c r="M789" s="98">
        <f t="shared" si="72"/>
        <v>0.25</v>
      </c>
      <c r="N789" s="97"/>
    </row>
    <row r="790" spans="1:14">
      <c r="A790" t="s">
        <v>299</v>
      </c>
      <c r="B790" t="s">
        <v>316</v>
      </c>
      <c r="C790" t="s">
        <v>201</v>
      </c>
      <c r="D790" s="88">
        <f>IFERROR(IF(ISNUMBER(VLOOKUP($A790,PairList!$A$1:$C$104,2,0)),VLOOKUP($A790,PairList!$A$1:$C$104,2,0),INDEX('Feasibility Factor'!$D$5:$F$144,MATCH(VLOOKUP($A790,PairList!$A$1:$C$104,2,0),'Feasibility Factor'!$C$5:$C$144,0),MATCH($B790,'Feasibility Factor'!$D$3:$F$3,0))),"")</f>
        <v>1</v>
      </c>
      <c r="E790" s="88" t="str">
        <f>IFERROR(INDEX(ESShip!$C$2:$C$99,MATCH(VLOOKUP($A790,PairList!$A$1:$C$104,3,0),ESShip!$A$2:$A$99,0)),"")</f>
        <v/>
      </c>
      <c r="F790" s="88" t="str">
        <f t="shared" si="68"/>
        <v/>
      </c>
      <c r="G790" s="89" t="str">
        <f t="shared" si="69"/>
        <v>X</v>
      </c>
      <c r="H790" s="96" t="str">
        <f t="shared" si="70"/>
        <v>Manufactured Home</v>
      </c>
      <c r="I790" s="97" t="str">
        <f t="shared" si="71"/>
        <v>N</v>
      </c>
      <c r="J790" s="97">
        <v>1</v>
      </c>
      <c r="K790" s="97">
        <v>0.5</v>
      </c>
      <c r="L790" s="97">
        <v>0.5</v>
      </c>
      <c r="M790" s="98">
        <f t="shared" si="72"/>
        <v>0.5</v>
      </c>
      <c r="N790" s="97"/>
    </row>
    <row r="791" spans="1:14">
      <c r="A791" t="s">
        <v>300</v>
      </c>
      <c r="B791" t="s">
        <v>88</v>
      </c>
      <c r="C791" t="s">
        <v>279</v>
      </c>
      <c r="D791" s="88">
        <f>IFERROR(IF(ISNUMBER(VLOOKUP($A791,PairList!$A$1:$C$104,2,0)),VLOOKUP($A791,PairList!$A$1:$C$104,2,0),INDEX('Feasibility Factor'!$D$5:$F$144,MATCH(VLOOKUP($A791,PairList!$A$1:$C$104,2,0),'Feasibility Factor'!$C$5:$C$144,0),MATCH($B791,'Feasibility Factor'!$D$3:$F$3,0))),"")</f>
        <v>0.75</v>
      </c>
      <c r="E791" s="88" t="str">
        <f>IFERROR(INDEX(ESShip!$C$2:$C$99,MATCH(VLOOKUP($A791,PairList!$A$1:$C$104,3,0),ESShip!$A$2:$A$99,0)),"")</f>
        <v/>
      </c>
      <c r="F791" s="88" t="str">
        <f t="shared" si="68"/>
        <v/>
      </c>
      <c r="G791" s="89" t="str">
        <f t="shared" si="69"/>
        <v>X</v>
      </c>
      <c r="H791" s="96" t="str">
        <f t="shared" si="70"/>
        <v>Single-Family</v>
      </c>
      <c r="I791" s="97" t="str">
        <f t="shared" si="71"/>
        <v>E</v>
      </c>
      <c r="J791" s="97">
        <v>0.75</v>
      </c>
      <c r="K791" s="97">
        <v>0.753</v>
      </c>
      <c r="L791" s="97">
        <v>0.18525</v>
      </c>
      <c r="M791" s="98">
        <f t="shared" si="72"/>
        <v>0.18525</v>
      </c>
      <c r="N791" s="97"/>
    </row>
    <row r="792" spans="1:14">
      <c r="A792" t="s">
        <v>300</v>
      </c>
      <c r="B792" t="s">
        <v>199</v>
      </c>
      <c r="C792" t="s">
        <v>279</v>
      </c>
      <c r="D792" s="88">
        <f>IFERROR(IF(ISNUMBER(VLOOKUP($A792,PairList!$A$1:$C$104,2,0)),VLOOKUP($A792,PairList!$A$1:$C$104,2,0),INDEX('Feasibility Factor'!$D$5:$F$144,MATCH(VLOOKUP($A792,PairList!$A$1:$C$104,2,0),'Feasibility Factor'!$C$5:$C$144,0),MATCH($B792,'Feasibility Factor'!$D$3:$F$3,0))),"")</f>
        <v>0.75</v>
      </c>
      <c r="E792" s="88" t="str">
        <f>IFERROR(INDEX(ESShip!$C$2:$C$99,MATCH(VLOOKUP($A792,PairList!$A$1:$C$104,3,0),ESShip!$A$2:$A$99,0)),"")</f>
        <v/>
      </c>
      <c r="F792" s="88" t="str">
        <f t="shared" si="68"/>
        <v/>
      </c>
      <c r="G792" s="89" t="str">
        <f t="shared" si="69"/>
        <v>X</v>
      </c>
      <c r="H792" s="96" t="str">
        <f t="shared" si="70"/>
        <v>Multi-Family</v>
      </c>
      <c r="I792" s="97" t="str">
        <f t="shared" si="71"/>
        <v>E</v>
      </c>
      <c r="J792" s="94">
        <v>0.1</v>
      </c>
      <c r="K792" s="97">
        <v>0.05</v>
      </c>
      <c r="L792" s="97">
        <v>9.5000000000000001E-2</v>
      </c>
      <c r="M792" s="98">
        <f t="shared" si="72"/>
        <v>9.5000000000000001E-2</v>
      </c>
      <c r="N792" s="97"/>
    </row>
    <row r="793" spans="1:14">
      <c r="A793" t="s">
        <v>300</v>
      </c>
      <c r="B793" t="s">
        <v>316</v>
      </c>
      <c r="C793" t="s">
        <v>279</v>
      </c>
      <c r="D793" s="88">
        <f>IFERROR(IF(ISNUMBER(VLOOKUP($A793,PairList!$A$1:$C$104,2,0)),VLOOKUP($A793,PairList!$A$1:$C$104,2,0),INDEX('Feasibility Factor'!$D$5:$F$144,MATCH(VLOOKUP($A793,PairList!$A$1:$C$104,2,0),'Feasibility Factor'!$C$5:$C$144,0),MATCH($B793,'Feasibility Factor'!$D$3:$F$3,0))),"")</f>
        <v>0.75</v>
      </c>
      <c r="E793" s="88" t="str">
        <f>IFERROR(INDEX(ESShip!$C$2:$C$99,MATCH(VLOOKUP($A793,PairList!$A$1:$C$104,3,0),ESShip!$A$2:$A$99,0)),"")</f>
        <v/>
      </c>
      <c r="F793" s="88" t="str">
        <f t="shared" si="68"/>
        <v/>
      </c>
      <c r="G793" s="89" t="str">
        <f t="shared" si="69"/>
        <v>X</v>
      </c>
      <c r="H793" s="96" t="str">
        <f t="shared" si="70"/>
        <v>Manufactured Home</v>
      </c>
      <c r="I793" s="97" t="str">
        <f t="shared" si="71"/>
        <v>E</v>
      </c>
      <c r="J793" s="94">
        <v>0.1</v>
      </c>
      <c r="K793" s="97">
        <v>0.05</v>
      </c>
      <c r="L793" s="97">
        <v>9.5000000000000001E-2</v>
      </c>
      <c r="M793" s="98">
        <f t="shared" si="72"/>
        <v>9.5000000000000001E-2</v>
      </c>
      <c r="N793" s="97"/>
    </row>
    <row r="794" spans="1:14">
      <c r="A794" t="s">
        <v>300</v>
      </c>
      <c r="B794" t="s">
        <v>88</v>
      </c>
      <c r="C794" t="s">
        <v>201</v>
      </c>
      <c r="D794" s="88">
        <f>IFERROR(IF(ISNUMBER(VLOOKUP($A794,PairList!$A$1:$C$104,2,0)),VLOOKUP($A794,PairList!$A$1:$C$104,2,0),INDEX('Feasibility Factor'!$D$5:$F$144,MATCH(VLOOKUP($A794,PairList!$A$1:$C$104,2,0),'Feasibility Factor'!$C$5:$C$144,0),MATCH($B794,'Feasibility Factor'!$D$3:$F$3,0))),"")</f>
        <v>0.75</v>
      </c>
      <c r="E794" s="88" t="str">
        <f>IFERROR(INDEX(ESShip!$C$2:$C$99,MATCH(VLOOKUP($A794,PairList!$A$1:$C$104,3,0),ESShip!$A$2:$A$99,0)),"")</f>
        <v/>
      </c>
      <c r="F794" s="88" t="str">
        <f t="shared" si="68"/>
        <v/>
      </c>
      <c r="G794" s="89" t="str">
        <f t="shared" si="69"/>
        <v>X</v>
      </c>
      <c r="H794" s="96" t="str">
        <f t="shared" si="70"/>
        <v>Single-Family</v>
      </c>
      <c r="I794" s="97" t="str">
        <f t="shared" si="71"/>
        <v>N</v>
      </c>
      <c r="J794" s="97">
        <v>0.75</v>
      </c>
      <c r="K794" s="97">
        <v>0.1925</v>
      </c>
      <c r="L794" s="97">
        <v>0.60562499999999997</v>
      </c>
      <c r="M794" s="98">
        <f t="shared" si="72"/>
        <v>0.60562499999999997</v>
      </c>
      <c r="N794" s="97"/>
    </row>
    <row r="795" spans="1:14">
      <c r="A795" t="s">
        <v>300</v>
      </c>
      <c r="B795" t="s">
        <v>199</v>
      </c>
      <c r="C795" t="s">
        <v>201</v>
      </c>
      <c r="D795" s="88">
        <f>IFERROR(IF(ISNUMBER(VLOOKUP($A795,PairList!$A$1:$C$104,2,0)),VLOOKUP($A795,PairList!$A$1:$C$104,2,0),INDEX('Feasibility Factor'!$D$5:$F$144,MATCH(VLOOKUP($A795,PairList!$A$1:$C$104,2,0),'Feasibility Factor'!$C$5:$C$144,0),MATCH($B795,'Feasibility Factor'!$D$3:$F$3,0))),"")</f>
        <v>0.75</v>
      </c>
      <c r="E795" s="88" t="str">
        <f>IFERROR(INDEX(ESShip!$C$2:$C$99,MATCH(VLOOKUP($A795,PairList!$A$1:$C$104,3,0),ESShip!$A$2:$A$99,0)),"")</f>
        <v/>
      </c>
      <c r="F795" s="88" t="str">
        <f t="shared" si="68"/>
        <v/>
      </c>
      <c r="G795" s="89" t="str">
        <f t="shared" si="69"/>
        <v>X</v>
      </c>
      <c r="H795" s="96" t="str">
        <f t="shared" si="70"/>
        <v>Multi-Family</v>
      </c>
      <c r="I795" s="97" t="str">
        <f t="shared" si="71"/>
        <v>N</v>
      </c>
      <c r="J795" s="94">
        <v>0.1</v>
      </c>
      <c r="K795" s="97">
        <v>0.05</v>
      </c>
      <c r="L795" s="97">
        <v>9.5000000000000001E-2</v>
      </c>
      <c r="M795" s="98">
        <f t="shared" si="72"/>
        <v>9.5000000000000001E-2</v>
      </c>
      <c r="N795" s="97"/>
    </row>
    <row r="796" spans="1:14">
      <c r="A796" t="s">
        <v>300</v>
      </c>
      <c r="B796" t="s">
        <v>316</v>
      </c>
      <c r="C796" t="s">
        <v>201</v>
      </c>
      <c r="D796" s="88">
        <f>IFERROR(IF(ISNUMBER(VLOOKUP($A796,PairList!$A$1:$C$104,2,0)),VLOOKUP($A796,PairList!$A$1:$C$104,2,0),INDEX('Feasibility Factor'!$D$5:$F$144,MATCH(VLOOKUP($A796,PairList!$A$1:$C$104,2,0),'Feasibility Factor'!$C$5:$C$144,0),MATCH($B796,'Feasibility Factor'!$D$3:$F$3,0))),"")</f>
        <v>0.75</v>
      </c>
      <c r="E796" s="88" t="str">
        <f>IFERROR(INDEX(ESShip!$C$2:$C$99,MATCH(VLOOKUP($A796,PairList!$A$1:$C$104,3,0),ESShip!$A$2:$A$99,0)),"")</f>
        <v/>
      </c>
      <c r="F796" s="88" t="str">
        <f t="shared" si="68"/>
        <v/>
      </c>
      <c r="G796" s="89" t="str">
        <f t="shared" si="69"/>
        <v>X</v>
      </c>
      <c r="H796" s="96" t="str">
        <f t="shared" si="70"/>
        <v>Manufactured Home</v>
      </c>
      <c r="I796" s="97" t="str">
        <f t="shared" si="71"/>
        <v>N</v>
      </c>
      <c r="J796" s="94">
        <v>0.1</v>
      </c>
      <c r="K796" s="97">
        <v>0.05</v>
      </c>
      <c r="L796" s="97">
        <v>9.5000000000000001E-2</v>
      </c>
      <c r="M796" s="98">
        <f t="shared" si="72"/>
        <v>9.5000000000000001E-2</v>
      </c>
      <c r="N796" s="97"/>
    </row>
    <row r="797" spans="1:14">
      <c r="A797" t="s">
        <v>300</v>
      </c>
      <c r="B797" t="s">
        <v>88</v>
      </c>
      <c r="C797" t="s">
        <v>279</v>
      </c>
      <c r="D797" s="88">
        <f>IFERROR(IF(ISNUMBER(VLOOKUP($A797,PairList!$A$1:$C$104,2,0)),VLOOKUP($A797,PairList!$A$1:$C$104,2,0),INDEX('Feasibility Factor'!$D$5:$F$144,MATCH(VLOOKUP($A797,PairList!$A$1:$C$104,2,0),'Feasibility Factor'!$C$5:$C$144,0),MATCH($B797,'Feasibility Factor'!$D$3:$F$3,0))),"")</f>
        <v>0.75</v>
      </c>
      <c r="E797" s="88" t="str">
        <f>IFERROR(INDEX(ESShip!$C$2:$C$99,MATCH(VLOOKUP($A797,PairList!$A$1:$C$104,3,0),ESShip!$A$2:$A$99,0)),"")</f>
        <v/>
      </c>
      <c r="F797" s="88" t="str">
        <f t="shared" si="68"/>
        <v/>
      </c>
      <c r="G797" s="89" t="str">
        <f t="shared" si="69"/>
        <v>X</v>
      </c>
      <c r="H797" s="96" t="str">
        <f t="shared" si="70"/>
        <v>Single-Family</v>
      </c>
      <c r="I797" s="97" t="str">
        <f t="shared" si="71"/>
        <v>E</v>
      </c>
      <c r="J797" s="97">
        <v>0.75</v>
      </c>
      <c r="K797" s="97">
        <v>0.753</v>
      </c>
      <c r="L797" s="97">
        <v>0.18525</v>
      </c>
      <c r="M797" s="98">
        <f t="shared" si="72"/>
        <v>0.18525</v>
      </c>
      <c r="N797" s="97"/>
    </row>
    <row r="798" spans="1:14">
      <c r="A798" t="s">
        <v>300</v>
      </c>
      <c r="B798" t="s">
        <v>199</v>
      </c>
      <c r="C798" t="s">
        <v>279</v>
      </c>
      <c r="D798" s="88">
        <f>IFERROR(IF(ISNUMBER(VLOOKUP($A798,PairList!$A$1:$C$104,2,0)),VLOOKUP($A798,PairList!$A$1:$C$104,2,0),INDEX('Feasibility Factor'!$D$5:$F$144,MATCH(VLOOKUP($A798,PairList!$A$1:$C$104,2,0),'Feasibility Factor'!$C$5:$C$144,0),MATCH($B798,'Feasibility Factor'!$D$3:$F$3,0))),"")</f>
        <v>0.75</v>
      </c>
      <c r="E798" s="88" t="str">
        <f>IFERROR(INDEX(ESShip!$C$2:$C$99,MATCH(VLOOKUP($A798,PairList!$A$1:$C$104,3,0),ESShip!$A$2:$A$99,0)),"")</f>
        <v/>
      </c>
      <c r="F798" s="88" t="str">
        <f t="shared" si="68"/>
        <v/>
      </c>
      <c r="G798" s="89" t="str">
        <f t="shared" si="69"/>
        <v>X</v>
      </c>
      <c r="H798" s="96" t="str">
        <f t="shared" si="70"/>
        <v>Multi-Family</v>
      </c>
      <c r="I798" s="97" t="str">
        <f t="shared" si="71"/>
        <v>E</v>
      </c>
      <c r="J798" s="94">
        <v>0.1</v>
      </c>
      <c r="K798" s="97">
        <v>0.05</v>
      </c>
      <c r="L798" s="97">
        <v>9.5000000000000001E-2</v>
      </c>
      <c r="M798" s="98">
        <f t="shared" si="72"/>
        <v>9.5000000000000001E-2</v>
      </c>
      <c r="N798" s="97"/>
    </row>
    <row r="799" spans="1:14">
      <c r="A799" t="s">
        <v>300</v>
      </c>
      <c r="B799" t="s">
        <v>316</v>
      </c>
      <c r="C799" t="s">
        <v>279</v>
      </c>
      <c r="D799" s="88">
        <f>IFERROR(IF(ISNUMBER(VLOOKUP($A799,PairList!$A$1:$C$104,2,0)),VLOOKUP($A799,PairList!$A$1:$C$104,2,0),INDEX('Feasibility Factor'!$D$5:$F$144,MATCH(VLOOKUP($A799,PairList!$A$1:$C$104,2,0),'Feasibility Factor'!$C$5:$C$144,0),MATCH($B799,'Feasibility Factor'!$D$3:$F$3,0))),"")</f>
        <v>0.75</v>
      </c>
      <c r="E799" s="88" t="str">
        <f>IFERROR(INDEX(ESShip!$C$2:$C$99,MATCH(VLOOKUP($A799,PairList!$A$1:$C$104,3,0),ESShip!$A$2:$A$99,0)),"")</f>
        <v/>
      </c>
      <c r="F799" s="88" t="str">
        <f t="shared" si="68"/>
        <v/>
      </c>
      <c r="G799" s="89" t="str">
        <f t="shared" si="69"/>
        <v>X</v>
      </c>
      <c r="H799" s="96" t="str">
        <f t="shared" si="70"/>
        <v>Manufactured Home</v>
      </c>
      <c r="I799" s="97" t="str">
        <f t="shared" si="71"/>
        <v>E</v>
      </c>
      <c r="J799" s="94">
        <v>0.1</v>
      </c>
      <c r="K799" s="97">
        <v>0.05</v>
      </c>
      <c r="L799" s="97">
        <v>9.5000000000000001E-2</v>
      </c>
      <c r="M799" s="98">
        <f t="shared" si="72"/>
        <v>9.5000000000000001E-2</v>
      </c>
      <c r="N799" s="97"/>
    </row>
    <row r="800" spans="1:14">
      <c r="A800" t="s">
        <v>300</v>
      </c>
      <c r="B800" t="s">
        <v>88</v>
      </c>
      <c r="C800" t="s">
        <v>201</v>
      </c>
      <c r="D800" s="88">
        <f>IFERROR(IF(ISNUMBER(VLOOKUP($A800,PairList!$A$1:$C$104,2,0)),VLOOKUP($A800,PairList!$A$1:$C$104,2,0),INDEX('Feasibility Factor'!$D$5:$F$144,MATCH(VLOOKUP($A800,PairList!$A$1:$C$104,2,0),'Feasibility Factor'!$C$5:$C$144,0),MATCH($B800,'Feasibility Factor'!$D$3:$F$3,0))),"")</f>
        <v>0.75</v>
      </c>
      <c r="E800" s="88" t="str">
        <f>IFERROR(INDEX(ESShip!$C$2:$C$99,MATCH(VLOOKUP($A800,PairList!$A$1:$C$104,3,0),ESShip!$A$2:$A$99,0)),"")</f>
        <v/>
      </c>
      <c r="F800" s="88" t="str">
        <f t="shared" si="68"/>
        <v/>
      </c>
      <c r="G800" s="89" t="str">
        <f t="shared" si="69"/>
        <v>X</v>
      </c>
      <c r="H800" s="96" t="str">
        <f t="shared" si="70"/>
        <v>Single-Family</v>
      </c>
      <c r="I800" s="97" t="str">
        <f t="shared" si="71"/>
        <v>N</v>
      </c>
      <c r="J800" s="97">
        <v>0.75</v>
      </c>
      <c r="K800" s="97">
        <v>0.1925</v>
      </c>
      <c r="L800" s="97">
        <v>0.60562499999999997</v>
      </c>
      <c r="M800" s="98">
        <f t="shared" si="72"/>
        <v>0.60562499999999997</v>
      </c>
      <c r="N800" s="97"/>
    </row>
    <row r="801" spans="1:14">
      <c r="A801" t="s">
        <v>300</v>
      </c>
      <c r="B801" t="s">
        <v>199</v>
      </c>
      <c r="C801" t="s">
        <v>201</v>
      </c>
      <c r="D801" s="88">
        <f>IFERROR(IF(ISNUMBER(VLOOKUP($A801,PairList!$A$1:$C$104,2,0)),VLOOKUP($A801,PairList!$A$1:$C$104,2,0),INDEX('Feasibility Factor'!$D$5:$F$144,MATCH(VLOOKUP($A801,PairList!$A$1:$C$104,2,0),'Feasibility Factor'!$C$5:$C$144,0),MATCH($B801,'Feasibility Factor'!$D$3:$F$3,0))),"")</f>
        <v>0.75</v>
      </c>
      <c r="E801" s="88" t="str">
        <f>IFERROR(INDEX(ESShip!$C$2:$C$99,MATCH(VLOOKUP($A801,PairList!$A$1:$C$104,3,0),ESShip!$A$2:$A$99,0)),"")</f>
        <v/>
      </c>
      <c r="F801" s="88" t="str">
        <f t="shared" si="68"/>
        <v/>
      </c>
      <c r="G801" s="89" t="str">
        <f t="shared" si="69"/>
        <v>X</v>
      </c>
      <c r="H801" s="96" t="str">
        <f t="shared" si="70"/>
        <v>Multi-Family</v>
      </c>
      <c r="I801" s="97" t="str">
        <f t="shared" si="71"/>
        <v>N</v>
      </c>
      <c r="J801" s="94">
        <v>0.1</v>
      </c>
      <c r="K801" s="97">
        <v>0.05</v>
      </c>
      <c r="L801" s="97">
        <v>9.5000000000000001E-2</v>
      </c>
      <c r="M801" s="98">
        <f t="shared" si="72"/>
        <v>9.5000000000000001E-2</v>
      </c>
      <c r="N801" s="97"/>
    </row>
    <row r="802" spans="1:14">
      <c r="A802" t="s">
        <v>300</v>
      </c>
      <c r="B802" t="s">
        <v>316</v>
      </c>
      <c r="C802" t="s">
        <v>201</v>
      </c>
      <c r="D802" s="88">
        <f>IFERROR(IF(ISNUMBER(VLOOKUP($A802,PairList!$A$1:$C$104,2,0)),VLOOKUP($A802,PairList!$A$1:$C$104,2,0),INDEX('Feasibility Factor'!$D$5:$F$144,MATCH(VLOOKUP($A802,PairList!$A$1:$C$104,2,0),'Feasibility Factor'!$C$5:$C$144,0),MATCH($B802,'Feasibility Factor'!$D$3:$F$3,0))),"")</f>
        <v>0.75</v>
      </c>
      <c r="E802" s="88" t="str">
        <f>IFERROR(INDEX(ESShip!$C$2:$C$99,MATCH(VLOOKUP($A802,PairList!$A$1:$C$104,3,0),ESShip!$A$2:$A$99,0)),"")</f>
        <v/>
      </c>
      <c r="F802" s="88" t="str">
        <f t="shared" si="68"/>
        <v/>
      </c>
      <c r="G802" s="89" t="str">
        <f t="shared" si="69"/>
        <v>X</v>
      </c>
      <c r="H802" s="96" t="str">
        <f t="shared" si="70"/>
        <v>Manufactured Home</v>
      </c>
      <c r="I802" s="97" t="str">
        <f t="shared" si="71"/>
        <v>N</v>
      </c>
      <c r="J802" s="94">
        <v>0.1</v>
      </c>
      <c r="K802" s="97">
        <v>0.05</v>
      </c>
      <c r="L802" s="97">
        <v>9.5000000000000001E-2</v>
      </c>
      <c r="M802" s="98">
        <f t="shared" si="72"/>
        <v>9.5000000000000001E-2</v>
      </c>
      <c r="N802" s="97"/>
    </row>
    <row r="803" spans="1:14">
      <c r="A803" t="s">
        <v>301</v>
      </c>
      <c r="B803" t="s">
        <v>88</v>
      </c>
      <c r="C803" t="s">
        <v>279</v>
      </c>
      <c r="D803" s="88" t="str">
        <f>IFERROR(IF(ISNUMBER(VLOOKUP($A803,PairList!$A$1:$C$104,2,0)),VLOOKUP($A803,PairList!$A$1:$C$104,2,0),INDEX('Feasibility Factor'!$D$5:$F$144,MATCH(VLOOKUP($A803,PairList!$A$1:$C$104,2,0),'Feasibility Factor'!$C$5:$C$144,0),MATCH($B803,'Feasibility Factor'!$D$3:$F$3,0))),"")</f>
        <v/>
      </c>
      <c r="E803" s="88" t="str">
        <f>IFERROR(INDEX(ESShip!$C$2:$C$99,MATCH(VLOOKUP($A803,PairList!$A$1:$C$104,3,0),ESShip!$A$2:$A$99,0)),"")</f>
        <v/>
      </c>
      <c r="F803" s="88" t="str">
        <f t="shared" si="68"/>
        <v/>
      </c>
      <c r="G803" s="89" t="str">
        <f t="shared" si="69"/>
        <v>X</v>
      </c>
      <c r="H803" s="96" t="str">
        <f t="shared" si="70"/>
        <v>Single-Family</v>
      </c>
      <c r="I803" s="97" t="str">
        <f t="shared" si="71"/>
        <v>E</v>
      </c>
      <c r="J803" s="94">
        <v>0.28000000000000003</v>
      </c>
      <c r="K803" s="97">
        <v>0.79</v>
      </c>
      <c r="L803" s="97">
        <v>5.8799999999999998E-2</v>
      </c>
      <c r="M803" s="98">
        <f t="shared" si="72"/>
        <v>5.8799999999999998E-2</v>
      </c>
      <c r="N803" s="97"/>
    </row>
    <row r="804" spans="1:14">
      <c r="A804" t="s">
        <v>301</v>
      </c>
      <c r="B804" t="s">
        <v>199</v>
      </c>
      <c r="C804" t="s">
        <v>279</v>
      </c>
      <c r="D804" s="88" t="str">
        <f>IFERROR(IF(ISNUMBER(VLOOKUP($A804,PairList!$A$1:$C$104,2,0)),VLOOKUP($A804,PairList!$A$1:$C$104,2,0),INDEX('Feasibility Factor'!$D$5:$F$144,MATCH(VLOOKUP($A804,PairList!$A$1:$C$104,2,0),'Feasibility Factor'!$C$5:$C$144,0),MATCH($B804,'Feasibility Factor'!$D$3:$F$3,0))),"")</f>
        <v/>
      </c>
      <c r="E804" s="88" t="str">
        <f>IFERROR(INDEX(ESShip!$C$2:$C$99,MATCH(VLOOKUP($A804,PairList!$A$1:$C$104,3,0),ESShip!$A$2:$A$99,0)),"")</f>
        <v/>
      </c>
      <c r="F804" s="88" t="str">
        <f t="shared" si="68"/>
        <v/>
      </c>
      <c r="G804" s="89" t="str">
        <f t="shared" si="69"/>
        <v>X</v>
      </c>
      <c r="H804" s="96" t="str">
        <f t="shared" si="70"/>
        <v>Multi-Family</v>
      </c>
      <c r="I804" s="97" t="str">
        <f t="shared" si="71"/>
        <v>E</v>
      </c>
      <c r="J804" s="97">
        <v>0.28000000000000003</v>
      </c>
      <c r="K804" s="97">
        <v>0.79</v>
      </c>
      <c r="L804" s="97">
        <v>5.8799999999999998E-2</v>
      </c>
      <c r="M804" s="98">
        <f t="shared" si="72"/>
        <v>5.8799999999999998E-2</v>
      </c>
      <c r="N804" s="97"/>
    </row>
    <row r="805" spans="1:14">
      <c r="A805" t="s">
        <v>301</v>
      </c>
      <c r="B805" t="s">
        <v>316</v>
      </c>
      <c r="C805" t="s">
        <v>279</v>
      </c>
      <c r="D805" s="88" t="str">
        <f>IFERROR(IF(ISNUMBER(VLOOKUP($A805,PairList!$A$1:$C$104,2,0)),VLOOKUP($A805,PairList!$A$1:$C$104,2,0),INDEX('Feasibility Factor'!$D$5:$F$144,MATCH(VLOOKUP($A805,PairList!$A$1:$C$104,2,0),'Feasibility Factor'!$C$5:$C$144,0),MATCH($B805,'Feasibility Factor'!$D$3:$F$3,0))),"")</f>
        <v/>
      </c>
      <c r="E805" s="88" t="str">
        <f>IFERROR(INDEX(ESShip!$C$2:$C$99,MATCH(VLOOKUP($A805,PairList!$A$1:$C$104,3,0),ESShip!$A$2:$A$99,0)),"")</f>
        <v/>
      </c>
      <c r="F805" s="88" t="str">
        <f t="shared" si="68"/>
        <v/>
      </c>
      <c r="G805" s="89" t="str">
        <f t="shared" si="69"/>
        <v>X</v>
      </c>
      <c r="H805" s="96" t="str">
        <f t="shared" si="70"/>
        <v>Manufactured Home</v>
      </c>
      <c r="I805" s="97" t="str">
        <f t="shared" si="71"/>
        <v>E</v>
      </c>
      <c r="J805" s="97">
        <v>0.28000000000000003</v>
      </c>
      <c r="K805" s="97">
        <v>0.79</v>
      </c>
      <c r="L805" s="97">
        <v>5.8799999999999998E-2</v>
      </c>
      <c r="M805" s="98">
        <f t="shared" si="72"/>
        <v>5.8799999999999998E-2</v>
      </c>
      <c r="N805" s="97"/>
    </row>
    <row r="806" spans="1:14">
      <c r="A806" t="s">
        <v>301</v>
      </c>
      <c r="B806" t="s">
        <v>88</v>
      </c>
      <c r="C806" t="s">
        <v>201</v>
      </c>
      <c r="D806" s="88" t="str">
        <f>IFERROR(IF(ISNUMBER(VLOOKUP($A806,PairList!$A$1:$C$104,2,0)),VLOOKUP($A806,PairList!$A$1:$C$104,2,0),INDEX('Feasibility Factor'!$D$5:$F$144,MATCH(VLOOKUP($A806,PairList!$A$1:$C$104,2,0),'Feasibility Factor'!$C$5:$C$144,0),MATCH($B806,'Feasibility Factor'!$D$3:$F$3,0))),"")</f>
        <v/>
      </c>
      <c r="E806" s="88" t="str">
        <f>IFERROR(INDEX(ESShip!$C$2:$C$99,MATCH(VLOOKUP($A806,PairList!$A$1:$C$104,3,0),ESShip!$A$2:$A$99,0)),"")</f>
        <v/>
      </c>
      <c r="F806" s="88" t="str">
        <f t="shared" si="68"/>
        <v/>
      </c>
      <c r="G806" s="89" t="str">
        <f t="shared" si="69"/>
        <v>X</v>
      </c>
      <c r="H806" s="96" t="str">
        <f t="shared" si="70"/>
        <v>Single-Family</v>
      </c>
      <c r="I806" s="97" t="str">
        <f t="shared" si="71"/>
        <v>N</v>
      </c>
      <c r="J806" s="97">
        <v>0.28000000000000003</v>
      </c>
      <c r="K806" s="97">
        <v>0.79</v>
      </c>
      <c r="L806" s="97">
        <v>5.8799999999999998E-2</v>
      </c>
      <c r="M806" s="98">
        <f t="shared" si="72"/>
        <v>5.8799999999999998E-2</v>
      </c>
      <c r="N806" s="97"/>
    </row>
    <row r="807" spans="1:14">
      <c r="A807" t="s">
        <v>301</v>
      </c>
      <c r="B807" t="s">
        <v>199</v>
      </c>
      <c r="C807" t="s">
        <v>201</v>
      </c>
      <c r="D807" s="88" t="str">
        <f>IFERROR(IF(ISNUMBER(VLOOKUP($A807,PairList!$A$1:$C$104,2,0)),VLOOKUP($A807,PairList!$A$1:$C$104,2,0),INDEX('Feasibility Factor'!$D$5:$F$144,MATCH(VLOOKUP($A807,PairList!$A$1:$C$104,2,0),'Feasibility Factor'!$C$5:$C$144,0),MATCH($B807,'Feasibility Factor'!$D$3:$F$3,0))),"")</f>
        <v/>
      </c>
      <c r="E807" s="88" t="str">
        <f>IFERROR(INDEX(ESShip!$C$2:$C$99,MATCH(VLOOKUP($A807,PairList!$A$1:$C$104,3,0),ESShip!$A$2:$A$99,0)),"")</f>
        <v/>
      </c>
      <c r="F807" s="88" t="str">
        <f t="shared" si="68"/>
        <v/>
      </c>
      <c r="G807" s="89" t="str">
        <f t="shared" si="69"/>
        <v>X</v>
      </c>
      <c r="H807" s="96" t="str">
        <f t="shared" si="70"/>
        <v>Multi-Family</v>
      </c>
      <c r="I807" s="97" t="str">
        <f t="shared" si="71"/>
        <v>N</v>
      </c>
      <c r="J807" s="97">
        <v>0.28000000000000003</v>
      </c>
      <c r="K807" s="97">
        <v>0.79</v>
      </c>
      <c r="L807" s="97">
        <v>5.8799999999999998E-2</v>
      </c>
      <c r="M807" s="98">
        <f t="shared" si="72"/>
        <v>5.8799999999999998E-2</v>
      </c>
      <c r="N807" s="97"/>
    </row>
    <row r="808" spans="1:14">
      <c r="A808" t="s">
        <v>301</v>
      </c>
      <c r="B808" t="s">
        <v>316</v>
      </c>
      <c r="C808" t="s">
        <v>201</v>
      </c>
      <c r="D808" s="88" t="str">
        <f>IFERROR(IF(ISNUMBER(VLOOKUP($A808,PairList!$A$1:$C$104,2,0)),VLOOKUP($A808,PairList!$A$1:$C$104,2,0),INDEX('Feasibility Factor'!$D$5:$F$144,MATCH(VLOOKUP($A808,PairList!$A$1:$C$104,2,0),'Feasibility Factor'!$C$5:$C$144,0),MATCH($B808,'Feasibility Factor'!$D$3:$F$3,0))),"")</f>
        <v/>
      </c>
      <c r="E808" s="88" t="str">
        <f>IFERROR(INDEX(ESShip!$C$2:$C$99,MATCH(VLOOKUP($A808,PairList!$A$1:$C$104,3,0),ESShip!$A$2:$A$99,0)),"")</f>
        <v/>
      </c>
      <c r="F808" s="88" t="str">
        <f t="shared" si="68"/>
        <v/>
      </c>
      <c r="G808" s="89" t="str">
        <f t="shared" si="69"/>
        <v>X</v>
      </c>
      <c r="H808" s="96" t="str">
        <f t="shared" si="70"/>
        <v>Manufactured Home</v>
      </c>
      <c r="I808" s="97" t="str">
        <f t="shared" si="71"/>
        <v>N</v>
      </c>
      <c r="J808" s="97">
        <v>0.28000000000000003</v>
      </c>
      <c r="K808" s="97">
        <v>0.79</v>
      </c>
      <c r="L808" s="97">
        <v>5.8799999999999998E-2</v>
      </c>
      <c r="M808" s="98">
        <f t="shared" si="72"/>
        <v>5.8799999999999998E-2</v>
      </c>
      <c r="N808" s="97"/>
    </row>
    <row r="809" spans="1:14">
      <c r="A809" t="s">
        <v>301</v>
      </c>
      <c r="B809" t="s">
        <v>88</v>
      </c>
      <c r="C809" t="s">
        <v>279</v>
      </c>
      <c r="D809" s="88" t="str">
        <f>IFERROR(IF(ISNUMBER(VLOOKUP($A809,PairList!$A$1:$C$104,2,0)),VLOOKUP($A809,PairList!$A$1:$C$104,2,0),INDEX('Feasibility Factor'!$D$5:$F$144,MATCH(VLOOKUP($A809,PairList!$A$1:$C$104,2,0),'Feasibility Factor'!$C$5:$C$144,0),MATCH($B809,'Feasibility Factor'!$D$3:$F$3,0))),"")</f>
        <v/>
      </c>
      <c r="E809" s="88" t="str">
        <f>IFERROR(INDEX(ESShip!$C$2:$C$99,MATCH(VLOOKUP($A809,PairList!$A$1:$C$104,3,0),ESShip!$A$2:$A$99,0)),"")</f>
        <v/>
      </c>
      <c r="F809" s="88" t="str">
        <f t="shared" si="68"/>
        <v/>
      </c>
      <c r="G809" s="89" t="str">
        <f t="shared" si="69"/>
        <v>X</v>
      </c>
      <c r="H809" s="96" t="str">
        <f t="shared" si="70"/>
        <v>Single-Family</v>
      </c>
      <c r="I809" s="97" t="str">
        <f t="shared" si="71"/>
        <v>E</v>
      </c>
      <c r="J809" s="94">
        <v>0.28000000000000003</v>
      </c>
      <c r="K809" s="97">
        <v>0.79</v>
      </c>
      <c r="L809" s="97">
        <v>5.8799999999999998E-2</v>
      </c>
      <c r="M809" s="98">
        <f t="shared" si="72"/>
        <v>5.8799999999999998E-2</v>
      </c>
      <c r="N809" s="97"/>
    </row>
    <row r="810" spans="1:14">
      <c r="A810" t="s">
        <v>301</v>
      </c>
      <c r="B810" t="s">
        <v>199</v>
      </c>
      <c r="C810" t="s">
        <v>279</v>
      </c>
      <c r="D810" s="88" t="str">
        <f>IFERROR(IF(ISNUMBER(VLOOKUP($A810,PairList!$A$1:$C$104,2,0)),VLOOKUP($A810,PairList!$A$1:$C$104,2,0),INDEX('Feasibility Factor'!$D$5:$F$144,MATCH(VLOOKUP($A810,PairList!$A$1:$C$104,2,0),'Feasibility Factor'!$C$5:$C$144,0),MATCH($B810,'Feasibility Factor'!$D$3:$F$3,0))),"")</f>
        <v/>
      </c>
      <c r="E810" s="88" t="str">
        <f>IFERROR(INDEX(ESShip!$C$2:$C$99,MATCH(VLOOKUP($A810,PairList!$A$1:$C$104,3,0),ESShip!$A$2:$A$99,0)),"")</f>
        <v/>
      </c>
      <c r="F810" s="88" t="str">
        <f t="shared" si="68"/>
        <v/>
      </c>
      <c r="G810" s="89" t="str">
        <f t="shared" si="69"/>
        <v>X</v>
      </c>
      <c r="H810" s="96" t="str">
        <f t="shared" si="70"/>
        <v>Multi-Family</v>
      </c>
      <c r="I810" s="97" t="str">
        <f t="shared" si="71"/>
        <v>E</v>
      </c>
      <c r="J810" s="97">
        <v>0.28000000000000003</v>
      </c>
      <c r="K810" s="97">
        <v>0.79</v>
      </c>
      <c r="L810" s="97">
        <v>5.8799999999999998E-2</v>
      </c>
      <c r="M810" s="98">
        <f t="shared" si="72"/>
        <v>5.8799999999999998E-2</v>
      </c>
      <c r="N810" s="97"/>
    </row>
    <row r="811" spans="1:14">
      <c r="A811" t="s">
        <v>301</v>
      </c>
      <c r="B811" t="s">
        <v>316</v>
      </c>
      <c r="C811" t="s">
        <v>279</v>
      </c>
      <c r="D811" s="88" t="str">
        <f>IFERROR(IF(ISNUMBER(VLOOKUP($A811,PairList!$A$1:$C$104,2,0)),VLOOKUP($A811,PairList!$A$1:$C$104,2,0),INDEX('Feasibility Factor'!$D$5:$F$144,MATCH(VLOOKUP($A811,PairList!$A$1:$C$104,2,0),'Feasibility Factor'!$C$5:$C$144,0),MATCH($B811,'Feasibility Factor'!$D$3:$F$3,0))),"")</f>
        <v/>
      </c>
      <c r="E811" s="88" t="str">
        <f>IFERROR(INDEX(ESShip!$C$2:$C$99,MATCH(VLOOKUP($A811,PairList!$A$1:$C$104,3,0),ESShip!$A$2:$A$99,0)),"")</f>
        <v/>
      </c>
      <c r="F811" s="88" t="str">
        <f t="shared" si="68"/>
        <v/>
      </c>
      <c r="G811" s="89" t="str">
        <f t="shared" si="69"/>
        <v>X</v>
      </c>
      <c r="H811" s="96" t="str">
        <f t="shared" si="70"/>
        <v>Manufactured Home</v>
      </c>
      <c r="I811" s="97" t="str">
        <f t="shared" si="71"/>
        <v>E</v>
      </c>
      <c r="J811" s="97">
        <v>0.28000000000000003</v>
      </c>
      <c r="K811" s="97">
        <v>0.79</v>
      </c>
      <c r="L811" s="97">
        <v>5.8799999999999998E-2</v>
      </c>
      <c r="M811" s="98">
        <f t="shared" si="72"/>
        <v>5.8799999999999998E-2</v>
      </c>
      <c r="N811" s="97"/>
    </row>
    <row r="812" spans="1:14">
      <c r="A812" t="s">
        <v>301</v>
      </c>
      <c r="B812" t="s">
        <v>88</v>
      </c>
      <c r="C812" t="s">
        <v>201</v>
      </c>
      <c r="D812" s="88" t="str">
        <f>IFERROR(IF(ISNUMBER(VLOOKUP($A812,PairList!$A$1:$C$104,2,0)),VLOOKUP($A812,PairList!$A$1:$C$104,2,0),INDEX('Feasibility Factor'!$D$5:$F$144,MATCH(VLOOKUP($A812,PairList!$A$1:$C$104,2,0),'Feasibility Factor'!$C$5:$C$144,0),MATCH($B812,'Feasibility Factor'!$D$3:$F$3,0))),"")</f>
        <v/>
      </c>
      <c r="E812" s="88" t="str">
        <f>IFERROR(INDEX(ESShip!$C$2:$C$99,MATCH(VLOOKUP($A812,PairList!$A$1:$C$104,3,0),ESShip!$A$2:$A$99,0)),"")</f>
        <v/>
      </c>
      <c r="F812" s="88" t="str">
        <f t="shared" si="68"/>
        <v/>
      </c>
      <c r="G812" s="89" t="str">
        <f t="shared" si="69"/>
        <v>X</v>
      </c>
      <c r="H812" s="96" t="str">
        <f t="shared" si="70"/>
        <v>Single-Family</v>
      </c>
      <c r="I812" s="97" t="str">
        <f t="shared" si="71"/>
        <v>N</v>
      </c>
      <c r="J812" s="97">
        <v>0.28000000000000003</v>
      </c>
      <c r="K812" s="97">
        <v>0.79</v>
      </c>
      <c r="L812" s="97">
        <v>5.8799999999999998E-2</v>
      </c>
      <c r="M812" s="98">
        <f t="shared" si="72"/>
        <v>5.8799999999999998E-2</v>
      </c>
      <c r="N812" s="97"/>
    </row>
    <row r="813" spans="1:14">
      <c r="A813" t="s">
        <v>301</v>
      </c>
      <c r="B813" t="s">
        <v>199</v>
      </c>
      <c r="C813" t="s">
        <v>201</v>
      </c>
      <c r="D813" s="88" t="str">
        <f>IFERROR(IF(ISNUMBER(VLOOKUP($A813,PairList!$A$1:$C$104,2,0)),VLOOKUP($A813,PairList!$A$1:$C$104,2,0),INDEX('Feasibility Factor'!$D$5:$F$144,MATCH(VLOOKUP($A813,PairList!$A$1:$C$104,2,0),'Feasibility Factor'!$C$5:$C$144,0),MATCH($B813,'Feasibility Factor'!$D$3:$F$3,0))),"")</f>
        <v/>
      </c>
      <c r="E813" s="88" t="str">
        <f>IFERROR(INDEX(ESShip!$C$2:$C$99,MATCH(VLOOKUP($A813,PairList!$A$1:$C$104,3,0),ESShip!$A$2:$A$99,0)),"")</f>
        <v/>
      </c>
      <c r="F813" s="88" t="str">
        <f t="shared" si="68"/>
        <v/>
      </c>
      <c r="G813" s="89" t="str">
        <f t="shared" si="69"/>
        <v>X</v>
      </c>
      <c r="H813" s="96" t="str">
        <f t="shared" si="70"/>
        <v>Multi-Family</v>
      </c>
      <c r="I813" s="97" t="str">
        <f t="shared" si="71"/>
        <v>N</v>
      </c>
      <c r="J813" s="97">
        <v>0.28000000000000003</v>
      </c>
      <c r="K813" s="97">
        <v>0.79</v>
      </c>
      <c r="L813" s="97">
        <v>5.8799999999999998E-2</v>
      </c>
      <c r="M813" s="98">
        <f t="shared" si="72"/>
        <v>5.8799999999999998E-2</v>
      </c>
      <c r="N813" s="97"/>
    </row>
    <row r="814" spans="1:14">
      <c r="A814" t="s">
        <v>301</v>
      </c>
      <c r="B814" t="s">
        <v>316</v>
      </c>
      <c r="C814" t="s">
        <v>201</v>
      </c>
      <c r="D814" s="88" t="str">
        <f>IFERROR(IF(ISNUMBER(VLOOKUP($A814,PairList!$A$1:$C$104,2,0)),VLOOKUP($A814,PairList!$A$1:$C$104,2,0),INDEX('Feasibility Factor'!$D$5:$F$144,MATCH(VLOOKUP($A814,PairList!$A$1:$C$104,2,0),'Feasibility Factor'!$C$5:$C$144,0),MATCH($B814,'Feasibility Factor'!$D$3:$F$3,0))),"")</f>
        <v/>
      </c>
      <c r="E814" s="88" t="str">
        <f>IFERROR(INDEX(ESShip!$C$2:$C$99,MATCH(VLOOKUP($A814,PairList!$A$1:$C$104,3,0),ESShip!$A$2:$A$99,0)),"")</f>
        <v/>
      </c>
      <c r="F814" s="88" t="str">
        <f t="shared" si="68"/>
        <v/>
      </c>
      <c r="G814" s="89" t="str">
        <f t="shared" si="69"/>
        <v>X</v>
      </c>
      <c r="H814" s="96" t="str">
        <f t="shared" si="70"/>
        <v>Manufactured Home</v>
      </c>
      <c r="I814" s="97" t="str">
        <f t="shared" si="71"/>
        <v>N</v>
      </c>
      <c r="J814" s="97">
        <v>0.28000000000000003</v>
      </c>
      <c r="K814" s="97">
        <v>0.79</v>
      </c>
      <c r="L814" s="97">
        <v>5.8799999999999998E-2</v>
      </c>
      <c r="M814" s="98">
        <f t="shared" si="72"/>
        <v>5.8799999999999998E-2</v>
      </c>
      <c r="N814" s="97"/>
    </row>
    <row r="815" spans="1:14">
      <c r="A815" t="s">
        <v>302</v>
      </c>
      <c r="B815" t="s">
        <v>88</v>
      </c>
      <c r="C815" t="s">
        <v>279</v>
      </c>
      <c r="D815" s="88">
        <f>IFERROR(IF(ISNUMBER(VLOOKUP($A815,PairList!$A$1:$C$104,2,0)),VLOOKUP($A815,PairList!$A$1:$C$104,2,0),INDEX('Feasibility Factor'!$D$5:$F$144,MATCH(VLOOKUP($A815,PairList!$A$1:$C$104,2,0),'Feasibility Factor'!$C$5:$C$144,0),MATCH($B815,'Feasibility Factor'!$D$3:$F$3,0))),"")</f>
        <v>1</v>
      </c>
      <c r="E815" s="88" t="str">
        <f>IFERROR(INDEX(ESShip!$C$2:$C$99,MATCH(VLOOKUP($A815,PairList!$A$1:$C$104,3,0),ESShip!$A$2:$A$99,0)),"")</f>
        <v/>
      </c>
      <c r="F815" s="88" t="str">
        <f t="shared" si="68"/>
        <v/>
      </c>
      <c r="G815" s="89" t="str">
        <f t="shared" si="69"/>
        <v>X</v>
      </c>
      <c r="H815" s="96" t="str">
        <f t="shared" si="70"/>
        <v>Single-Family</v>
      </c>
      <c r="I815" s="97" t="str">
        <f t="shared" si="71"/>
        <v>E</v>
      </c>
      <c r="J815" s="97">
        <v>1</v>
      </c>
      <c r="K815" s="97">
        <v>0.77500000000000002</v>
      </c>
      <c r="L815" s="97">
        <v>0.22499999999999998</v>
      </c>
      <c r="M815" s="98">
        <f t="shared" si="72"/>
        <v>0.22499999999999998</v>
      </c>
      <c r="N815" s="97"/>
    </row>
    <row r="816" spans="1:14">
      <c r="A816" t="s">
        <v>302</v>
      </c>
      <c r="B816" t="s">
        <v>199</v>
      </c>
      <c r="C816" t="s">
        <v>279</v>
      </c>
      <c r="D816" s="88">
        <f>IFERROR(IF(ISNUMBER(VLOOKUP($A816,PairList!$A$1:$C$104,2,0)),VLOOKUP($A816,PairList!$A$1:$C$104,2,0),INDEX('Feasibility Factor'!$D$5:$F$144,MATCH(VLOOKUP($A816,PairList!$A$1:$C$104,2,0),'Feasibility Factor'!$C$5:$C$144,0),MATCH($B816,'Feasibility Factor'!$D$3:$F$3,0))),"")</f>
        <v>1</v>
      </c>
      <c r="E816" s="88" t="str">
        <f>IFERROR(INDEX(ESShip!$C$2:$C$99,MATCH(VLOOKUP($A816,PairList!$A$1:$C$104,3,0),ESShip!$A$2:$A$99,0)),"")</f>
        <v/>
      </c>
      <c r="F816" s="88" t="str">
        <f t="shared" si="68"/>
        <v/>
      </c>
      <c r="G816" s="89" t="str">
        <f t="shared" si="69"/>
        <v>X</v>
      </c>
      <c r="H816" s="96" t="str">
        <f t="shared" si="70"/>
        <v>Multi-Family</v>
      </c>
      <c r="I816" s="97" t="str">
        <f t="shared" si="71"/>
        <v>E</v>
      </c>
      <c r="J816" s="97">
        <v>1</v>
      </c>
      <c r="K816" s="97">
        <v>0.1</v>
      </c>
      <c r="L816" s="97">
        <v>0.9</v>
      </c>
      <c r="M816" s="98">
        <f t="shared" si="72"/>
        <v>0.9</v>
      </c>
      <c r="N816" s="97"/>
    </row>
    <row r="817" spans="1:14">
      <c r="A817" t="s">
        <v>302</v>
      </c>
      <c r="B817" t="s">
        <v>316</v>
      </c>
      <c r="C817" t="s">
        <v>279</v>
      </c>
      <c r="D817" s="88">
        <f>IFERROR(IF(ISNUMBER(VLOOKUP($A817,PairList!$A$1:$C$104,2,0)),VLOOKUP($A817,PairList!$A$1:$C$104,2,0),INDEX('Feasibility Factor'!$D$5:$F$144,MATCH(VLOOKUP($A817,PairList!$A$1:$C$104,2,0),'Feasibility Factor'!$C$5:$C$144,0),MATCH($B817,'Feasibility Factor'!$D$3:$F$3,0))),"")</f>
        <v>1</v>
      </c>
      <c r="E817" s="88" t="str">
        <f>IFERROR(INDEX(ESShip!$C$2:$C$99,MATCH(VLOOKUP($A817,PairList!$A$1:$C$104,3,0),ESShip!$A$2:$A$99,0)),"")</f>
        <v/>
      </c>
      <c r="F817" s="88" t="str">
        <f t="shared" si="68"/>
        <v/>
      </c>
      <c r="G817" s="89" t="str">
        <f t="shared" si="69"/>
        <v>X</v>
      </c>
      <c r="H817" s="96" t="str">
        <f t="shared" si="70"/>
        <v>Manufactured Home</v>
      </c>
      <c r="I817" s="97" t="str">
        <f t="shared" si="71"/>
        <v>E</v>
      </c>
      <c r="J817" s="97">
        <v>1</v>
      </c>
      <c r="K817" s="97">
        <v>0.1</v>
      </c>
      <c r="L817" s="97">
        <v>0.9</v>
      </c>
      <c r="M817" s="98">
        <f t="shared" si="72"/>
        <v>0.9</v>
      </c>
      <c r="N817" s="97"/>
    </row>
    <row r="818" spans="1:14">
      <c r="A818" t="s">
        <v>302</v>
      </c>
      <c r="B818" t="s">
        <v>88</v>
      </c>
      <c r="C818" t="s">
        <v>201</v>
      </c>
      <c r="D818" s="88">
        <f>IFERROR(IF(ISNUMBER(VLOOKUP($A818,PairList!$A$1:$C$104,2,0)),VLOOKUP($A818,PairList!$A$1:$C$104,2,0),INDEX('Feasibility Factor'!$D$5:$F$144,MATCH(VLOOKUP($A818,PairList!$A$1:$C$104,2,0),'Feasibility Factor'!$C$5:$C$144,0),MATCH($B818,'Feasibility Factor'!$D$3:$F$3,0))),"")</f>
        <v>1</v>
      </c>
      <c r="E818" s="88" t="str">
        <f>IFERROR(INDEX(ESShip!$C$2:$C$99,MATCH(VLOOKUP($A818,PairList!$A$1:$C$104,3,0),ESShip!$A$2:$A$99,0)),"")</f>
        <v/>
      </c>
      <c r="F818" s="88" t="str">
        <f t="shared" si="68"/>
        <v/>
      </c>
      <c r="G818" s="89" t="str">
        <f t="shared" si="69"/>
        <v>X</v>
      </c>
      <c r="H818" s="96" t="str">
        <f t="shared" si="70"/>
        <v>Single-Family</v>
      </c>
      <c r="I818" s="97" t="str">
        <f t="shared" si="71"/>
        <v>N</v>
      </c>
      <c r="J818" s="97">
        <v>1</v>
      </c>
      <c r="K818" s="97">
        <v>0.77500000000000002</v>
      </c>
      <c r="L818" s="97">
        <v>0.22499999999999998</v>
      </c>
      <c r="M818" s="98">
        <f t="shared" si="72"/>
        <v>0.22499999999999998</v>
      </c>
      <c r="N818" s="97"/>
    </row>
    <row r="819" spans="1:14">
      <c r="A819" t="s">
        <v>302</v>
      </c>
      <c r="B819" t="s">
        <v>199</v>
      </c>
      <c r="C819" t="s">
        <v>201</v>
      </c>
      <c r="D819" s="88">
        <f>IFERROR(IF(ISNUMBER(VLOOKUP($A819,PairList!$A$1:$C$104,2,0)),VLOOKUP($A819,PairList!$A$1:$C$104,2,0),INDEX('Feasibility Factor'!$D$5:$F$144,MATCH(VLOOKUP($A819,PairList!$A$1:$C$104,2,0),'Feasibility Factor'!$C$5:$C$144,0),MATCH($B819,'Feasibility Factor'!$D$3:$F$3,0))),"")</f>
        <v>1</v>
      </c>
      <c r="E819" s="88" t="str">
        <f>IFERROR(INDEX(ESShip!$C$2:$C$99,MATCH(VLOOKUP($A819,PairList!$A$1:$C$104,3,0),ESShip!$A$2:$A$99,0)),"")</f>
        <v/>
      </c>
      <c r="F819" s="88" t="str">
        <f t="shared" si="68"/>
        <v/>
      </c>
      <c r="G819" s="89" t="str">
        <f t="shared" si="69"/>
        <v>X</v>
      </c>
      <c r="H819" s="96" t="str">
        <f t="shared" si="70"/>
        <v>Multi-Family</v>
      </c>
      <c r="I819" s="97" t="str">
        <f t="shared" si="71"/>
        <v>N</v>
      </c>
      <c r="J819" s="97">
        <v>1</v>
      </c>
      <c r="K819" s="97">
        <v>0.1</v>
      </c>
      <c r="L819" s="97">
        <v>0.9</v>
      </c>
      <c r="M819" s="98">
        <f t="shared" si="72"/>
        <v>0.9</v>
      </c>
      <c r="N819" s="97"/>
    </row>
    <row r="820" spans="1:14">
      <c r="A820" t="s">
        <v>302</v>
      </c>
      <c r="B820" t="s">
        <v>316</v>
      </c>
      <c r="C820" t="s">
        <v>201</v>
      </c>
      <c r="D820" s="88">
        <f>IFERROR(IF(ISNUMBER(VLOOKUP($A820,PairList!$A$1:$C$104,2,0)),VLOOKUP($A820,PairList!$A$1:$C$104,2,0),INDEX('Feasibility Factor'!$D$5:$F$144,MATCH(VLOOKUP($A820,PairList!$A$1:$C$104,2,0),'Feasibility Factor'!$C$5:$C$144,0),MATCH($B820,'Feasibility Factor'!$D$3:$F$3,0))),"")</f>
        <v>1</v>
      </c>
      <c r="E820" s="88" t="str">
        <f>IFERROR(INDEX(ESShip!$C$2:$C$99,MATCH(VLOOKUP($A820,PairList!$A$1:$C$104,3,0),ESShip!$A$2:$A$99,0)),"")</f>
        <v/>
      </c>
      <c r="F820" s="88" t="str">
        <f t="shared" si="68"/>
        <v/>
      </c>
      <c r="G820" s="89" t="str">
        <f t="shared" si="69"/>
        <v>X</v>
      </c>
      <c r="H820" s="96" t="str">
        <f t="shared" si="70"/>
        <v>Manufactured Home</v>
      </c>
      <c r="I820" s="97" t="str">
        <f t="shared" si="71"/>
        <v>N</v>
      </c>
      <c r="J820" s="97">
        <v>1</v>
      </c>
      <c r="K820" s="97">
        <v>0.1</v>
      </c>
      <c r="L820" s="97">
        <v>0.9</v>
      </c>
      <c r="M820" s="98">
        <f t="shared" si="72"/>
        <v>0.9</v>
      </c>
      <c r="N820" s="97"/>
    </row>
    <row r="821" spans="1:14">
      <c r="A821" t="s">
        <v>302</v>
      </c>
      <c r="B821" t="s">
        <v>88</v>
      </c>
      <c r="C821" t="s">
        <v>279</v>
      </c>
      <c r="D821" s="88">
        <f>IFERROR(IF(ISNUMBER(VLOOKUP($A821,PairList!$A$1:$C$104,2,0)),VLOOKUP($A821,PairList!$A$1:$C$104,2,0),INDEX('Feasibility Factor'!$D$5:$F$144,MATCH(VLOOKUP($A821,PairList!$A$1:$C$104,2,0),'Feasibility Factor'!$C$5:$C$144,0),MATCH($B821,'Feasibility Factor'!$D$3:$F$3,0))),"")</f>
        <v>1</v>
      </c>
      <c r="E821" s="88" t="str">
        <f>IFERROR(INDEX(ESShip!$C$2:$C$99,MATCH(VLOOKUP($A821,PairList!$A$1:$C$104,3,0),ESShip!$A$2:$A$99,0)),"")</f>
        <v/>
      </c>
      <c r="F821" s="88" t="str">
        <f t="shared" si="68"/>
        <v/>
      </c>
      <c r="G821" s="89" t="str">
        <f t="shared" si="69"/>
        <v>X</v>
      </c>
      <c r="H821" s="96" t="str">
        <f t="shared" si="70"/>
        <v>Single-Family</v>
      </c>
      <c r="I821" s="97" t="str">
        <f t="shared" si="71"/>
        <v>E</v>
      </c>
      <c r="J821" s="97">
        <v>1</v>
      </c>
      <c r="K821" s="97">
        <v>0.77500000000000002</v>
      </c>
      <c r="L821" s="97">
        <v>0.22499999999999998</v>
      </c>
      <c r="M821" s="98">
        <f t="shared" si="72"/>
        <v>0.22499999999999998</v>
      </c>
      <c r="N821" s="97"/>
    </row>
    <row r="822" spans="1:14">
      <c r="A822" t="s">
        <v>302</v>
      </c>
      <c r="B822" t="s">
        <v>199</v>
      </c>
      <c r="C822" t="s">
        <v>279</v>
      </c>
      <c r="D822" s="88">
        <f>IFERROR(IF(ISNUMBER(VLOOKUP($A822,PairList!$A$1:$C$104,2,0)),VLOOKUP($A822,PairList!$A$1:$C$104,2,0),INDEX('Feasibility Factor'!$D$5:$F$144,MATCH(VLOOKUP($A822,PairList!$A$1:$C$104,2,0),'Feasibility Factor'!$C$5:$C$144,0),MATCH($B822,'Feasibility Factor'!$D$3:$F$3,0))),"")</f>
        <v>1</v>
      </c>
      <c r="E822" s="88" t="str">
        <f>IFERROR(INDEX(ESShip!$C$2:$C$99,MATCH(VLOOKUP($A822,PairList!$A$1:$C$104,3,0),ESShip!$A$2:$A$99,0)),"")</f>
        <v/>
      </c>
      <c r="F822" s="88" t="str">
        <f t="shared" si="68"/>
        <v/>
      </c>
      <c r="G822" s="89" t="str">
        <f t="shared" si="69"/>
        <v>X</v>
      </c>
      <c r="H822" s="96" t="str">
        <f t="shared" si="70"/>
        <v>Multi-Family</v>
      </c>
      <c r="I822" s="97" t="str">
        <f t="shared" si="71"/>
        <v>E</v>
      </c>
      <c r="J822" s="97">
        <v>1</v>
      </c>
      <c r="K822" s="97">
        <v>0.1</v>
      </c>
      <c r="L822" s="97">
        <v>0.9</v>
      </c>
      <c r="M822" s="98">
        <f t="shared" si="72"/>
        <v>0.9</v>
      </c>
      <c r="N822" s="97"/>
    </row>
    <row r="823" spans="1:14">
      <c r="A823" t="s">
        <v>302</v>
      </c>
      <c r="B823" t="s">
        <v>316</v>
      </c>
      <c r="C823" t="s">
        <v>279</v>
      </c>
      <c r="D823" s="88">
        <f>IFERROR(IF(ISNUMBER(VLOOKUP($A823,PairList!$A$1:$C$104,2,0)),VLOOKUP($A823,PairList!$A$1:$C$104,2,0),INDEX('Feasibility Factor'!$D$5:$F$144,MATCH(VLOOKUP($A823,PairList!$A$1:$C$104,2,0),'Feasibility Factor'!$C$5:$C$144,0),MATCH($B823,'Feasibility Factor'!$D$3:$F$3,0))),"")</f>
        <v>1</v>
      </c>
      <c r="E823" s="88" t="str">
        <f>IFERROR(INDEX(ESShip!$C$2:$C$99,MATCH(VLOOKUP($A823,PairList!$A$1:$C$104,3,0),ESShip!$A$2:$A$99,0)),"")</f>
        <v/>
      </c>
      <c r="F823" s="88" t="str">
        <f t="shared" si="68"/>
        <v/>
      </c>
      <c r="G823" s="89" t="str">
        <f t="shared" si="69"/>
        <v>X</v>
      </c>
      <c r="H823" s="96" t="str">
        <f t="shared" si="70"/>
        <v>Manufactured Home</v>
      </c>
      <c r="I823" s="97" t="str">
        <f t="shared" si="71"/>
        <v>E</v>
      </c>
      <c r="J823" s="97">
        <v>1</v>
      </c>
      <c r="K823" s="97">
        <v>0.1</v>
      </c>
      <c r="L823" s="97">
        <v>0.9</v>
      </c>
      <c r="M823" s="98">
        <f t="shared" si="72"/>
        <v>0.9</v>
      </c>
      <c r="N823" s="97"/>
    </row>
    <row r="824" spans="1:14">
      <c r="A824" t="s">
        <v>302</v>
      </c>
      <c r="B824" t="s">
        <v>88</v>
      </c>
      <c r="C824" t="s">
        <v>201</v>
      </c>
      <c r="D824" s="88">
        <f>IFERROR(IF(ISNUMBER(VLOOKUP($A824,PairList!$A$1:$C$104,2,0)),VLOOKUP($A824,PairList!$A$1:$C$104,2,0),INDEX('Feasibility Factor'!$D$5:$F$144,MATCH(VLOOKUP($A824,PairList!$A$1:$C$104,2,0),'Feasibility Factor'!$C$5:$C$144,0),MATCH($B824,'Feasibility Factor'!$D$3:$F$3,0))),"")</f>
        <v>1</v>
      </c>
      <c r="E824" s="88" t="str">
        <f>IFERROR(INDEX(ESShip!$C$2:$C$99,MATCH(VLOOKUP($A824,PairList!$A$1:$C$104,3,0),ESShip!$A$2:$A$99,0)),"")</f>
        <v/>
      </c>
      <c r="F824" s="88" t="str">
        <f t="shared" si="68"/>
        <v/>
      </c>
      <c r="G824" s="89" t="str">
        <f t="shared" si="69"/>
        <v>X</v>
      </c>
      <c r="H824" s="96" t="str">
        <f t="shared" si="70"/>
        <v>Single-Family</v>
      </c>
      <c r="I824" s="97" t="str">
        <f t="shared" si="71"/>
        <v>N</v>
      </c>
      <c r="J824" s="97">
        <v>1</v>
      </c>
      <c r="K824" s="97">
        <v>0.77500000000000002</v>
      </c>
      <c r="L824" s="97">
        <v>0.22499999999999998</v>
      </c>
      <c r="M824" s="98">
        <f t="shared" si="72"/>
        <v>0.22499999999999998</v>
      </c>
      <c r="N824" s="97"/>
    </row>
    <row r="825" spans="1:14">
      <c r="A825" t="s">
        <v>302</v>
      </c>
      <c r="B825" t="s">
        <v>199</v>
      </c>
      <c r="C825" t="s">
        <v>201</v>
      </c>
      <c r="D825" s="88">
        <f>IFERROR(IF(ISNUMBER(VLOOKUP($A825,PairList!$A$1:$C$104,2,0)),VLOOKUP($A825,PairList!$A$1:$C$104,2,0),INDEX('Feasibility Factor'!$D$5:$F$144,MATCH(VLOOKUP($A825,PairList!$A$1:$C$104,2,0),'Feasibility Factor'!$C$5:$C$144,0),MATCH($B825,'Feasibility Factor'!$D$3:$F$3,0))),"")</f>
        <v>1</v>
      </c>
      <c r="E825" s="88" t="str">
        <f>IFERROR(INDEX(ESShip!$C$2:$C$99,MATCH(VLOOKUP($A825,PairList!$A$1:$C$104,3,0),ESShip!$A$2:$A$99,0)),"")</f>
        <v/>
      </c>
      <c r="F825" s="88" t="str">
        <f t="shared" si="68"/>
        <v/>
      </c>
      <c r="G825" s="89" t="str">
        <f t="shared" si="69"/>
        <v>X</v>
      </c>
      <c r="H825" s="96" t="str">
        <f t="shared" si="70"/>
        <v>Multi-Family</v>
      </c>
      <c r="I825" s="97" t="str">
        <f t="shared" si="71"/>
        <v>N</v>
      </c>
      <c r="J825" s="97">
        <v>1</v>
      </c>
      <c r="K825" s="97">
        <v>0.1</v>
      </c>
      <c r="L825" s="97">
        <v>0.9</v>
      </c>
      <c r="M825" s="98">
        <f t="shared" si="72"/>
        <v>0.9</v>
      </c>
      <c r="N825" s="97"/>
    </row>
    <row r="826" spans="1:14">
      <c r="A826" t="s">
        <v>302</v>
      </c>
      <c r="B826" t="s">
        <v>316</v>
      </c>
      <c r="C826" t="s">
        <v>201</v>
      </c>
      <c r="D826" s="88">
        <f>IFERROR(IF(ISNUMBER(VLOOKUP($A826,PairList!$A$1:$C$104,2,0)),VLOOKUP($A826,PairList!$A$1:$C$104,2,0),INDEX('Feasibility Factor'!$D$5:$F$144,MATCH(VLOOKUP($A826,PairList!$A$1:$C$104,2,0),'Feasibility Factor'!$C$5:$C$144,0),MATCH($B826,'Feasibility Factor'!$D$3:$F$3,0))),"")</f>
        <v>1</v>
      </c>
      <c r="E826" s="88" t="str">
        <f>IFERROR(INDEX(ESShip!$C$2:$C$99,MATCH(VLOOKUP($A826,PairList!$A$1:$C$104,3,0),ESShip!$A$2:$A$99,0)),"")</f>
        <v/>
      </c>
      <c r="F826" s="88" t="str">
        <f t="shared" si="68"/>
        <v/>
      </c>
      <c r="G826" s="89" t="str">
        <f t="shared" si="69"/>
        <v>X</v>
      </c>
      <c r="H826" s="96" t="str">
        <f t="shared" si="70"/>
        <v>Manufactured Home</v>
      </c>
      <c r="I826" s="97" t="str">
        <f t="shared" si="71"/>
        <v>N</v>
      </c>
      <c r="J826" s="97">
        <v>1</v>
      </c>
      <c r="K826" s="97">
        <v>0.1</v>
      </c>
      <c r="L826" s="97">
        <v>0.9</v>
      </c>
      <c r="M826" s="98">
        <f t="shared" si="72"/>
        <v>0.9</v>
      </c>
      <c r="N826" s="97"/>
    </row>
    <row r="827" spans="1:14">
      <c r="A827" t="s">
        <v>380</v>
      </c>
      <c r="B827" t="s">
        <v>88</v>
      </c>
      <c r="C827" t="s">
        <v>279</v>
      </c>
      <c r="D827" s="88">
        <f>IFERROR(IF(ISNUMBER(VLOOKUP($A827,PairList!$A$1:$C$104,2,0)),VLOOKUP($A827,PairList!$A$1:$C$104,2,0),INDEX('Feasibility Factor'!$D$5:$F$144,MATCH(VLOOKUP($A827,PairList!$A$1:$C$104,2,0),'Feasibility Factor'!$C$5:$C$144,0),MATCH($B827,'Feasibility Factor'!$D$3:$F$3,0))),"")</f>
        <v>0.75</v>
      </c>
      <c r="E827" s="88" t="str">
        <f>IFERROR(INDEX(ESShip!$C$2:$C$99,MATCH(VLOOKUP($A827,PairList!$A$1:$C$104,3,0),ESShip!$A$2:$A$99,0)),"")</f>
        <v/>
      </c>
      <c r="F827" s="88" t="str">
        <f t="shared" si="68"/>
        <v/>
      </c>
      <c r="G827" s="89" t="str">
        <f t="shared" si="69"/>
        <v>X</v>
      </c>
      <c r="H827" s="96" t="str">
        <f t="shared" si="70"/>
        <v>Single-Family</v>
      </c>
      <c r="I827" s="97" t="str">
        <f t="shared" si="71"/>
        <v>E</v>
      </c>
      <c r="J827" s="97">
        <v>0.75</v>
      </c>
      <c r="K827" s="97">
        <v>0.99909999999999999</v>
      </c>
      <c r="L827" s="97">
        <v>6.7500000000000893E-4</v>
      </c>
      <c r="M827" s="93">
        <f>J827*0.210527592568684</f>
        <v>0.15789569442651299</v>
      </c>
      <c r="N827" s="97"/>
    </row>
    <row r="828" spans="1:14">
      <c r="A828" t="s">
        <v>380</v>
      </c>
      <c r="B828" t="s">
        <v>199</v>
      </c>
      <c r="C828" t="s">
        <v>279</v>
      </c>
      <c r="D828" s="132">
        <f>IFERROR(IF(ISNUMBER(VLOOKUP($A828,PairList!$A$1:$C$104,2,0)),VLOOKUP($A828,PairList!$A$1:$C$104,2,0),INDEX('Feasibility Factor'!$D$5:$F$144,MATCH(VLOOKUP($A828,PairList!$A$1:$C$104,2,0),'Feasibility Factor'!$C$5:$C$144,0),MATCH($B828,'Feasibility Factor'!$D$3:$F$3,0))),"")</f>
        <v>0.75</v>
      </c>
      <c r="E828" s="88" t="str">
        <f>IFERROR(INDEX(ESShip!$C$2:$C$99,MATCH(VLOOKUP($A828,PairList!$A$1:$C$104,3,0),ESShip!$A$2:$A$99,0)),"")</f>
        <v/>
      </c>
      <c r="F828" s="88" t="str">
        <f t="shared" si="68"/>
        <v/>
      </c>
      <c r="G828" s="89" t="str">
        <f t="shared" si="69"/>
        <v>X</v>
      </c>
      <c r="H828" s="96" t="str">
        <f t="shared" si="70"/>
        <v>Multi-Family</v>
      </c>
      <c r="I828" s="97" t="str">
        <f t="shared" si="71"/>
        <v>E</v>
      </c>
      <c r="J828" s="97">
        <v>0.75</v>
      </c>
      <c r="K828" s="97">
        <v>0.95</v>
      </c>
      <c r="L828" s="97">
        <v>3.7500000000000033E-2</v>
      </c>
      <c r="M828" s="93">
        <f>J828*0.210527592568684/2</f>
        <v>7.8947847213256497E-2</v>
      </c>
      <c r="N828" s="97"/>
    </row>
    <row r="829" spans="1:14">
      <c r="A829" t="s">
        <v>380</v>
      </c>
      <c r="B829" t="s">
        <v>316</v>
      </c>
      <c r="C829" t="s">
        <v>279</v>
      </c>
      <c r="D829" s="88">
        <f>IFERROR(IF(ISNUMBER(VLOOKUP($A829,PairList!$A$1:$C$104,2,0)),VLOOKUP($A829,PairList!$A$1:$C$104,2,0),INDEX('Feasibility Factor'!$D$5:$F$144,MATCH(VLOOKUP($A829,PairList!$A$1:$C$104,2,0),'Feasibility Factor'!$C$5:$C$144,0),MATCH($B829,'Feasibility Factor'!$D$3:$F$3,0))),"")</f>
        <v>0.75</v>
      </c>
      <c r="E829" s="88" t="str">
        <f>IFERROR(INDEX(ESShip!$C$2:$C$99,MATCH(VLOOKUP($A829,PairList!$A$1:$C$104,3,0),ESShip!$A$2:$A$99,0)),"")</f>
        <v/>
      </c>
      <c r="F829" s="88" t="str">
        <f t="shared" si="68"/>
        <v/>
      </c>
      <c r="G829" s="89" t="str">
        <f t="shared" si="69"/>
        <v>X</v>
      </c>
      <c r="H829" s="96" t="str">
        <f t="shared" si="70"/>
        <v>Manufactured Home</v>
      </c>
      <c r="I829" s="97" t="str">
        <f t="shared" si="71"/>
        <v>E</v>
      </c>
      <c r="J829" s="97">
        <v>0.75</v>
      </c>
      <c r="K829" s="97">
        <v>0.95</v>
      </c>
      <c r="L829" s="97">
        <v>3.7500000000000033E-2</v>
      </c>
      <c r="M829" s="93">
        <f>J829*0.210527592568684</f>
        <v>0.15789569442651299</v>
      </c>
      <c r="N829" s="97"/>
    </row>
    <row r="830" spans="1:14">
      <c r="A830" t="s">
        <v>380</v>
      </c>
      <c r="B830" t="s">
        <v>88</v>
      </c>
      <c r="C830" t="s">
        <v>201</v>
      </c>
      <c r="D830" s="88">
        <f>IFERROR(IF(ISNUMBER(VLOOKUP($A830,PairList!$A$1:$C$104,2,0)),VLOOKUP($A830,PairList!$A$1:$C$104,2,0),INDEX('Feasibility Factor'!$D$5:$F$144,MATCH(VLOOKUP($A830,PairList!$A$1:$C$104,2,0),'Feasibility Factor'!$C$5:$C$144,0),MATCH($B830,'Feasibility Factor'!$D$3:$F$3,0))),"")</f>
        <v>0.75</v>
      </c>
      <c r="E830" s="88" t="str">
        <f>IFERROR(INDEX(ESShip!$C$2:$C$99,MATCH(VLOOKUP($A830,PairList!$A$1:$C$104,3,0),ESShip!$A$2:$A$99,0)),"")</f>
        <v/>
      </c>
      <c r="F830" s="88" t="str">
        <f t="shared" si="68"/>
        <v/>
      </c>
      <c r="G830" s="89" t="str">
        <f t="shared" si="69"/>
        <v>X</v>
      </c>
      <c r="H830" s="96" t="str">
        <f t="shared" si="70"/>
        <v>Single-Family</v>
      </c>
      <c r="I830" s="97" t="str">
        <f t="shared" si="71"/>
        <v>N</v>
      </c>
      <c r="J830" s="97">
        <v>0.75</v>
      </c>
      <c r="K830" s="97">
        <v>0.99865000000000004</v>
      </c>
      <c r="L830" s="97">
        <v>1.0124999999999718E-3</v>
      </c>
      <c r="M830" s="93">
        <v>0</v>
      </c>
      <c r="N830" s="97"/>
    </row>
    <row r="831" spans="1:14">
      <c r="A831" t="s">
        <v>380</v>
      </c>
      <c r="B831" t="s">
        <v>199</v>
      </c>
      <c r="C831" t="s">
        <v>201</v>
      </c>
      <c r="D831" s="88">
        <f>IFERROR(IF(ISNUMBER(VLOOKUP($A831,PairList!$A$1:$C$104,2,0)),VLOOKUP($A831,PairList!$A$1:$C$104,2,0),INDEX('Feasibility Factor'!$D$5:$F$144,MATCH(VLOOKUP($A831,PairList!$A$1:$C$104,2,0),'Feasibility Factor'!$C$5:$C$144,0),MATCH($B831,'Feasibility Factor'!$D$3:$F$3,0))),"")</f>
        <v>0.75</v>
      </c>
      <c r="E831" s="88" t="str">
        <f>IFERROR(INDEX(ESShip!$C$2:$C$99,MATCH(VLOOKUP($A831,PairList!$A$1:$C$104,3,0),ESShip!$A$2:$A$99,0)),"")</f>
        <v/>
      </c>
      <c r="F831" s="88" t="str">
        <f t="shared" si="68"/>
        <v/>
      </c>
      <c r="G831" s="89" t="str">
        <f t="shared" si="69"/>
        <v>X</v>
      </c>
      <c r="H831" s="96" t="str">
        <f t="shared" si="70"/>
        <v>Multi-Family</v>
      </c>
      <c r="I831" s="97" t="str">
        <f t="shared" si="71"/>
        <v>N</v>
      </c>
      <c r="J831" s="97">
        <v>0.75</v>
      </c>
      <c r="K831" s="97">
        <v>0.99865000000000004</v>
      </c>
      <c r="L831" s="97">
        <v>1.0124999999999718E-3</v>
      </c>
      <c r="M831" s="93">
        <v>0</v>
      </c>
      <c r="N831" s="97"/>
    </row>
    <row r="832" spans="1:14">
      <c r="A832" t="s">
        <v>380</v>
      </c>
      <c r="B832" t="s">
        <v>316</v>
      </c>
      <c r="C832" t="s">
        <v>201</v>
      </c>
      <c r="D832" s="88">
        <f>IFERROR(IF(ISNUMBER(VLOOKUP($A832,PairList!$A$1:$C$104,2,0)),VLOOKUP($A832,PairList!$A$1:$C$104,2,0),INDEX('Feasibility Factor'!$D$5:$F$144,MATCH(VLOOKUP($A832,PairList!$A$1:$C$104,2,0),'Feasibility Factor'!$C$5:$C$144,0),MATCH($B832,'Feasibility Factor'!$D$3:$F$3,0))),"")</f>
        <v>0.75</v>
      </c>
      <c r="E832" s="88" t="str">
        <f>IFERROR(INDEX(ESShip!$C$2:$C$99,MATCH(VLOOKUP($A832,PairList!$A$1:$C$104,3,0),ESShip!$A$2:$A$99,0)),"")</f>
        <v/>
      </c>
      <c r="F832" s="88" t="str">
        <f t="shared" si="68"/>
        <v/>
      </c>
      <c r="G832" s="89" t="str">
        <f t="shared" si="69"/>
        <v>X</v>
      </c>
      <c r="H832" s="96" t="str">
        <f t="shared" si="70"/>
        <v>Manufactured Home</v>
      </c>
      <c r="I832" s="97" t="str">
        <f t="shared" si="71"/>
        <v>N</v>
      </c>
      <c r="J832" s="97">
        <v>0.75</v>
      </c>
      <c r="K832" s="97">
        <v>0.99865000000000004</v>
      </c>
      <c r="L832" s="97">
        <v>1.0124999999999718E-3</v>
      </c>
      <c r="M832" s="93">
        <v>0</v>
      </c>
      <c r="N832" s="97"/>
    </row>
    <row r="833" spans="1:14">
      <c r="A833" t="s">
        <v>380</v>
      </c>
      <c r="B833" t="s">
        <v>88</v>
      </c>
      <c r="C833" t="s">
        <v>279</v>
      </c>
      <c r="D833" s="88">
        <f>IFERROR(IF(ISNUMBER(VLOOKUP($A833,PairList!$A$1:$C$104,2,0)),VLOOKUP($A833,PairList!$A$1:$C$104,2,0),INDEX('Feasibility Factor'!$D$5:$F$144,MATCH(VLOOKUP($A833,PairList!$A$1:$C$104,2,0),'Feasibility Factor'!$C$5:$C$144,0),MATCH($B833,'Feasibility Factor'!$D$3:$F$3,0))),"")</f>
        <v>0.75</v>
      </c>
      <c r="E833" s="88" t="str">
        <f>IFERROR(INDEX(ESShip!$C$2:$C$99,MATCH(VLOOKUP($A833,PairList!$A$1:$C$104,3,0),ESShip!$A$2:$A$99,0)),"")</f>
        <v/>
      </c>
      <c r="F833" s="88" t="str">
        <f t="shared" si="68"/>
        <v/>
      </c>
      <c r="G833" s="89" t="str">
        <f t="shared" si="69"/>
        <v>X</v>
      </c>
      <c r="H833" s="96" t="str">
        <f t="shared" si="70"/>
        <v>Single-Family</v>
      </c>
      <c r="I833" s="97" t="str">
        <f t="shared" si="71"/>
        <v>E</v>
      </c>
      <c r="J833" s="97">
        <v>0.75</v>
      </c>
      <c r="K833" s="97">
        <v>0.99909999999999999</v>
      </c>
      <c r="L833" s="97">
        <v>6.7500000000000893E-4</v>
      </c>
      <c r="M833" s="93">
        <f>J833*0.210527592568684</f>
        <v>0.15789569442651299</v>
      </c>
      <c r="N833" s="97"/>
    </row>
    <row r="834" spans="1:14">
      <c r="A834" t="s">
        <v>380</v>
      </c>
      <c r="B834" t="s">
        <v>199</v>
      </c>
      <c r="C834" t="s">
        <v>279</v>
      </c>
      <c r="D834" s="88">
        <f>IFERROR(IF(ISNUMBER(VLOOKUP($A834,PairList!$A$1:$C$104,2,0)),VLOOKUP($A834,PairList!$A$1:$C$104,2,0),INDEX('Feasibility Factor'!$D$5:$F$144,MATCH(VLOOKUP($A834,PairList!$A$1:$C$104,2,0),'Feasibility Factor'!$C$5:$C$144,0),MATCH($B834,'Feasibility Factor'!$D$3:$F$3,0))),"")</f>
        <v>0.75</v>
      </c>
      <c r="E834" s="88" t="str">
        <f>IFERROR(INDEX(ESShip!$C$2:$C$99,MATCH(VLOOKUP($A834,PairList!$A$1:$C$104,3,0),ESShip!$A$2:$A$99,0)),"")</f>
        <v/>
      </c>
      <c r="F834" s="88" t="str">
        <f t="shared" si="68"/>
        <v/>
      </c>
      <c r="G834" s="89" t="str">
        <f t="shared" si="69"/>
        <v>X</v>
      </c>
      <c r="H834" s="96" t="str">
        <f t="shared" si="70"/>
        <v>Multi-Family</v>
      </c>
      <c r="I834" s="97" t="str">
        <f t="shared" si="71"/>
        <v>E</v>
      </c>
      <c r="J834" s="97">
        <v>0.75</v>
      </c>
      <c r="K834" s="97">
        <v>0.95</v>
      </c>
      <c r="L834" s="97">
        <v>3.7500000000000033E-2</v>
      </c>
      <c r="M834" s="93">
        <f>J834*0.210527592568684/2</f>
        <v>7.8947847213256497E-2</v>
      </c>
      <c r="N834" s="97"/>
    </row>
    <row r="835" spans="1:14">
      <c r="A835" t="s">
        <v>380</v>
      </c>
      <c r="B835" t="s">
        <v>316</v>
      </c>
      <c r="C835" t="s">
        <v>279</v>
      </c>
      <c r="D835" s="88">
        <f>IFERROR(IF(ISNUMBER(VLOOKUP($A835,PairList!$A$1:$C$104,2,0)),VLOOKUP($A835,PairList!$A$1:$C$104,2,0),INDEX('Feasibility Factor'!$D$5:$F$144,MATCH(VLOOKUP($A835,PairList!$A$1:$C$104,2,0),'Feasibility Factor'!$C$5:$C$144,0),MATCH($B835,'Feasibility Factor'!$D$3:$F$3,0))),"")</f>
        <v>0.75</v>
      </c>
      <c r="E835" s="88" t="str">
        <f>IFERROR(INDEX(ESShip!$C$2:$C$99,MATCH(VLOOKUP($A835,PairList!$A$1:$C$104,3,0),ESShip!$A$2:$A$99,0)),"")</f>
        <v/>
      </c>
      <c r="F835" s="88" t="str">
        <f t="shared" ref="F835:F898" si="73">IFERROR($D835*(1-$E835),"")</f>
        <v/>
      </c>
      <c r="G835" s="89" t="str">
        <f t="shared" ref="G835:G898" si="74">IF($A835&lt;&gt;"",IF($F835="","X",""),"")</f>
        <v>X</v>
      </c>
      <c r="H835" s="96" t="str">
        <f t="shared" ref="H835:H898" si="75">IF($B835="Single Family","Single-Family",$B835)</f>
        <v>Manufactured Home</v>
      </c>
      <c r="I835" s="97" t="str">
        <f t="shared" ref="I835:I898" si="76">IF(LEFT($C835,1)="T","B",LEFT($C835,1))</f>
        <v>E</v>
      </c>
      <c r="J835" s="97">
        <v>0.75</v>
      </c>
      <c r="K835" s="97">
        <v>0.95</v>
      </c>
      <c r="L835" s="97">
        <v>3.7500000000000033E-2</v>
      </c>
      <c r="M835" s="93">
        <f>J835*0.210527592568684</f>
        <v>0.15789569442651299</v>
      </c>
      <c r="N835" s="97"/>
    </row>
    <row r="836" spans="1:14">
      <c r="A836" t="s">
        <v>380</v>
      </c>
      <c r="B836" t="s">
        <v>88</v>
      </c>
      <c r="C836" t="s">
        <v>201</v>
      </c>
      <c r="D836" s="88">
        <f>IFERROR(IF(ISNUMBER(VLOOKUP($A836,PairList!$A$1:$C$104,2,0)),VLOOKUP($A836,PairList!$A$1:$C$104,2,0),INDEX('Feasibility Factor'!$D$5:$F$144,MATCH(VLOOKUP($A836,PairList!$A$1:$C$104,2,0),'Feasibility Factor'!$C$5:$C$144,0),MATCH($B836,'Feasibility Factor'!$D$3:$F$3,0))),"")</f>
        <v>0.75</v>
      </c>
      <c r="E836" s="88" t="str">
        <f>IFERROR(INDEX(ESShip!$C$2:$C$99,MATCH(VLOOKUP($A836,PairList!$A$1:$C$104,3,0),ESShip!$A$2:$A$99,0)),"")</f>
        <v/>
      </c>
      <c r="F836" s="88" t="str">
        <f t="shared" si="73"/>
        <v/>
      </c>
      <c r="G836" s="89" t="str">
        <f t="shared" si="74"/>
        <v>X</v>
      </c>
      <c r="H836" s="96" t="str">
        <f t="shared" si="75"/>
        <v>Single-Family</v>
      </c>
      <c r="I836" s="97" t="str">
        <f t="shared" si="76"/>
        <v>N</v>
      </c>
      <c r="J836" s="97">
        <v>0.75</v>
      </c>
      <c r="K836" s="97">
        <v>0.99865000000000004</v>
      </c>
      <c r="L836" s="97">
        <v>1.0124999999999718E-3</v>
      </c>
      <c r="M836" s="93">
        <v>0</v>
      </c>
      <c r="N836" s="97"/>
    </row>
    <row r="837" spans="1:14">
      <c r="A837" t="s">
        <v>380</v>
      </c>
      <c r="B837" t="s">
        <v>199</v>
      </c>
      <c r="C837" t="s">
        <v>201</v>
      </c>
      <c r="D837" s="88">
        <f>IFERROR(IF(ISNUMBER(VLOOKUP($A837,PairList!$A$1:$C$104,2,0)),VLOOKUP($A837,PairList!$A$1:$C$104,2,0),INDEX('Feasibility Factor'!$D$5:$F$144,MATCH(VLOOKUP($A837,PairList!$A$1:$C$104,2,0),'Feasibility Factor'!$C$5:$C$144,0),MATCH($B837,'Feasibility Factor'!$D$3:$F$3,0))),"")</f>
        <v>0.75</v>
      </c>
      <c r="E837" s="88" t="str">
        <f>IFERROR(INDEX(ESShip!$C$2:$C$99,MATCH(VLOOKUP($A837,PairList!$A$1:$C$104,3,0),ESShip!$A$2:$A$99,0)),"")</f>
        <v/>
      </c>
      <c r="F837" s="88" t="str">
        <f t="shared" si="73"/>
        <v/>
      </c>
      <c r="G837" s="89" t="str">
        <f t="shared" si="74"/>
        <v>X</v>
      </c>
      <c r="H837" s="96" t="str">
        <f t="shared" si="75"/>
        <v>Multi-Family</v>
      </c>
      <c r="I837" s="97" t="str">
        <f t="shared" si="76"/>
        <v>N</v>
      </c>
      <c r="J837" s="97">
        <v>0.75</v>
      </c>
      <c r="K837" s="97">
        <v>0.99865000000000004</v>
      </c>
      <c r="L837" s="97">
        <v>1.0124999999999718E-3</v>
      </c>
      <c r="M837" s="93">
        <v>0</v>
      </c>
      <c r="N837" s="97"/>
    </row>
    <row r="838" spans="1:14">
      <c r="A838" t="s">
        <v>380</v>
      </c>
      <c r="B838" t="s">
        <v>316</v>
      </c>
      <c r="C838" t="s">
        <v>201</v>
      </c>
      <c r="D838" s="88">
        <f>IFERROR(IF(ISNUMBER(VLOOKUP($A838,PairList!$A$1:$C$104,2,0)),VLOOKUP($A838,PairList!$A$1:$C$104,2,0),INDEX('Feasibility Factor'!$D$5:$F$144,MATCH(VLOOKUP($A838,PairList!$A$1:$C$104,2,0),'Feasibility Factor'!$C$5:$C$144,0),MATCH($B838,'Feasibility Factor'!$D$3:$F$3,0))),"")</f>
        <v>0.75</v>
      </c>
      <c r="E838" s="88" t="str">
        <f>IFERROR(INDEX(ESShip!$C$2:$C$99,MATCH(VLOOKUP($A838,PairList!$A$1:$C$104,3,0),ESShip!$A$2:$A$99,0)),"")</f>
        <v/>
      </c>
      <c r="F838" s="88" t="str">
        <f t="shared" si="73"/>
        <v/>
      </c>
      <c r="G838" s="89" t="str">
        <f t="shared" si="74"/>
        <v>X</v>
      </c>
      <c r="H838" s="96" t="str">
        <f t="shared" si="75"/>
        <v>Manufactured Home</v>
      </c>
      <c r="I838" s="97" t="str">
        <f t="shared" si="76"/>
        <v>N</v>
      </c>
      <c r="J838" s="97">
        <v>0.75</v>
      </c>
      <c r="K838" s="97">
        <v>0.99865000000000004</v>
      </c>
      <c r="L838" s="97">
        <v>1.0124999999999718E-3</v>
      </c>
      <c r="M838" s="93">
        <v>0</v>
      </c>
      <c r="N838" s="97"/>
    </row>
    <row r="839" spans="1:14">
      <c r="A839" t="s">
        <v>303</v>
      </c>
      <c r="B839" t="s">
        <v>88</v>
      </c>
      <c r="C839" t="s">
        <v>279</v>
      </c>
      <c r="D839" s="88">
        <f>IFERROR(IF(ISNUMBER(VLOOKUP($A839,PairList!$A$1:$C$104,2,0)),VLOOKUP($A839,PairList!$A$1:$C$104,2,0),INDEX('Feasibility Factor'!$D$5:$F$144,MATCH(VLOOKUP($A839,PairList!$A$1:$C$104,2,0),'Feasibility Factor'!$C$5:$C$144,0),MATCH($B839,'Feasibility Factor'!$D$3:$F$3,0))),"")</f>
        <v>0.75</v>
      </c>
      <c r="E839" s="88" t="str">
        <f>IFERROR(INDEX(ESShip!$C$2:$C$99,MATCH(VLOOKUP($A839,PairList!$A$1:$C$104,3,0),ESShip!$A$2:$A$99,0)),"")</f>
        <v/>
      </c>
      <c r="F839" s="88" t="str">
        <f t="shared" si="73"/>
        <v/>
      </c>
      <c r="G839" s="89" t="str">
        <f t="shared" si="74"/>
        <v>X</v>
      </c>
      <c r="H839" s="96" t="str">
        <f t="shared" si="75"/>
        <v>Single-Family</v>
      </c>
      <c r="I839" s="97" t="str">
        <f t="shared" si="76"/>
        <v>E</v>
      </c>
      <c r="J839" s="97">
        <v>0.75</v>
      </c>
      <c r="K839" s="97">
        <v>0.94599999999999995</v>
      </c>
      <c r="L839" s="97">
        <v>4.0500000000000036E-2</v>
      </c>
      <c r="M839" s="93">
        <f>J839*0.0848079150187248</f>
        <v>6.3605936264043594E-2</v>
      </c>
      <c r="N839" s="97"/>
    </row>
    <row r="840" spans="1:14">
      <c r="A840" t="s">
        <v>303</v>
      </c>
      <c r="B840" t="s">
        <v>199</v>
      </c>
      <c r="C840" t="s">
        <v>279</v>
      </c>
      <c r="D840" s="88">
        <f>IFERROR(IF(ISNUMBER(VLOOKUP($A840,PairList!$A$1:$C$104,2,0)),VLOOKUP($A840,PairList!$A$1:$C$104,2,0),INDEX('Feasibility Factor'!$D$5:$F$144,MATCH(VLOOKUP($A840,PairList!$A$1:$C$104,2,0),'Feasibility Factor'!$C$5:$C$144,0),MATCH($B840,'Feasibility Factor'!$D$3:$F$3,0))),"")</f>
        <v>0.75</v>
      </c>
      <c r="E840" s="88" t="str">
        <f>IFERROR(INDEX(ESShip!$C$2:$C$99,MATCH(VLOOKUP($A840,PairList!$A$1:$C$104,3,0),ESShip!$A$2:$A$99,0)),"")</f>
        <v/>
      </c>
      <c r="F840" s="88" t="str">
        <f t="shared" si="73"/>
        <v/>
      </c>
      <c r="G840" s="89" t="str">
        <f t="shared" si="74"/>
        <v>X</v>
      </c>
      <c r="H840" s="96" t="str">
        <f t="shared" si="75"/>
        <v>Multi-Family</v>
      </c>
      <c r="I840" s="97" t="str">
        <f t="shared" si="76"/>
        <v>E</v>
      </c>
      <c r="J840" s="97">
        <v>0.75</v>
      </c>
      <c r="K840" s="97">
        <v>0.5</v>
      </c>
      <c r="L840" s="97">
        <v>0.375</v>
      </c>
      <c r="M840" s="93">
        <f>J840*0.0848079150187248/2</f>
        <v>3.1802968132021797E-2</v>
      </c>
      <c r="N840" s="97"/>
    </row>
    <row r="841" spans="1:14">
      <c r="A841" t="s">
        <v>303</v>
      </c>
      <c r="B841" t="s">
        <v>316</v>
      </c>
      <c r="C841" t="s">
        <v>279</v>
      </c>
      <c r="D841" s="88">
        <f>IFERROR(IF(ISNUMBER(VLOOKUP($A841,PairList!$A$1:$C$104,2,0)),VLOOKUP($A841,PairList!$A$1:$C$104,2,0),INDEX('Feasibility Factor'!$D$5:$F$144,MATCH(VLOOKUP($A841,PairList!$A$1:$C$104,2,0),'Feasibility Factor'!$C$5:$C$144,0),MATCH($B841,'Feasibility Factor'!$D$3:$F$3,0))),"")</f>
        <v>0.75</v>
      </c>
      <c r="E841" s="88" t="str">
        <f>IFERROR(INDEX(ESShip!$C$2:$C$99,MATCH(VLOOKUP($A841,PairList!$A$1:$C$104,3,0),ESShip!$A$2:$A$99,0)),"")</f>
        <v/>
      </c>
      <c r="F841" s="88" t="str">
        <f t="shared" si="73"/>
        <v/>
      </c>
      <c r="G841" s="89" t="str">
        <f t="shared" si="74"/>
        <v>X</v>
      </c>
      <c r="H841" s="96" t="str">
        <f t="shared" si="75"/>
        <v>Manufactured Home</v>
      </c>
      <c r="I841" s="97" t="str">
        <f t="shared" si="76"/>
        <v>E</v>
      </c>
      <c r="J841" s="97">
        <v>0.75</v>
      </c>
      <c r="K841" s="97">
        <v>0.5</v>
      </c>
      <c r="L841" s="97">
        <v>0.375</v>
      </c>
      <c r="M841" s="93">
        <f>J841*0.0848079150187248</f>
        <v>6.3605936264043594E-2</v>
      </c>
      <c r="N841" s="97"/>
    </row>
    <row r="842" spans="1:14">
      <c r="A842" t="s">
        <v>303</v>
      </c>
      <c r="B842" t="s">
        <v>88</v>
      </c>
      <c r="C842" t="s">
        <v>201</v>
      </c>
      <c r="D842" s="88">
        <f>IFERROR(IF(ISNUMBER(VLOOKUP($A842,PairList!$A$1:$C$104,2,0)),VLOOKUP($A842,PairList!$A$1:$C$104,2,0),INDEX('Feasibility Factor'!$D$5:$F$144,MATCH(VLOOKUP($A842,PairList!$A$1:$C$104,2,0),'Feasibility Factor'!$C$5:$C$144,0),MATCH($B842,'Feasibility Factor'!$D$3:$F$3,0))),"")</f>
        <v>0.75</v>
      </c>
      <c r="E842" s="88" t="str">
        <f>IFERROR(INDEX(ESShip!$C$2:$C$99,MATCH(VLOOKUP($A842,PairList!$A$1:$C$104,3,0),ESShip!$A$2:$A$99,0)),"")</f>
        <v/>
      </c>
      <c r="F842" s="88" t="str">
        <f t="shared" si="73"/>
        <v/>
      </c>
      <c r="G842" s="89" t="str">
        <f t="shared" si="74"/>
        <v>X</v>
      </c>
      <c r="H842" s="96" t="str">
        <f t="shared" si="75"/>
        <v>Single-Family</v>
      </c>
      <c r="I842" s="97" t="str">
        <f t="shared" si="76"/>
        <v>N</v>
      </c>
      <c r="J842" s="97">
        <v>0.75</v>
      </c>
      <c r="K842" s="97">
        <v>0.91900000000000004</v>
      </c>
      <c r="L842" s="97">
        <v>6.0749999999999971E-2</v>
      </c>
      <c r="M842" s="93">
        <v>0</v>
      </c>
      <c r="N842" s="97"/>
    </row>
    <row r="843" spans="1:14">
      <c r="A843" t="s">
        <v>303</v>
      </c>
      <c r="B843" t="s">
        <v>199</v>
      </c>
      <c r="C843" t="s">
        <v>201</v>
      </c>
      <c r="D843" s="88">
        <f>IFERROR(IF(ISNUMBER(VLOOKUP($A843,PairList!$A$1:$C$104,2,0)),VLOOKUP($A843,PairList!$A$1:$C$104,2,0),INDEX('Feasibility Factor'!$D$5:$F$144,MATCH(VLOOKUP($A843,PairList!$A$1:$C$104,2,0),'Feasibility Factor'!$C$5:$C$144,0),MATCH($B843,'Feasibility Factor'!$D$3:$F$3,0))),"")</f>
        <v>0.75</v>
      </c>
      <c r="E843" s="88" t="str">
        <f>IFERROR(INDEX(ESShip!$C$2:$C$99,MATCH(VLOOKUP($A843,PairList!$A$1:$C$104,3,0),ESShip!$A$2:$A$99,0)),"")</f>
        <v/>
      </c>
      <c r="F843" s="88" t="str">
        <f t="shared" si="73"/>
        <v/>
      </c>
      <c r="G843" s="89" t="str">
        <f t="shared" si="74"/>
        <v>X</v>
      </c>
      <c r="H843" s="96" t="str">
        <f t="shared" si="75"/>
        <v>Multi-Family</v>
      </c>
      <c r="I843" s="97" t="str">
        <f t="shared" si="76"/>
        <v>N</v>
      </c>
      <c r="J843" s="97">
        <v>0.75</v>
      </c>
      <c r="K843" s="97">
        <v>0.91900000000000004</v>
      </c>
      <c r="L843" s="97">
        <v>6.0749999999999971E-2</v>
      </c>
      <c r="M843" s="93">
        <v>0</v>
      </c>
      <c r="N843" s="97"/>
    </row>
    <row r="844" spans="1:14">
      <c r="A844" t="s">
        <v>303</v>
      </c>
      <c r="B844" t="s">
        <v>316</v>
      </c>
      <c r="C844" t="s">
        <v>201</v>
      </c>
      <c r="D844" s="88">
        <f>IFERROR(IF(ISNUMBER(VLOOKUP($A844,PairList!$A$1:$C$104,2,0)),VLOOKUP($A844,PairList!$A$1:$C$104,2,0),INDEX('Feasibility Factor'!$D$5:$F$144,MATCH(VLOOKUP($A844,PairList!$A$1:$C$104,2,0),'Feasibility Factor'!$C$5:$C$144,0),MATCH($B844,'Feasibility Factor'!$D$3:$F$3,0))),"")</f>
        <v>0.75</v>
      </c>
      <c r="E844" s="88" t="str">
        <f>IFERROR(INDEX(ESShip!$C$2:$C$99,MATCH(VLOOKUP($A844,PairList!$A$1:$C$104,3,0),ESShip!$A$2:$A$99,0)),"")</f>
        <v/>
      </c>
      <c r="F844" s="88" t="str">
        <f t="shared" si="73"/>
        <v/>
      </c>
      <c r="G844" s="89" t="str">
        <f t="shared" si="74"/>
        <v>X</v>
      </c>
      <c r="H844" s="96" t="str">
        <f t="shared" si="75"/>
        <v>Manufactured Home</v>
      </c>
      <c r="I844" s="97" t="str">
        <f t="shared" si="76"/>
        <v>N</v>
      </c>
      <c r="J844" s="97">
        <v>0.75</v>
      </c>
      <c r="K844" s="97">
        <v>0.91900000000000004</v>
      </c>
      <c r="L844" s="97">
        <v>6.0749999999999971E-2</v>
      </c>
      <c r="M844" s="93">
        <v>0</v>
      </c>
      <c r="N844" s="97"/>
    </row>
    <row r="845" spans="1:14">
      <c r="A845" t="s">
        <v>303</v>
      </c>
      <c r="B845" t="s">
        <v>88</v>
      </c>
      <c r="C845" t="s">
        <v>279</v>
      </c>
      <c r="D845" s="88">
        <f>IFERROR(IF(ISNUMBER(VLOOKUP($A845,PairList!$A$1:$C$104,2,0)),VLOOKUP($A845,PairList!$A$1:$C$104,2,0),INDEX('Feasibility Factor'!$D$5:$F$144,MATCH(VLOOKUP($A845,PairList!$A$1:$C$104,2,0),'Feasibility Factor'!$C$5:$C$144,0),MATCH($B845,'Feasibility Factor'!$D$3:$F$3,0))),"")</f>
        <v>0.75</v>
      </c>
      <c r="E845" s="88" t="str">
        <f>IFERROR(INDEX(ESShip!$C$2:$C$99,MATCH(VLOOKUP($A845,PairList!$A$1:$C$104,3,0),ESShip!$A$2:$A$99,0)),"")</f>
        <v/>
      </c>
      <c r="F845" s="88" t="str">
        <f t="shared" si="73"/>
        <v/>
      </c>
      <c r="G845" s="89" t="str">
        <f t="shared" si="74"/>
        <v>X</v>
      </c>
      <c r="H845" s="96" t="str">
        <f t="shared" si="75"/>
        <v>Single-Family</v>
      </c>
      <c r="I845" s="97" t="str">
        <f t="shared" si="76"/>
        <v>E</v>
      </c>
      <c r="J845" s="97">
        <v>0.75</v>
      </c>
      <c r="K845" s="97">
        <v>0.94599999999999995</v>
      </c>
      <c r="L845" s="97">
        <v>4.0500000000000036E-2</v>
      </c>
      <c r="M845" s="93">
        <f>J845*0.0848079150187248</f>
        <v>6.3605936264043594E-2</v>
      </c>
      <c r="N845" s="97"/>
    </row>
    <row r="846" spans="1:14">
      <c r="A846" t="s">
        <v>303</v>
      </c>
      <c r="B846" t="s">
        <v>199</v>
      </c>
      <c r="C846" t="s">
        <v>279</v>
      </c>
      <c r="D846" s="88">
        <f>IFERROR(IF(ISNUMBER(VLOOKUP($A846,PairList!$A$1:$C$104,2,0)),VLOOKUP($A846,PairList!$A$1:$C$104,2,0),INDEX('Feasibility Factor'!$D$5:$F$144,MATCH(VLOOKUP($A846,PairList!$A$1:$C$104,2,0),'Feasibility Factor'!$C$5:$C$144,0),MATCH($B846,'Feasibility Factor'!$D$3:$F$3,0))),"")</f>
        <v>0.75</v>
      </c>
      <c r="E846" s="88" t="str">
        <f>IFERROR(INDEX(ESShip!$C$2:$C$99,MATCH(VLOOKUP($A846,PairList!$A$1:$C$104,3,0),ESShip!$A$2:$A$99,0)),"")</f>
        <v/>
      </c>
      <c r="F846" s="88" t="str">
        <f t="shared" si="73"/>
        <v/>
      </c>
      <c r="G846" s="89" t="str">
        <f t="shared" si="74"/>
        <v>X</v>
      </c>
      <c r="H846" s="96" t="str">
        <f t="shared" si="75"/>
        <v>Multi-Family</v>
      </c>
      <c r="I846" s="97" t="str">
        <f t="shared" si="76"/>
        <v>E</v>
      </c>
      <c r="J846" s="97">
        <v>0.75</v>
      </c>
      <c r="K846" s="97">
        <v>0.5</v>
      </c>
      <c r="L846" s="97">
        <v>0.375</v>
      </c>
      <c r="M846" s="93">
        <f>J846*0.0848079150187248/2</f>
        <v>3.1802968132021797E-2</v>
      </c>
      <c r="N846" s="97"/>
    </row>
    <row r="847" spans="1:14">
      <c r="A847" t="s">
        <v>303</v>
      </c>
      <c r="B847" t="s">
        <v>316</v>
      </c>
      <c r="C847" t="s">
        <v>279</v>
      </c>
      <c r="D847" s="88">
        <f>IFERROR(IF(ISNUMBER(VLOOKUP($A847,PairList!$A$1:$C$104,2,0)),VLOOKUP($A847,PairList!$A$1:$C$104,2,0),INDEX('Feasibility Factor'!$D$5:$F$144,MATCH(VLOOKUP($A847,PairList!$A$1:$C$104,2,0),'Feasibility Factor'!$C$5:$C$144,0),MATCH($B847,'Feasibility Factor'!$D$3:$F$3,0))),"")</f>
        <v>0.75</v>
      </c>
      <c r="E847" s="88" t="str">
        <f>IFERROR(INDEX(ESShip!$C$2:$C$99,MATCH(VLOOKUP($A847,PairList!$A$1:$C$104,3,0),ESShip!$A$2:$A$99,0)),"")</f>
        <v/>
      </c>
      <c r="F847" s="88" t="str">
        <f t="shared" si="73"/>
        <v/>
      </c>
      <c r="G847" s="89" t="str">
        <f t="shared" si="74"/>
        <v>X</v>
      </c>
      <c r="H847" s="96" t="str">
        <f t="shared" si="75"/>
        <v>Manufactured Home</v>
      </c>
      <c r="I847" s="97" t="str">
        <f t="shared" si="76"/>
        <v>E</v>
      </c>
      <c r="J847" s="97">
        <v>0.75</v>
      </c>
      <c r="K847" s="97">
        <v>0.5</v>
      </c>
      <c r="L847" s="97">
        <v>0.375</v>
      </c>
      <c r="M847" s="93">
        <f>J847*0.0848079150187248</f>
        <v>6.3605936264043594E-2</v>
      </c>
      <c r="N847" s="97"/>
    </row>
    <row r="848" spans="1:14">
      <c r="A848" t="s">
        <v>303</v>
      </c>
      <c r="B848" t="s">
        <v>88</v>
      </c>
      <c r="C848" t="s">
        <v>201</v>
      </c>
      <c r="D848" s="88">
        <f>IFERROR(IF(ISNUMBER(VLOOKUP($A848,PairList!$A$1:$C$104,2,0)),VLOOKUP($A848,PairList!$A$1:$C$104,2,0),INDEX('Feasibility Factor'!$D$5:$F$144,MATCH(VLOOKUP($A848,PairList!$A$1:$C$104,2,0),'Feasibility Factor'!$C$5:$C$144,0),MATCH($B848,'Feasibility Factor'!$D$3:$F$3,0))),"")</f>
        <v>0.75</v>
      </c>
      <c r="E848" s="88" t="str">
        <f>IFERROR(INDEX(ESShip!$C$2:$C$99,MATCH(VLOOKUP($A848,PairList!$A$1:$C$104,3,0),ESShip!$A$2:$A$99,0)),"")</f>
        <v/>
      </c>
      <c r="F848" s="88" t="str">
        <f t="shared" si="73"/>
        <v/>
      </c>
      <c r="G848" s="89" t="str">
        <f t="shared" si="74"/>
        <v>X</v>
      </c>
      <c r="H848" s="96" t="str">
        <f t="shared" si="75"/>
        <v>Single-Family</v>
      </c>
      <c r="I848" s="97" t="str">
        <f t="shared" si="76"/>
        <v>N</v>
      </c>
      <c r="J848" s="97">
        <v>0.75</v>
      </c>
      <c r="K848" s="97">
        <v>0.91900000000000004</v>
      </c>
      <c r="L848" s="97">
        <v>6.0749999999999971E-2</v>
      </c>
      <c r="M848" s="93">
        <v>0</v>
      </c>
      <c r="N848" s="97"/>
    </row>
    <row r="849" spans="1:14">
      <c r="A849" t="s">
        <v>303</v>
      </c>
      <c r="B849" t="s">
        <v>199</v>
      </c>
      <c r="C849" t="s">
        <v>201</v>
      </c>
      <c r="D849" s="88">
        <f>IFERROR(IF(ISNUMBER(VLOOKUP($A849,PairList!$A$1:$C$104,2,0)),VLOOKUP($A849,PairList!$A$1:$C$104,2,0),INDEX('Feasibility Factor'!$D$5:$F$144,MATCH(VLOOKUP($A849,PairList!$A$1:$C$104,2,0),'Feasibility Factor'!$C$5:$C$144,0),MATCH($B849,'Feasibility Factor'!$D$3:$F$3,0))),"")</f>
        <v>0.75</v>
      </c>
      <c r="E849" s="88" t="str">
        <f>IFERROR(INDEX(ESShip!$C$2:$C$99,MATCH(VLOOKUP($A849,PairList!$A$1:$C$104,3,0),ESShip!$A$2:$A$99,0)),"")</f>
        <v/>
      </c>
      <c r="F849" s="88" t="str">
        <f t="shared" si="73"/>
        <v/>
      </c>
      <c r="G849" s="89" t="str">
        <f t="shared" si="74"/>
        <v>X</v>
      </c>
      <c r="H849" s="96" t="str">
        <f t="shared" si="75"/>
        <v>Multi-Family</v>
      </c>
      <c r="I849" s="97" t="str">
        <f t="shared" si="76"/>
        <v>N</v>
      </c>
      <c r="J849" s="97">
        <v>0.75</v>
      </c>
      <c r="K849" s="97">
        <v>0.91900000000000004</v>
      </c>
      <c r="L849" s="97">
        <v>6.0749999999999971E-2</v>
      </c>
      <c r="M849" s="93">
        <v>0</v>
      </c>
      <c r="N849" s="97"/>
    </row>
    <row r="850" spans="1:14">
      <c r="A850" t="s">
        <v>303</v>
      </c>
      <c r="B850" t="s">
        <v>316</v>
      </c>
      <c r="C850" t="s">
        <v>201</v>
      </c>
      <c r="D850" s="88">
        <f>IFERROR(IF(ISNUMBER(VLOOKUP($A850,PairList!$A$1:$C$104,2,0)),VLOOKUP($A850,PairList!$A$1:$C$104,2,0),INDEX('Feasibility Factor'!$D$5:$F$144,MATCH(VLOOKUP($A850,PairList!$A$1:$C$104,2,0),'Feasibility Factor'!$C$5:$C$144,0),MATCH($B850,'Feasibility Factor'!$D$3:$F$3,0))),"")</f>
        <v>0.75</v>
      </c>
      <c r="E850" s="88" t="str">
        <f>IFERROR(INDEX(ESShip!$C$2:$C$99,MATCH(VLOOKUP($A850,PairList!$A$1:$C$104,3,0),ESShip!$A$2:$A$99,0)),"")</f>
        <v/>
      </c>
      <c r="F850" s="88" t="str">
        <f t="shared" si="73"/>
        <v/>
      </c>
      <c r="G850" s="89" t="str">
        <f t="shared" si="74"/>
        <v>X</v>
      </c>
      <c r="H850" s="96" t="str">
        <f t="shared" si="75"/>
        <v>Manufactured Home</v>
      </c>
      <c r="I850" s="97" t="str">
        <f t="shared" si="76"/>
        <v>N</v>
      </c>
      <c r="J850" s="97">
        <v>0.75</v>
      </c>
      <c r="K850" s="97">
        <v>0.91900000000000004</v>
      </c>
      <c r="L850" s="97">
        <v>6.0749999999999971E-2</v>
      </c>
      <c r="M850" s="93">
        <v>0</v>
      </c>
      <c r="N850" s="97"/>
    </row>
    <row r="851" spans="1:14">
      <c r="A851" t="s">
        <v>382</v>
      </c>
      <c r="B851" t="s">
        <v>88</v>
      </c>
      <c r="C851" t="s">
        <v>279</v>
      </c>
      <c r="D851" s="88">
        <f>IFERROR(IF(ISNUMBER(VLOOKUP($A851,PairList!$A$1:$C$104,2,0)),VLOOKUP($A851,PairList!$A$1:$C$104,2,0),INDEX('Feasibility Factor'!$D$5:$F$144,MATCH(VLOOKUP($A851,PairList!$A$1:$C$104,2,0),'Feasibility Factor'!$C$5:$C$144,0),MATCH($B851,'Feasibility Factor'!$D$3:$F$3,0))),"")</f>
        <v>0.75</v>
      </c>
      <c r="E851" s="88" t="str">
        <f>IFERROR(INDEX(ESShip!$C$2:$C$99,MATCH(VLOOKUP($A851,PairList!$A$1:$C$104,3,0),ESShip!$A$2:$A$99,0)),"")</f>
        <v/>
      </c>
      <c r="F851" s="88" t="str">
        <f t="shared" si="73"/>
        <v/>
      </c>
      <c r="G851" s="89" t="str">
        <f t="shared" si="74"/>
        <v>X</v>
      </c>
      <c r="H851" s="96" t="str">
        <f t="shared" si="75"/>
        <v>Single-Family</v>
      </c>
      <c r="I851" s="97" t="str">
        <f t="shared" si="76"/>
        <v>E</v>
      </c>
      <c r="J851" s="101">
        <v>0.75</v>
      </c>
      <c r="K851" s="97">
        <v>0.99909999999999999</v>
      </c>
      <c r="L851" s="97">
        <v>6.7500000000000893E-4</v>
      </c>
      <c r="M851" s="93">
        <f>J851*0.216680799867142</f>
        <v>0.16251059990035649</v>
      </c>
      <c r="N851" s="97"/>
    </row>
    <row r="852" spans="1:14">
      <c r="A852" t="s">
        <v>382</v>
      </c>
      <c r="B852" t="s">
        <v>199</v>
      </c>
      <c r="C852" t="s">
        <v>279</v>
      </c>
      <c r="D852" s="88">
        <f>IFERROR(IF(ISNUMBER(VLOOKUP($A852,PairList!$A$1:$C$104,2,0)),VLOOKUP($A852,PairList!$A$1:$C$104,2,0),INDEX('Feasibility Factor'!$D$5:$F$144,MATCH(VLOOKUP($A852,PairList!$A$1:$C$104,2,0),'Feasibility Factor'!$C$5:$C$144,0),MATCH($B852,'Feasibility Factor'!$D$3:$F$3,0))),"")</f>
        <v>0.75</v>
      </c>
      <c r="E852" s="88" t="str">
        <f>IFERROR(INDEX(ESShip!$C$2:$C$99,MATCH(VLOOKUP($A852,PairList!$A$1:$C$104,3,0),ESShip!$A$2:$A$99,0)),"")</f>
        <v/>
      </c>
      <c r="F852" s="88" t="str">
        <f t="shared" si="73"/>
        <v/>
      </c>
      <c r="G852" s="89" t="str">
        <f t="shared" si="74"/>
        <v>X</v>
      </c>
      <c r="H852" s="96" t="str">
        <f t="shared" si="75"/>
        <v>Multi-Family</v>
      </c>
      <c r="I852" s="97" t="str">
        <f t="shared" si="76"/>
        <v>E</v>
      </c>
      <c r="J852" s="97">
        <v>0.75</v>
      </c>
      <c r="K852" s="97">
        <v>0.95</v>
      </c>
      <c r="L852" s="97">
        <v>3.7500000000000033E-2</v>
      </c>
      <c r="M852" s="93">
        <f>J852*0.216680799867142/2</f>
        <v>8.1255299950178245E-2</v>
      </c>
      <c r="N852" s="97"/>
    </row>
    <row r="853" spans="1:14">
      <c r="A853" t="s">
        <v>382</v>
      </c>
      <c r="B853" t="s">
        <v>316</v>
      </c>
      <c r="C853" t="s">
        <v>279</v>
      </c>
      <c r="D853" s="88">
        <f>IFERROR(IF(ISNUMBER(VLOOKUP($A853,PairList!$A$1:$C$104,2,0)),VLOOKUP($A853,PairList!$A$1:$C$104,2,0),INDEX('Feasibility Factor'!$D$5:$F$144,MATCH(VLOOKUP($A853,PairList!$A$1:$C$104,2,0),'Feasibility Factor'!$C$5:$C$144,0),MATCH($B853,'Feasibility Factor'!$D$3:$F$3,0))),"")</f>
        <v>0.75</v>
      </c>
      <c r="E853" s="88" t="str">
        <f>IFERROR(INDEX(ESShip!$C$2:$C$99,MATCH(VLOOKUP($A853,PairList!$A$1:$C$104,3,0),ESShip!$A$2:$A$99,0)),"")</f>
        <v/>
      </c>
      <c r="F853" s="88" t="str">
        <f t="shared" si="73"/>
        <v/>
      </c>
      <c r="G853" s="89" t="str">
        <f t="shared" si="74"/>
        <v>X</v>
      </c>
      <c r="H853" s="96" t="str">
        <f t="shared" si="75"/>
        <v>Manufactured Home</v>
      </c>
      <c r="I853" s="97" t="str">
        <f t="shared" si="76"/>
        <v>E</v>
      </c>
      <c r="J853" s="97">
        <v>0.75</v>
      </c>
      <c r="K853" s="97">
        <v>0.95</v>
      </c>
      <c r="L853" s="97">
        <v>3.7500000000000033E-2</v>
      </c>
      <c r="M853" s="93">
        <f>J853*0.216680799867142</f>
        <v>0.16251059990035649</v>
      </c>
      <c r="N853" s="97"/>
    </row>
    <row r="854" spans="1:14">
      <c r="A854" t="s">
        <v>382</v>
      </c>
      <c r="B854" t="s">
        <v>88</v>
      </c>
      <c r="C854" t="s">
        <v>201</v>
      </c>
      <c r="D854" s="88">
        <f>IFERROR(IF(ISNUMBER(VLOOKUP($A854,PairList!$A$1:$C$104,2,0)),VLOOKUP($A854,PairList!$A$1:$C$104,2,0),INDEX('Feasibility Factor'!$D$5:$F$144,MATCH(VLOOKUP($A854,PairList!$A$1:$C$104,2,0),'Feasibility Factor'!$C$5:$C$144,0),MATCH($B854,'Feasibility Factor'!$D$3:$F$3,0))),"")</f>
        <v>0.75</v>
      </c>
      <c r="E854" s="88" t="str">
        <f>IFERROR(INDEX(ESShip!$C$2:$C$99,MATCH(VLOOKUP($A854,PairList!$A$1:$C$104,3,0),ESShip!$A$2:$A$99,0)),"")</f>
        <v/>
      </c>
      <c r="F854" s="88" t="str">
        <f t="shared" si="73"/>
        <v/>
      </c>
      <c r="G854" s="89" t="str">
        <f t="shared" si="74"/>
        <v>X</v>
      </c>
      <c r="H854" s="96" t="str">
        <f t="shared" si="75"/>
        <v>Single-Family</v>
      </c>
      <c r="I854" s="97" t="str">
        <f t="shared" si="76"/>
        <v>N</v>
      </c>
      <c r="J854" s="97">
        <v>0.75</v>
      </c>
      <c r="K854" s="97">
        <v>0.99865000000000004</v>
      </c>
      <c r="L854" s="97">
        <v>1.0124999999999718E-3</v>
      </c>
      <c r="M854" s="93">
        <v>0</v>
      </c>
      <c r="N854" s="97"/>
    </row>
    <row r="855" spans="1:14">
      <c r="A855" t="s">
        <v>382</v>
      </c>
      <c r="B855" t="s">
        <v>199</v>
      </c>
      <c r="C855" t="s">
        <v>201</v>
      </c>
      <c r="D855" s="88">
        <f>IFERROR(IF(ISNUMBER(VLOOKUP($A855,PairList!$A$1:$C$104,2,0)),VLOOKUP($A855,PairList!$A$1:$C$104,2,0),INDEX('Feasibility Factor'!$D$5:$F$144,MATCH(VLOOKUP($A855,PairList!$A$1:$C$104,2,0),'Feasibility Factor'!$C$5:$C$144,0),MATCH($B855,'Feasibility Factor'!$D$3:$F$3,0))),"")</f>
        <v>0.75</v>
      </c>
      <c r="E855" s="88" t="str">
        <f>IFERROR(INDEX(ESShip!$C$2:$C$99,MATCH(VLOOKUP($A855,PairList!$A$1:$C$104,3,0),ESShip!$A$2:$A$99,0)),"")</f>
        <v/>
      </c>
      <c r="F855" s="88" t="str">
        <f t="shared" si="73"/>
        <v/>
      </c>
      <c r="G855" s="89" t="str">
        <f t="shared" si="74"/>
        <v>X</v>
      </c>
      <c r="H855" s="96" t="str">
        <f t="shared" si="75"/>
        <v>Multi-Family</v>
      </c>
      <c r="I855" s="97" t="str">
        <f t="shared" si="76"/>
        <v>N</v>
      </c>
      <c r="J855" s="97">
        <v>0.75</v>
      </c>
      <c r="K855" s="97">
        <v>0.99865000000000004</v>
      </c>
      <c r="L855" s="97">
        <v>1.0124999999999718E-3</v>
      </c>
      <c r="M855" s="93">
        <v>0</v>
      </c>
      <c r="N855" s="97"/>
    </row>
    <row r="856" spans="1:14">
      <c r="A856" t="s">
        <v>382</v>
      </c>
      <c r="B856" t="s">
        <v>316</v>
      </c>
      <c r="C856" t="s">
        <v>201</v>
      </c>
      <c r="D856" s="88">
        <f>IFERROR(IF(ISNUMBER(VLOOKUP($A856,PairList!$A$1:$C$104,2,0)),VLOOKUP($A856,PairList!$A$1:$C$104,2,0),INDEX('Feasibility Factor'!$D$5:$F$144,MATCH(VLOOKUP($A856,PairList!$A$1:$C$104,2,0),'Feasibility Factor'!$C$5:$C$144,0),MATCH($B856,'Feasibility Factor'!$D$3:$F$3,0))),"")</f>
        <v>0.75</v>
      </c>
      <c r="E856" s="88" t="str">
        <f>IFERROR(INDEX(ESShip!$C$2:$C$99,MATCH(VLOOKUP($A856,PairList!$A$1:$C$104,3,0),ESShip!$A$2:$A$99,0)),"")</f>
        <v/>
      </c>
      <c r="F856" s="88" t="str">
        <f t="shared" si="73"/>
        <v/>
      </c>
      <c r="G856" s="89" t="str">
        <f t="shared" si="74"/>
        <v>X</v>
      </c>
      <c r="H856" s="96" t="str">
        <f t="shared" si="75"/>
        <v>Manufactured Home</v>
      </c>
      <c r="I856" s="97" t="str">
        <f t="shared" si="76"/>
        <v>N</v>
      </c>
      <c r="J856" s="97">
        <v>0.75</v>
      </c>
      <c r="K856" s="97">
        <v>0.99865000000000004</v>
      </c>
      <c r="L856" s="97">
        <v>1.0124999999999718E-3</v>
      </c>
      <c r="M856" s="93">
        <v>0</v>
      </c>
      <c r="N856" s="97"/>
    </row>
    <row r="857" spans="1:14">
      <c r="A857" t="s">
        <v>382</v>
      </c>
      <c r="B857" t="s">
        <v>88</v>
      </c>
      <c r="C857" t="s">
        <v>279</v>
      </c>
      <c r="D857" s="88">
        <f>IFERROR(IF(ISNUMBER(VLOOKUP($A857,PairList!$A$1:$C$104,2,0)),VLOOKUP($A857,PairList!$A$1:$C$104,2,0),INDEX('Feasibility Factor'!$D$5:$F$144,MATCH(VLOOKUP($A857,PairList!$A$1:$C$104,2,0),'Feasibility Factor'!$C$5:$C$144,0),MATCH($B857,'Feasibility Factor'!$D$3:$F$3,0))),"")</f>
        <v>0.75</v>
      </c>
      <c r="E857" s="88" t="str">
        <f>IFERROR(INDEX(ESShip!$C$2:$C$99,MATCH(VLOOKUP($A857,PairList!$A$1:$C$104,3,0),ESShip!$A$2:$A$99,0)),"")</f>
        <v/>
      </c>
      <c r="F857" s="88" t="str">
        <f t="shared" si="73"/>
        <v/>
      </c>
      <c r="G857" s="89" t="str">
        <f t="shared" si="74"/>
        <v>X</v>
      </c>
      <c r="H857" s="96" t="str">
        <f t="shared" si="75"/>
        <v>Single-Family</v>
      </c>
      <c r="I857" s="97" t="str">
        <f t="shared" si="76"/>
        <v>E</v>
      </c>
      <c r="J857" s="97">
        <v>0.75</v>
      </c>
      <c r="K857" s="97">
        <v>0.99909999999999999</v>
      </c>
      <c r="L857" s="97">
        <v>6.7500000000000893E-4</v>
      </c>
      <c r="M857" s="93">
        <f>J857*0.216680799867142</f>
        <v>0.16251059990035649</v>
      </c>
      <c r="N857" s="97"/>
    </row>
    <row r="858" spans="1:14">
      <c r="A858" t="s">
        <v>382</v>
      </c>
      <c r="B858" t="s">
        <v>199</v>
      </c>
      <c r="C858" t="s">
        <v>279</v>
      </c>
      <c r="D858" s="88">
        <f>IFERROR(IF(ISNUMBER(VLOOKUP($A858,PairList!$A$1:$C$104,2,0)),VLOOKUP($A858,PairList!$A$1:$C$104,2,0),INDEX('Feasibility Factor'!$D$5:$F$144,MATCH(VLOOKUP($A858,PairList!$A$1:$C$104,2,0),'Feasibility Factor'!$C$5:$C$144,0),MATCH($B858,'Feasibility Factor'!$D$3:$F$3,0))),"")</f>
        <v>0.75</v>
      </c>
      <c r="E858" s="88" t="str">
        <f>IFERROR(INDEX(ESShip!$C$2:$C$99,MATCH(VLOOKUP($A858,PairList!$A$1:$C$104,3,0),ESShip!$A$2:$A$99,0)),"")</f>
        <v/>
      </c>
      <c r="F858" s="88" t="str">
        <f t="shared" si="73"/>
        <v/>
      </c>
      <c r="G858" s="89" t="str">
        <f t="shared" si="74"/>
        <v>X</v>
      </c>
      <c r="H858" s="96" t="str">
        <f t="shared" si="75"/>
        <v>Multi-Family</v>
      </c>
      <c r="I858" s="97" t="str">
        <f t="shared" si="76"/>
        <v>E</v>
      </c>
      <c r="J858" s="97">
        <v>0.75</v>
      </c>
      <c r="K858" s="97">
        <v>0.95</v>
      </c>
      <c r="L858" s="97">
        <v>3.7500000000000033E-2</v>
      </c>
      <c r="M858" s="93">
        <f>J858*0.216680799867142/2</f>
        <v>8.1255299950178245E-2</v>
      </c>
      <c r="N858" s="97"/>
    </row>
    <row r="859" spans="1:14">
      <c r="A859" t="s">
        <v>382</v>
      </c>
      <c r="B859" t="s">
        <v>316</v>
      </c>
      <c r="C859" t="s">
        <v>279</v>
      </c>
      <c r="D859" s="88">
        <f>IFERROR(IF(ISNUMBER(VLOOKUP($A859,PairList!$A$1:$C$104,2,0)),VLOOKUP($A859,PairList!$A$1:$C$104,2,0),INDEX('Feasibility Factor'!$D$5:$F$144,MATCH(VLOOKUP($A859,PairList!$A$1:$C$104,2,0),'Feasibility Factor'!$C$5:$C$144,0),MATCH($B859,'Feasibility Factor'!$D$3:$F$3,0))),"")</f>
        <v>0.75</v>
      </c>
      <c r="E859" s="88" t="str">
        <f>IFERROR(INDEX(ESShip!$C$2:$C$99,MATCH(VLOOKUP($A859,PairList!$A$1:$C$104,3,0),ESShip!$A$2:$A$99,0)),"")</f>
        <v/>
      </c>
      <c r="F859" s="88" t="str">
        <f t="shared" si="73"/>
        <v/>
      </c>
      <c r="G859" s="89" t="str">
        <f t="shared" si="74"/>
        <v>X</v>
      </c>
      <c r="H859" s="96" t="str">
        <f t="shared" si="75"/>
        <v>Manufactured Home</v>
      </c>
      <c r="I859" s="97" t="str">
        <f t="shared" si="76"/>
        <v>E</v>
      </c>
      <c r="J859" s="97">
        <v>0.75</v>
      </c>
      <c r="K859" s="97">
        <v>0.95</v>
      </c>
      <c r="L859" s="97">
        <v>3.7500000000000033E-2</v>
      </c>
      <c r="M859" s="93">
        <f>J859*0.216680799867142</f>
        <v>0.16251059990035649</v>
      </c>
      <c r="N859" s="97"/>
    </row>
    <row r="860" spans="1:14">
      <c r="A860" t="s">
        <v>382</v>
      </c>
      <c r="B860" t="s">
        <v>88</v>
      </c>
      <c r="C860" t="s">
        <v>201</v>
      </c>
      <c r="D860" s="88">
        <f>IFERROR(IF(ISNUMBER(VLOOKUP($A860,PairList!$A$1:$C$104,2,0)),VLOOKUP($A860,PairList!$A$1:$C$104,2,0),INDEX('Feasibility Factor'!$D$5:$F$144,MATCH(VLOOKUP($A860,PairList!$A$1:$C$104,2,0),'Feasibility Factor'!$C$5:$C$144,0),MATCH($B860,'Feasibility Factor'!$D$3:$F$3,0))),"")</f>
        <v>0.75</v>
      </c>
      <c r="E860" s="88" t="str">
        <f>IFERROR(INDEX(ESShip!$C$2:$C$99,MATCH(VLOOKUP($A860,PairList!$A$1:$C$104,3,0),ESShip!$A$2:$A$99,0)),"")</f>
        <v/>
      </c>
      <c r="F860" s="88" t="str">
        <f t="shared" si="73"/>
        <v/>
      </c>
      <c r="G860" s="89" t="str">
        <f t="shared" si="74"/>
        <v>X</v>
      </c>
      <c r="H860" s="96" t="str">
        <f t="shared" si="75"/>
        <v>Single-Family</v>
      </c>
      <c r="I860" s="97" t="str">
        <f t="shared" si="76"/>
        <v>N</v>
      </c>
      <c r="J860" s="97">
        <v>0.75</v>
      </c>
      <c r="K860" s="97">
        <v>0.99865000000000004</v>
      </c>
      <c r="L860" s="97">
        <v>1.0124999999999718E-3</v>
      </c>
      <c r="M860" s="93">
        <v>0</v>
      </c>
      <c r="N860" s="97"/>
    </row>
    <row r="861" spans="1:14">
      <c r="A861" t="s">
        <v>382</v>
      </c>
      <c r="B861" t="s">
        <v>199</v>
      </c>
      <c r="C861" t="s">
        <v>201</v>
      </c>
      <c r="D861" s="88">
        <f>IFERROR(IF(ISNUMBER(VLOOKUP($A861,PairList!$A$1:$C$104,2,0)),VLOOKUP($A861,PairList!$A$1:$C$104,2,0),INDEX('Feasibility Factor'!$D$5:$F$144,MATCH(VLOOKUP($A861,PairList!$A$1:$C$104,2,0),'Feasibility Factor'!$C$5:$C$144,0),MATCH($B861,'Feasibility Factor'!$D$3:$F$3,0))),"")</f>
        <v>0.75</v>
      </c>
      <c r="E861" s="88" t="str">
        <f>IFERROR(INDEX(ESShip!$C$2:$C$99,MATCH(VLOOKUP($A861,PairList!$A$1:$C$104,3,0),ESShip!$A$2:$A$99,0)),"")</f>
        <v/>
      </c>
      <c r="F861" s="88" t="str">
        <f t="shared" si="73"/>
        <v/>
      </c>
      <c r="G861" s="89" t="str">
        <f t="shared" si="74"/>
        <v>X</v>
      </c>
      <c r="H861" s="96" t="str">
        <f t="shared" si="75"/>
        <v>Multi-Family</v>
      </c>
      <c r="I861" s="97" t="str">
        <f t="shared" si="76"/>
        <v>N</v>
      </c>
      <c r="J861" s="97">
        <v>0.75</v>
      </c>
      <c r="K861" s="97">
        <v>0.99865000000000004</v>
      </c>
      <c r="L861" s="97">
        <v>1.0124999999999718E-3</v>
      </c>
      <c r="M861" s="93">
        <v>0</v>
      </c>
      <c r="N861" s="97"/>
    </row>
    <row r="862" spans="1:14">
      <c r="A862" t="s">
        <v>382</v>
      </c>
      <c r="B862" t="s">
        <v>316</v>
      </c>
      <c r="C862" t="s">
        <v>201</v>
      </c>
      <c r="D862" s="88">
        <f>IFERROR(IF(ISNUMBER(VLOOKUP($A862,PairList!$A$1:$C$104,2,0)),VLOOKUP($A862,PairList!$A$1:$C$104,2,0),INDEX('Feasibility Factor'!$D$5:$F$144,MATCH(VLOOKUP($A862,PairList!$A$1:$C$104,2,0),'Feasibility Factor'!$C$5:$C$144,0),MATCH($B862,'Feasibility Factor'!$D$3:$F$3,0))),"")</f>
        <v>0.75</v>
      </c>
      <c r="E862" s="88" t="str">
        <f>IFERROR(INDEX(ESShip!$C$2:$C$99,MATCH(VLOOKUP($A862,PairList!$A$1:$C$104,3,0),ESShip!$A$2:$A$99,0)),"")</f>
        <v/>
      </c>
      <c r="F862" s="88" t="str">
        <f t="shared" si="73"/>
        <v/>
      </c>
      <c r="G862" s="89" t="str">
        <f t="shared" si="74"/>
        <v>X</v>
      </c>
      <c r="H862" s="96" t="str">
        <f t="shared" si="75"/>
        <v>Manufactured Home</v>
      </c>
      <c r="I862" s="97" t="str">
        <f t="shared" si="76"/>
        <v>N</v>
      </c>
      <c r="J862" s="97">
        <v>0.75</v>
      </c>
      <c r="K862" s="97">
        <v>0.99865000000000004</v>
      </c>
      <c r="L862" s="97">
        <v>1.0124999999999718E-3</v>
      </c>
      <c r="M862" s="93">
        <v>0</v>
      </c>
      <c r="N862" s="97"/>
    </row>
    <row r="863" spans="1:14">
      <c r="A863" t="s">
        <v>304</v>
      </c>
      <c r="B863" t="s">
        <v>88</v>
      </c>
      <c r="C863" t="s">
        <v>279</v>
      </c>
      <c r="D863" s="88">
        <f>IFERROR(IF(ISNUMBER(VLOOKUP($A863,PairList!$A$1:$C$104,2,0)),VLOOKUP($A863,PairList!$A$1:$C$104,2,0),INDEX('Feasibility Factor'!$D$5:$F$144,MATCH(VLOOKUP($A863,PairList!$A$1:$C$104,2,0),'Feasibility Factor'!$C$5:$C$144,0),MATCH($B863,'Feasibility Factor'!$D$3:$F$3,0))),"")</f>
        <v>0.8</v>
      </c>
      <c r="E863" s="88" t="str">
        <f>IFERROR(INDEX(ESShip!$C$2:$C$99,MATCH(VLOOKUP($A863,PairList!$A$1:$C$104,3,0),ESShip!$A$2:$A$99,0)),"")</f>
        <v/>
      </c>
      <c r="F863" s="88" t="str">
        <f t="shared" si="73"/>
        <v/>
      </c>
      <c r="G863" s="89" t="str">
        <f t="shared" si="74"/>
        <v>X</v>
      </c>
      <c r="H863" s="96" t="str">
        <f t="shared" si="75"/>
        <v>Single-Family</v>
      </c>
      <c r="I863" s="97" t="str">
        <f t="shared" si="76"/>
        <v>E</v>
      </c>
      <c r="J863" s="97">
        <v>0.8</v>
      </c>
      <c r="K863" s="97">
        <v>0.82150000000000001</v>
      </c>
      <c r="L863" s="97">
        <v>0.14280000000000001</v>
      </c>
      <c r="M863" s="93">
        <f>J863*0.487983692545449</f>
        <v>0.3903869540363592</v>
      </c>
      <c r="N863" s="97"/>
    </row>
    <row r="864" spans="1:14">
      <c r="A864" t="s">
        <v>304</v>
      </c>
      <c r="B864" t="s">
        <v>199</v>
      </c>
      <c r="C864" t="s">
        <v>279</v>
      </c>
      <c r="D864" s="88">
        <f>IFERROR(IF(ISNUMBER(VLOOKUP($A864,PairList!$A$1:$C$104,2,0)),VLOOKUP($A864,PairList!$A$1:$C$104,2,0),INDEX('Feasibility Factor'!$D$5:$F$144,MATCH(VLOOKUP($A864,PairList!$A$1:$C$104,2,0),'Feasibility Factor'!$C$5:$C$144,0),MATCH($B864,'Feasibility Factor'!$D$3:$F$3,0))),"")</f>
        <v>0.8</v>
      </c>
      <c r="E864" s="88" t="str">
        <f>IFERROR(INDEX(ESShip!$C$2:$C$99,MATCH(VLOOKUP($A864,PairList!$A$1:$C$104,3,0),ESShip!$A$2:$A$99,0)),"")</f>
        <v/>
      </c>
      <c r="F864" s="88" t="str">
        <f t="shared" si="73"/>
        <v/>
      </c>
      <c r="G864" s="89" t="str">
        <f t="shared" si="74"/>
        <v>X</v>
      </c>
      <c r="H864" s="96" t="str">
        <f t="shared" si="75"/>
        <v>Multi-Family</v>
      </c>
      <c r="I864" s="97" t="str">
        <f t="shared" si="76"/>
        <v>E</v>
      </c>
      <c r="J864" s="97">
        <v>0.8</v>
      </c>
      <c r="K864" s="97">
        <v>0.3</v>
      </c>
      <c r="L864" s="97">
        <v>0.55999999999999994</v>
      </c>
      <c r="M864" s="93">
        <f>J864*0.487983692545449/2</f>
        <v>0.1951934770181796</v>
      </c>
      <c r="N864" s="97"/>
    </row>
    <row r="865" spans="1:14">
      <c r="A865" t="s">
        <v>304</v>
      </c>
      <c r="B865" t="s">
        <v>316</v>
      </c>
      <c r="C865" t="s">
        <v>279</v>
      </c>
      <c r="D865" s="88">
        <f>IFERROR(IF(ISNUMBER(VLOOKUP($A865,PairList!$A$1:$C$104,2,0)),VLOOKUP($A865,PairList!$A$1:$C$104,2,0),INDEX('Feasibility Factor'!$D$5:$F$144,MATCH(VLOOKUP($A865,PairList!$A$1:$C$104,2,0),'Feasibility Factor'!$C$5:$C$144,0),MATCH($B865,'Feasibility Factor'!$D$3:$F$3,0))),"")</f>
        <v>0.8</v>
      </c>
      <c r="E865" s="88" t="str">
        <f>IFERROR(INDEX(ESShip!$C$2:$C$99,MATCH(VLOOKUP($A865,PairList!$A$1:$C$104,3,0),ESShip!$A$2:$A$99,0)),"")</f>
        <v/>
      </c>
      <c r="F865" s="88" t="str">
        <f t="shared" si="73"/>
        <v/>
      </c>
      <c r="G865" s="89" t="str">
        <f t="shared" si="74"/>
        <v>X</v>
      </c>
      <c r="H865" s="96" t="str">
        <f t="shared" si="75"/>
        <v>Manufactured Home</v>
      </c>
      <c r="I865" s="97" t="str">
        <f t="shared" si="76"/>
        <v>E</v>
      </c>
      <c r="J865" s="97">
        <v>0.8</v>
      </c>
      <c r="K865" s="97">
        <v>0.3</v>
      </c>
      <c r="L865" s="97">
        <v>0.55999999999999994</v>
      </c>
      <c r="M865" s="93">
        <f>J865*0.487983692545449</f>
        <v>0.3903869540363592</v>
      </c>
      <c r="N865" s="97"/>
    </row>
    <row r="866" spans="1:14">
      <c r="A866" t="s">
        <v>304</v>
      </c>
      <c r="B866" t="s">
        <v>88</v>
      </c>
      <c r="C866" t="s">
        <v>201</v>
      </c>
      <c r="D866" s="88">
        <f>IFERROR(IF(ISNUMBER(VLOOKUP($A866,PairList!$A$1:$C$104,2,0)),VLOOKUP($A866,PairList!$A$1:$C$104,2,0),INDEX('Feasibility Factor'!$D$5:$F$144,MATCH(VLOOKUP($A866,PairList!$A$1:$C$104,2,0),'Feasibility Factor'!$C$5:$C$144,0),MATCH($B866,'Feasibility Factor'!$D$3:$F$3,0))),"")</f>
        <v>0.8</v>
      </c>
      <c r="E866" s="88" t="str">
        <f>IFERROR(INDEX(ESShip!$C$2:$C$99,MATCH(VLOOKUP($A866,PairList!$A$1:$C$104,3,0),ESShip!$A$2:$A$99,0)),"")</f>
        <v/>
      </c>
      <c r="F866" s="88" t="str">
        <f t="shared" si="73"/>
        <v/>
      </c>
      <c r="G866" s="89" t="str">
        <f t="shared" si="74"/>
        <v>X</v>
      </c>
      <c r="H866" s="96" t="str">
        <f t="shared" si="75"/>
        <v>Single-Family</v>
      </c>
      <c r="I866" s="97" t="str">
        <f t="shared" si="76"/>
        <v>N</v>
      </c>
      <c r="J866" s="97">
        <v>0.8</v>
      </c>
      <c r="K866" s="97">
        <v>0.55374999999999996</v>
      </c>
      <c r="L866" s="97">
        <v>0.35700000000000004</v>
      </c>
      <c r="M866" s="93">
        <f>J866*100%</f>
        <v>0.8</v>
      </c>
      <c r="N866" s="97"/>
    </row>
    <row r="867" spans="1:14">
      <c r="A867" t="s">
        <v>304</v>
      </c>
      <c r="B867" t="s">
        <v>199</v>
      </c>
      <c r="C867" t="s">
        <v>201</v>
      </c>
      <c r="D867" s="88">
        <f>IFERROR(IF(ISNUMBER(VLOOKUP($A867,PairList!$A$1:$C$104,2,0)),VLOOKUP($A867,PairList!$A$1:$C$104,2,0),INDEX('Feasibility Factor'!$D$5:$F$144,MATCH(VLOOKUP($A867,PairList!$A$1:$C$104,2,0),'Feasibility Factor'!$C$5:$C$144,0),MATCH($B867,'Feasibility Factor'!$D$3:$F$3,0))),"")</f>
        <v>0.8</v>
      </c>
      <c r="E867" s="88" t="str">
        <f>IFERROR(INDEX(ESShip!$C$2:$C$99,MATCH(VLOOKUP($A867,PairList!$A$1:$C$104,3,0),ESShip!$A$2:$A$99,0)),"")</f>
        <v/>
      </c>
      <c r="F867" s="88" t="str">
        <f t="shared" si="73"/>
        <v/>
      </c>
      <c r="G867" s="89" t="str">
        <f t="shared" si="74"/>
        <v>X</v>
      </c>
      <c r="H867" s="96" t="str">
        <f t="shared" si="75"/>
        <v>Multi-Family</v>
      </c>
      <c r="I867" s="97" t="str">
        <f t="shared" si="76"/>
        <v>N</v>
      </c>
      <c r="J867" s="97">
        <v>0.8</v>
      </c>
      <c r="K867" s="97">
        <v>0.3</v>
      </c>
      <c r="L867" s="97">
        <v>0.55999999999999994</v>
      </c>
      <c r="M867" s="93">
        <f>J867*100%/2</f>
        <v>0.4</v>
      </c>
      <c r="N867" s="97"/>
    </row>
    <row r="868" spans="1:14">
      <c r="A868" t="s">
        <v>304</v>
      </c>
      <c r="B868" t="s">
        <v>316</v>
      </c>
      <c r="C868" t="s">
        <v>201</v>
      </c>
      <c r="D868" s="88">
        <f>IFERROR(IF(ISNUMBER(VLOOKUP($A868,PairList!$A$1:$C$104,2,0)),VLOOKUP($A868,PairList!$A$1:$C$104,2,0),INDEX('Feasibility Factor'!$D$5:$F$144,MATCH(VLOOKUP($A868,PairList!$A$1:$C$104,2,0),'Feasibility Factor'!$C$5:$C$144,0),MATCH($B868,'Feasibility Factor'!$D$3:$F$3,0))),"")</f>
        <v>0.8</v>
      </c>
      <c r="E868" s="88" t="str">
        <f>IFERROR(INDEX(ESShip!$C$2:$C$99,MATCH(VLOOKUP($A868,PairList!$A$1:$C$104,3,0),ESShip!$A$2:$A$99,0)),"")</f>
        <v/>
      </c>
      <c r="F868" s="88" t="str">
        <f t="shared" si="73"/>
        <v/>
      </c>
      <c r="G868" s="89" t="str">
        <f t="shared" si="74"/>
        <v>X</v>
      </c>
      <c r="H868" s="96" t="str">
        <f t="shared" si="75"/>
        <v>Manufactured Home</v>
      </c>
      <c r="I868" s="97" t="str">
        <f t="shared" si="76"/>
        <v>N</v>
      </c>
      <c r="J868" s="97">
        <v>0.8</v>
      </c>
      <c r="K868" s="97">
        <v>0.3</v>
      </c>
      <c r="L868" s="97">
        <v>0.55999999999999994</v>
      </c>
      <c r="M868" s="93">
        <f>J868*100%</f>
        <v>0.8</v>
      </c>
      <c r="N868" s="97"/>
    </row>
    <row r="869" spans="1:14">
      <c r="A869" t="s">
        <v>304</v>
      </c>
      <c r="B869" t="s">
        <v>88</v>
      </c>
      <c r="C869" t="s">
        <v>279</v>
      </c>
      <c r="D869" s="88">
        <f>IFERROR(IF(ISNUMBER(VLOOKUP($A869,PairList!$A$1:$C$104,2,0)),VLOOKUP($A869,PairList!$A$1:$C$104,2,0),INDEX('Feasibility Factor'!$D$5:$F$144,MATCH(VLOOKUP($A869,PairList!$A$1:$C$104,2,0),'Feasibility Factor'!$C$5:$C$144,0),MATCH($B869,'Feasibility Factor'!$D$3:$F$3,0))),"")</f>
        <v>0.8</v>
      </c>
      <c r="E869" s="88" t="str">
        <f>IFERROR(INDEX(ESShip!$C$2:$C$99,MATCH(VLOOKUP($A869,PairList!$A$1:$C$104,3,0),ESShip!$A$2:$A$99,0)),"")</f>
        <v/>
      </c>
      <c r="F869" s="88" t="str">
        <f t="shared" si="73"/>
        <v/>
      </c>
      <c r="G869" s="89" t="str">
        <f t="shared" si="74"/>
        <v>X</v>
      </c>
      <c r="H869" s="96" t="str">
        <f t="shared" si="75"/>
        <v>Single-Family</v>
      </c>
      <c r="I869" s="97" t="str">
        <f t="shared" si="76"/>
        <v>E</v>
      </c>
      <c r="J869" s="97">
        <v>0.8</v>
      </c>
      <c r="K869" s="97">
        <v>0.82150000000000001</v>
      </c>
      <c r="L869" s="97">
        <v>0.14280000000000001</v>
      </c>
      <c r="M869" s="93">
        <f>J869*0.487983692545449</f>
        <v>0.3903869540363592</v>
      </c>
      <c r="N869" s="97"/>
    </row>
    <row r="870" spans="1:14">
      <c r="A870" t="s">
        <v>304</v>
      </c>
      <c r="B870" t="s">
        <v>199</v>
      </c>
      <c r="C870" t="s">
        <v>279</v>
      </c>
      <c r="D870" s="88">
        <f>IFERROR(IF(ISNUMBER(VLOOKUP($A870,PairList!$A$1:$C$104,2,0)),VLOOKUP($A870,PairList!$A$1:$C$104,2,0),INDEX('Feasibility Factor'!$D$5:$F$144,MATCH(VLOOKUP($A870,PairList!$A$1:$C$104,2,0),'Feasibility Factor'!$C$5:$C$144,0),MATCH($B870,'Feasibility Factor'!$D$3:$F$3,0))),"")</f>
        <v>0.8</v>
      </c>
      <c r="E870" s="88" t="str">
        <f>IFERROR(INDEX(ESShip!$C$2:$C$99,MATCH(VLOOKUP($A870,PairList!$A$1:$C$104,3,0),ESShip!$A$2:$A$99,0)),"")</f>
        <v/>
      </c>
      <c r="F870" s="88" t="str">
        <f t="shared" si="73"/>
        <v/>
      </c>
      <c r="G870" s="89" t="str">
        <f t="shared" si="74"/>
        <v>X</v>
      </c>
      <c r="H870" s="96" t="str">
        <f t="shared" si="75"/>
        <v>Multi-Family</v>
      </c>
      <c r="I870" s="97" t="str">
        <f t="shared" si="76"/>
        <v>E</v>
      </c>
      <c r="J870" s="97">
        <v>0.8</v>
      </c>
      <c r="K870" s="97">
        <v>0.3</v>
      </c>
      <c r="L870" s="97">
        <v>0.55999999999999994</v>
      </c>
      <c r="M870" s="93">
        <f>J870*0.487983692545449/2</f>
        <v>0.1951934770181796</v>
      </c>
      <c r="N870" s="97"/>
    </row>
    <row r="871" spans="1:14">
      <c r="A871" t="s">
        <v>304</v>
      </c>
      <c r="B871" t="s">
        <v>316</v>
      </c>
      <c r="C871" t="s">
        <v>279</v>
      </c>
      <c r="D871" s="88">
        <f>IFERROR(IF(ISNUMBER(VLOOKUP($A871,PairList!$A$1:$C$104,2,0)),VLOOKUP($A871,PairList!$A$1:$C$104,2,0),INDEX('Feasibility Factor'!$D$5:$F$144,MATCH(VLOOKUP($A871,PairList!$A$1:$C$104,2,0),'Feasibility Factor'!$C$5:$C$144,0),MATCH($B871,'Feasibility Factor'!$D$3:$F$3,0))),"")</f>
        <v>0.8</v>
      </c>
      <c r="E871" s="88" t="str">
        <f>IFERROR(INDEX(ESShip!$C$2:$C$99,MATCH(VLOOKUP($A871,PairList!$A$1:$C$104,3,0),ESShip!$A$2:$A$99,0)),"")</f>
        <v/>
      </c>
      <c r="F871" s="88" t="str">
        <f t="shared" si="73"/>
        <v/>
      </c>
      <c r="G871" s="89" t="str">
        <f t="shared" si="74"/>
        <v>X</v>
      </c>
      <c r="H871" s="96" t="str">
        <f t="shared" si="75"/>
        <v>Manufactured Home</v>
      </c>
      <c r="I871" s="97" t="str">
        <f t="shared" si="76"/>
        <v>E</v>
      </c>
      <c r="J871" s="97">
        <v>0.8</v>
      </c>
      <c r="K871" s="97">
        <v>0.3</v>
      </c>
      <c r="L871" s="97">
        <v>0.55999999999999994</v>
      </c>
      <c r="M871" s="93">
        <f>J871*0.487983692545449</f>
        <v>0.3903869540363592</v>
      </c>
      <c r="N871" s="97"/>
    </row>
    <row r="872" spans="1:14">
      <c r="A872" t="s">
        <v>304</v>
      </c>
      <c r="B872" t="s">
        <v>88</v>
      </c>
      <c r="C872" t="s">
        <v>201</v>
      </c>
      <c r="D872" s="88">
        <f>IFERROR(IF(ISNUMBER(VLOOKUP($A872,PairList!$A$1:$C$104,2,0)),VLOOKUP($A872,PairList!$A$1:$C$104,2,0),INDEX('Feasibility Factor'!$D$5:$F$144,MATCH(VLOOKUP($A872,PairList!$A$1:$C$104,2,0),'Feasibility Factor'!$C$5:$C$144,0),MATCH($B872,'Feasibility Factor'!$D$3:$F$3,0))),"")</f>
        <v>0.8</v>
      </c>
      <c r="E872" s="88" t="str">
        <f>IFERROR(INDEX(ESShip!$C$2:$C$99,MATCH(VLOOKUP($A872,PairList!$A$1:$C$104,3,0),ESShip!$A$2:$A$99,0)),"")</f>
        <v/>
      </c>
      <c r="F872" s="88" t="str">
        <f t="shared" si="73"/>
        <v/>
      </c>
      <c r="G872" s="89" t="str">
        <f t="shared" si="74"/>
        <v>X</v>
      </c>
      <c r="H872" s="96" t="str">
        <f t="shared" si="75"/>
        <v>Single-Family</v>
      </c>
      <c r="I872" s="97" t="str">
        <f t="shared" si="76"/>
        <v>N</v>
      </c>
      <c r="J872" s="97">
        <v>0.8</v>
      </c>
      <c r="K872" s="97">
        <v>0.55374999999999996</v>
      </c>
      <c r="L872" s="97">
        <v>0.35700000000000004</v>
      </c>
      <c r="M872" s="93">
        <f>J872*100%</f>
        <v>0.8</v>
      </c>
      <c r="N872" s="97"/>
    </row>
    <row r="873" spans="1:14">
      <c r="A873" t="s">
        <v>304</v>
      </c>
      <c r="B873" t="s">
        <v>199</v>
      </c>
      <c r="C873" t="s">
        <v>201</v>
      </c>
      <c r="D873" s="88">
        <f>IFERROR(IF(ISNUMBER(VLOOKUP($A873,PairList!$A$1:$C$104,2,0)),VLOOKUP($A873,PairList!$A$1:$C$104,2,0),INDEX('Feasibility Factor'!$D$5:$F$144,MATCH(VLOOKUP($A873,PairList!$A$1:$C$104,2,0),'Feasibility Factor'!$C$5:$C$144,0),MATCH($B873,'Feasibility Factor'!$D$3:$F$3,0))),"")</f>
        <v>0.8</v>
      </c>
      <c r="E873" s="88" t="str">
        <f>IFERROR(INDEX(ESShip!$C$2:$C$99,MATCH(VLOOKUP($A873,PairList!$A$1:$C$104,3,0),ESShip!$A$2:$A$99,0)),"")</f>
        <v/>
      </c>
      <c r="F873" s="88" t="str">
        <f t="shared" si="73"/>
        <v/>
      </c>
      <c r="G873" s="89" t="str">
        <f t="shared" si="74"/>
        <v>X</v>
      </c>
      <c r="H873" s="96" t="str">
        <f t="shared" si="75"/>
        <v>Multi-Family</v>
      </c>
      <c r="I873" s="97" t="str">
        <f t="shared" si="76"/>
        <v>N</v>
      </c>
      <c r="J873" s="97">
        <v>0.8</v>
      </c>
      <c r="K873" s="97">
        <v>0.3</v>
      </c>
      <c r="L873" s="97">
        <v>0.55999999999999994</v>
      </c>
      <c r="M873" s="93">
        <f>J873*100%/2</f>
        <v>0.4</v>
      </c>
      <c r="N873" s="97"/>
    </row>
    <row r="874" spans="1:14">
      <c r="A874" t="s">
        <v>304</v>
      </c>
      <c r="B874" t="s">
        <v>316</v>
      </c>
      <c r="C874" t="s">
        <v>201</v>
      </c>
      <c r="D874" s="88">
        <f>IFERROR(IF(ISNUMBER(VLOOKUP($A874,PairList!$A$1:$C$104,2,0)),VLOOKUP($A874,PairList!$A$1:$C$104,2,0),INDEX('Feasibility Factor'!$D$5:$F$144,MATCH(VLOOKUP($A874,PairList!$A$1:$C$104,2,0),'Feasibility Factor'!$C$5:$C$144,0),MATCH($B874,'Feasibility Factor'!$D$3:$F$3,0))),"")</f>
        <v>0.8</v>
      </c>
      <c r="E874" s="88" t="str">
        <f>IFERROR(INDEX(ESShip!$C$2:$C$99,MATCH(VLOOKUP($A874,PairList!$A$1:$C$104,3,0),ESShip!$A$2:$A$99,0)),"")</f>
        <v/>
      </c>
      <c r="F874" s="88" t="str">
        <f t="shared" si="73"/>
        <v/>
      </c>
      <c r="G874" s="89" t="str">
        <f t="shared" si="74"/>
        <v>X</v>
      </c>
      <c r="H874" s="96" t="str">
        <f t="shared" si="75"/>
        <v>Manufactured Home</v>
      </c>
      <c r="I874" s="97" t="str">
        <f t="shared" si="76"/>
        <v>N</v>
      </c>
      <c r="J874" s="97">
        <v>0.8</v>
      </c>
      <c r="K874" s="97">
        <v>0.3</v>
      </c>
      <c r="L874" s="97">
        <v>0.55999999999999994</v>
      </c>
      <c r="M874" s="93">
        <f>J874*100%</f>
        <v>0.8</v>
      </c>
      <c r="N874" s="97"/>
    </row>
    <row r="875" spans="1:14">
      <c r="A875" t="s">
        <v>305</v>
      </c>
      <c r="B875" t="s">
        <v>88</v>
      </c>
      <c r="C875" t="s">
        <v>279</v>
      </c>
      <c r="D875" s="88">
        <f>IFERROR(IF(ISNUMBER(VLOOKUP($A875,PairList!$A$1:$C$104,2,0)),VLOOKUP($A875,PairList!$A$1:$C$104,2,0),INDEX('Feasibility Factor'!$D$5:$F$144,MATCH(VLOOKUP($A875,PairList!$A$1:$C$104,2,0),'Feasibility Factor'!$C$5:$C$144,0),MATCH($B875,'Feasibility Factor'!$D$3:$F$3,0))),"")</f>
        <v>0.75</v>
      </c>
      <c r="E875" s="88">
        <f>IFERROR(INDEX(ESShip!$C$2:$C$99,MATCH(VLOOKUP($A875,PairList!$A$1:$C$104,3,0),ESShip!$A$2:$A$99,0)),"")</f>
        <v>0.81</v>
      </c>
      <c r="F875" s="88">
        <f t="shared" si="73"/>
        <v>0.14249999999999996</v>
      </c>
      <c r="G875" s="89" t="str">
        <f t="shared" si="74"/>
        <v/>
      </c>
      <c r="H875" s="96" t="str">
        <f t="shared" si="75"/>
        <v>Single-Family</v>
      </c>
      <c r="I875" s="97" t="str">
        <f t="shared" si="76"/>
        <v>E</v>
      </c>
      <c r="J875" s="97" t="s">
        <v>386</v>
      </c>
      <c r="K875" s="97" t="s">
        <v>386</v>
      </c>
      <c r="L875" s="97" t="s">
        <v>386</v>
      </c>
      <c r="M875" s="98">
        <f t="shared" ref="M875:M922" si="77">IF(AND($F875&lt;&gt;"",$L875&lt;&gt;""),MIN($F875,$L875),MAX($F875,$L875))</f>
        <v>0.14249999999999996</v>
      </c>
      <c r="N875" s="97"/>
    </row>
    <row r="876" spans="1:14">
      <c r="A876" t="s">
        <v>305</v>
      </c>
      <c r="B876" t="s">
        <v>199</v>
      </c>
      <c r="C876" t="s">
        <v>279</v>
      </c>
      <c r="D876" s="88">
        <f>IFERROR(IF(ISNUMBER(VLOOKUP($A876,PairList!$A$1:$C$104,2,0)),VLOOKUP($A876,PairList!$A$1:$C$104,2,0),INDEX('Feasibility Factor'!$D$5:$F$144,MATCH(VLOOKUP($A876,PairList!$A$1:$C$104,2,0),'Feasibility Factor'!$C$5:$C$144,0),MATCH($B876,'Feasibility Factor'!$D$3:$F$3,0))),"")</f>
        <v>0.75</v>
      </c>
      <c r="E876" s="88">
        <f>IFERROR(INDEX(ESShip!$C$2:$C$99,MATCH(VLOOKUP($A876,PairList!$A$1:$C$104,3,0),ESShip!$A$2:$A$99,0)),"")</f>
        <v>0.81</v>
      </c>
      <c r="F876" s="88">
        <f t="shared" si="73"/>
        <v>0.14249999999999996</v>
      </c>
      <c r="G876" s="89" t="str">
        <f t="shared" si="74"/>
        <v/>
      </c>
      <c r="H876" s="96" t="str">
        <f t="shared" si="75"/>
        <v>Multi-Family</v>
      </c>
      <c r="I876" s="97" t="str">
        <f t="shared" si="76"/>
        <v>E</v>
      </c>
      <c r="J876" s="97" t="s">
        <v>386</v>
      </c>
      <c r="K876" s="97" t="s">
        <v>386</v>
      </c>
      <c r="L876" s="97" t="s">
        <v>386</v>
      </c>
      <c r="M876" s="98">
        <f t="shared" si="77"/>
        <v>0.14249999999999996</v>
      </c>
      <c r="N876" s="97"/>
    </row>
    <row r="877" spans="1:14">
      <c r="A877" t="s">
        <v>305</v>
      </c>
      <c r="B877" t="s">
        <v>316</v>
      </c>
      <c r="C877" t="s">
        <v>279</v>
      </c>
      <c r="D877" s="88">
        <f>IFERROR(IF(ISNUMBER(VLOOKUP($A877,PairList!$A$1:$C$104,2,0)),VLOOKUP($A877,PairList!$A$1:$C$104,2,0),INDEX('Feasibility Factor'!$D$5:$F$144,MATCH(VLOOKUP($A877,PairList!$A$1:$C$104,2,0),'Feasibility Factor'!$C$5:$C$144,0),MATCH($B877,'Feasibility Factor'!$D$3:$F$3,0))),"")</f>
        <v>0.75</v>
      </c>
      <c r="E877" s="88">
        <f>IFERROR(INDEX(ESShip!$C$2:$C$99,MATCH(VLOOKUP($A877,PairList!$A$1:$C$104,3,0),ESShip!$A$2:$A$99,0)),"")</f>
        <v>0.81</v>
      </c>
      <c r="F877" s="88">
        <f t="shared" si="73"/>
        <v>0.14249999999999996</v>
      </c>
      <c r="G877" s="89" t="str">
        <f t="shared" si="74"/>
        <v/>
      </c>
      <c r="H877" s="96" t="str">
        <f t="shared" si="75"/>
        <v>Manufactured Home</v>
      </c>
      <c r="I877" s="97" t="str">
        <f t="shared" si="76"/>
        <v>E</v>
      </c>
      <c r="J877" s="97" t="s">
        <v>386</v>
      </c>
      <c r="K877" s="97" t="s">
        <v>386</v>
      </c>
      <c r="L877" s="97" t="s">
        <v>386</v>
      </c>
      <c r="M877" s="98">
        <f t="shared" si="77"/>
        <v>0.14249999999999996</v>
      </c>
      <c r="N877" s="97"/>
    </row>
    <row r="878" spans="1:14">
      <c r="A878" t="s">
        <v>305</v>
      </c>
      <c r="B878" t="s">
        <v>88</v>
      </c>
      <c r="C878" t="s">
        <v>201</v>
      </c>
      <c r="D878" s="88">
        <f>IFERROR(IF(ISNUMBER(VLOOKUP($A878,PairList!$A$1:$C$104,2,0)),VLOOKUP($A878,PairList!$A$1:$C$104,2,0),INDEX('Feasibility Factor'!$D$5:$F$144,MATCH(VLOOKUP($A878,PairList!$A$1:$C$104,2,0),'Feasibility Factor'!$C$5:$C$144,0),MATCH($B878,'Feasibility Factor'!$D$3:$F$3,0))),"")</f>
        <v>0.75</v>
      </c>
      <c r="E878" s="88">
        <f>IFERROR(INDEX(ESShip!$C$2:$C$99,MATCH(VLOOKUP($A878,PairList!$A$1:$C$104,3,0),ESShip!$A$2:$A$99,0)),"")</f>
        <v>0.81</v>
      </c>
      <c r="F878" s="88">
        <f t="shared" si="73"/>
        <v>0.14249999999999996</v>
      </c>
      <c r="G878" s="89" t="str">
        <f t="shared" si="74"/>
        <v/>
      </c>
      <c r="H878" s="96" t="str">
        <f t="shared" si="75"/>
        <v>Single-Family</v>
      </c>
      <c r="I878" s="97" t="str">
        <f t="shared" si="76"/>
        <v>N</v>
      </c>
      <c r="J878" s="97" t="s">
        <v>386</v>
      </c>
      <c r="K878" s="97" t="s">
        <v>386</v>
      </c>
      <c r="L878" s="97" t="s">
        <v>386</v>
      </c>
      <c r="M878" s="98">
        <f t="shared" si="77"/>
        <v>0.14249999999999996</v>
      </c>
      <c r="N878" s="97"/>
    </row>
    <row r="879" spans="1:14">
      <c r="A879" t="s">
        <v>305</v>
      </c>
      <c r="B879" t="s">
        <v>199</v>
      </c>
      <c r="C879" t="s">
        <v>201</v>
      </c>
      <c r="D879" s="88">
        <f>IFERROR(IF(ISNUMBER(VLOOKUP($A879,PairList!$A$1:$C$104,2,0)),VLOOKUP($A879,PairList!$A$1:$C$104,2,0),INDEX('Feasibility Factor'!$D$5:$F$144,MATCH(VLOOKUP($A879,PairList!$A$1:$C$104,2,0),'Feasibility Factor'!$C$5:$C$144,0),MATCH($B879,'Feasibility Factor'!$D$3:$F$3,0))),"")</f>
        <v>0.75</v>
      </c>
      <c r="E879" s="88">
        <f>IFERROR(INDEX(ESShip!$C$2:$C$99,MATCH(VLOOKUP($A879,PairList!$A$1:$C$104,3,0),ESShip!$A$2:$A$99,0)),"")</f>
        <v>0.81</v>
      </c>
      <c r="F879" s="88">
        <f t="shared" si="73"/>
        <v>0.14249999999999996</v>
      </c>
      <c r="G879" s="89" t="str">
        <f t="shared" si="74"/>
        <v/>
      </c>
      <c r="H879" s="96" t="str">
        <f t="shared" si="75"/>
        <v>Multi-Family</v>
      </c>
      <c r="I879" s="97" t="str">
        <f t="shared" si="76"/>
        <v>N</v>
      </c>
      <c r="J879" s="97" t="s">
        <v>386</v>
      </c>
      <c r="K879" s="97" t="s">
        <v>386</v>
      </c>
      <c r="L879" s="97" t="s">
        <v>386</v>
      </c>
      <c r="M879" s="98">
        <f t="shared" si="77"/>
        <v>0.14249999999999996</v>
      </c>
      <c r="N879" s="97"/>
    </row>
    <row r="880" spans="1:14">
      <c r="A880" t="s">
        <v>305</v>
      </c>
      <c r="B880" t="s">
        <v>316</v>
      </c>
      <c r="C880" t="s">
        <v>201</v>
      </c>
      <c r="D880" s="88">
        <f>IFERROR(IF(ISNUMBER(VLOOKUP($A880,PairList!$A$1:$C$104,2,0)),VLOOKUP($A880,PairList!$A$1:$C$104,2,0),INDEX('Feasibility Factor'!$D$5:$F$144,MATCH(VLOOKUP($A880,PairList!$A$1:$C$104,2,0),'Feasibility Factor'!$C$5:$C$144,0),MATCH($B880,'Feasibility Factor'!$D$3:$F$3,0))),"")</f>
        <v>0.75</v>
      </c>
      <c r="E880" s="88">
        <f>IFERROR(INDEX(ESShip!$C$2:$C$99,MATCH(VLOOKUP($A880,PairList!$A$1:$C$104,3,0),ESShip!$A$2:$A$99,0)),"")</f>
        <v>0.81</v>
      </c>
      <c r="F880" s="88">
        <f t="shared" si="73"/>
        <v>0.14249999999999996</v>
      </c>
      <c r="G880" s="89" t="str">
        <f t="shared" si="74"/>
        <v/>
      </c>
      <c r="H880" s="96" t="str">
        <f t="shared" si="75"/>
        <v>Manufactured Home</v>
      </c>
      <c r="I880" s="97" t="str">
        <f t="shared" si="76"/>
        <v>N</v>
      </c>
      <c r="J880" s="97" t="s">
        <v>386</v>
      </c>
      <c r="K880" s="97" t="s">
        <v>386</v>
      </c>
      <c r="L880" s="97" t="s">
        <v>386</v>
      </c>
      <c r="M880" s="98">
        <f t="shared" si="77"/>
        <v>0.14249999999999996</v>
      </c>
      <c r="N880" s="97"/>
    </row>
    <row r="881" spans="1:14">
      <c r="A881" t="s">
        <v>305</v>
      </c>
      <c r="B881" t="s">
        <v>88</v>
      </c>
      <c r="C881" t="s">
        <v>279</v>
      </c>
      <c r="D881" s="88">
        <f>IFERROR(IF(ISNUMBER(VLOOKUP($A881,PairList!$A$1:$C$104,2,0)),VLOOKUP($A881,PairList!$A$1:$C$104,2,0),INDEX('Feasibility Factor'!$D$5:$F$144,MATCH(VLOOKUP($A881,PairList!$A$1:$C$104,2,0),'Feasibility Factor'!$C$5:$C$144,0),MATCH($B881,'Feasibility Factor'!$D$3:$F$3,0))),"")</f>
        <v>0.75</v>
      </c>
      <c r="E881" s="88">
        <f>IFERROR(INDEX(ESShip!$C$2:$C$99,MATCH(VLOOKUP($A881,PairList!$A$1:$C$104,3,0),ESShip!$A$2:$A$99,0)),"")</f>
        <v>0.81</v>
      </c>
      <c r="F881" s="88">
        <f t="shared" si="73"/>
        <v>0.14249999999999996</v>
      </c>
      <c r="G881" s="89" t="str">
        <f t="shared" si="74"/>
        <v/>
      </c>
      <c r="H881" s="96" t="str">
        <f t="shared" si="75"/>
        <v>Single-Family</v>
      </c>
      <c r="I881" s="97" t="str">
        <f t="shared" si="76"/>
        <v>E</v>
      </c>
      <c r="J881" s="97" t="s">
        <v>386</v>
      </c>
      <c r="K881" s="97" t="s">
        <v>386</v>
      </c>
      <c r="L881" s="97" t="s">
        <v>386</v>
      </c>
      <c r="M881" s="98">
        <f t="shared" si="77"/>
        <v>0.14249999999999996</v>
      </c>
      <c r="N881" s="97"/>
    </row>
    <row r="882" spans="1:14">
      <c r="A882" t="s">
        <v>305</v>
      </c>
      <c r="B882" t="s">
        <v>199</v>
      </c>
      <c r="C882" t="s">
        <v>279</v>
      </c>
      <c r="D882" s="88">
        <f>IFERROR(IF(ISNUMBER(VLOOKUP($A882,PairList!$A$1:$C$104,2,0)),VLOOKUP($A882,PairList!$A$1:$C$104,2,0),INDEX('Feasibility Factor'!$D$5:$F$144,MATCH(VLOOKUP($A882,PairList!$A$1:$C$104,2,0),'Feasibility Factor'!$C$5:$C$144,0),MATCH($B882,'Feasibility Factor'!$D$3:$F$3,0))),"")</f>
        <v>0.75</v>
      </c>
      <c r="E882" s="88">
        <f>IFERROR(INDEX(ESShip!$C$2:$C$99,MATCH(VLOOKUP($A882,PairList!$A$1:$C$104,3,0),ESShip!$A$2:$A$99,0)),"")</f>
        <v>0.81</v>
      </c>
      <c r="F882" s="88">
        <f t="shared" si="73"/>
        <v>0.14249999999999996</v>
      </c>
      <c r="G882" s="89" t="str">
        <f t="shared" si="74"/>
        <v/>
      </c>
      <c r="H882" s="96" t="str">
        <f t="shared" si="75"/>
        <v>Multi-Family</v>
      </c>
      <c r="I882" s="97" t="str">
        <f t="shared" si="76"/>
        <v>E</v>
      </c>
      <c r="J882" s="97" t="s">
        <v>386</v>
      </c>
      <c r="K882" s="97" t="s">
        <v>386</v>
      </c>
      <c r="L882" s="97" t="s">
        <v>386</v>
      </c>
      <c r="M882" s="98">
        <f t="shared" si="77"/>
        <v>0.14249999999999996</v>
      </c>
      <c r="N882" s="97"/>
    </row>
    <row r="883" spans="1:14">
      <c r="A883" t="s">
        <v>305</v>
      </c>
      <c r="B883" t="s">
        <v>316</v>
      </c>
      <c r="C883" t="s">
        <v>279</v>
      </c>
      <c r="D883" s="88">
        <f>IFERROR(IF(ISNUMBER(VLOOKUP($A883,PairList!$A$1:$C$104,2,0)),VLOOKUP($A883,PairList!$A$1:$C$104,2,0),INDEX('Feasibility Factor'!$D$5:$F$144,MATCH(VLOOKUP($A883,PairList!$A$1:$C$104,2,0),'Feasibility Factor'!$C$5:$C$144,0),MATCH($B883,'Feasibility Factor'!$D$3:$F$3,0))),"")</f>
        <v>0.75</v>
      </c>
      <c r="E883" s="88">
        <f>IFERROR(INDEX(ESShip!$C$2:$C$99,MATCH(VLOOKUP($A883,PairList!$A$1:$C$104,3,0),ESShip!$A$2:$A$99,0)),"")</f>
        <v>0.81</v>
      </c>
      <c r="F883" s="88">
        <f t="shared" si="73"/>
        <v>0.14249999999999996</v>
      </c>
      <c r="G883" s="89" t="str">
        <f t="shared" si="74"/>
        <v/>
      </c>
      <c r="H883" s="96" t="str">
        <f t="shared" si="75"/>
        <v>Manufactured Home</v>
      </c>
      <c r="I883" s="97" t="str">
        <f t="shared" si="76"/>
        <v>E</v>
      </c>
      <c r="J883" s="97" t="s">
        <v>386</v>
      </c>
      <c r="K883" s="97" t="s">
        <v>386</v>
      </c>
      <c r="L883" s="97" t="s">
        <v>386</v>
      </c>
      <c r="M883" s="98">
        <f t="shared" si="77"/>
        <v>0.14249999999999996</v>
      </c>
      <c r="N883" s="97"/>
    </row>
    <row r="884" spans="1:14">
      <c r="A884" t="s">
        <v>305</v>
      </c>
      <c r="B884" t="s">
        <v>88</v>
      </c>
      <c r="C884" t="s">
        <v>201</v>
      </c>
      <c r="D884" s="88">
        <f>IFERROR(IF(ISNUMBER(VLOOKUP($A884,PairList!$A$1:$C$104,2,0)),VLOOKUP($A884,PairList!$A$1:$C$104,2,0),INDEX('Feasibility Factor'!$D$5:$F$144,MATCH(VLOOKUP($A884,PairList!$A$1:$C$104,2,0),'Feasibility Factor'!$C$5:$C$144,0),MATCH($B884,'Feasibility Factor'!$D$3:$F$3,0))),"")</f>
        <v>0.75</v>
      </c>
      <c r="E884" s="88">
        <f>IFERROR(INDEX(ESShip!$C$2:$C$99,MATCH(VLOOKUP($A884,PairList!$A$1:$C$104,3,0),ESShip!$A$2:$A$99,0)),"")</f>
        <v>0.81</v>
      </c>
      <c r="F884" s="88">
        <f t="shared" si="73"/>
        <v>0.14249999999999996</v>
      </c>
      <c r="G884" s="89" t="str">
        <f t="shared" si="74"/>
        <v/>
      </c>
      <c r="H884" s="96" t="str">
        <f t="shared" si="75"/>
        <v>Single-Family</v>
      </c>
      <c r="I884" s="97" t="str">
        <f t="shared" si="76"/>
        <v>N</v>
      </c>
      <c r="J884" s="97" t="s">
        <v>386</v>
      </c>
      <c r="K884" s="97" t="s">
        <v>386</v>
      </c>
      <c r="L884" s="97" t="s">
        <v>386</v>
      </c>
      <c r="M884" s="98">
        <f t="shared" si="77"/>
        <v>0.14249999999999996</v>
      </c>
      <c r="N884" s="97"/>
    </row>
    <row r="885" spans="1:14">
      <c r="A885" t="s">
        <v>305</v>
      </c>
      <c r="B885" t="s">
        <v>199</v>
      </c>
      <c r="C885" t="s">
        <v>201</v>
      </c>
      <c r="D885" s="88">
        <f>IFERROR(IF(ISNUMBER(VLOOKUP($A885,PairList!$A$1:$C$104,2,0)),VLOOKUP($A885,PairList!$A$1:$C$104,2,0),INDEX('Feasibility Factor'!$D$5:$F$144,MATCH(VLOOKUP($A885,PairList!$A$1:$C$104,2,0),'Feasibility Factor'!$C$5:$C$144,0),MATCH($B885,'Feasibility Factor'!$D$3:$F$3,0))),"")</f>
        <v>0.75</v>
      </c>
      <c r="E885" s="88">
        <f>IFERROR(INDEX(ESShip!$C$2:$C$99,MATCH(VLOOKUP($A885,PairList!$A$1:$C$104,3,0),ESShip!$A$2:$A$99,0)),"")</f>
        <v>0.81</v>
      </c>
      <c r="F885" s="88">
        <f t="shared" si="73"/>
        <v>0.14249999999999996</v>
      </c>
      <c r="G885" s="89" t="str">
        <f t="shared" si="74"/>
        <v/>
      </c>
      <c r="H885" s="96" t="str">
        <f t="shared" si="75"/>
        <v>Multi-Family</v>
      </c>
      <c r="I885" s="97" t="str">
        <f t="shared" si="76"/>
        <v>N</v>
      </c>
      <c r="J885" s="97" t="s">
        <v>386</v>
      </c>
      <c r="K885" s="97" t="s">
        <v>386</v>
      </c>
      <c r="L885" s="97" t="s">
        <v>386</v>
      </c>
      <c r="M885" s="98">
        <f t="shared" si="77"/>
        <v>0.14249999999999996</v>
      </c>
      <c r="N885" s="97"/>
    </row>
    <row r="886" spans="1:14">
      <c r="A886" t="s">
        <v>305</v>
      </c>
      <c r="B886" t="s">
        <v>316</v>
      </c>
      <c r="C886" t="s">
        <v>201</v>
      </c>
      <c r="D886" s="88">
        <f>IFERROR(IF(ISNUMBER(VLOOKUP($A886,PairList!$A$1:$C$104,2,0)),VLOOKUP($A886,PairList!$A$1:$C$104,2,0),INDEX('Feasibility Factor'!$D$5:$F$144,MATCH(VLOOKUP($A886,PairList!$A$1:$C$104,2,0),'Feasibility Factor'!$C$5:$C$144,0),MATCH($B886,'Feasibility Factor'!$D$3:$F$3,0))),"")</f>
        <v>0.75</v>
      </c>
      <c r="E886" s="88">
        <f>IFERROR(INDEX(ESShip!$C$2:$C$99,MATCH(VLOOKUP($A886,PairList!$A$1:$C$104,3,0),ESShip!$A$2:$A$99,0)),"")</f>
        <v>0.81</v>
      </c>
      <c r="F886" s="88">
        <f t="shared" si="73"/>
        <v>0.14249999999999996</v>
      </c>
      <c r="G886" s="89" t="str">
        <f t="shared" si="74"/>
        <v/>
      </c>
      <c r="H886" s="96" t="str">
        <f t="shared" si="75"/>
        <v>Manufactured Home</v>
      </c>
      <c r="I886" s="97" t="str">
        <f t="shared" si="76"/>
        <v>N</v>
      </c>
      <c r="J886" s="97" t="s">
        <v>386</v>
      </c>
      <c r="K886" s="97" t="s">
        <v>386</v>
      </c>
      <c r="L886" s="97" t="s">
        <v>386</v>
      </c>
      <c r="M886" s="98">
        <f t="shared" si="77"/>
        <v>0.14249999999999996</v>
      </c>
      <c r="N886" s="97"/>
    </row>
    <row r="887" spans="1:14">
      <c r="A887" t="s">
        <v>306</v>
      </c>
      <c r="B887" t="s">
        <v>88</v>
      </c>
      <c r="C887" t="s">
        <v>279</v>
      </c>
      <c r="D887" s="88">
        <f>IFERROR(IF(ISNUMBER(VLOOKUP($A887,PairList!$A$1:$C$104,2,0)),VLOOKUP($A887,PairList!$A$1:$C$104,2,0),INDEX('Feasibility Factor'!$D$5:$F$144,MATCH(VLOOKUP($A887,PairList!$A$1:$C$104,2,0),'Feasibility Factor'!$C$5:$C$144,0),MATCH($B887,'Feasibility Factor'!$D$3:$F$3,0))),"")</f>
        <v>0.75</v>
      </c>
      <c r="E887" s="88" t="str">
        <f>IFERROR(INDEX(ESShip!$C$2:$C$99,MATCH(VLOOKUP($A887,PairList!$A$1:$C$104,3,0),ESShip!$A$2:$A$99,0)),"")</f>
        <v/>
      </c>
      <c r="F887" s="88" t="str">
        <f t="shared" si="73"/>
        <v/>
      </c>
      <c r="G887" s="89" t="str">
        <f t="shared" si="74"/>
        <v>X</v>
      </c>
      <c r="H887" s="96" t="str">
        <f t="shared" si="75"/>
        <v>Single-Family</v>
      </c>
      <c r="I887" s="97" t="str">
        <f t="shared" si="76"/>
        <v>E</v>
      </c>
      <c r="J887" s="97">
        <v>0.75</v>
      </c>
      <c r="K887" s="97">
        <v>0.94</v>
      </c>
      <c r="L887" s="97">
        <v>4.500000000000004E-2</v>
      </c>
      <c r="M887" s="98">
        <f t="shared" si="77"/>
        <v>4.500000000000004E-2</v>
      </c>
      <c r="N887" s="97"/>
    </row>
    <row r="888" spans="1:14">
      <c r="A888" t="s">
        <v>306</v>
      </c>
      <c r="B888" t="s">
        <v>199</v>
      </c>
      <c r="C888" t="s">
        <v>279</v>
      </c>
      <c r="D888" s="88">
        <f>IFERROR(IF(ISNUMBER(VLOOKUP($A888,PairList!$A$1:$C$104,2,0)),VLOOKUP($A888,PairList!$A$1:$C$104,2,0),INDEX('Feasibility Factor'!$D$5:$F$144,MATCH(VLOOKUP($A888,PairList!$A$1:$C$104,2,0),'Feasibility Factor'!$C$5:$C$144,0),MATCH($B888,'Feasibility Factor'!$D$3:$F$3,0))),"")</f>
        <v>0.75</v>
      </c>
      <c r="E888" s="88" t="str">
        <f>IFERROR(INDEX(ESShip!$C$2:$C$99,MATCH(VLOOKUP($A888,PairList!$A$1:$C$104,3,0),ESShip!$A$2:$A$99,0)),"")</f>
        <v/>
      </c>
      <c r="F888" s="88" t="str">
        <f t="shared" si="73"/>
        <v/>
      </c>
      <c r="G888" s="89" t="str">
        <f t="shared" si="74"/>
        <v>X</v>
      </c>
      <c r="H888" s="96" t="str">
        <f t="shared" si="75"/>
        <v>Multi-Family</v>
      </c>
      <c r="I888" s="97" t="str">
        <f t="shared" si="76"/>
        <v>E</v>
      </c>
      <c r="J888" s="97">
        <v>0.75</v>
      </c>
      <c r="K888" s="97">
        <v>0.8</v>
      </c>
      <c r="L888" s="97">
        <v>0.14999999999999997</v>
      </c>
      <c r="M888" s="98">
        <f t="shared" si="77"/>
        <v>0.14999999999999997</v>
      </c>
      <c r="N888" s="97"/>
    </row>
    <row r="889" spans="1:14">
      <c r="A889" t="s">
        <v>306</v>
      </c>
      <c r="B889" t="s">
        <v>316</v>
      </c>
      <c r="C889" t="s">
        <v>279</v>
      </c>
      <c r="D889" s="88">
        <f>IFERROR(IF(ISNUMBER(VLOOKUP($A889,PairList!$A$1:$C$104,2,0)),VLOOKUP($A889,PairList!$A$1:$C$104,2,0),INDEX('Feasibility Factor'!$D$5:$F$144,MATCH(VLOOKUP($A889,PairList!$A$1:$C$104,2,0),'Feasibility Factor'!$C$5:$C$144,0),MATCH($B889,'Feasibility Factor'!$D$3:$F$3,0))),"")</f>
        <v>0.75</v>
      </c>
      <c r="E889" s="88" t="str">
        <f>IFERROR(INDEX(ESShip!$C$2:$C$99,MATCH(VLOOKUP($A889,PairList!$A$1:$C$104,3,0),ESShip!$A$2:$A$99,0)),"")</f>
        <v/>
      </c>
      <c r="F889" s="88" t="str">
        <f t="shared" si="73"/>
        <v/>
      </c>
      <c r="G889" s="89" t="str">
        <f t="shared" si="74"/>
        <v>X</v>
      </c>
      <c r="H889" s="96" t="str">
        <f t="shared" si="75"/>
        <v>Manufactured Home</v>
      </c>
      <c r="I889" s="97" t="str">
        <f t="shared" si="76"/>
        <v>E</v>
      </c>
      <c r="J889" s="97">
        <v>0.75</v>
      </c>
      <c r="K889" s="97">
        <v>0.91</v>
      </c>
      <c r="L889" s="97">
        <v>6.7499999999999977E-2</v>
      </c>
      <c r="M889" s="98">
        <f t="shared" si="77"/>
        <v>6.7499999999999977E-2</v>
      </c>
      <c r="N889" s="97"/>
    </row>
    <row r="890" spans="1:14">
      <c r="A890" t="s">
        <v>306</v>
      </c>
      <c r="B890" t="s">
        <v>88</v>
      </c>
      <c r="C890" t="s">
        <v>201</v>
      </c>
      <c r="D890" s="88">
        <f>IFERROR(IF(ISNUMBER(VLOOKUP($A890,PairList!$A$1:$C$104,2,0)),VLOOKUP($A890,PairList!$A$1:$C$104,2,0),INDEX('Feasibility Factor'!$D$5:$F$144,MATCH(VLOOKUP($A890,PairList!$A$1:$C$104,2,0),'Feasibility Factor'!$C$5:$C$144,0),MATCH($B890,'Feasibility Factor'!$D$3:$F$3,0))),"")</f>
        <v>0.75</v>
      </c>
      <c r="E890" s="88" t="str">
        <f>IFERROR(INDEX(ESShip!$C$2:$C$99,MATCH(VLOOKUP($A890,PairList!$A$1:$C$104,3,0),ESShip!$A$2:$A$99,0)),"")</f>
        <v/>
      </c>
      <c r="F890" s="88" t="str">
        <f t="shared" si="73"/>
        <v/>
      </c>
      <c r="G890" s="89" t="str">
        <f t="shared" si="74"/>
        <v>X</v>
      </c>
      <c r="H890" s="96" t="str">
        <f t="shared" si="75"/>
        <v>Single-Family</v>
      </c>
      <c r="I890" s="97" t="str">
        <f t="shared" si="76"/>
        <v>N</v>
      </c>
      <c r="J890" s="97">
        <v>0.75</v>
      </c>
      <c r="K890" s="97">
        <v>0.91</v>
      </c>
      <c r="L890" s="97">
        <v>6.7499999999999977E-2</v>
      </c>
      <c r="M890" s="98">
        <f t="shared" si="77"/>
        <v>6.7499999999999977E-2</v>
      </c>
      <c r="N890" s="97"/>
    </row>
    <row r="891" spans="1:14">
      <c r="A891" t="s">
        <v>306</v>
      </c>
      <c r="B891" t="s">
        <v>199</v>
      </c>
      <c r="C891" t="s">
        <v>201</v>
      </c>
      <c r="D891" s="88">
        <f>IFERROR(IF(ISNUMBER(VLOOKUP($A891,PairList!$A$1:$C$104,2,0)),VLOOKUP($A891,PairList!$A$1:$C$104,2,0),INDEX('Feasibility Factor'!$D$5:$F$144,MATCH(VLOOKUP($A891,PairList!$A$1:$C$104,2,0),'Feasibility Factor'!$C$5:$C$144,0),MATCH($B891,'Feasibility Factor'!$D$3:$F$3,0))),"")</f>
        <v>0.75</v>
      </c>
      <c r="E891" s="88" t="str">
        <f>IFERROR(INDEX(ESShip!$C$2:$C$99,MATCH(VLOOKUP($A891,PairList!$A$1:$C$104,3,0),ESShip!$A$2:$A$99,0)),"")</f>
        <v/>
      </c>
      <c r="F891" s="88" t="str">
        <f t="shared" si="73"/>
        <v/>
      </c>
      <c r="G891" s="89" t="str">
        <f t="shared" si="74"/>
        <v>X</v>
      </c>
      <c r="H891" s="96" t="str">
        <f t="shared" si="75"/>
        <v>Multi-Family</v>
      </c>
      <c r="I891" s="97" t="str">
        <f t="shared" si="76"/>
        <v>N</v>
      </c>
      <c r="J891" s="97">
        <v>0.75</v>
      </c>
      <c r="K891" s="97">
        <v>0.91</v>
      </c>
      <c r="L891" s="97">
        <v>6.7499999999999977E-2</v>
      </c>
      <c r="M891" s="98">
        <f t="shared" si="77"/>
        <v>6.7499999999999977E-2</v>
      </c>
      <c r="N891" s="97"/>
    </row>
    <row r="892" spans="1:14">
      <c r="A892" t="s">
        <v>306</v>
      </c>
      <c r="B892" t="s">
        <v>316</v>
      </c>
      <c r="C892" t="s">
        <v>201</v>
      </c>
      <c r="D892" s="88">
        <f>IFERROR(IF(ISNUMBER(VLOOKUP($A892,PairList!$A$1:$C$104,2,0)),VLOOKUP($A892,PairList!$A$1:$C$104,2,0),INDEX('Feasibility Factor'!$D$5:$F$144,MATCH(VLOOKUP($A892,PairList!$A$1:$C$104,2,0),'Feasibility Factor'!$C$5:$C$144,0),MATCH($B892,'Feasibility Factor'!$D$3:$F$3,0))),"")</f>
        <v>0.75</v>
      </c>
      <c r="E892" s="88" t="str">
        <f>IFERROR(INDEX(ESShip!$C$2:$C$99,MATCH(VLOOKUP($A892,PairList!$A$1:$C$104,3,0),ESShip!$A$2:$A$99,0)),"")</f>
        <v/>
      </c>
      <c r="F892" s="88" t="str">
        <f t="shared" si="73"/>
        <v/>
      </c>
      <c r="G892" s="89" t="str">
        <f t="shared" si="74"/>
        <v>X</v>
      </c>
      <c r="H892" s="96" t="str">
        <f t="shared" si="75"/>
        <v>Manufactured Home</v>
      </c>
      <c r="I892" s="97" t="str">
        <f t="shared" si="76"/>
        <v>N</v>
      </c>
      <c r="J892" s="97">
        <v>0.75</v>
      </c>
      <c r="K892" s="97">
        <v>0.91</v>
      </c>
      <c r="L892" s="97">
        <v>6.7499999999999977E-2</v>
      </c>
      <c r="M892" s="98">
        <f t="shared" si="77"/>
        <v>6.7499999999999977E-2</v>
      </c>
      <c r="N892" s="97"/>
    </row>
    <row r="893" spans="1:14">
      <c r="A893" t="s">
        <v>306</v>
      </c>
      <c r="B893" t="s">
        <v>88</v>
      </c>
      <c r="C893" t="s">
        <v>279</v>
      </c>
      <c r="D893" s="88">
        <f>IFERROR(IF(ISNUMBER(VLOOKUP($A893,PairList!$A$1:$C$104,2,0)),VLOOKUP($A893,PairList!$A$1:$C$104,2,0),INDEX('Feasibility Factor'!$D$5:$F$144,MATCH(VLOOKUP($A893,PairList!$A$1:$C$104,2,0),'Feasibility Factor'!$C$5:$C$144,0),MATCH($B893,'Feasibility Factor'!$D$3:$F$3,0))),"")</f>
        <v>0.75</v>
      </c>
      <c r="E893" s="88" t="str">
        <f>IFERROR(INDEX(ESShip!$C$2:$C$99,MATCH(VLOOKUP($A893,PairList!$A$1:$C$104,3,0),ESShip!$A$2:$A$99,0)),"")</f>
        <v/>
      </c>
      <c r="F893" s="88" t="str">
        <f t="shared" si="73"/>
        <v/>
      </c>
      <c r="G893" s="89" t="str">
        <f t="shared" si="74"/>
        <v>X</v>
      </c>
      <c r="H893" s="96" t="str">
        <f t="shared" si="75"/>
        <v>Single-Family</v>
      </c>
      <c r="I893" s="97" t="str">
        <f t="shared" si="76"/>
        <v>E</v>
      </c>
      <c r="J893" s="97">
        <v>0.75</v>
      </c>
      <c r="K893" s="97">
        <v>0.94</v>
      </c>
      <c r="L893" s="97">
        <v>4.500000000000004E-2</v>
      </c>
      <c r="M893" s="98">
        <f t="shared" si="77"/>
        <v>4.500000000000004E-2</v>
      </c>
      <c r="N893" s="97"/>
    </row>
    <row r="894" spans="1:14">
      <c r="A894" t="s">
        <v>306</v>
      </c>
      <c r="B894" t="s">
        <v>199</v>
      </c>
      <c r="C894" t="s">
        <v>279</v>
      </c>
      <c r="D894" s="88">
        <f>IFERROR(IF(ISNUMBER(VLOOKUP($A894,PairList!$A$1:$C$104,2,0)),VLOOKUP($A894,PairList!$A$1:$C$104,2,0),INDEX('Feasibility Factor'!$D$5:$F$144,MATCH(VLOOKUP($A894,PairList!$A$1:$C$104,2,0),'Feasibility Factor'!$C$5:$C$144,0),MATCH($B894,'Feasibility Factor'!$D$3:$F$3,0))),"")</f>
        <v>0.75</v>
      </c>
      <c r="E894" s="88" t="str">
        <f>IFERROR(INDEX(ESShip!$C$2:$C$99,MATCH(VLOOKUP($A894,PairList!$A$1:$C$104,3,0),ESShip!$A$2:$A$99,0)),"")</f>
        <v/>
      </c>
      <c r="F894" s="88" t="str">
        <f t="shared" si="73"/>
        <v/>
      </c>
      <c r="G894" s="89" t="str">
        <f t="shared" si="74"/>
        <v>X</v>
      </c>
      <c r="H894" s="96" t="str">
        <f t="shared" si="75"/>
        <v>Multi-Family</v>
      </c>
      <c r="I894" s="97" t="str">
        <f t="shared" si="76"/>
        <v>E</v>
      </c>
      <c r="J894" s="97">
        <v>0.75</v>
      </c>
      <c r="K894" s="97">
        <v>0.8</v>
      </c>
      <c r="L894" s="97">
        <v>0.14999999999999997</v>
      </c>
      <c r="M894" s="98">
        <f t="shared" si="77"/>
        <v>0.14999999999999997</v>
      </c>
      <c r="N894" s="97"/>
    </row>
    <row r="895" spans="1:14">
      <c r="A895" t="s">
        <v>306</v>
      </c>
      <c r="B895" t="s">
        <v>316</v>
      </c>
      <c r="C895" t="s">
        <v>279</v>
      </c>
      <c r="D895" s="88">
        <f>IFERROR(IF(ISNUMBER(VLOOKUP($A895,PairList!$A$1:$C$104,2,0)),VLOOKUP($A895,PairList!$A$1:$C$104,2,0),INDEX('Feasibility Factor'!$D$5:$F$144,MATCH(VLOOKUP($A895,PairList!$A$1:$C$104,2,0),'Feasibility Factor'!$C$5:$C$144,0),MATCH($B895,'Feasibility Factor'!$D$3:$F$3,0))),"")</f>
        <v>0.75</v>
      </c>
      <c r="E895" s="88" t="str">
        <f>IFERROR(INDEX(ESShip!$C$2:$C$99,MATCH(VLOOKUP($A895,PairList!$A$1:$C$104,3,0),ESShip!$A$2:$A$99,0)),"")</f>
        <v/>
      </c>
      <c r="F895" s="88" t="str">
        <f t="shared" si="73"/>
        <v/>
      </c>
      <c r="G895" s="89" t="str">
        <f t="shared" si="74"/>
        <v>X</v>
      </c>
      <c r="H895" s="96" t="str">
        <f t="shared" si="75"/>
        <v>Manufactured Home</v>
      </c>
      <c r="I895" s="97" t="str">
        <f t="shared" si="76"/>
        <v>E</v>
      </c>
      <c r="J895" s="97">
        <v>0.75</v>
      </c>
      <c r="K895" s="97">
        <v>0.91</v>
      </c>
      <c r="L895" s="97">
        <v>6.7499999999999977E-2</v>
      </c>
      <c r="M895" s="98">
        <f t="shared" si="77"/>
        <v>6.7499999999999977E-2</v>
      </c>
      <c r="N895" s="97"/>
    </row>
    <row r="896" spans="1:14">
      <c r="A896" t="s">
        <v>306</v>
      </c>
      <c r="B896" t="s">
        <v>88</v>
      </c>
      <c r="C896" t="s">
        <v>201</v>
      </c>
      <c r="D896" s="88">
        <f>IFERROR(IF(ISNUMBER(VLOOKUP($A896,PairList!$A$1:$C$104,2,0)),VLOOKUP($A896,PairList!$A$1:$C$104,2,0),INDEX('Feasibility Factor'!$D$5:$F$144,MATCH(VLOOKUP($A896,PairList!$A$1:$C$104,2,0),'Feasibility Factor'!$C$5:$C$144,0),MATCH($B896,'Feasibility Factor'!$D$3:$F$3,0))),"")</f>
        <v>0.75</v>
      </c>
      <c r="E896" s="88" t="str">
        <f>IFERROR(INDEX(ESShip!$C$2:$C$99,MATCH(VLOOKUP($A896,PairList!$A$1:$C$104,3,0),ESShip!$A$2:$A$99,0)),"")</f>
        <v/>
      </c>
      <c r="F896" s="88" t="str">
        <f t="shared" si="73"/>
        <v/>
      </c>
      <c r="G896" s="89" t="str">
        <f t="shared" si="74"/>
        <v>X</v>
      </c>
      <c r="H896" s="96" t="str">
        <f t="shared" si="75"/>
        <v>Single-Family</v>
      </c>
      <c r="I896" s="97" t="str">
        <f t="shared" si="76"/>
        <v>N</v>
      </c>
      <c r="J896" s="97">
        <v>0.75</v>
      </c>
      <c r="K896" s="97">
        <v>0.91</v>
      </c>
      <c r="L896" s="97">
        <v>6.7499999999999977E-2</v>
      </c>
      <c r="M896" s="98">
        <f t="shared" si="77"/>
        <v>6.7499999999999977E-2</v>
      </c>
      <c r="N896" s="97"/>
    </row>
    <row r="897" spans="1:14">
      <c r="A897" t="s">
        <v>306</v>
      </c>
      <c r="B897" t="s">
        <v>199</v>
      </c>
      <c r="C897" t="s">
        <v>201</v>
      </c>
      <c r="D897" s="88">
        <f>IFERROR(IF(ISNUMBER(VLOOKUP($A897,PairList!$A$1:$C$104,2,0)),VLOOKUP($A897,PairList!$A$1:$C$104,2,0),INDEX('Feasibility Factor'!$D$5:$F$144,MATCH(VLOOKUP($A897,PairList!$A$1:$C$104,2,0),'Feasibility Factor'!$C$5:$C$144,0),MATCH($B897,'Feasibility Factor'!$D$3:$F$3,0))),"")</f>
        <v>0.75</v>
      </c>
      <c r="E897" s="88" t="str">
        <f>IFERROR(INDEX(ESShip!$C$2:$C$99,MATCH(VLOOKUP($A897,PairList!$A$1:$C$104,3,0),ESShip!$A$2:$A$99,0)),"")</f>
        <v/>
      </c>
      <c r="F897" s="88" t="str">
        <f t="shared" si="73"/>
        <v/>
      </c>
      <c r="G897" s="89" t="str">
        <f t="shared" si="74"/>
        <v>X</v>
      </c>
      <c r="H897" s="96" t="str">
        <f t="shared" si="75"/>
        <v>Multi-Family</v>
      </c>
      <c r="I897" s="97" t="str">
        <f t="shared" si="76"/>
        <v>N</v>
      </c>
      <c r="J897" s="97">
        <v>0.75</v>
      </c>
      <c r="K897" s="97">
        <v>0.91</v>
      </c>
      <c r="L897" s="97">
        <v>6.7499999999999977E-2</v>
      </c>
      <c r="M897" s="98">
        <f t="shared" si="77"/>
        <v>6.7499999999999977E-2</v>
      </c>
      <c r="N897" s="97"/>
    </row>
    <row r="898" spans="1:14">
      <c r="A898" t="s">
        <v>306</v>
      </c>
      <c r="B898" t="s">
        <v>316</v>
      </c>
      <c r="C898" t="s">
        <v>201</v>
      </c>
      <c r="D898" s="88">
        <f>IFERROR(IF(ISNUMBER(VLOOKUP($A898,PairList!$A$1:$C$104,2,0)),VLOOKUP($A898,PairList!$A$1:$C$104,2,0),INDEX('Feasibility Factor'!$D$5:$F$144,MATCH(VLOOKUP($A898,PairList!$A$1:$C$104,2,0),'Feasibility Factor'!$C$5:$C$144,0),MATCH($B898,'Feasibility Factor'!$D$3:$F$3,0))),"")</f>
        <v>0.75</v>
      </c>
      <c r="E898" s="88" t="str">
        <f>IFERROR(INDEX(ESShip!$C$2:$C$99,MATCH(VLOOKUP($A898,PairList!$A$1:$C$104,3,0),ESShip!$A$2:$A$99,0)),"")</f>
        <v/>
      </c>
      <c r="F898" s="88" t="str">
        <f t="shared" si="73"/>
        <v/>
      </c>
      <c r="G898" s="89" t="str">
        <f t="shared" si="74"/>
        <v>X</v>
      </c>
      <c r="H898" s="96" t="str">
        <f t="shared" si="75"/>
        <v>Manufactured Home</v>
      </c>
      <c r="I898" s="97" t="str">
        <f t="shared" si="76"/>
        <v>N</v>
      </c>
      <c r="J898" s="97">
        <v>0.75</v>
      </c>
      <c r="K898" s="97">
        <v>0.91</v>
      </c>
      <c r="L898" s="97">
        <v>6.7499999999999977E-2</v>
      </c>
      <c r="M898" s="98">
        <f t="shared" si="77"/>
        <v>6.7499999999999977E-2</v>
      </c>
      <c r="N898" s="97"/>
    </row>
    <row r="899" spans="1:14">
      <c r="A899" t="s">
        <v>307</v>
      </c>
      <c r="B899" t="s">
        <v>88</v>
      </c>
      <c r="C899" t="s">
        <v>279</v>
      </c>
      <c r="D899" s="88">
        <f>IFERROR(IF(ISNUMBER(VLOOKUP($A899,PairList!$A$1:$C$104,2,0)),VLOOKUP($A899,PairList!$A$1:$C$104,2,0),INDEX('Feasibility Factor'!$D$5:$F$144,MATCH(VLOOKUP($A899,PairList!$A$1:$C$104,2,0),'Feasibility Factor'!$C$5:$C$144,0),MATCH($B899,'Feasibility Factor'!$D$3:$F$3,0))),"")</f>
        <v>1</v>
      </c>
      <c r="E899" s="88" t="str">
        <f>IFERROR(INDEX(ESShip!$C$2:$C$99,MATCH(VLOOKUP($A899,PairList!$A$1:$C$104,3,0),ESShip!$A$2:$A$99,0)),"")</f>
        <v/>
      </c>
      <c r="F899" s="88" t="str">
        <f t="shared" ref="F899:F922" si="78">IFERROR($D899*(1-$E899),"")</f>
        <v/>
      </c>
      <c r="G899" s="89" t="str">
        <f t="shared" ref="G899:G922" si="79">IF($A899&lt;&gt;"",IF($F899="","X",""),"")</f>
        <v>X</v>
      </c>
      <c r="H899" s="96" t="str">
        <f t="shared" ref="H899:H922" si="80">IF($B899="Single Family","Single-Family",$B899)</f>
        <v>Single-Family</v>
      </c>
      <c r="I899" s="97" t="str">
        <f t="shared" ref="I899:I922" si="81">IF(LEFT($C899,1)="T","B",LEFT($C899,1))</f>
        <v>E</v>
      </c>
      <c r="J899" s="97">
        <v>1</v>
      </c>
      <c r="K899" s="97">
        <v>0.80500000000000005</v>
      </c>
      <c r="L899" s="97">
        <v>0.19499999999999995</v>
      </c>
      <c r="M899" s="98">
        <f t="shared" si="77"/>
        <v>0.19499999999999995</v>
      </c>
      <c r="N899" s="97"/>
    </row>
    <row r="900" spans="1:14">
      <c r="A900" t="s">
        <v>307</v>
      </c>
      <c r="B900" t="s">
        <v>199</v>
      </c>
      <c r="C900" t="s">
        <v>279</v>
      </c>
      <c r="D900" s="88">
        <f>IFERROR(IF(ISNUMBER(VLOOKUP($A900,PairList!$A$1:$C$104,2,0)),VLOOKUP($A900,PairList!$A$1:$C$104,2,0),INDEX('Feasibility Factor'!$D$5:$F$144,MATCH(VLOOKUP($A900,PairList!$A$1:$C$104,2,0),'Feasibility Factor'!$C$5:$C$144,0),MATCH($B900,'Feasibility Factor'!$D$3:$F$3,0))),"")</f>
        <v>1</v>
      </c>
      <c r="E900" s="88" t="str">
        <f>IFERROR(INDEX(ESShip!$C$2:$C$99,MATCH(VLOOKUP($A900,PairList!$A$1:$C$104,3,0),ESShip!$A$2:$A$99,0)),"")</f>
        <v/>
      </c>
      <c r="F900" s="88" t="str">
        <f t="shared" si="78"/>
        <v/>
      </c>
      <c r="G900" s="89" t="str">
        <f t="shared" si="79"/>
        <v>X</v>
      </c>
      <c r="H900" s="96" t="str">
        <f t="shared" si="80"/>
        <v>Multi-Family</v>
      </c>
      <c r="I900" s="97" t="str">
        <f t="shared" si="81"/>
        <v>E</v>
      </c>
      <c r="J900" s="97">
        <v>1</v>
      </c>
      <c r="K900" s="97">
        <v>0.7</v>
      </c>
      <c r="L900" s="97">
        <v>0.30000000000000004</v>
      </c>
      <c r="M900" s="98">
        <f t="shared" si="77"/>
        <v>0.30000000000000004</v>
      </c>
      <c r="N900" s="97"/>
    </row>
    <row r="901" spans="1:14">
      <c r="A901" t="s">
        <v>307</v>
      </c>
      <c r="B901" t="s">
        <v>316</v>
      </c>
      <c r="C901" t="s">
        <v>279</v>
      </c>
      <c r="D901" s="88">
        <f>IFERROR(IF(ISNUMBER(VLOOKUP($A901,PairList!$A$1:$C$104,2,0)),VLOOKUP($A901,PairList!$A$1:$C$104,2,0),INDEX('Feasibility Factor'!$D$5:$F$144,MATCH(VLOOKUP($A901,PairList!$A$1:$C$104,2,0),'Feasibility Factor'!$C$5:$C$144,0),MATCH($B901,'Feasibility Factor'!$D$3:$F$3,0))),"")</f>
        <v>1</v>
      </c>
      <c r="E901" s="88" t="str">
        <f>IFERROR(INDEX(ESShip!$C$2:$C$99,MATCH(VLOOKUP($A901,PairList!$A$1:$C$104,3,0),ESShip!$A$2:$A$99,0)),"")</f>
        <v/>
      </c>
      <c r="F901" s="88" t="str">
        <f t="shared" si="78"/>
        <v/>
      </c>
      <c r="G901" s="89" t="str">
        <f t="shared" si="79"/>
        <v>X</v>
      </c>
      <c r="H901" s="96" t="str">
        <f t="shared" si="80"/>
        <v>Manufactured Home</v>
      </c>
      <c r="I901" s="97" t="str">
        <f t="shared" si="81"/>
        <v>E</v>
      </c>
      <c r="J901" s="97">
        <v>1</v>
      </c>
      <c r="K901" s="97">
        <v>0.7</v>
      </c>
      <c r="L901" s="97">
        <v>0.30000000000000004</v>
      </c>
      <c r="M901" s="98">
        <f t="shared" si="77"/>
        <v>0.30000000000000004</v>
      </c>
      <c r="N901" s="97"/>
    </row>
    <row r="902" spans="1:14">
      <c r="A902" t="s">
        <v>307</v>
      </c>
      <c r="B902" t="s">
        <v>88</v>
      </c>
      <c r="C902" t="s">
        <v>201</v>
      </c>
      <c r="D902" s="88">
        <f>IFERROR(IF(ISNUMBER(VLOOKUP($A902,PairList!$A$1:$C$104,2,0)),VLOOKUP($A902,PairList!$A$1:$C$104,2,0),INDEX('Feasibility Factor'!$D$5:$F$144,MATCH(VLOOKUP($A902,PairList!$A$1:$C$104,2,0),'Feasibility Factor'!$C$5:$C$144,0),MATCH($B902,'Feasibility Factor'!$D$3:$F$3,0))),"")</f>
        <v>1</v>
      </c>
      <c r="E902" s="88" t="str">
        <f>IFERROR(INDEX(ESShip!$C$2:$C$99,MATCH(VLOOKUP($A902,PairList!$A$1:$C$104,3,0),ESShip!$A$2:$A$99,0)),"")</f>
        <v/>
      </c>
      <c r="F902" s="88" t="str">
        <f t="shared" si="78"/>
        <v/>
      </c>
      <c r="G902" s="89" t="str">
        <f t="shared" si="79"/>
        <v>X</v>
      </c>
      <c r="H902" s="96" t="str">
        <f t="shared" si="80"/>
        <v>Single-Family</v>
      </c>
      <c r="I902" s="97" t="str">
        <f t="shared" si="81"/>
        <v>N</v>
      </c>
      <c r="J902" s="97">
        <v>1</v>
      </c>
      <c r="K902" s="97">
        <v>0.80500000000000005</v>
      </c>
      <c r="L902" s="97">
        <v>0.19499999999999995</v>
      </c>
      <c r="M902" s="98">
        <f t="shared" si="77"/>
        <v>0.19499999999999995</v>
      </c>
      <c r="N902" s="97"/>
    </row>
    <row r="903" spans="1:14">
      <c r="A903" t="s">
        <v>307</v>
      </c>
      <c r="B903" t="s">
        <v>199</v>
      </c>
      <c r="C903" t="s">
        <v>201</v>
      </c>
      <c r="D903" s="88">
        <f>IFERROR(IF(ISNUMBER(VLOOKUP($A903,PairList!$A$1:$C$104,2,0)),VLOOKUP($A903,PairList!$A$1:$C$104,2,0),INDEX('Feasibility Factor'!$D$5:$F$144,MATCH(VLOOKUP($A903,PairList!$A$1:$C$104,2,0),'Feasibility Factor'!$C$5:$C$144,0),MATCH($B903,'Feasibility Factor'!$D$3:$F$3,0))),"")</f>
        <v>1</v>
      </c>
      <c r="E903" s="88" t="str">
        <f>IFERROR(INDEX(ESShip!$C$2:$C$99,MATCH(VLOOKUP($A903,PairList!$A$1:$C$104,3,0),ESShip!$A$2:$A$99,0)),"")</f>
        <v/>
      </c>
      <c r="F903" s="88" t="str">
        <f t="shared" si="78"/>
        <v/>
      </c>
      <c r="G903" s="89" t="str">
        <f t="shared" si="79"/>
        <v>X</v>
      </c>
      <c r="H903" s="96" t="str">
        <f t="shared" si="80"/>
        <v>Multi-Family</v>
      </c>
      <c r="I903" s="97" t="str">
        <f t="shared" si="81"/>
        <v>N</v>
      </c>
      <c r="J903" s="97">
        <v>1</v>
      </c>
      <c r="K903" s="97">
        <v>0.7</v>
      </c>
      <c r="L903" s="97">
        <v>0.30000000000000004</v>
      </c>
      <c r="M903" s="98">
        <f t="shared" si="77"/>
        <v>0.30000000000000004</v>
      </c>
      <c r="N903" s="97"/>
    </row>
    <row r="904" spans="1:14">
      <c r="A904" t="s">
        <v>307</v>
      </c>
      <c r="B904" t="s">
        <v>316</v>
      </c>
      <c r="C904" t="s">
        <v>201</v>
      </c>
      <c r="D904" s="88">
        <f>IFERROR(IF(ISNUMBER(VLOOKUP($A904,PairList!$A$1:$C$104,2,0)),VLOOKUP($A904,PairList!$A$1:$C$104,2,0),INDEX('Feasibility Factor'!$D$5:$F$144,MATCH(VLOOKUP($A904,PairList!$A$1:$C$104,2,0),'Feasibility Factor'!$C$5:$C$144,0),MATCH($B904,'Feasibility Factor'!$D$3:$F$3,0))),"")</f>
        <v>1</v>
      </c>
      <c r="E904" s="88" t="str">
        <f>IFERROR(INDEX(ESShip!$C$2:$C$99,MATCH(VLOOKUP($A904,PairList!$A$1:$C$104,3,0),ESShip!$A$2:$A$99,0)),"")</f>
        <v/>
      </c>
      <c r="F904" s="88" t="str">
        <f t="shared" si="78"/>
        <v/>
      </c>
      <c r="G904" s="89" t="str">
        <f t="shared" si="79"/>
        <v>X</v>
      </c>
      <c r="H904" s="96" t="str">
        <f t="shared" si="80"/>
        <v>Manufactured Home</v>
      </c>
      <c r="I904" s="97" t="str">
        <f t="shared" si="81"/>
        <v>N</v>
      </c>
      <c r="J904" s="97">
        <v>1</v>
      </c>
      <c r="K904" s="97">
        <v>0.7</v>
      </c>
      <c r="L904" s="97">
        <v>0.30000000000000004</v>
      </c>
      <c r="M904" s="98">
        <f t="shared" si="77"/>
        <v>0.30000000000000004</v>
      </c>
      <c r="N904" s="97"/>
    </row>
    <row r="905" spans="1:14">
      <c r="A905" t="s">
        <v>308</v>
      </c>
      <c r="B905" t="s">
        <v>88</v>
      </c>
      <c r="C905" t="s">
        <v>279</v>
      </c>
      <c r="D905" s="88">
        <f>IFERROR(IF(ISNUMBER(VLOOKUP($A905,PairList!$A$1:$C$104,2,0)),VLOOKUP($A905,PairList!$A$1:$C$104,2,0),INDEX('Feasibility Factor'!$D$5:$F$144,MATCH(VLOOKUP($A905,PairList!$A$1:$C$104,2,0),'Feasibility Factor'!$C$5:$C$144,0),MATCH($B905,'Feasibility Factor'!$D$3:$F$3,0))),"")</f>
        <v>0.75</v>
      </c>
      <c r="E905" s="88" t="str">
        <f>IFERROR(INDEX(ESShip!$C$2:$C$99,MATCH(VLOOKUP($A905,PairList!$A$1:$C$104,3,0),ESShip!$A$2:$A$99,0)),"")</f>
        <v/>
      </c>
      <c r="F905" s="88" t="str">
        <f t="shared" si="78"/>
        <v/>
      </c>
      <c r="G905" s="89" t="str">
        <f t="shared" si="79"/>
        <v>X</v>
      </c>
      <c r="H905" s="96" t="str">
        <f t="shared" si="80"/>
        <v>Single-Family</v>
      </c>
      <c r="I905" s="97" t="str">
        <f t="shared" si="81"/>
        <v>E</v>
      </c>
      <c r="J905" s="97">
        <v>0.75</v>
      </c>
      <c r="K905" s="97">
        <v>0.9748</v>
      </c>
      <c r="L905" s="97">
        <v>1.89E-2</v>
      </c>
      <c r="M905" s="98">
        <f t="shared" si="77"/>
        <v>1.89E-2</v>
      </c>
      <c r="N905" s="97"/>
    </row>
    <row r="906" spans="1:14">
      <c r="A906" t="s">
        <v>308</v>
      </c>
      <c r="B906" t="s">
        <v>199</v>
      </c>
      <c r="C906" t="s">
        <v>279</v>
      </c>
      <c r="D906" s="88">
        <f>IFERROR(IF(ISNUMBER(VLOOKUP($A906,PairList!$A$1:$C$104,2,0)),VLOOKUP($A906,PairList!$A$1:$C$104,2,0),INDEX('Feasibility Factor'!$D$5:$F$144,MATCH(VLOOKUP($A906,PairList!$A$1:$C$104,2,0),'Feasibility Factor'!$C$5:$C$144,0),MATCH($B906,'Feasibility Factor'!$D$3:$F$3,0))),"")</f>
        <v>0.75</v>
      </c>
      <c r="E906" s="88" t="str">
        <f>IFERROR(INDEX(ESShip!$C$2:$C$99,MATCH(VLOOKUP($A906,PairList!$A$1:$C$104,3,0),ESShip!$A$2:$A$99,0)),"")</f>
        <v/>
      </c>
      <c r="F906" s="88" t="str">
        <f t="shared" si="78"/>
        <v/>
      </c>
      <c r="G906" s="89" t="str">
        <f t="shared" si="79"/>
        <v>X</v>
      </c>
      <c r="H906" s="96" t="str">
        <f t="shared" si="80"/>
        <v>Multi-Family</v>
      </c>
      <c r="I906" s="97" t="str">
        <f t="shared" si="81"/>
        <v>E</v>
      </c>
      <c r="J906" s="94">
        <v>0</v>
      </c>
      <c r="K906" s="97">
        <v>0.1</v>
      </c>
      <c r="L906" s="97">
        <v>0</v>
      </c>
      <c r="M906" s="98">
        <f t="shared" si="77"/>
        <v>0</v>
      </c>
      <c r="N906" s="97"/>
    </row>
    <row r="907" spans="1:14">
      <c r="A907" t="s">
        <v>308</v>
      </c>
      <c r="B907" t="s">
        <v>316</v>
      </c>
      <c r="C907" t="s">
        <v>279</v>
      </c>
      <c r="D907" s="88">
        <f>IFERROR(IF(ISNUMBER(VLOOKUP($A907,PairList!$A$1:$C$104,2,0)),VLOOKUP($A907,PairList!$A$1:$C$104,2,0),INDEX('Feasibility Factor'!$D$5:$F$144,MATCH(VLOOKUP($A907,PairList!$A$1:$C$104,2,0),'Feasibility Factor'!$C$5:$C$144,0),MATCH($B907,'Feasibility Factor'!$D$3:$F$3,0))),"")</f>
        <v>0.75</v>
      </c>
      <c r="E907" s="88" t="str">
        <f>IFERROR(INDEX(ESShip!$C$2:$C$99,MATCH(VLOOKUP($A907,PairList!$A$1:$C$104,3,0),ESShip!$A$2:$A$99,0)),"")</f>
        <v/>
      </c>
      <c r="F907" s="88" t="str">
        <f t="shared" si="78"/>
        <v/>
      </c>
      <c r="G907" s="89" t="str">
        <f t="shared" si="79"/>
        <v>X</v>
      </c>
      <c r="H907" s="96" t="str">
        <f t="shared" si="80"/>
        <v>Manufactured Home</v>
      </c>
      <c r="I907" s="97" t="str">
        <f t="shared" si="81"/>
        <v>E</v>
      </c>
      <c r="J907" s="94">
        <v>0</v>
      </c>
      <c r="K907" s="97">
        <v>0.1</v>
      </c>
      <c r="L907" s="97">
        <v>0</v>
      </c>
      <c r="M907" s="98">
        <f t="shared" si="77"/>
        <v>0</v>
      </c>
      <c r="N907" s="97"/>
    </row>
    <row r="908" spans="1:14">
      <c r="A908" t="s">
        <v>308</v>
      </c>
      <c r="B908" t="s">
        <v>88</v>
      </c>
      <c r="C908" t="s">
        <v>201</v>
      </c>
      <c r="D908" s="88">
        <f>IFERROR(IF(ISNUMBER(VLOOKUP($A908,PairList!$A$1:$C$104,2,0)),VLOOKUP($A908,PairList!$A$1:$C$104,2,0),INDEX('Feasibility Factor'!$D$5:$F$144,MATCH(VLOOKUP($A908,PairList!$A$1:$C$104,2,0),'Feasibility Factor'!$C$5:$C$144,0),MATCH($B908,'Feasibility Factor'!$D$3:$F$3,0))),"")</f>
        <v>0.75</v>
      </c>
      <c r="E908" s="88" t="str">
        <f>IFERROR(INDEX(ESShip!$C$2:$C$99,MATCH(VLOOKUP($A908,PairList!$A$1:$C$104,3,0),ESShip!$A$2:$A$99,0)),"")</f>
        <v/>
      </c>
      <c r="F908" s="88" t="str">
        <f t="shared" si="78"/>
        <v/>
      </c>
      <c r="G908" s="89" t="str">
        <f t="shared" si="79"/>
        <v>X</v>
      </c>
      <c r="H908" s="96" t="str">
        <f t="shared" si="80"/>
        <v>Single-Family</v>
      </c>
      <c r="I908" s="97" t="str">
        <f t="shared" si="81"/>
        <v>N</v>
      </c>
      <c r="J908" s="97">
        <v>0.75</v>
      </c>
      <c r="K908" s="97">
        <v>0.874</v>
      </c>
      <c r="L908" s="97">
        <v>9.4500000000000001E-2</v>
      </c>
      <c r="M908" s="98">
        <f t="shared" si="77"/>
        <v>9.4500000000000001E-2</v>
      </c>
      <c r="N908" s="97"/>
    </row>
    <row r="909" spans="1:14">
      <c r="A909" t="s">
        <v>308</v>
      </c>
      <c r="B909" t="s">
        <v>199</v>
      </c>
      <c r="C909" t="s">
        <v>201</v>
      </c>
      <c r="D909" s="88">
        <f>IFERROR(IF(ISNUMBER(VLOOKUP($A909,PairList!$A$1:$C$104,2,0)),VLOOKUP($A909,PairList!$A$1:$C$104,2,0),INDEX('Feasibility Factor'!$D$5:$F$144,MATCH(VLOOKUP($A909,PairList!$A$1:$C$104,2,0),'Feasibility Factor'!$C$5:$C$144,0),MATCH($B909,'Feasibility Factor'!$D$3:$F$3,0))),"")</f>
        <v>0.75</v>
      </c>
      <c r="E909" s="88" t="str">
        <f>IFERROR(INDEX(ESShip!$C$2:$C$99,MATCH(VLOOKUP($A909,PairList!$A$1:$C$104,3,0),ESShip!$A$2:$A$99,0)),"")</f>
        <v/>
      </c>
      <c r="F909" s="88" t="str">
        <f t="shared" si="78"/>
        <v/>
      </c>
      <c r="G909" s="89" t="str">
        <f t="shared" si="79"/>
        <v>X</v>
      </c>
      <c r="H909" s="96" t="str">
        <f t="shared" si="80"/>
        <v>Multi-Family</v>
      </c>
      <c r="I909" s="97" t="str">
        <f t="shared" si="81"/>
        <v>N</v>
      </c>
      <c r="J909" s="94">
        <v>0</v>
      </c>
      <c r="K909" s="97">
        <v>0.1</v>
      </c>
      <c r="L909" s="97">
        <v>0</v>
      </c>
      <c r="M909" s="98">
        <f t="shared" si="77"/>
        <v>0</v>
      </c>
      <c r="N909" s="97"/>
    </row>
    <row r="910" spans="1:14">
      <c r="A910" t="s">
        <v>308</v>
      </c>
      <c r="B910" t="s">
        <v>316</v>
      </c>
      <c r="C910" t="s">
        <v>201</v>
      </c>
      <c r="D910" s="88">
        <f>IFERROR(IF(ISNUMBER(VLOOKUP($A910,PairList!$A$1:$C$104,2,0)),VLOOKUP($A910,PairList!$A$1:$C$104,2,0),INDEX('Feasibility Factor'!$D$5:$F$144,MATCH(VLOOKUP($A910,PairList!$A$1:$C$104,2,0),'Feasibility Factor'!$C$5:$C$144,0),MATCH($B910,'Feasibility Factor'!$D$3:$F$3,0))),"")</f>
        <v>0.75</v>
      </c>
      <c r="E910" s="88" t="str">
        <f>IFERROR(INDEX(ESShip!$C$2:$C$99,MATCH(VLOOKUP($A910,PairList!$A$1:$C$104,3,0),ESShip!$A$2:$A$99,0)),"")</f>
        <v/>
      </c>
      <c r="F910" s="88" t="str">
        <f t="shared" si="78"/>
        <v/>
      </c>
      <c r="G910" s="89" t="str">
        <f t="shared" si="79"/>
        <v>X</v>
      </c>
      <c r="H910" s="96" t="str">
        <f t="shared" si="80"/>
        <v>Manufactured Home</v>
      </c>
      <c r="I910" s="97" t="str">
        <f t="shared" si="81"/>
        <v>N</v>
      </c>
      <c r="J910" s="94">
        <v>0</v>
      </c>
      <c r="K910" s="97">
        <v>0.1</v>
      </c>
      <c r="L910" s="97">
        <v>0</v>
      </c>
      <c r="M910" s="98">
        <f t="shared" si="77"/>
        <v>0</v>
      </c>
      <c r="N910" s="97"/>
    </row>
    <row r="911" spans="1:14">
      <c r="A911" t="s">
        <v>309</v>
      </c>
      <c r="B911" t="s">
        <v>88</v>
      </c>
      <c r="C911" t="s">
        <v>279</v>
      </c>
      <c r="D911" s="88">
        <f>IFERROR(IF(ISNUMBER(VLOOKUP($A911,PairList!$A$1:$C$104,2,0)),VLOOKUP($A911,PairList!$A$1:$C$104,2,0),INDEX('Feasibility Factor'!$D$5:$F$144,MATCH(VLOOKUP($A911,PairList!$A$1:$C$104,2,0),'Feasibility Factor'!$C$5:$C$144,0),MATCH($B911,'Feasibility Factor'!$D$3:$F$3,0))),"")</f>
        <v>1</v>
      </c>
      <c r="E911" s="88" t="str">
        <f>IFERROR(INDEX(ESShip!$C$2:$C$99,MATCH(VLOOKUP($A911,PairList!$A$1:$C$104,3,0),ESShip!$A$2:$A$99,0)),"")</f>
        <v/>
      </c>
      <c r="F911" s="88" t="str">
        <f t="shared" si="78"/>
        <v/>
      </c>
      <c r="G911" s="89" t="str">
        <f t="shared" si="79"/>
        <v>X</v>
      </c>
      <c r="H911" s="96" t="str">
        <f t="shared" si="80"/>
        <v>Single-Family</v>
      </c>
      <c r="I911" s="97" t="str">
        <f t="shared" si="81"/>
        <v>E</v>
      </c>
      <c r="J911" s="97">
        <v>1</v>
      </c>
      <c r="K911" s="97">
        <v>0.96940000000000004</v>
      </c>
      <c r="L911" s="97">
        <v>3.0599999999999961E-2</v>
      </c>
      <c r="M911" s="98">
        <f t="shared" si="77"/>
        <v>3.0599999999999961E-2</v>
      </c>
      <c r="N911" s="97"/>
    </row>
    <row r="912" spans="1:14">
      <c r="A912" t="s">
        <v>309</v>
      </c>
      <c r="B912" t="s">
        <v>199</v>
      </c>
      <c r="C912" t="s">
        <v>279</v>
      </c>
      <c r="D912" s="88">
        <f>IFERROR(IF(ISNUMBER(VLOOKUP($A912,PairList!$A$1:$C$104,2,0)),VLOOKUP($A912,PairList!$A$1:$C$104,2,0),INDEX('Feasibility Factor'!$D$5:$F$144,MATCH(VLOOKUP($A912,PairList!$A$1:$C$104,2,0),'Feasibility Factor'!$C$5:$C$144,0),MATCH($B912,'Feasibility Factor'!$D$3:$F$3,0))),"")</f>
        <v>1</v>
      </c>
      <c r="E912" s="88" t="str">
        <f>IFERROR(INDEX(ESShip!$C$2:$C$99,MATCH(VLOOKUP($A912,PairList!$A$1:$C$104,3,0),ESShip!$A$2:$A$99,0)),"")</f>
        <v/>
      </c>
      <c r="F912" s="88" t="str">
        <f t="shared" si="78"/>
        <v/>
      </c>
      <c r="G912" s="89" t="str">
        <f t="shared" si="79"/>
        <v>X</v>
      </c>
      <c r="H912" s="96" t="str">
        <f t="shared" si="80"/>
        <v>Multi-Family</v>
      </c>
      <c r="I912" s="97" t="str">
        <f t="shared" si="81"/>
        <v>E</v>
      </c>
      <c r="J912" s="97">
        <v>1</v>
      </c>
      <c r="K912" s="94">
        <v>0.96940000000000004</v>
      </c>
      <c r="L912" s="97">
        <v>3.0599999999999961E-2</v>
      </c>
      <c r="M912" s="98">
        <f t="shared" si="77"/>
        <v>3.0599999999999961E-2</v>
      </c>
      <c r="N912" s="97"/>
    </row>
    <row r="913" spans="1:14">
      <c r="A913" t="s">
        <v>309</v>
      </c>
      <c r="B913" t="s">
        <v>316</v>
      </c>
      <c r="C913" t="s">
        <v>279</v>
      </c>
      <c r="D913" s="88">
        <f>IFERROR(IF(ISNUMBER(VLOOKUP($A913,PairList!$A$1:$C$104,2,0)),VLOOKUP($A913,PairList!$A$1:$C$104,2,0),INDEX('Feasibility Factor'!$D$5:$F$144,MATCH(VLOOKUP($A913,PairList!$A$1:$C$104,2,0),'Feasibility Factor'!$C$5:$C$144,0),MATCH($B913,'Feasibility Factor'!$D$3:$F$3,0))),"")</f>
        <v>1</v>
      </c>
      <c r="E913" s="88" t="str">
        <f>IFERROR(INDEX(ESShip!$C$2:$C$99,MATCH(VLOOKUP($A913,PairList!$A$1:$C$104,3,0),ESShip!$A$2:$A$99,0)),"")</f>
        <v/>
      </c>
      <c r="F913" s="88" t="str">
        <f t="shared" si="78"/>
        <v/>
      </c>
      <c r="G913" s="89" t="str">
        <f t="shared" si="79"/>
        <v>X</v>
      </c>
      <c r="H913" s="96" t="str">
        <f t="shared" si="80"/>
        <v>Manufactured Home</v>
      </c>
      <c r="I913" s="97" t="str">
        <f t="shared" si="81"/>
        <v>E</v>
      </c>
      <c r="J913" s="97">
        <v>1</v>
      </c>
      <c r="K913" s="94">
        <v>0.96940000000000004</v>
      </c>
      <c r="L913" s="97">
        <v>3.0599999999999961E-2</v>
      </c>
      <c r="M913" s="98">
        <f t="shared" si="77"/>
        <v>3.0599999999999961E-2</v>
      </c>
      <c r="N913" s="97"/>
    </row>
    <row r="914" spans="1:14">
      <c r="A914" t="s">
        <v>309</v>
      </c>
      <c r="B914" t="s">
        <v>88</v>
      </c>
      <c r="C914" t="s">
        <v>201</v>
      </c>
      <c r="D914" s="88">
        <f>IFERROR(IF(ISNUMBER(VLOOKUP($A914,PairList!$A$1:$C$104,2,0)),VLOOKUP($A914,PairList!$A$1:$C$104,2,0),INDEX('Feasibility Factor'!$D$5:$F$144,MATCH(VLOOKUP($A914,PairList!$A$1:$C$104,2,0),'Feasibility Factor'!$C$5:$C$144,0),MATCH($B914,'Feasibility Factor'!$D$3:$F$3,0))),"")</f>
        <v>1</v>
      </c>
      <c r="E914" s="88" t="str">
        <f>IFERROR(INDEX(ESShip!$C$2:$C$99,MATCH(VLOOKUP($A914,PairList!$A$1:$C$104,3,0),ESShip!$A$2:$A$99,0)),"")</f>
        <v/>
      </c>
      <c r="F914" s="88" t="str">
        <f t="shared" si="78"/>
        <v/>
      </c>
      <c r="G914" s="89" t="str">
        <f t="shared" si="79"/>
        <v>X</v>
      </c>
      <c r="H914" s="96" t="str">
        <f t="shared" si="80"/>
        <v>Single-Family</v>
      </c>
      <c r="I914" s="97" t="str">
        <f t="shared" si="81"/>
        <v>N</v>
      </c>
      <c r="J914" s="97">
        <v>1</v>
      </c>
      <c r="K914" s="97">
        <v>0.84699999999999998</v>
      </c>
      <c r="L914" s="97">
        <v>0.15300000000000002</v>
      </c>
      <c r="M914" s="98">
        <f t="shared" si="77"/>
        <v>0.15300000000000002</v>
      </c>
      <c r="N914" s="97"/>
    </row>
    <row r="915" spans="1:14">
      <c r="A915" t="s">
        <v>309</v>
      </c>
      <c r="B915" t="s">
        <v>199</v>
      </c>
      <c r="C915" t="s">
        <v>201</v>
      </c>
      <c r="D915" s="88">
        <f>IFERROR(IF(ISNUMBER(VLOOKUP($A915,PairList!$A$1:$C$104,2,0)),VLOOKUP($A915,PairList!$A$1:$C$104,2,0),INDEX('Feasibility Factor'!$D$5:$F$144,MATCH(VLOOKUP($A915,PairList!$A$1:$C$104,2,0),'Feasibility Factor'!$C$5:$C$144,0),MATCH($B915,'Feasibility Factor'!$D$3:$F$3,0))),"")</f>
        <v>1</v>
      </c>
      <c r="E915" s="88" t="str">
        <f>IFERROR(INDEX(ESShip!$C$2:$C$99,MATCH(VLOOKUP($A915,PairList!$A$1:$C$104,3,0),ESShip!$A$2:$A$99,0)),"")</f>
        <v/>
      </c>
      <c r="F915" s="88" t="str">
        <f t="shared" si="78"/>
        <v/>
      </c>
      <c r="G915" s="89" t="str">
        <f t="shared" si="79"/>
        <v>X</v>
      </c>
      <c r="H915" s="96" t="str">
        <f t="shared" si="80"/>
        <v>Multi-Family</v>
      </c>
      <c r="I915" s="97" t="str">
        <f t="shared" si="81"/>
        <v>N</v>
      </c>
      <c r="J915" s="97">
        <v>1</v>
      </c>
      <c r="K915" s="94">
        <v>0.84699999999999998</v>
      </c>
      <c r="L915" s="97">
        <v>0.15300000000000002</v>
      </c>
      <c r="M915" s="98">
        <f t="shared" si="77"/>
        <v>0.15300000000000002</v>
      </c>
      <c r="N915" s="97"/>
    </row>
    <row r="916" spans="1:14">
      <c r="A916" t="s">
        <v>309</v>
      </c>
      <c r="B916" t="s">
        <v>316</v>
      </c>
      <c r="C916" t="s">
        <v>201</v>
      </c>
      <c r="D916" s="88">
        <f>IFERROR(IF(ISNUMBER(VLOOKUP($A916,PairList!$A$1:$C$104,2,0)),VLOOKUP($A916,PairList!$A$1:$C$104,2,0),INDEX('Feasibility Factor'!$D$5:$F$144,MATCH(VLOOKUP($A916,PairList!$A$1:$C$104,2,0),'Feasibility Factor'!$C$5:$C$144,0),MATCH($B916,'Feasibility Factor'!$D$3:$F$3,0))),"")</f>
        <v>1</v>
      </c>
      <c r="E916" s="88" t="str">
        <f>IFERROR(INDEX(ESShip!$C$2:$C$99,MATCH(VLOOKUP($A916,PairList!$A$1:$C$104,3,0),ESShip!$A$2:$A$99,0)),"")</f>
        <v/>
      </c>
      <c r="F916" s="88" t="str">
        <f t="shared" si="78"/>
        <v/>
      </c>
      <c r="G916" s="89" t="str">
        <f t="shared" si="79"/>
        <v>X</v>
      </c>
      <c r="H916" s="96" t="str">
        <f t="shared" si="80"/>
        <v>Manufactured Home</v>
      </c>
      <c r="I916" s="97" t="str">
        <f t="shared" si="81"/>
        <v>N</v>
      </c>
      <c r="J916" s="97">
        <v>1</v>
      </c>
      <c r="K916" s="94">
        <v>0.84699999999999998</v>
      </c>
      <c r="L916" s="97">
        <v>0.15300000000000002</v>
      </c>
      <c r="M916" s="98">
        <f t="shared" si="77"/>
        <v>0.15300000000000002</v>
      </c>
      <c r="N916" s="97"/>
    </row>
    <row r="917" spans="1:14">
      <c r="A917" t="s">
        <v>310</v>
      </c>
      <c r="B917" t="s">
        <v>88</v>
      </c>
      <c r="C917" t="s">
        <v>279</v>
      </c>
      <c r="D917" s="88">
        <f>IFERROR(IF(ISNUMBER(VLOOKUP($A917,PairList!$A$1:$C$104,2,0)),VLOOKUP($A917,PairList!$A$1:$C$104,2,0),INDEX('Feasibility Factor'!$D$5:$F$144,MATCH(VLOOKUP($A917,PairList!$A$1:$C$104,2,0),'Feasibility Factor'!$C$5:$C$144,0),MATCH($B917,'Feasibility Factor'!$D$3:$F$3,0))),"")</f>
        <v>0.8</v>
      </c>
      <c r="E917" s="88" t="str">
        <f>IFERROR(INDEX(ESShip!$C$2:$C$99,MATCH(VLOOKUP($A917,PairList!$A$1:$C$104,3,0),ESShip!$A$2:$A$99,0)),"")</f>
        <v/>
      </c>
      <c r="F917" s="88" t="str">
        <f t="shared" si="78"/>
        <v/>
      </c>
      <c r="G917" s="89" t="str">
        <f t="shared" si="79"/>
        <v>X</v>
      </c>
      <c r="H917" s="96" t="str">
        <f t="shared" si="80"/>
        <v>Single-Family</v>
      </c>
      <c r="I917" s="97" t="str">
        <f t="shared" si="81"/>
        <v>E</v>
      </c>
      <c r="J917" s="97">
        <v>0.8</v>
      </c>
      <c r="K917" s="97">
        <v>0.753</v>
      </c>
      <c r="L917" s="97">
        <v>0.1976</v>
      </c>
      <c r="M917" s="98">
        <f t="shared" si="77"/>
        <v>0.1976</v>
      </c>
      <c r="N917" s="97"/>
    </row>
    <row r="918" spans="1:14">
      <c r="A918" t="s">
        <v>310</v>
      </c>
      <c r="B918" t="s">
        <v>199</v>
      </c>
      <c r="C918" t="s">
        <v>279</v>
      </c>
      <c r="D918" s="88">
        <f>IFERROR(IF(ISNUMBER(VLOOKUP($A918,PairList!$A$1:$C$104,2,0)),VLOOKUP($A918,PairList!$A$1:$C$104,2,0),INDEX('Feasibility Factor'!$D$5:$F$144,MATCH(VLOOKUP($A918,PairList!$A$1:$C$104,2,0),'Feasibility Factor'!$C$5:$C$144,0),MATCH($B918,'Feasibility Factor'!$D$3:$F$3,0))),"")</f>
        <v>0.25</v>
      </c>
      <c r="E918" s="88" t="str">
        <f>IFERROR(INDEX(ESShip!$C$2:$C$99,MATCH(VLOOKUP($A918,PairList!$A$1:$C$104,3,0),ESShip!$A$2:$A$99,0)),"")</f>
        <v/>
      </c>
      <c r="F918" s="88" t="str">
        <f t="shared" si="78"/>
        <v/>
      </c>
      <c r="G918" s="89" t="str">
        <f t="shared" si="79"/>
        <v>X</v>
      </c>
      <c r="H918" s="96" t="str">
        <f t="shared" si="80"/>
        <v>Multi-Family</v>
      </c>
      <c r="I918" s="97" t="str">
        <f t="shared" si="81"/>
        <v>E</v>
      </c>
      <c r="J918" s="94">
        <v>0.1</v>
      </c>
      <c r="K918" s="97">
        <v>0.05</v>
      </c>
      <c r="L918" s="97">
        <v>9.5000000000000001E-2</v>
      </c>
      <c r="M918" s="98">
        <f t="shared" si="77"/>
        <v>9.5000000000000001E-2</v>
      </c>
      <c r="N918" s="97"/>
    </row>
    <row r="919" spans="1:14">
      <c r="A919" t="s">
        <v>310</v>
      </c>
      <c r="B919" t="s">
        <v>316</v>
      </c>
      <c r="C919" t="s">
        <v>279</v>
      </c>
      <c r="D919" s="88">
        <f>IFERROR(IF(ISNUMBER(VLOOKUP($A919,PairList!$A$1:$C$104,2,0)),VLOOKUP($A919,PairList!$A$1:$C$104,2,0),INDEX('Feasibility Factor'!$D$5:$F$144,MATCH(VLOOKUP($A919,PairList!$A$1:$C$104,2,0),'Feasibility Factor'!$C$5:$C$144,0),MATCH($B919,'Feasibility Factor'!$D$3:$F$3,0))),"")</f>
        <v>0.8</v>
      </c>
      <c r="E919" s="88" t="str">
        <f>IFERROR(INDEX(ESShip!$C$2:$C$99,MATCH(VLOOKUP($A919,PairList!$A$1:$C$104,3,0),ESShip!$A$2:$A$99,0)),"")</f>
        <v/>
      </c>
      <c r="F919" s="88" t="str">
        <f t="shared" si="78"/>
        <v/>
      </c>
      <c r="G919" s="89" t="str">
        <f t="shared" si="79"/>
        <v>X</v>
      </c>
      <c r="H919" s="96" t="str">
        <f t="shared" si="80"/>
        <v>Manufactured Home</v>
      </c>
      <c r="I919" s="97" t="str">
        <f t="shared" si="81"/>
        <v>E</v>
      </c>
      <c r="J919" s="94">
        <v>0.1</v>
      </c>
      <c r="K919" s="97">
        <v>0.05</v>
      </c>
      <c r="L919" s="97">
        <v>9.5000000000000001E-2</v>
      </c>
      <c r="M919" s="98">
        <f t="shared" si="77"/>
        <v>9.5000000000000001E-2</v>
      </c>
      <c r="N919" s="97"/>
    </row>
    <row r="920" spans="1:14">
      <c r="A920" t="s">
        <v>310</v>
      </c>
      <c r="B920" t="s">
        <v>88</v>
      </c>
      <c r="C920" t="s">
        <v>201</v>
      </c>
      <c r="D920" s="88">
        <f>IFERROR(IF(ISNUMBER(VLOOKUP($A920,PairList!$A$1:$C$104,2,0)),VLOOKUP($A920,PairList!$A$1:$C$104,2,0),INDEX('Feasibility Factor'!$D$5:$F$144,MATCH(VLOOKUP($A920,PairList!$A$1:$C$104,2,0),'Feasibility Factor'!$C$5:$C$144,0),MATCH($B920,'Feasibility Factor'!$D$3:$F$3,0))),"")</f>
        <v>0.8</v>
      </c>
      <c r="E920" s="88" t="str">
        <f>IFERROR(INDEX(ESShip!$C$2:$C$99,MATCH(VLOOKUP($A920,PairList!$A$1:$C$104,3,0),ESShip!$A$2:$A$99,0)),"")</f>
        <v/>
      </c>
      <c r="F920" s="88" t="str">
        <f t="shared" si="78"/>
        <v/>
      </c>
      <c r="G920" s="89" t="str">
        <f t="shared" si="79"/>
        <v>X</v>
      </c>
      <c r="H920" s="96" t="str">
        <f t="shared" si="80"/>
        <v>Single-Family</v>
      </c>
      <c r="I920" s="97" t="str">
        <f t="shared" si="81"/>
        <v>N</v>
      </c>
      <c r="J920" s="97">
        <v>0.8</v>
      </c>
      <c r="K920" s="97">
        <v>0.33500000000000002</v>
      </c>
      <c r="L920" s="97">
        <v>0.53200000000000003</v>
      </c>
      <c r="M920" s="98">
        <f t="shared" si="77"/>
        <v>0.53200000000000003</v>
      </c>
      <c r="N920" s="97"/>
    </row>
    <row r="921" spans="1:14">
      <c r="A921" t="s">
        <v>310</v>
      </c>
      <c r="B921" t="s">
        <v>199</v>
      </c>
      <c r="C921" t="s">
        <v>201</v>
      </c>
      <c r="D921" s="88">
        <f>IFERROR(IF(ISNUMBER(VLOOKUP($A921,PairList!$A$1:$C$104,2,0)),VLOOKUP($A921,PairList!$A$1:$C$104,2,0),INDEX('Feasibility Factor'!$D$5:$F$144,MATCH(VLOOKUP($A921,PairList!$A$1:$C$104,2,0),'Feasibility Factor'!$C$5:$C$144,0),MATCH($B921,'Feasibility Factor'!$D$3:$F$3,0))),"")</f>
        <v>0.25</v>
      </c>
      <c r="E921" s="88" t="str">
        <f>IFERROR(INDEX(ESShip!$C$2:$C$99,MATCH(VLOOKUP($A921,PairList!$A$1:$C$104,3,0),ESShip!$A$2:$A$99,0)),"")</f>
        <v/>
      </c>
      <c r="F921" s="88" t="str">
        <f t="shared" si="78"/>
        <v/>
      </c>
      <c r="G921" s="89" t="str">
        <f t="shared" si="79"/>
        <v>X</v>
      </c>
      <c r="H921" s="96" t="str">
        <f t="shared" si="80"/>
        <v>Multi-Family</v>
      </c>
      <c r="I921" s="97" t="str">
        <f t="shared" si="81"/>
        <v>N</v>
      </c>
      <c r="J921" s="94">
        <v>0.1</v>
      </c>
      <c r="K921" s="97">
        <v>0.05</v>
      </c>
      <c r="L921" s="97">
        <v>9.5000000000000001E-2</v>
      </c>
      <c r="M921" s="98">
        <f t="shared" si="77"/>
        <v>9.5000000000000001E-2</v>
      </c>
      <c r="N921" s="97"/>
    </row>
    <row r="922" spans="1:14">
      <c r="A922" t="s">
        <v>310</v>
      </c>
      <c r="B922" t="s">
        <v>316</v>
      </c>
      <c r="C922" t="s">
        <v>201</v>
      </c>
      <c r="D922" s="88">
        <f>IFERROR(IF(ISNUMBER(VLOOKUP($A922,PairList!$A$1:$C$104,2,0)),VLOOKUP($A922,PairList!$A$1:$C$104,2,0),INDEX('Feasibility Factor'!$D$5:$F$144,MATCH(VLOOKUP($A922,PairList!$A$1:$C$104,2,0),'Feasibility Factor'!$C$5:$C$144,0),MATCH($B922,'Feasibility Factor'!$D$3:$F$3,0))),"")</f>
        <v>0.8</v>
      </c>
      <c r="E922" s="88" t="str">
        <f>IFERROR(INDEX(ESShip!$C$2:$C$99,MATCH(VLOOKUP($A922,PairList!$A$1:$C$104,3,0),ESShip!$A$2:$A$99,0)),"")</f>
        <v/>
      </c>
      <c r="F922" s="88" t="str">
        <f t="shared" si="78"/>
        <v/>
      </c>
      <c r="G922" s="89" t="str">
        <f t="shared" si="79"/>
        <v>X</v>
      </c>
      <c r="H922" s="96" t="str">
        <f t="shared" si="80"/>
        <v>Manufactured Home</v>
      </c>
      <c r="I922" s="97" t="str">
        <f t="shared" si="81"/>
        <v>N</v>
      </c>
      <c r="J922" s="94">
        <v>0.1</v>
      </c>
      <c r="K922" s="97">
        <v>0.05</v>
      </c>
      <c r="L922" s="97">
        <v>9.5000000000000001E-2</v>
      </c>
      <c r="M922" s="98">
        <f t="shared" si="77"/>
        <v>9.5000000000000001E-2</v>
      </c>
      <c r="N922" s="97"/>
    </row>
  </sheetData>
  <autoFilter ref="A1:M922"/>
  <pageMargins left="0.7" right="0.7" top="0.75" bottom="0.75" header="0.3" footer="0.3"/>
  <pageSetup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sheetPr>
  <dimension ref="A1:WWE145"/>
  <sheetViews>
    <sheetView zoomScale="85" workbookViewId="0">
      <pane xSplit="3" ySplit="4" topLeftCell="D5" activePane="bottomRight" state="frozen"/>
      <selection activeCell="F4" sqref="F4"/>
      <selection pane="topRight" activeCell="F4" sqref="F4"/>
      <selection pane="bottomLeft" activeCell="F4" sqref="F4"/>
      <selection pane="bottomRight" activeCell="F4" sqref="F4"/>
    </sheetView>
  </sheetViews>
  <sheetFormatPr defaultColWidth="0" defaultRowHeight="12.75"/>
  <cols>
    <col min="1" max="2" width="8.85546875" style="34" customWidth="1"/>
    <col min="3" max="3" width="50.28515625" style="34" customWidth="1"/>
    <col min="4" max="23" width="10.7109375" style="85" customWidth="1"/>
    <col min="24" max="256" width="8.85546875" style="34" hidden="1"/>
    <col min="257" max="258" width="8.85546875" style="34" customWidth="1"/>
    <col min="259" max="259" width="50.28515625" style="34" customWidth="1"/>
    <col min="260" max="279" width="10.7109375" style="34" customWidth="1"/>
    <col min="280" max="512" width="8.85546875" style="34" hidden="1"/>
    <col min="513" max="514" width="8.85546875" style="34" customWidth="1"/>
    <col min="515" max="515" width="50.28515625" style="34" customWidth="1"/>
    <col min="516" max="535" width="10.7109375" style="34" customWidth="1"/>
    <col min="536" max="768" width="8.85546875" style="34" hidden="1"/>
    <col min="769" max="770" width="8.85546875" style="34" customWidth="1"/>
    <col min="771" max="771" width="50.28515625" style="34" customWidth="1"/>
    <col min="772" max="791" width="10.7109375" style="34" customWidth="1"/>
    <col min="792" max="1024" width="8.85546875" style="34" hidden="1"/>
    <col min="1025" max="1026" width="8.85546875" style="34" customWidth="1"/>
    <col min="1027" max="1027" width="50.28515625" style="34" customWidth="1"/>
    <col min="1028" max="1047" width="10.7109375" style="34" customWidth="1"/>
    <col min="1048" max="1280" width="8.85546875" style="34" hidden="1"/>
    <col min="1281" max="1282" width="8.85546875" style="34" customWidth="1"/>
    <col min="1283" max="1283" width="50.28515625" style="34" customWidth="1"/>
    <col min="1284" max="1303" width="10.7109375" style="34" customWidth="1"/>
    <col min="1304" max="1536" width="8.85546875" style="34" hidden="1"/>
    <col min="1537" max="1538" width="8.85546875" style="34" customWidth="1"/>
    <col min="1539" max="1539" width="50.28515625" style="34" customWidth="1"/>
    <col min="1540" max="1559" width="10.7109375" style="34" customWidth="1"/>
    <col min="1560" max="1792" width="8.85546875" style="34" hidden="1"/>
    <col min="1793" max="1794" width="8.85546875" style="34" customWidth="1"/>
    <col min="1795" max="1795" width="50.28515625" style="34" customWidth="1"/>
    <col min="1796" max="1815" width="10.7109375" style="34" customWidth="1"/>
    <col min="1816" max="2048" width="8.85546875" style="34" hidden="1"/>
    <col min="2049" max="2050" width="8.85546875" style="34" customWidth="1"/>
    <col min="2051" max="2051" width="50.28515625" style="34" customWidth="1"/>
    <col min="2052" max="2071" width="10.7109375" style="34" customWidth="1"/>
    <col min="2072" max="2304" width="8.85546875" style="34" hidden="1"/>
    <col min="2305" max="2306" width="8.85546875" style="34" customWidth="1"/>
    <col min="2307" max="2307" width="50.28515625" style="34" customWidth="1"/>
    <col min="2308" max="2327" width="10.7109375" style="34" customWidth="1"/>
    <col min="2328" max="2560" width="8.85546875" style="34" hidden="1"/>
    <col min="2561" max="2562" width="8.85546875" style="34" customWidth="1"/>
    <col min="2563" max="2563" width="50.28515625" style="34" customWidth="1"/>
    <col min="2564" max="2583" width="10.7109375" style="34" customWidth="1"/>
    <col min="2584" max="2816" width="8.85546875" style="34" hidden="1"/>
    <col min="2817" max="2818" width="8.85546875" style="34" customWidth="1"/>
    <col min="2819" max="2819" width="50.28515625" style="34" customWidth="1"/>
    <col min="2820" max="2839" width="10.7109375" style="34" customWidth="1"/>
    <col min="2840" max="3072" width="8.85546875" style="34" hidden="1"/>
    <col min="3073" max="3074" width="8.85546875" style="34" customWidth="1"/>
    <col min="3075" max="3075" width="50.28515625" style="34" customWidth="1"/>
    <col min="3076" max="3095" width="10.7109375" style="34" customWidth="1"/>
    <col min="3096" max="3328" width="8.85546875" style="34" hidden="1"/>
    <col min="3329" max="3330" width="8.85546875" style="34" customWidth="1"/>
    <col min="3331" max="3331" width="50.28515625" style="34" customWidth="1"/>
    <col min="3332" max="3351" width="10.7109375" style="34" customWidth="1"/>
    <col min="3352" max="3584" width="8.85546875" style="34" hidden="1"/>
    <col min="3585" max="3586" width="8.85546875" style="34" customWidth="1"/>
    <col min="3587" max="3587" width="50.28515625" style="34" customWidth="1"/>
    <col min="3588" max="3607" width="10.7109375" style="34" customWidth="1"/>
    <col min="3608" max="3840" width="8.85546875" style="34" hidden="1"/>
    <col min="3841" max="3842" width="8.85546875" style="34" customWidth="1"/>
    <col min="3843" max="3843" width="50.28515625" style="34" customWidth="1"/>
    <col min="3844" max="3863" width="10.7109375" style="34" customWidth="1"/>
    <col min="3864" max="4096" width="8.85546875" style="34" hidden="1"/>
    <col min="4097" max="4098" width="8.85546875" style="34" customWidth="1"/>
    <col min="4099" max="4099" width="50.28515625" style="34" customWidth="1"/>
    <col min="4100" max="4119" width="10.7109375" style="34" customWidth="1"/>
    <col min="4120" max="4352" width="8.85546875" style="34" hidden="1"/>
    <col min="4353" max="4354" width="8.85546875" style="34" customWidth="1"/>
    <col min="4355" max="4355" width="50.28515625" style="34" customWidth="1"/>
    <col min="4356" max="4375" width="10.7109375" style="34" customWidth="1"/>
    <col min="4376" max="4608" width="8.85546875" style="34" hidden="1"/>
    <col min="4609" max="4610" width="8.85546875" style="34" customWidth="1"/>
    <col min="4611" max="4611" width="50.28515625" style="34" customWidth="1"/>
    <col min="4612" max="4631" width="10.7109375" style="34" customWidth="1"/>
    <col min="4632" max="4864" width="8.85546875" style="34" hidden="1"/>
    <col min="4865" max="4866" width="8.85546875" style="34" customWidth="1"/>
    <col min="4867" max="4867" width="50.28515625" style="34" customWidth="1"/>
    <col min="4868" max="4887" width="10.7109375" style="34" customWidth="1"/>
    <col min="4888" max="5120" width="8.85546875" style="34" hidden="1"/>
    <col min="5121" max="5122" width="8.85546875" style="34" customWidth="1"/>
    <col min="5123" max="5123" width="50.28515625" style="34" customWidth="1"/>
    <col min="5124" max="5143" width="10.7109375" style="34" customWidth="1"/>
    <col min="5144" max="5376" width="8.85546875" style="34" hidden="1"/>
    <col min="5377" max="5378" width="8.85546875" style="34" customWidth="1"/>
    <col min="5379" max="5379" width="50.28515625" style="34" customWidth="1"/>
    <col min="5380" max="5399" width="10.7109375" style="34" customWidth="1"/>
    <col min="5400" max="5632" width="8.85546875" style="34" hidden="1"/>
    <col min="5633" max="5634" width="8.85546875" style="34" customWidth="1"/>
    <col min="5635" max="5635" width="50.28515625" style="34" customWidth="1"/>
    <col min="5636" max="5655" width="10.7109375" style="34" customWidth="1"/>
    <col min="5656" max="5888" width="8.85546875" style="34" hidden="1"/>
    <col min="5889" max="5890" width="8.85546875" style="34" customWidth="1"/>
    <col min="5891" max="5891" width="50.28515625" style="34" customWidth="1"/>
    <col min="5892" max="5911" width="10.7109375" style="34" customWidth="1"/>
    <col min="5912" max="6144" width="8.85546875" style="34" hidden="1"/>
    <col min="6145" max="6146" width="8.85546875" style="34" customWidth="1"/>
    <col min="6147" max="6147" width="50.28515625" style="34" customWidth="1"/>
    <col min="6148" max="6167" width="10.7109375" style="34" customWidth="1"/>
    <col min="6168" max="6400" width="8.85546875" style="34" hidden="1"/>
    <col min="6401" max="6402" width="8.85546875" style="34" customWidth="1"/>
    <col min="6403" max="6403" width="50.28515625" style="34" customWidth="1"/>
    <col min="6404" max="6423" width="10.7109375" style="34" customWidth="1"/>
    <col min="6424" max="6656" width="8.85546875" style="34" hidden="1"/>
    <col min="6657" max="6658" width="8.85546875" style="34" customWidth="1"/>
    <col min="6659" max="6659" width="50.28515625" style="34" customWidth="1"/>
    <col min="6660" max="6679" width="10.7109375" style="34" customWidth="1"/>
    <col min="6680" max="6912" width="8.85546875" style="34" hidden="1"/>
    <col min="6913" max="6914" width="8.85546875" style="34" customWidth="1"/>
    <col min="6915" max="6915" width="50.28515625" style="34" customWidth="1"/>
    <col min="6916" max="6935" width="10.7109375" style="34" customWidth="1"/>
    <col min="6936" max="7168" width="8.85546875" style="34" hidden="1"/>
    <col min="7169" max="7170" width="8.85546875" style="34" customWidth="1"/>
    <col min="7171" max="7171" width="50.28515625" style="34" customWidth="1"/>
    <col min="7172" max="7191" width="10.7109375" style="34" customWidth="1"/>
    <col min="7192" max="7424" width="8.85546875" style="34" hidden="1"/>
    <col min="7425" max="7426" width="8.85546875" style="34" customWidth="1"/>
    <col min="7427" max="7427" width="50.28515625" style="34" customWidth="1"/>
    <col min="7428" max="7447" width="10.7109375" style="34" customWidth="1"/>
    <col min="7448" max="7680" width="8.85546875" style="34" hidden="1"/>
    <col min="7681" max="7682" width="8.85546875" style="34" customWidth="1"/>
    <col min="7683" max="7683" width="50.28515625" style="34" customWidth="1"/>
    <col min="7684" max="7703" width="10.7109375" style="34" customWidth="1"/>
    <col min="7704" max="7936" width="8.85546875" style="34" hidden="1"/>
    <col min="7937" max="7938" width="8.85546875" style="34" customWidth="1"/>
    <col min="7939" max="7939" width="50.28515625" style="34" customWidth="1"/>
    <col min="7940" max="7959" width="10.7109375" style="34" customWidth="1"/>
    <col min="7960" max="8192" width="8.85546875" style="34" hidden="1"/>
    <col min="8193" max="8194" width="8.85546875" style="34" customWidth="1"/>
    <col min="8195" max="8195" width="50.28515625" style="34" customWidth="1"/>
    <col min="8196" max="8215" width="10.7109375" style="34" customWidth="1"/>
    <col min="8216" max="8448" width="8.85546875" style="34" hidden="1"/>
    <col min="8449" max="8450" width="8.85546875" style="34" customWidth="1"/>
    <col min="8451" max="8451" width="50.28515625" style="34" customWidth="1"/>
    <col min="8452" max="8471" width="10.7109375" style="34" customWidth="1"/>
    <col min="8472" max="8704" width="8.85546875" style="34" hidden="1"/>
    <col min="8705" max="8706" width="8.85546875" style="34" customWidth="1"/>
    <col min="8707" max="8707" width="50.28515625" style="34" customWidth="1"/>
    <col min="8708" max="8727" width="10.7109375" style="34" customWidth="1"/>
    <col min="8728" max="8960" width="8.85546875" style="34" hidden="1"/>
    <col min="8961" max="8962" width="8.85546875" style="34" customWidth="1"/>
    <col min="8963" max="8963" width="50.28515625" style="34" customWidth="1"/>
    <col min="8964" max="8983" width="10.7109375" style="34" customWidth="1"/>
    <col min="8984" max="9216" width="8.85546875" style="34" hidden="1"/>
    <col min="9217" max="9218" width="8.85546875" style="34" customWidth="1"/>
    <col min="9219" max="9219" width="50.28515625" style="34" customWidth="1"/>
    <col min="9220" max="9239" width="10.7109375" style="34" customWidth="1"/>
    <col min="9240" max="9472" width="8.85546875" style="34" hidden="1"/>
    <col min="9473" max="9474" width="8.85546875" style="34" customWidth="1"/>
    <col min="9475" max="9475" width="50.28515625" style="34" customWidth="1"/>
    <col min="9476" max="9495" width="10.7109375" style="34" customWidth="1"/>
    <col min="9496" max="9728" width="8.85546875" style="34" hidden="1"/>
    <col min="9729" max="9730" width="8.85546875" style="34" customWidth="1"/>
    <col min="9731" max="9731" width="50.28515625" style="34" customWidth="1"/>
    <col min="9732" max="9751" width="10.7109375" style="34" customWidth="1"/>
    <col min="9752" max="9984" width="8.85546875" style="34" hidden="1"/>
    <col min="9985" max="9986" width="8.85546875" style="34" customWidth="1"/>
    <col min="9987" max="9987" width="50.28515625" style="34" customWidth="1"/>
    <col min="9988" max="10007" width="10.7109375" style="34" customWidth="1"/>
    <col min="10008" max="10240" width="8.85546875" style="34" hidden="1"/>
    <col min="10241" max="10242" width="8.85546875" style="34" customWidth="1"/>
    <col min="10243" max="10243" width="50.28515625" style="34" customWidth="1"/>
    <col min="10244" max="10263" width="10.7109375" style="34" customWidth="1"/>
    <col min="10264" max="10496" width="8.85546875" style="34" hidden="1"/>
    <col min="10497" max="10498" width="8.85546875" style="34" customWidth="1"/>
    <col min="10499" max="10499" width="50.28515625" style="34" customWidth="1"/>
    <col min="10500" max="10519" width="10.7109375" style="34" customWidth="1"/>
    <col min="10520" max="10752" width="8.85546875" style="34" hidden="1"/>
    <col min="10753" max="10754" width="8.85546875" style="34" customWidth="1"/>
    <col min="10755" max="10755" width="50.28515625" style="34" customWidth="1"/>
    <col min="10756" max="10775" width="10.7109375" style="34" customWidth="1"/>
    <col min="10776" max="11008" width="8.85546875" style="34" hidden="1"/>
    <col min="11009" max="11010" width="8.85546875" style="34" customWidth="1"/>
    <col min="11011" max="11011" width="50.28515625" style="34" customWidth="1"/>
    <col min="11012" max="11031" width="10.7109375" style="34" customWidth="1"/>
    <col min="11032" max="11264" width="8.85546875" style="34" hidden="1"/>
    <col min="11265" max="11266" width="8.85546875" style="34" customWidth="1"/>
    <col min="11267" max="11267" width="50.28515625" style="34" customWidth="1"/>
    <col min="11268" max="11287" width="10.7109375" style="34" customWidth="1"/>
    <col min="11288" max="11520" width="8.85546875" style="34" hidden="1"/>
    <col min="11521" max="11522" width="8.85546875" style="34" customWidth="1"/>
    <col min="11523" max="11523" width="50.28515625" style="34" customWidth="1"/>
    <col min="11524" max="11543" width="10.7109375" style="34" customWidth="1"/>
    <col min="11544" max="11776" width="8.85546875" style="34" hidden="1"/>
    <col min="11777" max="11778" width="8.85546875" style="34" customWidth="1"/>
    <col min="11779" max="11779" width="50.28515625" style="34" customWidth="1"/>
    <col min="11780" max="11799" width="10.7109375" style="34" customWidth="1"/>
    <col min="11800" max="12032" width="8.85546875" style="34" hidden="1"/>
    <col min="12033" max="12034" width="8.85546875" style="34" customWidth="1"/>
    <col min="12035" max="12035" width="50.28515625" style="34" customWidth="1"/>
    <col min="12036" max="12055" width="10.7109375" style="34" customWidth="1"/>
    <col min="12056" max="12288" width="8.85546875" style="34" hidden="1"/>
    <col min="12289" max="12290" width="8.85546875" style="34" customWidth="1"/>
    <col min="12291" max="12291" width="50.28515625" style="34" customWidth="1"/>
    <col min="12292" max="12311" width="10.7109375" style="34" customWidth="1"/>
    <col min="12312" max="12544" width="8.85546875" style="34" hidden="1"/>
    <col min="12545" max="12546" width="8.85546875" style="34" customWidth="1"/>
    <col min="12547" max="12547" width="50.28515625" style="34" customWidth="1"/>
    <col min="12548" max="12567" width="10.7109375" style="34" customWidth="1"/>
    <col min="12568" max="12800" width="8.85546875" style="34" hidden="1"/>
    <col min="12801" max="12802" width="8.85546875" style="34" customWidth="1"/>
    <col min="12803" max="12803" width="50.28515625" style="34" customWidth="1"/>
    <col min="12804" max="12823" width="10.7109375" style="34" customWidth="1"/>
    <col min="12824" max="13056" width="8.85546875" style="34" hidden="1"/>
    <col min="13057" max="13058" width="8.85546875" style="34" customWidth="1"/>
    <col min="13059" max="13059" width="50.28515625" style="34" customWidth="1"/>
    <col min="13060" max="13079" width="10.7109375" style="34" customWidth="1"/>
    <col min="13080" max="13312" width="8.85546875" style="34" hidden="1"/>
    <col min="13313" max="13314" width="8.85546875" style="34" customWidth="1"/>
    <col min="13315" max="13315" width="50.28515625" style="34" customWidth="1"/>
    <col min="13316" max="13335" width="10.7109375" style="34" customWidth="1"/>
    <col min="13336" max="13568" width="8.85546875" style="34" hidden="1"/>
    <col min="13569" max="13570" width="8.85546875" style="34" customWidth="1"/>
    <col min="13571" max="13571" width="50.28515625" style="34" customWidth="1"/>
    <col min="13572" max="13591" width="10.7109375" style="34" customWidth="1"/>
    <col min="13592" max="13824" width="8.85546875" style="34" hidden="1"/>
    <col min="13825" max="13826" width="8.85546875" style="34" customWidth="1"/>
    <col min="13827" max="13827" width="50.28515625" style="34" customWidth="1"/>
    <col min="13828" max="13847" width="10.7109375" style="34" customWidth="1"/>
    <col min="13848" max="14080" width="8.85546875" style="34" hidden="1"/>
    <col min="14081" max="14082" width="8.85546875" style="34" customWidth="1"/>
    <col min="14083" max="14083" width="50.28515625" style="34" customWidth="1"/>
    <col min="14084" max="14103" width="10.7109375" style="34" customWidth="1"/>
    <col min="14104" max="14336" width="8.85546875" style="34" hidden="1"/>
    <col min="14337" max="14338" width="8.85546875" style="34" customWidth="1"/>
    <col min="14339" max="14339" width="50.28515625" style="34" customWidth="1"/>
    <col min="14340" max="14359" width="10.7109375" style="34" customWidth="1"/>
    <col min="14360" max="14592" width="8.85546875" style="34" hidden="1"/>
    <col min="14593" max="14594" width="8.85546875" style="34" customWidth="1"/>
    <col min="14595" max="14595" width="50.28515625" style="34" customWidth="1"/>
    <col min="14596" max="14615" width="10.7109375" style="34" customWidth="1"/>
    <col min="14616" max="14848" width="8.85546875" style="34" hidden="1"/>
    <col min="14849" max="14850" width="8.85546875" style="34" customWidth="1"/>
    <col min="14851" max="14851" width="50.28515625" style="34" customWidth="1"/>
    <col min="14852" max="14871" width="10.7109375" style="34" customWidth="1"/>
    <col min="14872" max="15104" width="8.85546875" style="34" hidden="1"/>
    <col min="15105" max="15106" width="8.85546875" style="34" customWidth="1"/>
    <col min="15107" max="15107" width="50.28515625" style="34" customWidth="1"/>
    <col min="15108" max="15127" width="10.7109375" style="34" customWidth="1"/>
    <col min="15128" max="15360" width="8.85546875" style="34" hidden="1"/>
    <col min="15361" max="15362" width="8.85546875" style="34" customWidth="1"/>
    <col min="15363" max="15363" width="50.28515625" style="34" customWidth="1"/>
    <col min="15364" max="15383" width="10.7109375" style="34" customWidth="1"/>
    <col min="15384" max="15616" width="8.85546875" style="34" hidden="1"/>
    <col min="15617" max="15618" width="8.85546875" style="34" customWidth="1"/>
    <col min="15619" max="15619" width="50.28515625" style="34" customWidth="1"/>
    <col min="15620" max="15639" width="10.7109375" style="34" customWidth="1"/>
    <col min="15640" max="15872" width="8.85546875" style="34" hidden="1"/>
    <col min="15873" max="15874" width="8.85546875" style="34" customWidth="1"/>
    <col min="15875" max="15875" width="50.28515625" style="34" customWidth="1"/>
    <col min="15876" max="15895" width="10.7109375" style="34" customWidth="1"/>
    <col min="15896" max="16128" width="8.85546875" style="34" hidden="1"/>
    <col min="16129" max="16130" width="8.85546875" style="34" customWidth="1"/>
    <col min="16131" max="16131" width="50.28515625" style="34" customWidth="1"/>
    <col min="16132" max="16151" width="10.7109375" style="34" customWidth="1"/>
    <col min="16152" max="16384" width="8.85546875" style="34" hidden="1"/>
  </cols>
  <sheetData>
    <row r="1" spans="1:23">
      <c r="A1" s="32" t="s">
        <v>86</v>
      </c>
      <c r="B1" s="33"/>
      <c r="C1" s="33"/>
      <c r="D1" s="33"/>
      <c r="E1" s="33"/>
      <c r="F1" s="33"/>
      <c r="G1" s="33"/>
      <c r="H1" s="33"/>
      <c r="I1" s="33"/>
      <c r="J1" s="33"/>
      <c r="K1" s="33"/>
      <c r="L1" s="33"/>
      <c r="M1" s="33"/>
      <c r="N1" s="33"/>
      <c r="O1" s="33"/>
      <c r="P1" s="33"/>
      <c r="Q1" s="33"/>
      <c r="R1" s="33"/>
      <c r="S1" s="33"/>
      <c r="T1" s="33"/>
      <c r="U1" s="33"/>
      <c r="V1" s="33"/>
      <c r="W1" s="33"/>
    </row>
    <row r="2" spans="1:23">
      <c r="A2" s="35" t="s">
        <v>87</v>
      </c>
      <c r="B2" s="36"/>
      <c r="C2" s="37"/>
      <c r="D2" s="37"/>
      <c r="E2" s="36"/>
      <c r="F2" s="37"/>
      <c r="G2" s="36"/>
      <c r="H2" s="37"/>
      <c r="I2" s="37"/>
      <c r="J2" s="37"/>
      <c r="K2" s="37"/>
      <c r="L2" s="37"/>
      <c r="M2" s="37"/>
      <c r="N2" s="37"/>
      <c r="O2" s="37"/>
      <c r="P2" s="37"/>
      <c r="Q2" s="37"/>
      <c r="R2" s="37"/>
      <c r="S2" s="37"/>
      <c r="T2" s="37"/>
      <c r="U2" s="37"/>
      <c r="V2" s="37"/>
      <c r="W2" s="37"/>
    </row>
    <row r="3" spans="1:23">
      <c r="A3" s="38"/>
      <c r="B3" s="38"/>
      <c r="C3" s="36"/>
      <c r="D3" s="37" t="s">
        <v>88</v>
      </c>
      <c r="E3" s="37" t="s">
        <v>199</v>
      </c>
      <c r="F3" s="37" t="s">
        <v>316</v>
      </c>
      <c r="G3" s="37"/>
      <c r="H3" s="37"/>
      <c r="I3" s="37"/>
      <c r="J3" s="37"/>
      <c r="K3" s="37"/>
      <c r="L3" s="37"/>
      <c r="M3" s="37"/>
      <c r="N3" s="37"/>
      <c r="O3" s="37"/>
      <c r="P3" s="37"/>
      <c r="Q3" s="37"/>
      <c r="R3" s="37"/>
      <c r="S3" s="37"/>
      <c r="T3" s="37"/>
      <c r="U3" s="37"/>
      <c r="V3" s="37"/>
      <c r="W3" s="37"/>
    </row>
    <row r="4" spans="1:23">
      <c r="A4" s="37" t="s">
        <v>89</v>
      </c>
      <c r="B4" s="39" t="s">
        <v>90</v>
      </c>
      <c r="C4" s="36" t="s">
        <v>91</v>
      </c>
      <c r="D4" s="40" t="s">
        <v>92</v>
      </c>
      <c r="E4" s="40" t="s">
        <v>93</v>
      </c>
      <c r="F4" s="40" t="s">
        <v>94</v>
      </c>
      <c r="G4" s="40"/>
      <c r="H4" s="40"/>
      <c r="I4" s="40"/>
      <c r="J4" s="40"/>
      <c r="K4" s="40"/>
      <c r="L4" s="40"/>
      <c r="M4" s="40"/>
      <c r="N4" s="40"/>
      <c r="O4" s="40"/>
      <c r="P4" s="40"/>
      <c r="Q4" s="40"/>
      <c r="R4" s="40"/>
      <c r="S4" s="40"/>
      <c r="T4" s="40"/>
      <c r="U4" s="40"/>
      <c r="V4" s="40"/>
      <c r="W4" s="40"/>
    </row>
    <row r="5" spans="1:23" s="45" customFormat="1">
      <c r="A5" s="41">
        <v>1</v>
      </c>
      <c r="B5" s="41">
        <v>100</v>
      </c>
      <c r="C5" s="42" t="s">
        <v>95</v>
      </c>
      <c r="D5" s="43">
        <v>1</v>
      </c>
      <c r="E5" s="43">
        <v>1</v>
      </c>
      <c r="F5" s="43">
        <v>1</v>
      </c>
      <c r="G5" s="43"/>
      <c r="H5" s="43"/>
      <c r="I5" s="43"/>
      <c r="J5" s="43"/>
      <c r="K5" s="43"/>
      <c r="L5" s="43"/>
      <c r="M5" s="43"/>
      <c r="N5" s="43"/>
      <c r="O5" s="43"/>
      <c r="P5" s="43"/>
      <c r="Q5" s="43"/>
      <c r="R5" s="44"/>
      <c r="S5" s="44"/>
      <c r="T5" s="44"/>
      <c r="U5" s="44"/>
      <c r="V5" s="44"/>
      <c r="W5" s="44"/>
    </row>
    <row r="6" spans="1:23" s="51" customFormat="1">
      <c r="A6" s="46">
        <v>1</v>
      </c>
      <c r="B6" s="46">
        <v>101</v>
      </c>
      <c r="C6" s="47" t="s">
        <v>96</v>
      </c>
      <c r="D6" s="48">
        <v>1</v>
      </c>
      <c r="E6" s="48">
        <v>1</v>
      </c>
      <c r="F6" s="48">
        <v>1</v>
      </c>
      <c r="G6" s="49"/>
      <c r="H6" s="49"/>
      <c r="I6" s="49"/>
      <c r="J6" s="48"/>
      <c r="K6" s="48"/>
      <c r="L6" s="48"/>
      <c r="M6" s="48"/>
      <c r="N6" s="48"/>
      <c r="O6" s="48"/>
      <c r="P6" s="48"/>
      <c r="Q6" s="48"/>
      <c r="R6" s="50"/>
      <c r="S6" s="50"/>
      <c r="T6" s="50"/>
      <c r="U6" s="50"/>
      <c r="V6" s="50"/>
      <c r="W6" s="50"/>
    </row>
    <row r="7" spans="1:23" s="51" customFormat="1">
      <c r="A7" s="46">
        <v>1</v>
      </c>
      <c r="B7" s="46">
        <v>102</v>
      </c>
      <c r="C7" s="47" t="s">
        <v>97</v>
      </c>
      <c r="D7" s="48">
        <v>1</v>
      </c>
      <c r="E7" s="48">
        <v>1</v>
      </c>
      <c r="F7" s="48">
        <v>1</v>
      </c>
      <c r="G7" s="49"/>
      <c r="H7" s="49"/>
      <c r="I7" s="49"/>
      <c r="J7" s="48"/>
      <c r="K7" s="48"/>
      <c r="L7" s="48"/>
      <c r="M7" s="48"/>
      <c r="N7" s="48"/>
      <c r="O7" s="48"/>
      <c r="P7" s="48"/>
      <c r="Q7" s="48"/>
      <c r="R7" s="50"/>
      <c r="S7" s="50"/>
      <c r="T7" s="50"/>
      <c r="U7" s="50"/>
      <c r="V7" s="50"/>
      <c r="W7" s="50"/>
    </row>
    <row r="8" spans="1:23" s="51" customFormat="1">
      <c r="A8" s="46">
        <v>1</v>
      </c>
      <c r="B8" s="46">
        <v>103</v>
      </c>
      <c r="C8" s="47" t="s">
        <v>98</v>
      </c>
      <c r="D8" s="48">
        <v>1</v>
      </c>
      <c r="E8" s="48">
        <v>1</v>
      </c>
      <c r="F8" s="48">
        <v>1</v>
      </c>
      <c r="G8" s="49"/>
      <c r="H8" s="49"/>
      <c r="I8" s="49"/>
      <c r="J8" s="48"/>
      <c r="K8" s="48"/>
      <c r="L8" s="48"/>
      <c r="M8" s="48"/>
      <c r="N8" s="48"/>
      <c r="O8" s="48"/>
      <c r="P8" s="48"/>
      <c r="Q8" s="48"/>
      <c r="R8" s="52"/>
      <c r="S8" s="52"/>
      <c r="T8" s="52"/>
      <c r="U8" s="52"/>
      <c r="V8" s="52"/>
      <c r="W8" s="52"/>
    </row>
    <row r="9" spans="1:23" s="51" customFormat="1">
      <c r="A9" s="46">
        <v>1</v>
      </c>
      <c r="B9" s="46">
        <v>104</v>
      </c>
      <c r="C9" s="47" t="s">
        <v>99</v>
      </c>
      <c r="D9" s="48">
        <v>1</v>
      </c>
      <c r="E9" s="48">
        <v>1</v>
      </c>
      <c r="F9" s="48">
        <v>1</v>
      </c>
      <c r="G9" s="49"/>
      <c r="H9" s="49"/>
      <c r="I9" s="49"/>
      <c r="J9" s="48"/>
      <c r="K9" s="48"/>
      <c r="L9" s="48"/>
      <c r="M9" s="48"/>
      <c r="N9" s="48"/>
      <c r="O9" s="48"/>
      <c r="P9" s="48"/>
      <c r="Q9" s="48"/>
      <c r="R9" s="52"/>
      <c r="S9" s="52"/>
      <c r="T9" s="52"/>
      <c r="U9" s="52"/>
      <c r="V9" s="52"/>
      <c r="W9" s="52"/>
    </row>
    <row r="10" spans="1:23" s="51" customFormat="1">
      <c r="A10" s="46">
        <v>1</v>
      </c>
      <c r="B10" s="46">
        <v>105</v>
      </c>
      <c r="C10" s="47" t="s">
        <v>100</v>
      </c>
      <c r="D10" s="48">
        <v>1</v>
      </c>
      <c r="E10" s="48">
        <v>1</v>
      </c>
      <c r="F10" s="48">
        <v>1</v>
      </c>
      <c r="G10" s="49"/>
      <c r="H10" s="49"/>
      <c r="I10" s="49"/>
      <c r="J10" s="48"/>
      <c r="K10" s="48"/>
      <c r="L10" s="48"/>
      <c r="M10" s="48"/>
      <c r="N10" s="48"/>
      <c r="O10" s="48"/>
      <c r="P10" s="48"/>
      <c r="Q10" s="48"/>
      <c r="R10" s="52"/>
      <c r="S10" s="52"/>
      <c r="T10" s="52"/>
      <c r="U10" s="52"/>
      <c r="V10" s="52"/>
      <c r="W10" s="52"/>
    </row>
    <row r="11" spans="1:23" s="51" customFormat="1">
      <c r="A11" s="46">
        <v>1</v>
      </c>
      <c r="B11" s="46">
        <v>106</v>
      </c>
      <c r="C11" s="47" t="s">
        <v>101</v>
      </c>
      <c r="D11" s="48">
        <v>1</v>
      </c>
      <c r="E11" s="48">
        <v>1</v>
      </c>
      <c r="F11" s="48">
        <v>1</v>
      </c>
      <c r="G11" s="49"/>
      <c r="H11" s="49"/>
      <c r="I11" s="49"/>
      <c r="J11" s="48"/>
      <c r="K11" s="48"/>
      <c r="L11" s="48"/>
      <c r="M11" s="48"/>
      <c r="N11" s="48"/>
      <c r="O11" s="48"/>
      <c r="P11" s="48"/>
      <c r="Q11" s="48"/>
      <c r="R11" s="52"/>
      <c r="S11" s="52"/>
      <c r="T11" s="52"/>
      <c r="U11" s="52"/>
      <c r="V11" s="52"/>
      <c r="W11" s="52"/>
    </row>
    <row r="12" spans="1:23" s="51" customFormat="1">
      <c r="A12" s="46">
        <v>1</v>
      </c>
      <c r="B12" s="46">
        <v>107</v>
      </c>
      <c r="C12" s="47" t="s">
        <v>102</v>
      </c>
      <c r="D12" s="48">
        <v>1</v>
      </c>
      <c r="E12" s="48">
        <v>1</v>
      </c>
      <c r="F12" s="48">
        <v>1</v>
      </c>
      <c r="G12" s="49"/>
      <c r="H12" s="49"/>
      <c r="I12" s="49"/>
      <c r="J12" s="48"/>
      <c r="K12" s="48"/>
      <c r="L12" s="48"/>
      <c r="M12" s="48"/>
      <c r="N12" s="48"/>
      <c r="O12" s="48"/>
      <c r="P12" s="48"/>
      <c r="Q12" s="48"/>
      <c r="R12" s="52"/>
      <c r="S12" s="52"/>
      <c r="T12" s="52"/>
      <c r="U12" s="52"/>
      <c r="V12" s="52"/>
      <c r="W12" s="52"/>
    </row>
    <row r="13" spans="1:23" s="51" customFormat="1">
      <c r="A13" s="46">
        <v>1</v>
      </c>
      <c r="B13" s="46">
        <v>108</v>
      </c>
      <c r="C13" s="47" t="s">
        <v>103</v>
      </c>
      <c r="D13" s="48">
        <v>0.5</v>
      </c>
      <c r="E13" s="48">
        <v>0.5</v>
      </c>
      <c r="F13" s="48">
        <v>0.25</v>
      </c>
      <c r="G13" s="49"/>
      <c r="H13" s="49"/>
      <c r="I13" s="49"/>
      <c r="J13" s="48"/>
      <c r="K13" s="48"/>
      <c r="L13" s="48"/>
      <c r="M13" s="48"/>
      <c r="N13" s="48"/>
      <c r="O13" s="48"/>
      <c r="P13" s="48"/>
      <c r="Q13" s="48"/>
      <c r="R13" s="52"/>
      <c r="S13" s="52"/>
      <c r="T13" s="52"/>
      <c r="U13" s="52"/>
      <c r="V13" s="52"/>
      <c r="W13" s="52"/>
    </row>
    <row r="14" spans="1:23" s="51" customFormat="1">
      <c r="A14" s="46">
        <v>1</v>
      </c>
      <c r="B14" s="46">
        <v>109</v>
      </c>
      <c r="C14" s="47" t="s">
        <v>104</v>
      </c>
      <c r="D14" s="48">
        <v>0.5</v>
      </c>
      <c r="E14" s="48">
        <v>0.5</v>
      </c>
      <c r="F14" s="48">
        <v>0.5</v>
      </c>
      <c r="G14" s="48"/>
      <c r="H14" s="48"/>
      <c r="I14" s="48"/>
      <c r="J14" s="48"/>
      <c r="K14" s="48"/>
      <c r="L14" s="48"/>
      <c r="M14" s="48"/>
      <c r="N14" s="48"/>
      <c r="O14" s="48"/>
      <c r="P14" s="48"/>
      <c r="Q14" s="48"/>
      <c r="R14" s="52"/>
      <c r="S14" s="52"/>
      <c r="T14" s="52"/>
      <c r="U14" s="52"/>
      <c r="V14" s="52"/>
      <c r="W14" s="52"/>
    </row>
    <row r="15" spans="1:23" s="51" customFormat="1">
      <c r="A15" s="46">
        <v>1</v>
      </c>
      <c r="B15" s="46">
        <v>110</v>
      </c>
      <c r="C15" s="47" t="s">
        <v>105</v>
      </c>
      <c r="D15" s="48">
        <v>0.8</v>
      </c>
      <c r="E15" s="48">
        <v>0.25</v>
      </c>
      <c r="F15" s="48">
        <v>0.8</v>
      </c>
      <c r="G15" s="48"/>
      <c r="H15" s="48"/>
      <c r="I15" s="48"/>
      <c r="J15" s="48"/>
      <c r="K15" s="48"/>
      <c r="L15" s="48"/>
      <c r="M15" s="48"/>
      <c r="N15" s="48"/>
      <c r="O15" s="48"/>
      <c r="P15" s="48"/>
      <c r="Q15" s="48"/>
      <c r="R15" s="52"/>
      <c r="S15" s="52"/>
      <c r="T15" s="52"/>
      <c r="U15" s="52"/>
      <c r="V15" s="52"/>
      <c r="W15" s="52"/>
    </row>
    <row r="16" spans="1:23" s="51" customFormat="1">
      <c r="A16" s="46">
        <v>1</v>
      </c>
      <c r="B16" s="46">
        <v>111</v>
      </c>
      <c r="C16" s="47" t="s">
        <v>106</v>
      </c>
      <c r="D16" s="48">
        <v>0.8</v>
      </c>
      <c r="E16" s="48">
        <v>0.8</v>
      </c>
      <c r="F16" s="48">
        <v>0.8</v>
      </c>
      <c r="G16" s="48"/>
      <c r="H16" s="48"/>
      <c r="I16" s="48"/>
      <c r="J16" s="48"/>
      <c r="K16" s="48"/>
      <c r="L16" s="48"/>
      <c r="M16" s="48"/>
      <c r="N16" s="48"/>
      <c r="O16" s="48"/>
      <c r="P16" s="48"/>
      <c r="Q16" s="48"/>
      <c r="R16" s="52"/>
      <c r="S16" s="52"/>
      <c r="T16" s="52"/>
      <c r="U16" s="52"/>
      <c r="V16" s="52"/>
      <c r="W16" s="52"/>
    </row>
    <row r="17" spans="1:23" s="51" customFormat="1">
      <c r="A17" s="46">
        <v>1</v>
      </c>
      <c r="B17" s="46">
        <v>112</v>
      </c>
      <c r="C17" s="47" t="s">
        <v>107</v>
      </c>
      <c r="D17" s="48">
        <v>1</v>
      </c>
      <c r="E17" s="48">
        <v>1</v>
      </c>
      <c r="F17" s="48">
        <v>1</v>
      </c>
      <c r="G17" s="48"/>
      <c r="H17" s="48"/>
      <c r="I17" s="48"/>
      <c r="J17" s="48"/>
      <c r="K17" s="48"/>
      <c r="L17" s="48"/>
      <c r="M17" s="48"/>
      <c r="N17" s="48"/>
      <c r="O17" s="48"/>
      <c r="P17" s="48"/>
      <c r="Q17" s="48"/>
      <c r="R17" s="52"/>
      <c r="S17" s="52"/>
      <c r="T17" s="52"/>
      <c r="U17" s="52"/>
      <c r="V17" s="52"/>
      <c r="W17" s="52"/>
    </row>
    <row r="18" spans="1:23" s="51" customFormat="1">
      <c r="A18" s="46">
        <v>1</v>
      </c>
      <c r="B18" s="46">
        <v>113</v>
      </c>
      <c r="C18" s="47" t="s">
        <v>108</v>
      </c>
      <c r="D18" s="48">
        <v>0.8</v>
      </c>
      <c r="E18" s="48">
        <v>0.8</v>
      </c>
      <c r="F18" s="48">
        <v>0.8</v>
      </c>
      <c r="G18" s="48"/>
      <c r="H18" s="48"/>
      <c r="I18" s="48"/>
      <c r="J18" s="48"/>
      <c r="K18" s="48"/>
      <c r="L18" s="48"/>
      <c r="M18" s="48"/>
      <c r="N18" s="48"/>
      <c r="O18" s="48"/>
      <c r="P18" s="48"/>
      <c r="Q18" s="48"/>
      <c r="R18" s="52"/>
      <c r="S18" s="52"/>
      <c r="T18" s="52"/>
      <c r="U18" s="52"/>
      <c r="V18" s="52"/>
      <c r="W18" s="52"/>
    </row>
    <row r="19" spans="1:23" s="51" customFormat="1">
      <c r="A19" s="46">
        <v>1</v>
      </c>
      <c r="B19" s="46">
        <v>114</v>
      </c>
      <c r="C19" s="47" t="s">
        <v>109</v>
      </c>
      <c r="D19" s="48">
        <v>1</v>
      </c>
      <c r="E19" s="48">
        <v>1</v>
      </c>
      <c r="F19" s="48">
        <v>1</v>
      </c>
      <c r="G19" s="48"/>
      <c r="H19" s="48"/>
      <c r="I19" s="48"/>
      <c r="J19" s="48"/>
      <c r="K19" s="48"/>
      <c r="L19" s="48"/>
      <c r="M19" s="48"/>
      <c r="N19" s="48"/>
      <c r="O19" s="48"/>
      <c r="P19" s="48"/>
      <c r="Q19" s="48"/>
      <c r="R19" s="52"/>
      <c r="S19" s="52"/>
      <c r="T19" s="52"/>
      <c r="U19" s="52"/>
      <c r="V19" s="52"/>
      <c r="W19" s="52"/>
    </row>
    <row r="20" spans="1:23" s="51" customFormat="1">
      <c r="A20" s="46">
        <v>1</v>
      </c>
      <c r="B20" s="46">
        <v>115</v>
      </c>
      <c r="C20" s="47" t="s">
        <v>110</v>
      </c>
      <c r="D20" s="48">
        <v>0.9</v>
      </c>
      <c r="E20" s="48">
        <v>0.9</v>
      </c>
      <c r="F20" s="48">
        <v>0.9</v>
      </c>
      <c r="G20" s="48"/>
      <c r="H20" s="48"/>
      <c r="I20" s="48"/>
      <c r="J20" s="48"/>
      <c r="K20" s="48"/>
      <c r="L20" s="48"/>
      <c r="M20" s="48"/>
      <c r="N20" s="48"/>
      <c r="O20" s="48"/>
      <c r="P20" s="48"/>
      <c r="Q20" s="48"/>
      <c r="R20" s="52"/>
      <c r="S20" s="52"/>
      <c r="T20" s="52"/>
      <c r="U20" s="52"/>
      <c r="V20" s="52"/>
      <c r="W20" s="52"/>
    </row>
    <row r="21" spans="1:23" s="51" customFormat="1">
      <c r="A21" s="46">
        <v>1</v>
      </c>
      <c r="B21" s="46">
        <v>116</v>
      </c>
      <c r="C21" s="47" t="s">
        <v>111</v>
      </c>
      <c r="D21" s="48">
        <v>1</v>
      </c>
      <c r="E21" s="48">
        <v>1</v>
      </c>
      <c r="F21" s="48">
        <v>1</v>
      </c>
      <c r="G21" s="48"/>
      <c r="H21" s="48"/>
      <c r="I21" s="48"/>
      <c r="J21" s="48"/>
      <c r="K21" s="48"/>
      <c r="L21" s="48"/>
      <c r="M21" s="48"/>
      <c r="N21" s="48"/>
      <c r="O21" s="48"/>
      <c r="P21" s="48"/>
      <c r="Q21" s="48"/>
      <c r="R21" s="52"/>
      <c r="S21" s="52"/>
      <c r="T21" s="52"/>
      <c r="U21" s="52"/>
      <c r="V21" s="52"/>
      <c r="W21" s="52"/>
    </row>
    <row r="22" spans="1:23" s="51" customFormat="1">
      <c r="A22" s="46">
        <v>1</v>
      </c>
      <c r="B22" s="46">
        <v>117</v>
      </c>
      <c r="C22" s="47" t="s">
        <v>112</v>
      </c>
      <c r="D22" s="49">
        <v>0.42</v>
      </c>
      <c r="E22" s="49">
        <v>0.42</v>
      </c>
      <c r="F22" s="49">
        <v>0.42</v>
      </c>
      <c r="G22" s="48"/>
      <c r="H22" s="48"/>
      <c r="I22" s="48"/>
      <c r="J22" s="48"/>
      <c r="K22" s="48"/>
      <c r="L22" s="48"/>
      <c r="M22" s="48"/>
      <c r="N22" s="48"/>
      <c r="P22" s="48"/>
      <c r="Q22" s="48"/>
      <c r="R22" s="52"/>
      <c r="S22" s="52"/>
      <c r="T22" s="52"/>
      <c r="U22" s="52"/>
      <c r="V22" s="52"/>
      <c r="W22" s="52"/>
    </row>
    <row r="23" spans="1:23" s="51" customFormat="1">
      <c r="A23" s="46">
        <v>1</v>
      </c>
      <c r="B23" s="46">
        <v>118</v>
      </c>
      <c r="C23" s="47" t="s">
        <v>113</v>
      </c>
      <c r="D23" s="48">
        <v>0.75</v>
      </c>
      <c r="E23" s="48">
        <v>0.75</v>
      </c>
      <c r="F23" s="48">
        <v>0.75</v>
      </c>
      <c r="G23" s="48"/>
      <c r="H23" s="48"/>
      <c r="I23" s="48"/>
      <c r="J23" s="48"/>
      <c r="K23" s="48"/>
      <c r="L23" s="48"/>
      <c r="M23" s="48"/>
      <c r="N23" s="48"/>
      <c r="P23" s="48"/>
      <c r="Q23" s="48"/>
      <c r="R23" s="52"/>
      <c r="S23" s="52"/>
      <c r="T23" s="52"/>
      <c r="U23" s="52"/>
      <c r="V23" s="52"/>
      <c r="W23" s="52"/>
    </row>
    <row r="24" spans="1:23" s="51" customFormat="1">
      <c r="A24" s="46">
        <v>1</v>
      </c>
      <c r="B24" s="46">
        <v>119</v>
      </c>
      <c r="C24" s="47" t="s">
        <v>114</v>
      </c>
      <c r="D24" s="48">
        <v>0.75</v>
      </c>
      <c r="E24" s="48">
        <v>0.75</v>
      </c>
      <c r="F24" s="48">
        <v>0.75</v>
      </c>
      <c r="G24" s="48"/>
      <c r="H24" s="48"/>
      <c r="I24" s="48"/>
      <c r="J24" s="48"/>
      <c r="K24" s="48"/>
      <c r="L24" s="48"/>
      <c r="M24" s="48"/>
      <c r="N24" s="48"/>
      <c r="P24" s="48"/>
      <c r="Q24" s="48"/>
      <c r="R24" s="52"/>
      <c r="S24" s="52"/>
      <c r="T24" s="52"/>
      <c r="U24" s="52"/>
      <c r="V24" s="52"/>
      <c r="W24" s="52"/>
    </row>
    <row r="25" spans="1:23" s="51" customFormat="1">
      <c r="A25" s="46">
        <v>1</v>
      </c>
      <c r="B25" s="46">
        <v>120</v>
      </c>
      <c r="C25" s="47" t="s">
        <v>115</v>
      </c>
      <c r="D25" s="48">
        <v>0.75</v>
      </c>
      <c r="E25" s="48">
        <v>0.75</v>
      </c>
      <c r="F25" s="48">
        <v>0.75</v>
      </c>
      <c r="G25" s="48"/>
      <c r="H25" s="48"/>
      <c r="I25" s="48"/>
      <c r="J25" s="48"/>
      <c r="K25" s="48"/>
      <c r="L25" s="48"/>
      <c r="M25" s="48"/>
      <c r="N25" s="48"/>
      <c r="P25" s="48"/>
      <c r="Q25" s="48"/>
      <c r="R25" s="52"/>
      <c r="S25" s="52"/>
      <c r="T25" s="52"/>
      <c r="U25" s="52"/>
      <c r="V25" s="52"/>
      <c r="W25" s="52"/>
    </row>
    <row r="26" spans="1:23" s="51" customFormat="1">
      <c r="A26" s="46">
        <v>1</v>
      </c>
      <c r="B26" s="46">
        <v>121</v>
      </c>
      <c r="C26" s="47" t="s">
        <v>116</v>
      </c>
      <c r="D26" s="48">
        <v>1</v>
      </c>
      <c r="E26" s="48">
        <v>1</v>
      </c>
      <c r="F26" s="48">
        <v>1</v>
      </c>
      <c r="G26" s="48"/>
      <c r="H26" s="48"/>
      <c r="I26" s="48"/>
      <c r="J26" s="48"/>
      <c r="K26" s="48"/>
      <c r="L26" s="48"/>
      <c r="M26" s="48"/>
      <c r="N26" s="48"/>
      <c r="P26" s="48"/>
      <c r="Q26" s="48"/>
      <c r="R26" s="52"/>
      <c r="S26" s="52"/>
      <c r="T26" s="52"/>
      <c r="U26" s="52"/>
      <c r="V26" s="52"/>
      <c r="W26" s="52"/>
    </row>
    <row r="27" spans="1:23" s="51" customFormat="1">
      <c r="A27" s="46">
        <v>1</v>
      </c>
      <c r="B27" s="46">
        <v>122</v>
      </c>
      <c r="C27" s="47" t="s">
        <v>117</v>
      </c>
      <c r="D27" s="48">
        <v>1</v>
      </c>
      <c r="E27" s="48">
        <v>1</v>
      </c>
      <c r="F27" s="48">
        <v>1</v>
      </c>
      <c r="G27" s="48"/>
      <c r="H27" s="48"/>
      <c r="I27" s="48"/>
      <c r="J27" s="48"/>
      <c r="K27" s="48"/>
      <c r="L27" s="48"/>
      <c r="M27" s="48"/>
      <c r="N27" s="48"/>
      <c r="P27" s="48"/>
      <c r="Q27" s="48"/>
      <c r="R27" s="52"/>
      <c r="S27" s="52"/>
      <c r="T27" s="52"/>
      <c r="U27" s="52"/>
      <c r="V27" s="52"/>
      <c r="W27" s="52"/>
    </row>
    <row r="28" spans="1:23" s="51" customFormat="1">
      <c r="A28" s="46">
        <v>1</v>
      </c>
      <c r="B28" s="46">
        <v>124</v>
      </c>
      <c r="C28" s="47" t="s">
        <v>118</v>
      </c>
      <c r="D28" s="48">
        <v>0.75</v>
      </c>
      <c r="E28" s="48">
        <v>0.75</v>
      </c>
      <c r="F28" s="48">
        <v>0.75</v>
      </c>
      <c r="G28" s="48"/>
      <c r="H28" s="48"/>
      <c r="I28" s="48"/>
      <c r="J28" s="48"/>
      <c r="K28" s="48"/>
      <c r="L28" s="48"/>
      <c r="M28" s="48"/>
      <c r="N28" s="48"/>
      <c r="P28" s="48"/>
      <c r="Q28" s="48"/>
      <c r="R28" s="52"/>
      <c r="S28" s="52"/>
      <c r="T28" s="52"/>
      <c r="U28" s="52"/>
      <c r="V28" s="52"/>
      <c r="W28" s="52"/>
    </row>
    <row r="29" spans="1:23" s="51" customFormat="1">
      <c r="A29" s="46">
        <v>1</v>
      </c>
      <c r="B29" s="46">
        <v>125</v>
      </c>
      <c r="C29" s="47" t="s">
        <v>119</v>
      </c>
      <c r="D29" s="48">
        <v>0.8</v>
      </c>
      <c r="E29" s="48">
        <v>0.8</v>
      </c>
      <c r="F29" s="48">
        <v>0.8</v>
      </c>
      <c r="G29" s="48"/>
      <c r="H29" s="48"/>
      <c r="I29" s="48"/>
      <c r="J29" s="48"/>
      <c r="K29" s="48"/>
      <c r="L29" s="48"/>
      <c r="M29" s="48"/>
      <c r="N29" s="48"/>
      <c r="P29" s="48"/>
      <c r="Q29" s="48"/>
      <c r="R29" s="52"/>
      <c r="S29" s="52"/>
      <c r="T29" s="52"/>
      <c r="U29" s="52"/>
      <c r="V29" s="52"/>
      <c r="W29" s="52"/>
    </row>
    <row r="30" spans="1:23" s="51" customFormat="1">
      <c r="A30" s="46">
        <v>1</v>
      </c>
      <c r="B30" s="46">
        <v>126</v>
      </c>
      <c r="C30" s="47" t="s">
        <v>120</v>
      </c>
      <c r="D30" s="48">
        <v>0.75</v>
      </c>
      <c r="E30" s="48">
        <v>0.75</v>
      </c>
      <c r="F30" s="48">
        <v>0.75</v>
      </c>
      <c r="G30" s="48"/>
      <c r="H30" s="48"/>
      <c r="I30" s="48"/>
      <c r="J30" s="48"/>
      <c r="K30" s="48"/>
      <c r="L30" s="48"/>
      <c r="M30" s="48"/>
      <c r="N30" s="48"/>
      <c r="P30" s="48"/>
      <c r="Q30" s="48"/>
      <c r="R30" s="52"/>
      <c r="S30" s="52"/>
      <c r="T30" s="52"/>
      <c r="U30" s="52"/>
      <c r="V30" s="52"/>
      <c r="W30" s="52"/>
    </row>
    <row r="31" spans="1:23" s="51" customFormat="1">
      <c r="A31" s="46">
        <v>1</v>
      </c>
      <c r="B31" s="46">
        <v>127</v>
      </c>
      <c r="C31" s="47" t="s">
        <v>121</v>
      </c>
      <c r="D31" s="48">
        <v>0.75</v>
      </c>
      <c r="E31" s="48">
        <v>0.75</v>
      </c>
      <c r="F31" s="48">
        <v>0.75</v>
      </c>
      <c r="G31" s="48"/>
      <c r="H31" s="48"/>
      <c r="I31" s="48"/>
      <c r="J31" s="48"/>
      <c r="K31" s="48"/>
      <c r="L31" s="48"/>
      <c r="M31" s="48"/>
      <c r="N31" s="48"/>
      <c r="P31" s="48"/>
      <c r="Q31" s="48"/>
      <c r="R31" s="52"/>
      <c r="S31" s="52"/>
      <c r="T31" s="52"/>
      <c r="U31" s="52"/>
      <c r="V31" s="52"/>
      <c r="W31" s="52"/>
    </row>
    <row r="32" spans="1:23" s="45" customFormat="1">
      <c r="A32" s="41">
        <v>1</v>
      </c>
      <c r="B32" s="41">
        <v>130</v>
      </c>
      <c r="C32" s="42" t="s">
        <v>122</v>
      </c>
      <c r="D32" s="43">
        <v>1</v>
      </c>
      <c r="E32" s="43">
        <v>1</v>
      </c>
      <c r="F32" s="43">
        <v>1</v>
      </c>
      <c r="G32" s="43"/>
      <c r="H32" s="43"/>
      <c r="I32" s="43"/>
      <c r="J32" s="43"/>
      <c r="K32" s="43"/>
      <c r="L32" s="43"/>
      <c r="M32" s="43"/>
      <c r="N32" s="43"/>
      <c r="P32" s="43"/>
      <c r="Q32" s="43"/>
      <c r="R32" s="44"/>
      <c r="S32" s="44"/>
      <c r="T32" s="44"/>
      <c r="U32" s="44"/>
      <c r="V32" s="44"/>
      <c r="W32" s="44"/>
    </row>
    <row r="33" spans="1:23" s="51" customFormat="1">
      <c r="A33" s="46">
        <v>1</v>
      </c>
      <c r="B33" s="46">
        <v>131</v>
      </c>
      <c r="C33" s="47" t="s">
        <v>100</v>
      </c>
      <c r="D33" s="48">
        <v>1</v>
      </c>
      <c r="E33" s="48">
        <v>1</v>
      </c>
      <c r="F33" s="48">
        <v>1</v>
      </c>
      <c r="G33" s="49"/>
      <c r="H33" s="49"/>
      <c r="I33" s="48"/>
      <c r="J33" s="48"/>
      <c r="K33" s="48"/>
      <c r="L33" s="48"/>
      <c r="M33" s="48"/>
      <c r="N33" s="48"/>
      <c r="P33" s="48"/>
      <c r="Q33" s="48"/>
      <c r="R33" s="50"/>
      <c r="S33" s="50"/>
      <c r="T33" s="50"/>
      <c r="U33" s="50"/>
      <c r="V33" s="50"/>
      <c r="W33" s="50"/>
    </row>
    <row r="34" spans="1:23" s="51" customFormat="1">
      <c r="A34" s="46">
        <v>1</v>
      </c>
      <c r="B34" s="46">
        <v>132</v>
      </c>
      <c r="C34" s="47" t="s">
        <v>101</v>
      </c>
      <c r="D34" s="48">
        <v>1</v>
      </c>
      <c r="E34" s="48">
        <v>1</v>
      </c>
      <c r="F34" s="48">
        <v>1</v>
      </c>
      <c r="G34" s="49"/>
      <c r="H34" s="49"/>
      <c r="I34" s="48"/>
      <c r="J34" s="48"/>
      <c r="K34" s="48"/>
      <c r="L34" s="48"/>
      <c r="M34" s="48"/>
      <c r="N34" s="48"/>
      <c r="P34" s="48"/>
      <c r="Q34" s="48"/>
      <c r="R34" s="50"/>
      <c r="S34" s="50"/>
      <c r="T34" s="50"/>
      <c r="U34" s="50"/>
      <c r="V34" s="50"/>
      <c r="W34" s="50"/>
    </row>
    <row r="35" spans="1:23" s="51" customFormat="1">
      <c r="A35" s="46">
        <v>1</v>
      </c>
      <c r="B35" s="46">
        <v>133</v>
      </c>
      <c r="C35" s="47" t="s">
        <v>102</v>
      </c>
      <c r="D35" s="48">
        <v>1</v>
      </c>
      <c r="E35" s="48">
        <v>1</v>
      </c>
      <c r="F35" s="48">
        <v>1</v>
      </c>
      <c r="G35" s="49"/>
      <c r="H35" s="49"/>
      <c r="I35" s="48"/>
      <c r="J35" s="48"/>
      <c r="K35" s="48"/>
      <c r="L35" s="48"/>
      <c r="M35" s="48"/>
      <c r="N35" s="48"/>
      <c r="P35" s="48"/>
      <c r="Q35" s="48"/>
      <c r="R35" s="52"/>
      <c r="S35" s="52"/>
      <c r="T35" s="52"/>
      <c r="U35" s="52"/>
      <c r="V35" s="52"/>
      <c r="W35" s="52"/>
    </row>
    <row r="36" spans="1:23" s="51" customFormat="1">
      <c r="A36" s="46">
        <v>1</v>
      </c>
      <c r="B36" s="46">
        <v>134</v>
      </c>
      <c r="C36" s="47" t="s">
        <v>103</v>
      </c>
      <c r="D36" s="48">
        <v>0.5</v>
      </c>
      <c r="E36" s="48">
        <v>0.5</v>
      </c>
      <c r="F36" s="48">
        <v>0.25</v>
      </c>
      <c r="G36" s="49"/>
      <c r="H36" s="49"/>
      <c r="I36" s="48"/>
      <c r="J36" s="48"/>
      <c r="K36" s="48"/>
      <c r="L36" s="48"/>
      <c r="M36" s="48"/>
      <c r="N36" s="48"/>
      <c r="P36" s="48"/>
      <c r="Q36" s="48"/>
      <c r="R36" s="52"/>
      <c r="S36" s="52"/>
      <c r="T36" s="52"/>
      <c r="U36" s="52"/>
      <c r="V36" s="52"/>
      <c r="W36" s="52"/>
    </row>
    <row r="37" spans="1:23" s="51" customFormat="1">
      <c r="A37" s="46">
        <v>1</v>
      </c>
      <c r="B37" s="46">
        <v>135</v>
      </c>
      <c r="C37" s="47" t="s">
        <v>104</v>
      </c>
      <c r="D37" s="48">
        <v>0.5</v>
      </c>
      <c r="E37" s="48">
        <v>0.5</v>
      </c>
      <c r="F37" s="48">
        <v>0.5</v>
      </c>
      <c r="G37" s="48"/>
      <c r="H37" s="48"/>
      <c r="I37" s="48"/>
      <c r="J37" s="48"/>
      <c r="K37" s="48"/>
      <c r="L37" s="48"/>
      <c r="M37" s="48"/>
      <c r="N37" s="48"/>
      <c r="P37" s="48"/>
      <c r="Q37" s="48"/>
      <c r="R37" s="52"/>
      <c r="S37" s="52"/>
      <c r="T37" s="52"/>
      <c r="U37" s="52"/>
      <c r="V37" s="52"/>
      <c r="W37" s="52"/>
    </row>
    <row r="38" spans="1:23" s="51" customFormat="1">
      <c r="A38" s="46">
        <v>1</v>
      </c>
      <c r="B38" s="46">
        <v>136</v>
      </c>
      <c r="C38" s="47" t="s">
        <v>105</v>
      </c>
      <c r="D38" s="48">
        <v>0.8</v>
      </c>
      <c r="E38" s="48">
        <v>0.25</v>
      </c>
      <c r="F38" s="48">
        <v>0.8</v>
      </c>
      <c r="G38" s="48"/>
      <c r="H38" s="48"/>
      <c r="I38" s="48"/>
      <c r="J38" s="48"/>
      <c r="K38" s="48"/>
      <c r="L38" s="48"/>
      <c r="M38" s="48"/>
      <c r="N38" s="48"/>
      <c r="P38" s="48"/>
      <c r="Q38" s="48"/>
      <c r="R38" s="52"/>
      <c r="S38" s="52"/>
      <c r="T38" s="52"/>
      <c r="U38" s="52"/>
      <c r="V38" s="52"/>
      <c r="W38" s="52"/>
    </row>
    <row r="39" spans="1:23" s="51" customFormat="1">
      <c r="A39" s="46">
        <v>1</v>
      </c>
      <c r="B39" s="46">
        <v>137</v>
      </c>
      <c r="C39" s="47" t="s">
        <v>123</v>
      </c>
      <c r="D39" s="48">
        <v>0.8</v>
      </c>
      <c r="E39" s="48">
        <v>0.8</v>
      </c>
      <c r="F39" s="48">
        <v>0.8</v>
      </c>
      <c r="G39" s="48"/>
      <c r="H39" s="48"/>
      <c r="I39" s="48"/>
      <c r="J39" s="48"/>
      <c r="K39" s="48"/>
      <c r="L39" s="48"/>
      <c r="M39" s="48"/>
      <c r="N39" s="48"/>
      <c r="P39" s="48"/>
      <c r="Q39" s="48"/>
      <c r="R39" s="52"/>
      <c r="S39" s="52"/>
      <c r="T39" s="52"/>
      <c r="U39" s="52"/>
      <c r="V39" s="52"/>
      <c r="W39" s="52"/>
    </row>
    <row r="40" spans="1:23" s="51" customFormat="1">
      <c r="A40" s="46">
        <v>1</v>
      </c>
      <c r="B40" s="46">
        <v>138</v>
      </c>
      <c r="C40" s="47" t="s">
        <v>107</v>
      </c>
      <c r="D40" s="48">
        <v>1</v>
      </c>
      <c r="E40" s="48">
        <v>1</v>
      </c>
      <c r="F40" s="48">
        <v>1</v>
      </c>
      <c r="G40" s="48"/>
      <c r="H40" s="48"/>
      <c r="I40" s="48"/>
      <c r="J40" s="48"/>
      <c r="K40" s="48"/>
      <c r="L40" s="48"/>
      <c r="M40" s="48"/>
      <c r="N40" s="48"/>
      <c r="P40" s="48"/>
      <c r="Q40" s="48"/>
      <c r="R40" s="52"/>
      <c r="S40" s="52"/>
      <c r="T40" s="52"/>
      <c r="U40" s="52"/>
      <c r="V40" s="52"/>
      <c r="W40" s="52"/>
    </row>
    <row r="41" spans="1:23" s="51" customFormat="1">
      <c r="A41" s="46">
        <v>1</v>
      </c>
      <c r="B41" s="46">
        <v>139</v>
      </c>
      <c r="C41" s="47" t="s">
        <v>108</v>
      </c>
      <c r="D41" s="48">
        <v>0.8</v>
      </c>
      <c r="E41" s="48">
        <v>0.8</v>
      </c>
      <c r="F41" s="48">
        <v>0.8</v>
      </c>
      <c r="G41" s="48"/>
      <c r="H41" s="48"/>
      <c r="I41" s="48"/>
      <c r="J41" s="48"/>
      <c r="K41" s="48"/>
      <c r="L41" s="48"/>
      <c r="M41" s="48"/>
      <c r="N41" s="48"/>
      <c r="P41" s="48"/>
      <c r="Q41" s="48"/>
      <c r="R41" s="52"/>
      <c r="S41" s="52"/>
      <c r="T41" s="52"/>
      <c r="U41" s="52"/>
      <c r="V41" s="52"/>
      <c r="W41" s="52"/>
    </row>
    <row r="42" spans="1:23" s="51" customFormat="1">
      <c r="A42" s="46">
        <v>1</v>
      </c>
      <c r="B42" s="46">
        <v>140</v>
      </c>
      <c r="C42" s="47" t="s">
        <v>109</v>
      </c>
      <c r="D42" s="48">
        <v>1</v>
      </c>
      <c r="E42" s="48">
        <v>1</v>
      </c>
      <c r="F42" s="48">
        <v>1</v>
      </c>
      <c r="G42" s="48"/>
      <c r="H42" s="48"/>
      <c r="I42" s="48"/>
      <c r="J42" s="48"/>
      <c r="K42" s="48"/>
      <c r="L42" s="48"/>
      <c r="M42" s="48"/>
      <c r="N42" s="48"/>
      <c r="P42" s="48"/>
      <c r="Q42" s="48"/>
      <c r="R42" s="52"/>
      <c r="S42" s="52"/>
      <c r="T42" s="52"/>
      <c r="U42" s="52"/>
      <c r="V42" s="52"/>
      <c r="W42" s="52"/>
    </row>
    <row r="43" spans="1:23" s="51" customFormat="1">
      <c r="A43" s="46">
        <v>1</v>
      </c>
      <c r="B43" s="46">
        <v>141</v>
      </c>
      <c r="C43" s="47" t="s">
        <v>110</v>
      </c>
      <c r="D43" s="48">
        <v>0.9</v>
      </c>
      <c r="E43" s="48">
        <v>0.9</v>
      </c>
      <c r="F43" s="48">
        <v>0.9</v>
      </c>
      <c r="G43" s="48"/>
      <c r="H43" s="48"/>
      <c r="I43" s="48"/>
      <c r="J43" s="48"/>
      <c r="K43" s="48"/>
      <c r="L43" s="48"/>
      <c r="M43" s="48"/>
      <c r="N43" s="48"/>
      <c r="P43" s="48"/>
      <c r="Q43" s="48"/>
      <c r="R43" s="52"/>
      <c r="S43" s="52"/>
      <c r="T43" s="52"/>
      <c r="U43" s="52"/>
      <c r="V43" s="52"/>
      <c r="W43" s="52"/>
    </row>
    <row r="44" spans="1:23" s="51" customFormat="1">
      <c r="A44" s="46">
        <v>1</v>
      </c>
      <c r="B44" s="46">
        <v>142</v>
      </c>
      <c r="C44" s="47" t="s">
        <v>111</v>
      </c>
      <c r="D44" s="48">
        <v>1</v>
      </c>
      <c r="E44" s="48">
        <v>1</v>
      </c>
      <c r="F44" s="48">
        <v>1</v>
      </c>
      <c r="G44" s="48"/>
      <c r="H44" s="48"/>
      <c r="I44" s="48"/>
      <c r="J44" s="48"/>
      <c r="K44" s="48"/>
      <c r="L44" s="48"/>
      <c r="M44" s="48"/>
      <c r="N44" s="48"/>
      <c r="P44" s="48"/>
      <c r="Q44" s="48"/>
      <c r="R44" s="52"/>
      <c r="S44" s="52"/>
      <c r="T44" s="52"/>
      <c r="U44" s="52"/>
      <c r="V44" s="52"/>
      <c r="W44" s="52"/>
    </row>
    <row r="45" spans="1:23" s="51" customFormat="1">
      <c r="A45" s="46">
        <v>1</v>
      </c>
      <c r="B45" s="46">
        <v>143</v>
      </c>
      <c r="C45" s="47" t="s">
        <v>112</v>
      </c>
      <c r="D45" s="49">
        <v>0.42</v>
      </c>
      <c r="E45" s="49">
        <v>0.42</v>
      </c>
      <c r="F45" s="49">
        <v>0.42</v>
      </c>
      <c r="G45" s="48"/>
      <c r="H45" s="48"/>
      <c r="I45" s="48"/>
      <c r="J45" s="48"/>
      <c r="K45" s="48"/>
      <c r="L45" s="48"/>
      <c r="M45" s="48"/>
      <c r="N45" s="48"/>
      <c r="P45" s="48"/>
      <c r="Q45" s="48"/>
      <c r="R45" s="52"/>
      <c r="S45" s="52"/>
      <c r="T45" s="52"/>
      <c r="U45" s="52"/>
      <c r="V45" s="52"/>
      <c r="W45" s="52"/>
    </row>
    <row r="46" spans="1:23" s="51" customFormat="1">
      <c r="A46" s="46">
        <v>1</v>
      </c>
      <c r="B46" s="46">
        <v>144</v>
      </c>
      <c r="C46" s="47" t="s">
        <v>113</v>
      </c>
      <c r="D46" s="48">
        <v>0.75</v>
      </c>
      <c r="E46" s="48">
        <v>0.75</v>
      </c>
      <c r="F46" s="48">
        <v>0.75</v>
      </c>
      <c r="G46" s="48"/>
      <c r="H46" s="48"/>
      <c r="I46" s="48"/>
      <c r="J46" s="48"/>
      <c r="K46" s="48"/>
      <c r="L46" s="48"/>
      <c r="M46" s="48"/>
      <c r="N46" s="48"/>
      <c r="O46" s="48"/>
      <c r="P46" s="48"/>
      <c r="Q46" s="48"/>
      <c r="R46" s="52"/>
      <c r="S46" s="52"/>
      <c r="T46" s="52"/>
      <c r="U46" s="52"/>
      <c r="V46" s="52"/>
      <c r="W46" s="52"/>
    </row>
    <row r="47" spans="1:23" s="51" customFormat="1">
      <c r="A47" s="46">
        <v>1</v>
      </c>
      <c r="B47" s="46">
        <v>145</v>
      </c>
      <c r="C47" s="47" t="s">
        <v>114</v>
      </c>
      <c r="D47" s="48">
        <v>0.75</v>
      </c>
      <c r="E47" s="48">
        <v>0.75</v>
      </c>
      <c r="F47" s="48">
        <v>0.75</v>
      </c>
      <c r="G47" s="48"/>
      <c r="H47" s="48"/>
      <c r="I47" s="48"/>
      <c r="J47" s="48"/>
      <c r="K47" s="48"/>
      <c r="L47" s="48"/>
      <c r="M47" s="48"/>
      <c r="N47" s="48"/>
      <c r="O47" s="48"/>
      <c r="P47" s="48"/>
      <c r="Q47" s="48"/>
      <c r="R47" s="52"/>
      <c r="S47" s="52"/>
      <c r="T47" s="52"/>
      <c r="U47" s="52"/>
      <c r="V47" s="52"/>
      <c r="W47" s="52"/>
    </row>
    <row r="48" spans="1:23" s="51" customFormat="1">
      <c r="A48" s="46">
        <v>1</v>
      </c>
      <c r="B48" s="46">
        <v>146</v>
      </c>
      <c r="C48" s="47" t="s">
        <v>115</v>
      </c>
      <c r="D48" s="48">
        <v>0.75</v>
      </c>
      <c r="E48" s="48">
        <v>0.75</v>
      </c>
      <c r="F48" s="48">
        <v>0.75</v>
      </c>
      <c r="G48" s="48"/>
      <c r="H48" s="48"/>
      <c r="I48" s="48"/>
      <c r="J48" s="48"/>
      <c r="K48" s="48"/>
      <c r="L48" s="48"/>
      <c r="M48" s="48"/>
      <c r="N48" s="48"/>
      <c r="O48" s="48"/>
      <c r="P48" s="48"/>
      <c r="Q48" s="48"/>
      <c r="R48" s="52"/>
      <c r="S48" s="52"/>
      <c r="T48" s="52"/>
      <c r="U48" s="52"/>
      <c r="V48" s="52"/>
      <c r="W48" s="52"/>
    </row>
    <row r="49" spans="1:23" s="51" customFormat="1">
      <c r="A49" s="46">
        <v>1</v>
      </c>
      <c r="B49" s="46">
        <v>147</v>
      </c>
      <c r="C49" s="47" t="s">
        <v>116</v>
      </c>
      <c r="D49" s="48">
        <v>1</v>
      </c>
      <c r="E49" s="48">
        <v>1</v>
      </c>
      <c r="F49" s="48">
        <v>1</v>
      </c>
      <c r="G49" s="48"/>
      <c r="H49" s="48"/>
      <c r="I49" s="48"/>
      <c r="J49" s="48"/>
      <c r="K49" s="48"/>
      <c r="L49" s="48"/>
      <c r="M49" s="48"/>
      <c r="N49" s="48"/>
      <c r="O49" s="48"/>
      <c r="P49" s="48"/>
      <c r="Q49" s="48"/>
      <c r="R49" s="52"/>
      <c r="S49" s="52"/>
      <c r="T49" s="52"/>
      <c r="U49" s="52"/>
      <c r="V49" s="52"/>
      <c r="W49" s="52"/>
    </row>
    <row r="50" spans="1:23" s="51" customFormat="1">
      <c r="A50" s="46">
        <v>1</v>
      </c>
      <c r="B50" s="46">
        <v>148</v>
      </c>
      <c r="C50" s="47" t="s">
        <v>117</v>
      </c>
      <c r="D50" s="48">
        <v>1</v>
      </c>
      <c r="E50" s="48">
        <v>1</v>
      </c>
      <c r="F50" s="48">
        <v>1</v>
      </c>
      <c r="G50" s="48"/>
      <c r="H50" s="48"/>
      <c r="I50" s="48"/>
      <c r="J50" s="48"/>
      <c r="K50" s="48"/>
      <c r="L50" s="48"/>
      <c r="M50" s="48"/>
      <c r="N50" s="48"/>
      <c r="O50" s="48"/>
      <c r="P50" s="48"/>
      <c r="Q50" s="48"/>
      <c r="R50" s="52"/>
      <c r="S50" s="52"/>
      <c r="T50" s="52"/>
      <c r="U50" s="52"/>
      <c r="V50" s="52"/>
      <c r="W50" s="52"/>
    </row>
    <row r="51" spans="1:23" s="51" customFormat="1">
      <c r="A51" s="46">
        <v>1</v>
      </c>
      <c r="B51" s="46">
        <v>150</v>
      </c>
      <c r="C51" s="47" t="s">
        <v>118</v>
      </c>
      <c r="D51" s="48">
        <v>0.75</v>
      </c>
      <c r="E51" s="48">
        <v>0.75</v>
      </c>
      <c r="F51" s="48">
        <v>0.75</v>
      </c>
      <c r="G51" s="48"/>
      <c r="H51" s="48"/>
      <c r="I51" s="48"/>
      <c r="J51" s="48"/>
      <c r="K51" s="48"/>
      <c r="L51" s="48"/>
      <c r="M51" s="48"/>
      <c r="N51" s="48"/>
      <c r="O51" s="48"/>
      <c r="P51" s="48"/>
      <c r="Q51" s="48"/>
      <c r="R51" s="52"/>
      <c r="S51" s="52"/>
      <c r="T51" s="52"/>
      <c r="U51" s="52"/>
      <c r="V51" s="52"/>
      <c r="W51" s="52"/>
    </row>
    <row r="52" spans="1:23" s="51" customFormat="1">
      <c r="A52" s="46">
        <v>1</v>
      </c>
      <c r="B52" s="46">
        <v>151</v>
      </c>
      <c r="C52" s="47" t="s">
        <v>119</v>
      </c>
      <c r="D52" s="48">
        <v>0.8</v>
      </c>
      <c r="E52" s="48">
        <v>0.8</v>
      </c>
      <c r="F52" s="48">
        <v>0.8</v>
      </c>
      <c r="G52" s="48"/>
      <c r="H52" s="48"/>
      <c r="I52" s="48"/>
      <c r="J52" s="48"/>
      <c r="K52" s="48"/>
      <c r="L52" s="48"/>
      <c r="M52" s="48"/>
      <c r="N52" s="48"/>
      <c r="O52" s="48"/>
      <c r="P52" s="48"/>
      <c r="Q52" s="48"/>
      <c r="R52" s="52"/>
      <c r="S52" s="52"/>
      <c r="T52" s="52"/>
      <c r="U52" s="52"/>
      <c r="V52" s="52"/>
      <c r="W52" s="52"/>
    </row>
    <row r="53" spans="1:23" s="51" customFormat="1">
      <c r="A53" s="46">
        <v>1</v>
      </c>
      <c r="B53" s="46">
        <v>152</v>
      </c>
      <c r="C53" s="47" t="s">
        <v>120</v>
      </c>
      <c r="D53" s="48">
        <v>0.75</v>
      </c>
      <c r="E53" s="48">
        <v>0.75</v>
      </c>
      <c r="F53" s="48">
        <v>0.75</v>
      </c>
      <c r="G53" s="48"/>
      <c r="H53" s="48"/>
      <c r="I53" s="48"/>
      <c r="J53" s="48"/>
      <c r="K53" s="48"/>
      <c r="L53" s="48"/>
      <c r="M53" s="48"/>
      <c r="N53" s="48"/>
      <c r="O53" s="48"/>
      <c r="P53" s="48"/>
      <c r="Q53" s="48"/>
      <c r="R53" s="52"/>
      <c r="S53" s="52"/>
      <c r="T53" s="52"/>
      <c r="U53" s="52"/>
      <c r="V53" s="52"/>
      <c r="W53" s="52"/>
    </row>
    <row r="54" spans="1:23" s="51" customFormat="1">
      <c r="A54" s="46">
        <v>1</v>
      </c>
      <c r="B54" s="46">
        <v>153</v>
      </c>
      <c r="C54" s="47" t="s">
        <v>121</v>
      </c>
      <c r="D54" s="48">
        <v>0.75</v>
      </c>
      <c r="E54" s="48">
        <v>0.75</v>
      </c>
      <c r="F54" s="48">
        <v>0.75</v>
      </c>
      <c r="G54" s="48"/>
      <c r="H54" s="48"/>
      <c r="I54" s="48"/>
      <c r="J54" s="48"/>
      <c r="K54" s="48"/>
      <c r="L54" s="48"/>
      <c r="M54" s="48"/>
      <c r="N54" s="48"/>
      <c r="O54" s="48"/>
      <c r="P54" s="48"/>
      <c r="Q54" s="48"/>
      <c r="R54" s="52"/>
      <c r="S54" s="52"/>
      <c r="T54" s="52"/>
      <c r="U54" s="52"/>
      <c r="V54" s="52"/>
      <c r="W54" s="52"/>
    </row>
    <row r="55" spans="1:23" s="45" customFormat="1">
      <c r="A55" s="41">
        <v>1</v>
      </c>
      <c r="B55" s="41">
        <f>B32+30</f>
        <v>160</v>
      </c>
      <c r="C55" s="42" t="s">
        <v>124</v>
      </c>
      <c r="D55" s="43">
        <v>1</v>
      </c>
      <c r="E55" s="43">
        <v>1</v>
      </c>
      <c r="F55" s="43">
        <v>1</v>
      </c>
      <c r="G55" s="43"/>
      <c r="H55" s="43"/>
      <c r="I55" s="43"/>
      <c r="J55" s="43"/>
      <c r="K55" s="43"/>
      <c r="L55" s="43"/>
      <c r="M55" s="43"/>
      <c r="N55" s="43"/>
      <c r="O55" s="43"/>
      <c r="P55" s="43"/>
      <c r="Q55" s="43"/>
      <c r="R55" s="53"/>
      <c r="S55" s="53"/>
      <c r="T55" s="53"/>
      <c r="U55" s="53"/>
      <c r="V55" s="53"/>
      <c r="W55" s="53"/>
    </row>
    <row r="56" spans="1:23" s="51" customFormat="1">
      <c r="A56" s="46">
        <v>1</v>
      </c>
      <c r="B56" s="46">
        <v>161</v>
      </c>
      <c r="C56" s="47" t="s">
        <v>96</v>
      </c>
      <c r="D56" s="48">
        <v>1</v>
      </c>
      <c r="E56" s="48">
        <v>1</v>
      </c>
      <c r="F56" s="48">
        <v>1</v>
      </c>
      <c r="G56" s="49"/>
      <c r="H56" s="49"/>
      <c r="I56" s="49"/>
      <c r="J56" s="48"/>
      <c r="K56" s="48"/>
      <c r="L56" s="48"/>
      <c r="M56" s="48"/>
      <c r="N56" s="48"/>
      <c r="O56" s="48"/>
      <c r="P56" s="48"/>
      <c r="Q56" s="48"/>
      <c r="R56" s="50"/>
      <c r="S56" s="50"/>
      <c r="T56" s="50"/>
      <c r="U56" s="50"/>
      <c r="V56" s="50"/>
      <c r="W56" s="50"/>
    </row>
    <row r="57" spans="1:23" s="51" customFormat="1">
      <c r="A57" s="46">
        <v>1</v>
      </c>
      <c r="B57" s="46">
        <v>162</v>
      </c>
      <c r="C57" s="47" t="s">
        <v>97</v>
      </c>
      <c r="D57" s="48">
        <v>1</v>
      </c>
      <c r="E57" s="48">
        <v>1</v>
      </c>
      <c r="F57" s="48">
        <v>1</v>
      </c>
      <c r="G57" s="49"/>
      <c r="H57" s="49"/>
      <c r="I57" s="49"/>
      <c r="J57" s="48"/>
      <c r="K57" s="48"/>
      <c r="L57" s="48"/>
      <c r="M57" s="48"/>
      <c r="N57" s="48"/>
      <c r="O57" s="48"/>
      <c r="P57" s="48"/>
      <c r="Q57" s="48"/>
      <c r="R57" s="50"/>
      <c r="S57" s="50"/>
      <c r="T57" s="50"/>
      <c r="U57" s="50"/>
      <c r="V57" s="50"/>
      <c r="W57" s="50"/>
    </row>
    <row r="58" spans="1:23" s="51" customFormat="1">
      <c r="A58" s="46">
        <v>1</v>
      </c>
      <c r="B58" s="46">
        <v>163</v>
      </c>
      <c r="C58" s="47" t="s">
        <v>98</v>
      </c>
      <c r="D58" s="48">
        <v>1</v>
      </c>
      <c r="E58" s="48">
        <v>1</v>
      </c>
      <c r="F58" s="48">
        <v>1</v>
      </c>
      <c r="G58" s="49"/>
      <c r="H58" s="49"/>
      <c r="I58" s="49"/>
      <c r="J58" s="48"/>
      <c r="K58" s="48"/>
      <c r="L58" s="48"/>
      <c r="M58" s="48"/>
      <c r="N58" s="48"/>
      <c r="O58" s="48"/>
      <c r="P58" s="48"/>
      <c r="Q58" s="48"/>
      <c r="R58" s="52"/>
      <c r="S58" s="52"/>
      <c r="T58" s="52"/>
      <c r="U58" s="52"/>
      <c r="V58" s="52"/>
      <c r="W58" s="52"/>
    </row>
    <row r="59" spans="1:23" s="51" customFormat="1">
      <c r="A59" s="46">
        <v>1</v>
      </c>
      <c r="B59" s="46">
        <v>164</v>
      </c>
      <c r="C59" s="47" t="s">
        <v>99</v>
      </c>
      <c r="D59" s="48">
        <v>1</v>
      </c>
      <c r="E59" s="48">
        <v>1</v>
      </c>
      <c r="F59" s="48">
        <v>1</v>
      </c>
      <c r="G59" s="49"/>
      <c r="H59" s="49"/>
      <c r="I59" s="49"/>
      <c r="J59" s="48"/>
      <c r="K59" s="48"/>
      <c r="L59" s="48"/>
      <c r="M59" s="48"/>
      <c r="N59" s="48"/>
      <c r="O59" s="48"/>
      <c r="P59" s="48"/>
      <c r="Q59" s="48"/>
      <c r="R59" s="52"/>
      <c r="S59" s="52"/>
      <c r="T59" s="52"/>
      <c r="U59" s="52"/>
      <c r="V59" s="52"/>
      <c r="W59" s="52"/>
    </row>
    <row r="60" spans="1:23" s="51" customFormat="1">
      <c r="A60" s="46">
        <v>1</v>
      </c>
      <c r="B60" s="46">
        <v>165</v>
      </c>
      <c r="C60" s="47" t="s">
        <v>104</v>
      </c>
      <c r="D60" s="48">
        <v>0.5</v>
      </c>
      <c r="E60" s="48">
        <v>0.5</v>
      </c>
      <c r="F60" s="48">
        <v>0.5</v>
      </c>
      <c r="G60" s="48"/>
      <c r="H60" s="48"/>
      <c r="I60" s="48"/>
      <c r="J60" s="48"/>
      <c r="K60" s="48"/>
      <c r="L60" s="48"/>
      <c r="M60" s="48"/>
      <c r="N60" s="48"/>
      <c r="O60" s="48"/>
      <c r="P60" s="48"/>
      <c r="Q60" s="48"/>
      <c r="R60" s="52"/>
      <c r="S60" s="52"/>
      <c r="T60" s="52"/>
      <c r="U60" s="52"/>
      <c r="V60" s="52"/>
      <c r="W60" s="52"/>
    </row>
    <row r="61" spans="1:23" s="51" customFormat="1">
      <c r="A61" s="46">
        <v>1</v>
      </c>
      <c r="B61" s="46">
        <v>166</v>
      </c>
      <c r="C61" s="47" t="s">
        <v>105</v>
      </c>
      <c r="D61" s="48">
        <v>0.8</v>
      </c>
      <c r="E61" s="48">
        <v>0.25</v>
      </c>
      <c r="F61" s="48">
        <v>0.8</v>
      </c>
      <c r="G61" s="48"/>
      <c r="H61" s="48"/>
      <c r="I61" s="48"/>
      <c r="J61" s="48"/>
      <c r="K61" s="48"/>
      <c r="L61" s="48"/>
      <c r="M61" s="48"/>
      <c r="N61" s="48"/>
      <c r="O61" s="48"/>
      <c r="P61" s="48"/>
      <c r="Q61" s="48"/>
      <c r="R61" s="52"/>
      <c r="S61" s="52"/>
      <c r="T61" s="52"/>
      <c r="U61" s="52"/>
      <c r="V61" s="52"/>
      <c r="W61" s="52"/>
    </row>
    <row r="62" spans="1:23" s="51" customFormat="1">
      <c r="A62" s="46">
        <v>1</v>
      </c>
      <c r="B62" s="46">
        <v>167</v>
      </c>
      <c r="C62" s="47" t="s">
        <v>106</v>
      </c>
      <c r="D62" s="48">
        <v>0.8</v>
      </c>
      <c r="E62" s="48">
        <v>0.8</v>
      </c>
      <c r="F62" s="48">
        <v>0.8</v>
      </c>
      <c r="G62" s="48"/>
      <c r="H62" s="48"/>
      <c r="I62" s="48"/>
      <c r="J62" s="48"/>
      <c r="K62" s="48"/>
      <c r="L62" s="48"/>
      <c r="M62" s="48"/>
      <c r="N62" s="48"/>
      <c r="O62" s="48"/>
      <c r="P62" s="48"/>
      <c r="Q62" s="48"/>
      <c r="R62" s="52"/>
      <c r="S62" s="52"/>
      <c r="T62" s="52"/>
      <c r="U62" s="52"/>
      <c r="V62" s="52"/>
      <c r="W62" s="52"/>
    </row>
    <row r="63" spans="1:23" s="51" customFormat="1">
      <c r="A63" s="46">
        <v>1</v>
      </c>
      <c r="B63" s="46">
        <v>168</v>
      </c>
      <c r="C63" s="47" t="s">
        <v>107</v>
      </c>
      <c r="D63" s="48">
        <v>1</v>
      </c>
      <c r="E63" s="48">
        <v>1</v>
      </c>
      <c r="F63" s="48">
        <v>1</v>
      </c>
      <c r="G63" s="48"/>
      <c r="H63" s="48"/>
      <c r="I63" s="48"/>
      <c r="J63" s="48"/>
      <c r="K63" s="48"/>
      <c r="L63" s="48"/>
      <c r="M63" s="48"/>
      <c r="N63" s="48"/>
      <c r="O63" s="48"/>
      <c r="P63" s="48"/>
      <c r="Q63" s="48"/>
      <c r="R63" s="52"/>
      <c r="S63" s="52"/>
      <c r="T63" s="52"/>
      <c r="U63" s="52"/>
      <c r="V63" s="52"/>
      <c r="W63" s="52"/>
    </row>
    <row r="64" spans="1:23" s="51" customFormat="1">
      <c r="A64" s="46">
        <v>1</v>
      </c>
      <c r="B64" s="46">
        <v>169</v>
      </c>
      <c r="C64" s="47" t="s">
        <v>108</v>
      </c>
      <c r="D64" s="48">
        <v>0.8</v>
      </c>
      <c r="E64" s="48">
        <v>0.8</v>
      </c>
      <c r="F64" s="48">
        <v>0.8</v>
      </c>
      <c r="G64" s="48"/>
      <c r="H64" s="48"/>
      <c r="I64" s="48"/>
      <c r="J64" s="48"/>
      <c r="K64" s="48"/>
      <c r="L64" s="48"/>
      <c r="M64" s="48"/>
      <c r="N64" s="48"/>
      <c r="O64" s="48"/>
      <c r="P64" s="48"/>
      <c r="Q64" s="48"/>
      <c r="R64" s="52"/>
      <c r="S64" s="52"/>
      <c r="T64" s="52"/>
      <c r="U64" s="52"/>
      <c r="V64" s="52"/>
      <c r="W64" s="52"/>
    </row>
    <row r="65" spans="1:23" s="51" customFormat="1">
      <c r="A65" s="46">
        <v>1</v>
      </c>
      <c r="B65" s="46">
        <v>170</v>
      </c>
      <c r="C65" s="47" t="s">
        <v>109</v>
      </c>
      <c r="D65" s="48">
        <v>1</v>
      </c>
      <c r="E65" s="48">
        <v>1</v>
      </c>
      <c r="F65" s="48">
        <v>1</v>
      </c>
      <c r="G65" s="48"/>
      <c r="H65" s="48"/>
      <c r="I65" s="48"/>
      <c r="J65" s="48"/>
      <c r="K65" s="48"/>
      <c r="L65" s="48"/>
      <c r="M65" s="48"/>
      <c r="N65" s="48"/>
      <c r="O65" s="48"/>
      <c r="P65" s="48"/>
      <c r="Q65" s="48"/>
      <c r="R65" s="52"/>
      <c r="S65" s="52"/>
      <c r="T65" s="52"/>
      <c r="U65" s="52"/>
      <c r="V65" s="52"/>
      <c r="W65" s="52"/>
    </row>
    <row r="66" spans="1:23" s="51" customFormat="1">
      <c r="A66" s="46">
        <v>1</v>
      </c>
      <c r="B66" s="46">
        <v>171</v>
      </c>
      <c r="C66" s="47" t="s">
        <v>110</v>
      </c>
      <c r="D66" s="48">
        <v>0.9</v>
      </c>
      <c r="E66" s="48">
        <v>0.9</v>
      </c>
      <c r="F66" s="48">
        <v>0.9</v>
      </c>
      <c r="G66" s="48"/>
      <c r="H66" s="48"/>
      <c r="I66" s="48"/>
      <c r="J66" s="48"/>
      <c r="K66" s="48"/>
      <c r="L66" s="48"/>
      <c r="M66" s="48"/>
      <c r="N66" s="48"/>
      <c r="O66" s="48"/>
      <c r="P66" s="48"/>
      <c r="Q66" s="48"/>
      <c r="R66" s="52"/>
      <c r="S66" s="52"/>
      <c r="T66" s="52"/>
      <c r="U66" s="52"/>
      <c r="V66" s="52"/>
      <c r="W66" s="52"/>
    </row>
    <row r="67" spans="1:23" s="51" customFormat="1">
      <c r="A67" s="46">
        <v>1</v>
      </c>
      <c r="B67" s="46">
        <v>172</v>
      </c>
      <c r="C67" s="47" t="s">
        <v>111</v>
      </c>
      <c r="D67" s="48">
        <v>1</v>
      </c>
      <c r="E67" s="48">
        <v>1</v>
      </c>
      <c r="F67" s="48">
        <v>1</v>
      </c>
      <c r="G67" s="48"/>
      <c r="H67" s="48"/>
      <c r="I67" s="48"/>
      <c r="J67" s="48"/>
      <c r="K67" s="48"/>
      <c r="L67" s="48"/>
      <c r="M67" s="48"/>
      <c r="N67" s="48"/>
      <c r="O67" s="48"/>
      <c r="P67" s="48"/>
      <c r="Q67" s="48"/>
      <c r="R67" s="52"/>
      <c r="S67" s="52"/>
      <c r="T67" s="52"/>
      <c r="U67" s="52"/>
      <c r="V67" s="52"/>
      <c r="W67" s="52"/>
    </row>
    <row r="68" spans="1:23" s="51" customFormat="1">
      <c r="A68" s="46">
        <v>1</v>
      </c>
      <c r="B68" s="46">
        <v>173</v>
      </c>
      <c r="C68" s="47" t="s">
        <v>112</v>
      </c>
      <c r="D68" s="49">
        <v>0.42</v>
      </c>
      <c r="E68" s="49">
        <v>0.42</v>
      </c>
      <c r="F68" s="49">
        <v>0.42</v>
      </c>
      <c r="G68" s="48"/>
      <c r="H68" s="48"/>
      <c r="I68" s="48"/>
      <c r="J68" s="48"/>
      <c r="K68" s="48"/>
      <c r="L68" s="48"/>
      <c r="M68" s="48"/>
      <c r="N68" s="48"/>
      <c r="P68" s="48"/>
      <c r="Q68" s="48"/>
      <c r="R68" s="52"/>
      <c r="S68" s="52"/>
      <c r="T68" s="52"/>
      <c r="U68" s="52"/>
      <c r="V68" s="52"/>
      <c r="W68" s="52"/>
    </row>
    <row r="69" spans="1:23" s="51" customFormat="1">
      <c r="A69" s="46">
        <v>1</v>
      </c>
      <c r="B69" s="46">
        <v>174</v>
      </c>
      <c r="C69" s="47" t="s">
        <v>113</v>
      </c>
      <c r="D69" s="48">
        <v>0.75</v>
      </c>
      <c r="E69" s="48">
        <v>0.75</v>
      </c>
      <c r="F69" s="48">
        <v>0.75</v>
      </c>
      <c r="G69" s="48"/>
      <c r="H69" s="48"/>
      <c r="I69" s="48"/>
      <c r="J69" s="48"/>
      <c r="K69" s="48"/>
      <c r="L69" s="48"/>
      <c r="M69" s="48"/>
      <c r="N69" s="48"/>
      <c r="P69" s="48"/>
      <c r="Q69" s="48"/>
      <c r="R69" s="52"/>
      <c r="S69" s="52"/>
      <c r="T69" s="52"/>
      <c r="U69" s="52"/>
      <c r="V69" s="52"/>
      <c r="W69" s="52"/>
    </row>
    <row r="70" spans="1:23" s="51" customFormat="1">
      <c r="A70" s="46">
        <v>1</v>
      </c>
      <c r="B70" s="46">
        <v>175</v>
      </c>
      <c r="C70" s="47" t="s">
        <v>114</v>
      </c>
      <c r="D70" s="48">
        <v>0.75</v>
      </c>
      <c r="E70" s="48">
        <v>0.75</v>
      </c>
      <c r="F70" s="48">
        <v>0.75</v>
      </c>
      <c r="G70" s="48"/>
      <c r="H70" s="48"/>
      <c r="I70" s="48"/>
      <c r="J70" s="48"/>
      <c r="K70" s="48"/>
      <c r="L70" s="48"/>
      <c r="M70" s="48"/>
      <c r="N70" s="48"/>
      <c r="P70" s="48"/>
      <c r="Q70" s="48"/>
      <c r="R70" s="52"/>
      <c r="S70" s="52"/>
      <c r="T70" s="52"/>
      <c r="U70" s="52"/>
      <c r="V70" s="52"/>
      <c r="W70" s="52"/>
    </row>
    <row r="71" spans="1:23" s="51" customFormat="1">
      <c r="A71" s="46">
        <v>1</v>
      </c>
      <c r="B71" s="46">
        <v>176</v>
      </c>
      <c r="C71" s="47" t="s">
        <v>115</v>
      </c>
      <c r="D71" s="48">
        <v>0.75</v>
      </c>
      <c r="E71" s="48">
        <v>0.75</v>
      </c>
      <c r="F71" s="48">
        <v>0.75</v>
      </c>
      <c r="G71" s="48"/>
      <c r="H71" s="48"/>
      <c r="I71" s="48"/>
      <c r="J71" s="48"/>
      <c r="K71" s="48"/>
      <c r="L71" s="48"/>
      <c r="M71" s="48"/>
      <c r="N71" s="48"/>
      <c r="P71" s="48"/>
      <c r="Q71" s="48"/>
      <c r="R71" s="52"/>
      <c r="S71" s="52"/>
      <c r="T71" s="52"/>
      <c r="U71" s="52"/>
      <c r="V71" s="52"/>
      <c r="W71" s="52"/>
    </row>
    <row r="72" spans="1:23" s="51" customFormat="1">
      <c r="A72" s="46">
        <v>1</v>
      </c>
      <c r="B72" s="46">
        <v>177</v>
      </c>
      <c r="C72" s="47" t="s">
        <v>116</v>
      </c>
      <c r="D72" s="48">
        <v>1</v>
      </c>
      <c r="E72" s="48">
        <v>1</v>
      </c>
      <c r="F72" s="48">
        <v>1</v>
      </c>
      <c r="G72" s="48"/>
      <c r="H72" s="48"/>
      <c r="I72" s="48"/>
      <c r="J72" s="48"/>
      <c r="K72" s="48"/>
      <c r="L72" s="48"/>
      <c r="M72" s="48"/>
      <c r="N72" s="48"/>
      <c r="P72" s="48"/>
      <c r="Q72" s="48"/>
      <c r="R72" s="52"/>
      <c r="S72" s="52"/>
      <c r="T72" s="52"/>
      <c r="U72" s="52"/>
      <c r="V72" s="52"/>
      <c r="W72" s="52"/>
    </row>
    <row r="73" spans="1:23" s="51" customFormat="1">
      <c r="A73" s="46">
        <v>1</v>
      </c>
      <c r="B73" s="46">
        <v>178</v>
      </c>
      <c r="C73" s="47" t="s">
        <v>117</v>
      </c>
      <c r="D73" s="48">
        <v>1</v>
      </c>
      <c r="E73" s="48">
        <v>1</v>
      </c>
      <c r="F73" s="48">
        <v>1</v>
      </c>
      <c r="G73" s="48"/>
      <c r="H73" s="48"/>
      <c r="I73" s="48"/>
      <c r="J73" s="48"/>
      <c r="K73" s="48"/>
      <c r="L73" s="48"/>
      <c r="M73" s="48"/>
      <c r="N73" s="48"/>
      <c r="P73" s="48"/>
      <c r="Q73" s="48"/>
      <c r="R73" s="52"/>
      <c r="S73" s="52"/>
      <c r="T73" s="52"/>
      <c r="U73" s="52"/>
      <c r="V73" s="52"/>
      <c r="W73" s="52"/>
    </row>
    <row r="74" spans="1:23" s="51" customFormat="1">
      <c r="A74" s="46">
        <v>1</v>
      </c>
      <c r="B74" s="46">
        <v>180</v>
      </c>
      <c r="C74" s="47" t="s">
        <v>118</v>
      </c>
      <c r="D74" s="48">
        <v>0.75</v>
      </c>
      <c r="E74" s="48">
        <v>0.75</v>
      </c>
      <c r="F74" s="48">
        <v>0.75</v>
      </c>
      <c r="G74" s="48"/>
      <c r="H74" s="48"/>
      <c r="I74" s="48"/>
      <c r="J74" s="48"/>
      <c r="K74" s="48"/>
      <c r="L74" s="48"/>
      <c r="M74" s="48"/>
      <c r="N74" s="48"/>
      <c r="P74" s="48"/>
      <c r="Q74" s="48"/>
      <c r="R74" s="52"/>
      <c r="S74" s="52"/>
      <c r="T74" s="52"/>
      <c r="U74" s="52"/>
      <c r="V74" s="52"/>
      <c r="W74" s="52"/>
    </row>
    <row r="75" spans="1:23" s="51" customFormat="1">
      <c r="A75" s="46">
        <v>1</v>
      </c>
      <c r="B75" s="46">
        <v>181</v>
      </c>
      <c r="C75" s="47" t="s">
        <v>119</v>
      </c>
      <c r="D75" s="48">
        <v>0.8</v>
      </c>
      <c r="E75" s="48">
        <v>0.8</v>
      </c>
      <c r="F75" s="48">
        <v>0.8</v>
      </c>
      <c r="G75" s="48"/>
      <c r="H75" s="48"/>
      <c r="I75" s="48"/>
      <c r="J75" s="48"/>
      <c r="K75" s="48"/>
      <c r="L75" s="48"/>
      <c r="M75" s="48"/>
      <c r="N75" s="48"/>
      <c r="P75" s="48"/>
      <c r="Q75" s="48"/>
      <c r="R75" s="52"/>
      <c r="S75" s="52"/>
      <c r="T75" s="52"/>
      <c r="U75" s="52"/>
      <c r="V75" s="52"/>
      <c r="W75" s="52"/>
    </row>
    <row r="76" spans="1:23" s="51" customFormat="1">
      <c r="A76" s="46">
        <v>1</v>
      </c>
      <c r="B76" s="46">
        <v>182</v>
      </c>
      <c r="C76" s="47" t="s">
        <v>120</v>
      </c>
      <c r="D76" s="48">
        <v>0.75</v>
      </c>
      <c r="E76" s="48">
        <v>0.75</v>
      </c>
      <c r="F76" s="48">
        <v>0.75</v>
      </c>
      <c r="G76" s="48"/>
      <c r="H76" s="48"/>
      <c r="I76" s="48"/>
      <c r="J76" s="48"/>
      <c r="K76" s="48"/>
      <c r="L76" s="48"/>
      <c r="M76" s="48"/>
      <c r="N76" s="48"/>
      <c r="P76" s="48"/>
      <c r="Q76" s="48"/>
      <c r="R76" s="52"/>
      <c r="S76" s="52"/>
      <c r="T76" s="52"/>
      <c r="U76" s="52"/>
      <c r="V76" s="52"/>
      <c r="W76" s="52"/>
    </row>
    <row r="77" spans="1:23" s="51" customFormat="1">
      <c r="A77" s="46">
        <v>1</v>
      </c>
      <c r="B77" s="46">
        <v>183</v>
      </c>
      <c r="C77" s="47" t="s">
        <v>121</v>
      </c>
      <c r="D77" s="48">
        <v>0.75</v>
      </c>
      <c r="E77" s="48">
        <v>0.75</v>
      </c>
      <c r="F77" s="48">
        <v>0.75</v>
      </c>
      <c r="G77" s="48"/>
      <c r="H77" s="48"/>
      <c r="I77" s="48"/>
      <c r="J77" s="48"/>
      <c r="K77" s="48"/>
      <c r="L77" s="48"/>
      <c r="M77" s="48"/>
      <c r="N77" s="48"/>
      <c r="P77" s="48"/>
      <c r="Q77" s="48"/>
      <c r="R77" s="52"/>
      <c r="S77" s="52"/>
      <c r="T77" s="52"/>
      <c r="U77" s="52"/>
      <c r="V77" s="52"/>
      <c r="W77" s="52"/>
    </row>
    <row r="78" spans="1:23" s="45" customFormat="1">
      <c r="A78" s="41">
        <v>1</v>
      </c>
      <c r="B78" s="41">
        <v>190</v>
      </c>
      <c r="C78" s="42" t="s">
        <v>125</v>
      </c>
      <c r="D78" s="43">
        <v>1</v>
      </c>
      <c r="E78" s="43">
        <v>1</v>
      </c>
      <c r="F78" s="43">
        <v>1</v>
      </c>
      <c r="G78" s="43"/>
      <c r="H78" s="43"/>
      <c r="I78" s="43"/>
      <c r="J78" s="43"/>
      <c r="K78" s="43"/>
      <c r="L78" s="43"/>
      <c r="M78" s="43"/>
      <c r="N78" s="43"/>
      <c r="O78" s="43"/>
      <c r="P78" s="43"/>
      <c r="Q78" s="43"/>
      <c r="R78" s="53"/>
      <c r="S78" s="53"/>
      <c r="T78" s="53"/>
      <c r="U78" s="53"/>
      <c r="V78" s="53"/>
      <c r="W78" s="53"/>
    </row>
    <row r="79" spans="1:23" s="51" customFormat="1">
      <c r="A79" s="46">
        <v>1</v>
      </c>
      <c r="B79" s="46">
        <v>191</v>
      </c>
      <c r="C79" s="47" t="s">
        <v>126</v>
      </c>
      <c r="D79" s="48">
        <v>1</v>
      </c>
      <c r="E79" s="48">
        <v>1</v>
      </c>
      <c r="F79" s="48">
        <v>1</v>
      </c>
      <c r="G79" s="48"/>
      <c r="H79" s="48"/>
      <c r="I79" s="48"/>
      <c r="J79" s="48"/>
      <c r="K79" s="48"/>
      <c r="L79" s="48"/>
      <c r="M79" s="48"/>
      <c r="N79" s="48"/>
      <c r="O79" s="48"/>
      <c r="P79" s="48"/>
      <c r="Q79" s="48"/>
      <c r="R79" s="52"/>
      <c r="S79" s="52"/>
      <c r="T79" s="52"/>
      <c r="U79" s="52"/>
      <c r="V79" s="52"/>
      <c r="W79" s="52"/>
    </row>
    <row r="80" spans="1:23" s="51" customFormat="1">
      <c r="A80" s="46">
        <v>1</v>
      </c>
      <c r="B80" s="46">
        <v>192</v>
      </c>
      <c r="C80" s="47" t="s">
        <v>127</v>
      </c>
      <c r="D80" s="48">
        <v>1</v>
      </c>
      <c r="E80" s="48">
        <v>1</v>
      </c>
      <c r="F80" s="48">
        <v>1</v>
      </c>
      <c r="G80" s="48"/>
      <c r="H80" s="48"/>
      <c r="I80" s="48"/>
      <c r="J80" s="48"/>
      <c r="K80" s="48"/>
      <c r="L80" s="48"/>
      <c r="M80" s="48"/>
      <c r="N80" s="48"/>
      <c r="O80" s="48"/>
      <c r="P80" s="48"/>
      <c r="Q80" s="48"/>
      <c r="R80" s="52"/>
      <c r="S80" s="52"/>
      <c r="T80" s="52"/>
      <c r="U80" s="52"/>
      <c r="V80" s="52"/>
      <c r="W80" s="52"/>
    </row>
    <row r="81" spans="1:23" s="51" customFormat="1">
      <c r="A81" s="46">
        <v>1</v>
      </c>
      <c r="B81" s="46">
        <v>196</v>
      </c>
      <c r="C81" s="47" t="s">
        <v>112</v>
      </c>
      <c r="D81" s="49">
        <v>0.42</v>
      </c>
      <c r="E81" s="49">
        <v>0.42</v>
      </c>
      <c r="F81" s="49">
        <v>0.42</v>
      </c>
      <c r="G81" s="48"/>
      <c r="H81" s="48"/>
      <c r="I81" s="48"/>
      <c r="J81" s="48"/>
      <c r="K81" s="48"/>
      <c r="L81" s="48"/>
      <c r="M81" s="48"/>
      <c r="N81" s="48"/>
      <c r="O81" s="48"/>
      <c r="P81" s="48"/>
      <c r="Q81" s="48"/>
      <c r="R81" s="52"/>
      <c r="S81" s="52"/>
      <c r="T81" s="52"/>
      <c r="U81" s="52"/>
      <c r="V81" s="52"/>
      <c r="W81" s="52"/>
    </row>
    <row r="82" spans="1:23" s="51" customFormat="1">
      <c r="A82" s="46">
        <v>1</v>
      </c>
      <c r="B82" s="46">
        <v>197</v>
      </c>
      <c r="C82" s="47" t="s">
        <v>114</v>
      </c>
      <c r="D82" s="48">
        <v>0.75</v>
      </c>
      <c r="E82" s="48">
        <v>0.75</v>
      </c>
      <c r="F82" s="48">
        <v>0.75</v>
      </c>
      <c r="G82" s="48"/>
      <c r="H82" s="48"/>
      <c r="I82" s="48"/>
      <c r="J82" s="48"/>
      <c r="K82" s="48"/>
      <c r="L82" s="48"/>
      <c r="M82" s="48"/>
      <c r="N82" s="48"/>
      <c r="O82" s="48"/>
      <c r="P82" s="48"/>
      <c r="Q82" s="48"/>
      <c r="R82" s="52"/>
      <c r="S82" s="52"/>
      <c r="T82" s="52"/>
      <c r="U82" s="52"/>
      <c r="V82" s="52"/>
      <c r="W82" s="52"/>
    </row>
    <row r="83" spans="1:23" s="51" customFormat="1">
      <c r="A83" s="46">
        <v>1</v>
      </c>
      <c r="B83" s="46">
        <v>198</v>
      </c>
      <c r="C83" s="47" t="s">
        <v>115</v>
      </c>
      <c r="D83" s="48">
        <v>0.75</v>
      </c>
      <c r="E83" s="48">
        <v>0.75</v>
      </c>
      <c r="F83" s="48">
        <v>0.75</v>
      </c>
      <c r="G83" s="48"/>
      <c r="H83" s="48"/>
      <c r="I83" s="48"/>
      <c r="J83" s="48"/>
      <c r="K83" s="48"/>
      <c r="L83" s="48"/>
      <c r="M83" s="48"/>
      <c r="N83" s="48"/>
      <c r="O83" s="48"/>
      <c r="P83" s="48"/>
      <c r="Q83" s="48"/>
      <c r="R83" s="52"/>
      <c r="S83" s="52"/>
      <c r="T83" s="52"/>
      <c r="U83" s="52"/>
      <c r="V83" s="52"/>
      <c r="W83" s="52"/>
    </row>
    <row r="84" spans="1:23" s="51" customFormat="1">
      <c r="A84" s="46">
        <v>1</v>
      </c>
      <c r="B84" s="46">
        <v>199</v>
      </c>
      <c r="C84" s="47" t="s">
        <v>116</v>
      </c>
      <c r="D84" s="48">
        <v>1</v>
      </c>
      <c r="E84" s="48">
        <v>1</v>
      </c>
      <c r="F84" s="48">
        <v>1</v>
      </c>
      <c r="G84" s="48"/>
      <c r="H84" s="48"/>
      <c r="I84" s="48"/>
      <c r="J84" s="48"/>
      <c r="K84" s="48"/>
      <c r="L84" s="48"/>
      <c r="M84" s="48"/>
      <c r="N84" s="48"/>
      <c r="O84" s="48"/>
      <c r="P84" s="48"/>
      <c r="Q84" s="48"/>
      <c r="R84" s="52"/>
      <c r="S84" s="52"/>
      <c r="T84" s="52"/>
      <c r="U84" s="52"/>
      <c r="V84" s="52"/>
      <c r="W84" s="52"/>
    </row>
    <row r="85" spans="1:23" s="51" customFormat="1">
      <c r="A85" s="46">
        <v>1</v>
      </c>
      <c r="B85" s="46">
        <v>200</v>
      </c>
      <c r="C85" s="47" t="s">
        <v>117</v>
      </c>
      <c r="D85" s="48">
        <v>1</v>
      </c>
      <c r="E85" s="48">
        <v>1</v>
      </c>
      <c r="F85" s="48">
        <v>1</v>
      </c>
      <c r="G85" s="48"/>
      <c r="H85" s="48"/>
      <c r="I85" s="48"/>
      <c r="J85" s="48"/>
      <c r="K85" s="48"/>
      <c r="L85" s="48"/>
      <c r="M85" s="48"/>
      <c r="N85" s="48"/>
      <c r="O85" s="48"/>
      <c r="P85" s="48"/>
      <c r="Q85" s="48"/>
      <c r="R85" s="52"/>
      <c r="S85" s="52"/>
      <c r="T85" s="52"/>
      <c r="U85" s="52"/>
      <c r="V85" s="52"/>
      <c r="W85" s="52"/>
    </row>
    <row r="86" spans="1:23" s="51" customFormat="1">
      <c r="A86" s="46">
        <v>1</v>
      </c>
      <c r="B86" s="46">
        <v>202</v>
      </c>
      <c r="C86" s="47" t="s">
        <v>118</v>
      </c>
      <c r="D86" s="48">
        <v>0.75</v>
      </c>
      <c r="E86" s="48">
        <v>0.75</v>
      </c>
      <c r="F86" s="48">
        <v>0.75</v>
      </c>
      <c r="G86" s="48"/>
      <c r="H86" s="48"/>
      <c r="I86" s="48"/>
      <c r="J86" s="48"/>
      <c r="K86" s="48"/>
      <c r="L86" s="48"/>
      <c r="M86" s="48"/>
      <c r="N86" s="48"/>
      <c r="O86" s="48"/>
      <c r="P86" s="48"/>
      <c r="Q86" s="48"/>
      <c r="R86" s="52"/>
      <c r="S86" s="52"/>
      <c r="T86" s="52"/>
      <c r="U86" s="52"/>
      <c r="V86" s="52"/>
      <c r="W86" s="52"/>
    </row>
    <row r="87" spans="1:23" s="51" customFormat="1">
      <c r="A87" s="46">
        <v>1</v>
      </c>
      <c r="B87" s="46">
        <v>203</v>
      </c>
      <c r="C87" s="47" t="s">
        <v>119</v>
      </c>
      <c r="D87" s="48">
        <v>0.8</v>
      </c>
      <c r="E87" s="48">
        <v>0.8</v>
      </c>
      <c r="F87" s="48">
        <v>0.8</v>
      </c>
      <c r="G87" s="48"/>
      <c r="H87" s="48"/>
      <c r="I87" s="48"/>
      <c r="J87" s="48"/>
      <c r="K87" s="48"/>
      <c r="L87" s="48"/>
      <c r="M87" s="48"/>
      <c r="N87" s="48"/>
      <c r="O87" s="48"/>
      <c r="P87" s="48"/>
      <c r="Q87" s="48"/>
      <c r="R87" s="52"/>
      <c r="S87" s="52"/>
      <c r="T87" s="52"/>
      <c r="U87" s="52"/>
      <c r="V87" s="52"/>
      <c r="W87" s="52"/>
    </row>
    <row r="88" spans="1:23" s="51" customFormat="1">
      <c r="A88" s="46">
        <v>1</v>
      </c>
      <c r="B88" s="46">
        <v>204</v>
      </c>
      <c r="C88" s="47" t="s">
        <v>120</v>
      </c>
      <c r="D88" s="48">
        <v>0.75</v>
      </c>
      <c r="E88" s="48">
        <v>0.75</v>
      </c>
      <c r="F88" s="48">
        <v>0.75</v>
      </c>
      <c r="G88" s="48"/>
      <c r="H88" s="48"/>
      <c r="I88" s="48"/>
      <c r="J88" s="48"/>
      <c r="K88" s="48"/>
      <c r="L88" s="48"/>
      <c r="M88" s="48"/>
      <c r="N88" s="48"/>
      <c r="O88" s="48"/>
      <c r="P88" s="48"/>
      <c r="Q88" s="48"/>
      <c r="R88" s="52"/>
      <c r="S88" s="52"/>
      <c r="T88" s="52"/>
      <c r="U88" s="52"/>
      <c r="V88" s="52"/>
      <c r="W88" s="52"/>
    </row>
    <row r="89" spans="1:23" s="51" customFormat="1">
      <c r="A89" s="46">
        <v>1</v>
      </c>
      <c r="B89" s="46">
        <v>205</v>
      </c>
      <c r="C89" s="47" t="s">
        <v>121</v>
      </c>
      <c r="D89" s="48">
        <v>0.75</v>
      </c>
      <c r="E89" s="48">
        <v>0.75</v>
      </c>
      <c r="F89" s="48">
        <v>0.75</v>
      </c>
      <c r="G89" s="48"/>
      <c r="H89" s="48"/>
      <c r="I89" s="48"/>
      <c r="J89" s="48"/>
      <c r="K89" s="48"/>
      <c r="L89" s="48"/>
      <c r="M89" s="48"/>
      <c r="N89" s="48"/>
      <c r="O89" s="48"/>
      <c r="P89" s="48"/>
      <c r="Q89" s="48"/>
      <c r="R89" s="52"/>
      <c r="S89" s="52"/>
      <c r="T89" s="52"/>
      <c r="U89" s="52"/>
      <c r="V89" s="52"/>
      <c r="W89" s="52"/>
    </row>
    <row r="90" spans="1:23" s="45" customFormat="1">
      <c r="A90" s="54">
        <v>1</v>
      </c>
      <c r="B90" s="55">
        <v>220</v>
      </c>
      <c r="C90" s="56" t="s">
        <v>128</v>
      </c>
      <c r="D90" s="57">
        <v>1</v>
      </c>
      <c r="E90" s="57">
        <v>1</v>
      </c>
      <c r="F90" s="57">
        <v>1</v>
      </c>
      <c r="G90" s="57"/>
      <c r="H90" s="57"/>
      <c r="I90" s="57"/>
      <c r="J90" s="58"/>
      <c r="K90" s="58"/>
      <c r="L90" s="58"/>
      <c r="M90" s="58"/>
      <c r="N90" s="58"/>
      <c r="O90" s="58"/>
      <c r="P90" s="58"/>
      <c r="Q90" s="58"/>
      <c r="R90" s="53"/>
      <c r="S90" s="53"/>
      <c r="T90" s="53"/>
      <c r="U90" s="53"/>
      <c r="V90" s="53"/>
      <c r="W90" s="53"/>
    </row>
    <row r="91" spans="1:23" s="51" customFormat="1">
      <c r="A91" s="46">
        <v>1</v>
      </c>
      <c r="B91" s="59">
        <v>221</v>
      </c>
      <c r="C91" s="60" t="s">
        <v>129</v>
      </c>
      <c r="D91" s="61">
        <v>0.75</v>
      </c>
      <c r="E91" s="61">
        <v>0.75</v>
      </c>
      <c r="F91" s="61">
        <v>0.75</v>
      </c>
      <c r="G91" s="61"/>
      <c r="H91" s="61"/>
      <c r="I91" s="61"/>
      <c r="J91" s="62"/>
      <c r="K91" s="62"/>
      <c r="L91" s="62"/>
      <c r="M91" s="62"/>
      <c r="N91" s="62"/>
      <c r="O91" s="62"/>
      <c r="P91" s="62"/>
      <c r="Q91" s="62"/>
      <c r="R91" s="52"/>
      <c r="S91" s="52"/>
      <c r="T91" s="52"/>
      <c r="U91" s="52"/>
      <c r="V91" s="52"/>
      <c r="W91" s="52"/>
    </row>
    <row r="92" spans="1:23" s="45" customFormat="1">
      <c r="A92" s="41">
        <v>1</v>
      </c>
      <c r="B92" s="55">
        <v>230</v>
      </c>
      <c r="C92" s="56" t="s">
        <v>130</v>
      </c>
      <c r="D92" s="57">
        <v>1</v>
      </c>
      <c r="E92" s="57">
        <v>1</v>
      </c>
      <c r="F92" s="57">
        <v>1</v>
      </c>
      <c r="G92" s="57"/>
      <c r="H92" s="57"/>
      <c r="I92" s="57"/>
      <c r="J92" s="58"/>
      <c r="K92" s="58"/>
      <c r="L92" s="58"/>
      <c r="M92" s="58"/>
      <c r="N92" s="58"/>
      <c r="O92" s="58"/>
      <c r="P92" s="58"/>
      <c r="Q92" s="58"/>
      <c r="R92" s="53"/>
      <c r="S92" s="53"/>
      <c r="T92" s="53"/>
      <c r="U92" s="53"/>
      <c r="V92" s="53"/>
      <c r="W92" s="53"/>
    </row>
    <row r="93" spans="1:23" s="51" customFormat="1">
      <c r="A93" s="46">
        <v>1</v>
      </c>
      <c r="B93" s="59">
        <v>231</v>
      </c>
      <c r="C93" s="60" t="s">
        <v>131</v>
      </c>
      <c r="D93" s="61">
        <v>0.75</v>
      </c>
      <c r="E93" s="61">
        <v>0.75</v>
      </c>
      <c r="F93" s="61">
        <v>0.75</v>
      </c>
      <c r="G93" s="61"/>
      <c r="H93" s="61"/>
      <c r="I93" s="61"/>
      <c r="J93" s="62"/>
      <c r="K93" s="62"/>
      <c r="L93" s="62"/>
      <c r="M93" s="62"/>
      <c r="N93" s="62"/>
      <c r="O93" s="62"/>
      <c r="P93" s="62"/>
      <c r="Q93" s="62"/>
      <c r="R93" s="52"/>
      <c r="S93" s="52"/>
      <c r="T93" s="52"/>
      <c r="U93" s="52"/>
      <c r="V93" s="52"/>
      <c r="W93" s="52"/>
    </row>
    <row r="94" spans="1:23" s="45" customFormat="1">
      <c r="A94" s="41">
        <v>1</v>
      </c>
      <c r="B94" s="55">
        <v>240</v>
      </c>
      <c r="C94" s="56" t="s">
        <v>132</v>
      </c>
      <c r="D94" s="57">
        <v>1</v>
      </c>
      <c r="E94" s="57">
        <v>1</v>
      </c>
      <c r="F94" s="57">
        <v>1</v>
      </c>
      <c r="G94" s="57"/>
      <c r="H94" s="57"/>
      <c r="I94" s="57"/>
      <c r="J94" s="58"/>
      <c r="K94" s="58"/>
      <c r="L94" s="58"/>
      <c r="M94" s="58"/>
      <c r="N94" s="58"/>
      <c r="O94" s="58"/>
      <c r="P94" s="58"/>
      <c r="Q94" s="58"/>
      <c r="R94" s="53"/>
      <c r="S94" s="53"/>
      <c r="T94" s="53"/>
      <c r="U94" s="53"/>
      <c r="V94" s="53"/>
      <c r="W94" s="53"/>
    </row>
    <row r="95" spans="1:23" s="51" customFormat="1">
      <c r="A95" s="46">
        <v>1</v>
      </c>
      <c r="B95" s="59">
        <v>241</v>
      </c>
      <c r="C95" s="60" t="s">
        <v>133</v>
      </c>
      <c r="D95" s="61">
        <v>0.75</v>
      </c>
      <c r="E95" s="61">
        <v>0.75</v>
      </c>
      <c r="F95" s="61">
        <v>0.75</v>
      </c>
      <c r="G95" s="61"/>
      <c r="H95" s="61"/>
      <c r="I95" s="61"/>
      <c r="J95" s="62"/>
      <c r="K95" s="62"/>
      <c r="L95" s="62"/>
      <c r="M95" s="62"/>
      <c r="N95" s="62"/>
      <c r="O95" s="62"/>
      <c r="P95" s="62"/>
      <c r="Q95" s="62"/>
      <c r="R95" s="52"/>
      <c r="S95" s="52"/>
      <c r="T95" s="52"/>
      <c r="U95" s="52"/>
      <c r="V95" s="52"/>
      <c r="W95" s="52"/>
    </row>
    <row r="96" spans="1:23" s="45" customFormat="1">
      <c r="A96" s="41">
        <v>1</v>
      </c>
      <c r="B96" s="55">
        <v>250</v>
      </c>
      <c r="C96" s="56" t="s">
        <v>134</v>
      </c>
      <c r="D96" s="63">
        <v>1</v>
      </c>
      <c r="E96" s="63">
        <v>1</v>
      </c>
      <c r="F96" s="63">
        <v>1</v>
      </c>
      <c r="G96" s="63"/>
      <c r="H96" s="63"/>
      <c r="I96" s="63"/>
      <c r="J96" s="64"/>
      <c r="K96" s="64"/>
      <c r="L96" s="64"/>
      <c r="M96" s="64"/>
      <c r="N96" s="64"/>
      <c r="O96" s="64"/>
      <c r="P96" s="64"/>
      <c r="Q96" s="64"/>
      <c r="R96" s="53"/>
      <c r="S96" s="53"/>
      <c r="T96" s="53"/>
      <c r="U96" s="53"/>
      <c r="V96" s="53"/>
      <c r="W96" s="53"/>
    </row>
    <row r="97" spans="1:23" s="51" customFormat="1">
      <c r="A97" s="46">
        <v>1</v>
      </c>
      <c r="B97" s="59">
        <v>251</v>
      </c>
      <c r="C97" s="60" t="s">
        <v>135</v>
      </c>
      <c r="D97" s="65">
        <v>1</v>
      </c>
      <c r="E97" s="65">
        <v>1</v>
      </c>
      <c r="F97" s="65">
        <v>1</v>
      </c>
      <c r="G97" s="65"/>
      <c r="H97" s="65"/>
      <c r="I97" s="65"/>
      <c r="J97" s="66"/>
      <c r="K97" s="66"/>
      <c r="L97" s="66"/>
      <c r="M97" s="66"/>
      <c r="N97" s="66"/>
      <c r="O97" s="66"/>
      <c r="P97" s="66"/>
      <c r="Q97" s="66"/>
      <c r="R97" s="52"/>
      <c r="S97" s="52"/>
      <c r="T97" s="52"/>
      <c r="U97" s="52"/>
      <c r="V97" s="52"/>
      <c r="W97" s="52"/>
    </row>
    <row r="98" spans="1:23" s="51" customFormat="1">
      <c r="A98" s="46">
        <v>1</v>
      </c>
      <c r="B98" s="59">
        <v>252</v>
      </c>
      <c r="C98" s="60" t="s">
        <v>136</v>
      </c>
      <c r="D98" s="65">
        <v>1</v>
      </c>
      <c r="E98" s="65">
        <v>1</v>
      </c>
      <c r="F98" s="65">
        <v>1</v>
      </c>
      <c r="G98" s="65"/>
      <c r="H98" s="65"/>
      <c r="I98" s="65"/>
      <c r="J98" s="66"/>
      <c r="K98" s="66"/>
      <c r="L98" s="66"/>
      <c r="M98" s="66"/>
      <c r="N98" s="66"/>
      <c r="O98" s="66"/>
      <c r="P98" s="66"/>
      <c r="Q98" s="66"/>
      <c r="R98" s="52"/>
      <c r="S98" s="52"/>
      <c r="T98" s="52"/>
      <c r="U98" s="52"/>
      <c r="V98" s="52"/>
      <c r="W98" s="52"/>
    </row>
    <row r="99" spans="1:23" s="45" customFormat="1">
      <c r="A99" s="41">
        <v>1</v>
      </c>
      <c r="B99" s="55">
        <v>260</v>
      </c>
      <c r="C99" s="56" t="s">
        <v>137</v>
      </c>
      <c r="D99" s="63">
        <v>1</v>
      </c>
      <c r="E99" s="63">
        <v>1</v>
      </c>
      <c r="F99" s="63">
        <v>1</v>
      </c>
      <c r="G99" s="63"/>
      <c r="H99" s="63"/>
      <c r="I99" s="63"/>
      <c r="J99" s="64"/>
      <c r="K99" s="64"/>
      <c r="L99" s="64"/>
      <c r="M99" s="64"/>
      <c r="N99" s="64"/>
      <c r="O99" s="64"/>
      <c r="P99" s="64"/>
      <c r="Q99" s="64"/>
      <c r="R99" s="53"/>
      <c r="S99" s="53"/>
      <c r="T99" s="53"/>
      <c r="U99" s="53"/>
      <c r="V99" s="53"/>
      <c r="W99" s="53"/>
    </row>
    <row r="100" spans="1:23" s="51" customFormat="1">
      <c r="A100" s="46">
        <v>1</v>
      </c>
      <c r="B100" s="59">
        <v>261</v>
      </c>
      <c r="C100" s="60" t="s">
        <v>138</v>
      </c>
      <c r="D100" s="61">
        <v>0.75</v>
      </c>
      <c r="E100" s="61">
        <v>0.75</v>
      </c>
      <c r="F100" s="61">
        <v>0.75</v>
      </c>
      <c r="G100" s="65"/>
      <c r="H100" s="65"/>
      <c r="I100" s="65"/>
      <c r="J100" s="66"/>
      <c r="K100" s="66"/>
      <c r="L100" s="66"/>
      <c r="M100" s="66"/>
      <c r="N100" s="66"/>
      <c r="O100" s="66"/>
      <c r="P100" s="66"/>
      <c r="Q100" s="66"/>
      <c r="R100" s="52"/>
      <c r="S100" s="52"/>
      <c r="T100" s="52"/>
      <c r="U100" s="52"/>
      <c r="V100" s="52"/>
      <c r="W100" s="52"/>
    </row>
    <row r="101" spans="1:23" s="51" customFormat="1">
      <c r="A101" s="46">
        <v>1</v>
      </c>
      <c r="B101" s="59">
        <v>262</v>
      </c>
      <c r="C101" s="60" t="s">
        <v>139</v>
      </c>
      <c r="D101" s="61">
        <v>0.75</v>
      </c>
      <c r="E101" s="61">
        <v>0.75</v>
      </c>
      <c r="F101" s="61">
        <v>0.75</v>
      </c>
      <c r="G101" s="65"/>
      <c r="H101" s="65"/>
      <c r="I101" s="65"/>
      <c r="J101" s="66"/>
      <c r="K101" s="66"/>
      <c r="L101" s="66"/>
      <c r="M101" s="66"/>
      <c r="N101" s="66"/>
      <c r="O101" s="66"/>
      <c r="P101" s="66"/>
      <c r="Q101" s="66"/>
      <c r="R101" s="52"/>
      <c r="S101" s="52"/>
      <c r="T101" s="52"/>
      <c r="U101" s="52"/>
      <c r="V101" s="52"/>
      <c r="W101" s="52"/>
    </row>
    <row r="102" spans="1:23" s="45" customFormat="1">
      <c r="A102" s="41">
        <v>1</v>
      </c>
      <c r="B102" s="41">
        <v>300</v>
      </c>
      <c r="C102" s="67" t="s">
        <v>140</v>
      </c>
      <c r="D102" s="68">
        <v>1</v>
      </c>
      <c r="E102" s="68">
        <v>1</v>
      </c>
      <c r="F102" s="68">
        <v>1</v>
      </c>
      <c r="G102" s="68"/>
      <c r="H102" s="69"/>
      <c r="I102" s="68"/>
      <c r="J102" s="70"/>
      <c r="K102" s="70"/>
      <c r="L102" s="70"/>
      <c r="M102" s="70"/>
      <c r="N102" s="71"/>
      <c r="O102" s="70"/>
      <c r="P102" s="71"/>
      <c r="Q102" s="71"/>
      <c r="R102" s="53"/>
      <c r="S102" s="53"/>
      <c r="T102" s="53"/>
      <c r="U102" s="53"/>
      <c r="V102" s="53"/>
      <c r="W102" s="53"/>
    </row>
    <row r="103" spans="1:23" s="51" customFormat="1">
      <c r="A103" s="46">
        <v>1</v>
      </c>
      <c r="B103" s="46">
        <v>301</v>
      </c>
      <c r="C103" s="72" t="s">
        <v>141</v>
      </c>
      <c r="D103" s="73">
        <v>1</v>
      </c>
      <c r="E103" s="73">
        <v>1</v>
      </c>
      <c r="F103" s="73">
        <v>1</v>
      </c>
      <c r="G103" s="73"/>
      <c r="H103" s="73"/>
      <c r="I103" s="73"/>
      <c r="J103" s="74"/>
      <c r="K103" s="74"/>
      <c r="L103" s="74"/>
      <c r="M103" s="74"/>
      <c r="N103" s="74"/>
      <c r="O103" s="74"/>
      <c r="P103" s="74"/>
      <c r="Q103" s="74"/>
      <c r="R103" s="52"/>
      <c r="S103" s="52"/>
      <c r="T103" s="52"/>
      <c r="U103" s="52"/>
      <c r="V103" s="52"/>
      <c r="W103" s="52"/>
    </row>
    <row r="104" spans="1:23" s="45" customFormat="1">
      <c r="A104" s="41">
        <v>1</v>
      </c>
      <c r="B104" s="41">
        <v>350</v>
      </c>
      <c r="C104" s="67" t="s">
        <v>142</v>
      </c>
      <c r="D104" s="68">
        <v>1</v>
      </c>
      <c r="E104" s="68">
        <v>1</v>
      </c>
      <c r="F104" s="68">
        <v>1</v>
      </c>
      <c r="G104" s="68"/>
      <c r="H104" s="69"/>
      <c r="I104" s="68"/>
      <c r="J104" s="70"/>
      <c r="K104" s="70"/>
      <c r="L104" s="70"/>
      <c r="M104" s="70"/>
      <c r="N104" s="71"/>
      <c r="O104" s="70"/>
      <c r="P104" s="71"/>
      <c r="Q104" s="71"/>
      <c r="R104" s="53"/>
      <c r="S104" s="53"/>
      <c r="T104" s="53"/>
      <c r="U104" s="53"/>
      <c r="V104" s="53"/>
      <c r="W104" s="53"/>
    </row>
    <row r="105" spans="1:23" s="51" customFormat="1">
      <c r="A105" s="46">
        <v>1</v>
      </c>
      <c r="B105" s="46">
        <v>351</v>
      </c>
      <c r="C105" s="72" t="s">
        <v>143</v>
      </c>
      <c r="D105" s="73">
        <v>1</v>
      </c>
      <c r="E105" s="73">
        <v>1</v>
      </c>
      <c r="F105" s="73">
        <v>1</v>
      </c>
      <c r="G105" s="73"/>
      <c r="H105" s="73"/>
      <c r="I105" s="73"/>
      <c r="J105" s="74"/>
      <c r="K105" s="74"/>
      <c r="L105" s="74"/>
      <c r="M105" s="74"/>
      <c r="N105" s="74"/>
      <c r="O105" s="74"/>
      <c r="P105" s="74"/>
      <c r="Q105" s="74"/>
      <c r="R105" s="52"/>
      <c r="S105" s="52"/>
      <c r="T105" s="52"/>
      <c r="U105" s="52"/>
      <c r="V105" s="52"/>
      <c r="W105" s="52"/>
    </row>
    <row r="106" spans="1:23" s="45" customFormat="1">
      <c r="A106" s="41">
        <v>1</v>
      </c>
      <c r="B106" s="41">
        <v>400</v>
      </c>
      <c r="C106" s="67" t="s">
        <v>144</v>
      </c>
      <c r="D106" s="69">
        <v>1</v>
      </c>
      <c r="E106" s="69">
        <v>1</v>
      </c>
      <c r="F106" s="69">
        <v>1</v>
      </c>
      <c r="G106" s="69"/>
      <c r="H106" s="69"/>
      <c r="I106" s="69"/>
      <c r="J106" s="71"/>
      <c r="K106" s="71"/>
      <c r="L106" s="71"/>
      <c r="M106" s="71"/>
      <c r="N106" s="71"/>
      <c r="O106" s="71"/>
      <c r="P106" s="71"/>
      <c r="Q106" s="71"/>
      <c r="R106" s="53"/>
      <c r="S106" s="53"/>
      <c r="T106" s="53"/>
      <c r="U106" s="53"/>
      <c r="V106" s="53"/>
      <c r="W106" s="53"/>
    </row>
    <row r="107" spans="1:23" s="51" customFormat="1">
      <c r="A107" s="46">
        <v>1</v>
      </c>
      <c r="B107" s="46">
        <v>401</v>
      </c>
      <c r="C107" s="75" t="s">
        <v>145</v>
      </c>
      <c r="D107" s="73">
        <v>0.5</v>
      </c>
      <c r="E107" s="73">
        <v>0.5</v>
      </c>
      <c r="F107" s="73">
        <v>0.5</v>
      </c>
      <c r="G107" s="73"/>
      <c r="H107" s="73"/>
      <c r="I107" s="73"/>
      <c r="J107" s="74"/>
      <c r="K107" s="74"/>
      <c r="L107" s="74"/>
      <c r="M107" s="74"/>
      <c r="N107" s="74"/>
      <c r="O107" s="74"/>
      <c r="P107" s="74"/>
      <c r="Q107" s="74"/>
      <c r="R107" s="52"/>
      <c r="S107" s="52"/>
      <c r="T107" s="52"/>
      <c r="U107" s="52"/>
      <c r="V107" s="52"/>
      <c r="W107" s="52"/>
    </row>
    <row r="108" spans="1:23" s="51" customFormat="1">
      <c r="A108" s="46">
        <v>1</v>
      </c>
      <c r="B108" s="46">
        <v>402</v>
      </c>
      <c r="C108" s="75" t="s">
        <v>146</v>
      </c>
      <c r="D108" s="73">
        <v>1</v>
      </c>
      <c r="E108" s="73">
        <v>1</v>
      </c>
      <c r="F108" s="73">
        <v>1</v>
      </c>
      <c r="G108" s="73"/>
      <c r="H108" s="73"/>
      <c r="I108" s="73"/>
      <c r="J108" s="74"/>
      <c r="K108" s="74"/>
      <c r="L108" s="74"/>
      <c r="M108" s="74"/>
      <c r="N108" s="74"/>
      <c r="O108" s="74"/>
      <c r="P108" s="74"/>
      <c r="Q108" s="74"/>
      <c r="R108" s="52"/>
      <c r="S108" s="52"/>
      <c r="T108" s="52"/>
      <c r="U108" s="52"/>
      <c r="V108" s="52"/>
      <c r="W108" s="52"/>
    </row>
    <row r="109" spans="1:23" s="51" customFormat="1">
      <c r="A109" s="46">
        <v>1</v>
      </c>
      <c r="B109" s="46">
        <v>403</v>
      </c>
      <c r="C109" s="75" t="s">
        <v>147</v>
      </c>
      <c r="D109" s="73">
        <v>0.75</v>
      </c>
      <c r="E109" s="73">
        <v>0.75</v>
      </c>
      <c r="F109" s="73">
        <v>0.75</v>
      </c>
      <c r="G109" s="73"/>
      <c r="H109" s="73"/>
      <c r="I109" s="73"/>
      <c r="J109" s="74"/>
      <c r="K109" s="74"/>
      <c r="L109" s="74"/>
      <c r="M109" s="74"/>
      <c r="N109" s="74"/>
      <c r="O109" s="74"/>
      <c r="P109" s="74"/>
      <c r="Q109" s="74"/>
      <c r="R109" s="52"/>
      <c r="S109" s="52"/>
      <c r="T109" s="52"/>
      <c r="U109" s="52"/>
      <c r="V109" s="52"/>
      <c r="W109" s="52"/>
    </row>
    <row r="110" spans="1:23" s="51" customFormat="1">
      <c r="A110" s="46">
        <v>1</v>
      </c>
      <c r="B110" s="46">
        <v>404</v>
      </c>
      <c r="C110" s="72" t="s">
        <v>148</v>
      </c>
      <c r="D110" s="73">
        <v>0.75</v>
      </c>
      <c r="E110" s="73">
        <v>0.75</v>
      </c>
      <c r="F110" s="73">
        <v>0.75</v>
      </c>
      <c r="G110" s="73"/>
      <c r="H110" s="73"/>
      <c r="I110" s="73"/>
      <c r="J110" s="74"/>
      <c r="K110" s="74"/>
      <c r="L110" s="74"/>
      <c r="M110" s="74"/>
      <c r="N110" s="74"/>
      <c r="O110" s="74"/>
      <c r="P110" s="74"/>
      <c r="Q110" s="74"/>
      <c r="R110" s="52"/>
      <c r="S110" s="52"/>
      <c r="T110" s="52"/>
      <c r="U110" s="52"/>
      <c r="V110" s="52"/>
      <c r="W110" s="52"/>
    </row>
    <row r="111" spans="1:23" s="51" customFormat="1">
      <c r="A111" s="46">
        <v>1</v>
      </c>
      <c r="B111" s="46">
        <v>405</v>
      </c>
      <c r="C111" s="75" t="s">
        <v>149</v>
      </c>
      <c r="D111" s="73">
        <v>0.8</v>
      </c>
      <c r="E111" s="73">
        <v>0.8</v>
      </c>
      <c r="F111" s="73">
        <v>0.8</v>
      </c>
      <c r="G111" s="73"/>
      <c r="H111" s="73"/>
      <c r="I111" s="73"/>
      <c r="J111" s="74"/>
      <c r="K111" s="74"/>
      <c r="L111" s="74"/>
      <c r="M111" s="74"/>
      <c r="N111" s="74"/>
      <c r="O111" s="74"/>
      <c r="P111" s="74"/>
      <c r="Q111" s="74"/>
      <c r="R111" s="52"/>
      <c r="S111" s="52"/>
      <c r="T111" s="52"/>
      <c r="U111" s="52"/>
      <c r="V111" s="52"/>
      <c r="W111" s="52"/>
    </row>
    <row r="112" spans="1:23" s="51" customFormat="1">
      <c r="A112" s="46">
        <v>1</v>
      </c>
      <c r="B112" s="46">
        <v>406</v>
      </c>
      <c r="C112" s="75" t="s">
        <v>150</v>
      </c>
      <c r="D112" s="73">
        <v>0.75</v>
      </c>
      <c r="E112" s="73">
        <v>0.75</v>
      </c>
      <c r="F112" s="73">
        <v>0.75</v>
      </c>
      <c r="G112" s="73"/>
      <c r="H112" s="73"/>
      <c r="I112" s="73"/>
      <c r="J112" s="74"/>
      <c r="K112" s="74"/>
      <c r="L112" s="74"/>
      <c r="M112" s="74"/>
      <c r="N112" s="74"/>
      <c r="O112" s="74"/>
      <c r="P112" s="74"/>
      <c r="Q112" s="74"/>
      <c r="R112" s="52"/>
      <c r="S112" s="52"/>
      <c r="T112" s="52"/>
      <c r="U112" s="52"/>
      <c r="V112" s="52"/>
      <c r="W112" s="52"/>
    </row>
    <row r="113" spans="1:23" s="51" customFormat="1">
      <c r="A113" s="46">
        <v>1</v>
      </c>
      <c r="B113" s="46">
        <v>407</v>
      </c>
      <c r="C113" s="75" t="s">
        <v>151</v>
      </c>
      <c r="D113" s="73">
        <v>0.9</v>
      </c>
      <c r="E113" s="73">
        <v>0.9</v>
      </c>
      <c r="F113" s="73">
        <v>0.9</v>
      </c>
      <c r="G113" s="73"/>
      <c r="H113" s="73"/>
      <c r="I113" s="73"/>
      <c r="J113" s="74"/>
      <c r="K113" s="74"/>
      <c r="L113" s="74"/>
      <c r="M113" s="74"/>
      <c r="N113" s="74"/>
      <c r="O113" s="74"/>
      <c r="P113" s="74"/>
      <c r="Q113" s="74"/>
      <c r="R113" s="52"/>
      <c r="S113" s="52"/>
      <c r="T113" s="52"/>
      <c r="U113" s="52"/>
      <c r="V113" s="52"/>
      <c r="W113" s="52"/>
    </row>
    <row r="114" spans="1:23" s="51" customFormat="1">
      <c r="A114" s="46">
        <v>1</v>
      </c>
      <c r="B114" s="46">
        <v>408</v>
      </c>
      <c r="C114" s="75" t="s">
        <v>152</v>
      </c>
      <c r="D114" s="73">
        <v>0.6</v>
      </c>
      <c r="E114" s="73">
        <v>0.6</v>
      </c>
      <c r="F114" s="73">
        <v>0.6</v>
      </c>
      <c r="G114" s="73"/>
      <c r="H114" s="73"/>
      <c r="I114" s="73"/>
      <c r="J114" s="74"/>
      <c r="K114" s="74"/>
      <c r="L114" s="74"/>
      <c r="M114" s="74"/>
      <c r="N114" s="74"/>
      <c r="O114" s="74"/>
      <c r="P114" s="74"/>
      <c r="Q114" s="74"/>
      <c r="R114" s="52"/>
      <c r="S114" s="52"/>
      <c r="T114" s="52"/>
      <c r="U114" s="52"/>
      <c r="V114" s="52"/>
      <c r="W114" s="52"/>
    </row>
    <row r="115" spans="1:23" s="51" customFormat="1">
      <c r="A115" s="46">
        <v>1</v>
      </c>
      <c r="B115" s="46">
        <v>409</v>
      </c>
      <c r="C115" s="75" t="s">
        <v>153</v>
      </c>
      <c r="D115" s="73">
        <v>0.6</v>
      </c>
      <c r="E115" s="73">
        <v>0.6</v>
      </c>
      <c r="F115" s="73">
        <v>0.6</v>
      </c>
      <c r="G115" s="73"/>
      <c r="H115" s="73"/>
      <c r="I115" s="73"/>
      <c r="J115" s="74"/>
      <c r="K115" s="74"/>
      <c r="L115" s="74"/>
      <c r="M115" s="74"/>
      <c r="N115" s="74"/>
      <c r="O115" s="74"/>
      <c r="P115" s="74"/>
      <c r="Q115" s="74"/>
      <c r="R115" s="52"/>
      <c r="S115" s="52"/>
      <c r="T115" s="52"/>
      <c r="U115" s="52"/>
      <c r="V115" s="52"/>
      <c r="W115" s="52"/>
    </row>
    <row r="116" spans="1:23" s="51" customFormat="1">
      <c r="A116" s="46">
        <v>1</v>
      </c>
      <c r="B116" s="46">
        <v>410</v>
      </c>
      <c r="C116" s="75" t="s">
        <v>154</v>
      </c>
      <c r="D116" s="73">
        <v>0.6</v>
      </c>
      <c r="E116" s="73">
        <v>0.6</v>
      </c>
      <c r="F116" s="73">
        <v>0.6</v>
      </c>
      <c r="G116" s="73"/>
      <c r="H116" s="73"/>
      <c r="I116" s="73"/>
      <c r="J116" s="74"/>
      <c r="K116" s="74"/>
      <c r="L116" s="74"/>
      <c r="M116" s="74"/>
      <c r="N116" s="74"/>
      <c r="O116" s="74"/>
      <c r="P116" s="74"/>
      <c r="Q116" s="74"/>
      <c r="R116" s="52"/>
      <c r="S116" s="52"/>
      <c r="T116" s="52"/>
      <c r="U116" s="52"/>
      <c r="V116" s="52"/>
      <c r="W116" s="52"/>
    </row>
    <row r="117" spans="1:23" s="51" customFormat="1">
      <c r="A117" s="46">
        <v>1</v>
      </c>
      <c r="B117" s="46">
        <v>411</v>
      </c>
      <c r="C117" s="75" t="s">
        <v>155</v>
      </c>
      <c r="D117" s="73">
        <v>0.6</v>
      </c>
      <c r="E117" s="73">
        <v>0.6</v>
      </c>
      <c r="F117" s="73">
        <v>0.6</v>
      </c>
      <c r="G117" s="73"/>
      <c r="H117" s="73"/>
      <c r="I117" s="73"/>
      <c r="J117" s="74"/>
      <c r="K117" s="74"/>
      <c r="L117" s="74"/>
      <c r="M117" s="74"/>
      <c r="N117" s="74"/>
      <c r="O117" s="74"/>
      <c r="P117" s="74"/>
      <c r="Q117" s="74"/>
      <c r="R117" s="52"/>
      <c r="S117" s="52"/>
      <c r="T117" s="52"/>
      <c r="U117" s="52"/>
      <c r="V117" s="52"/>
      <c r="W117" s="52"/>
    </row>
    <row r="118" spans="1:23" s="45" customFormat="1">
      <c r="A118" s="41">
        <v>1</v>
      </c>
      <c r="B118" s="41">
        <v>500</v>
      </c>
      <c r="C118" s="67" t="s">
        <v>156</v>
      </c>
      <c r="D118" s="69">
        <v>1</v>
      </c>
      <c r="E118" s="69">
        <v>1</v>
      </c>
      <c r="F118" s="69">
        <v>1</v>
      </c>
      <c r="G118" s="69"/>
      <c r="H118" s="69"/>
      <c r="I118" s="69"/>
      <c r="J118" s="71"/>
      <c r="K118" s="71"/>
      <c r="L118" s="71"/>
      <c r="M118" s="71"/>
      <c r="N118" s="71"/>
      <c r="O118" s="71"/>
      <c r="P118" s="71"/>
      <c r="Q118" s="71"/>
      <c r="R118" s="53"/>
      <c r="S118" s="53"/>
      <c r="T118" s="53"/>
      <c r="U118" s="53"/>
      <c r="V118" s="53"/>
      <c r="W118" s="53"/>
    </row>
    <row r="119" spans="1:23" s="51" customFormat="1">
      <c r="A119" s="46">
        <v>1</v>
      </c>
      <c r="B119" s="46">
        <v>501</v>
      </c>
      <c r="C119" s="75" t="s">
        <v>157</v>
      </c>
      <c r="D119" s="73">
        <v>1</v>
      </c>
      <c r="E119" s="73">
        <v>1</v>
      </c>
      <c r="F119" s="73">
        <v>1</v>
      </c>
      <c r="G119" s="73"/>
      <c r="H119" s="73"/>
      <c r="I119" s="73"/>
      <c r="J119" s="74"/>
      <c r="K119" s="74"/>
      <c r="L119" s="74"/>
      <c r="M119" s="74"/>
      <c r="N119" s="74"/>
      <c r="O119" s="74"/>
      <c r="P119" s="74"/>
      <c r="Q119" s="74"/>
      <c r="R119" s="52"/>
      <c r="S119" s="52"/>
      <c r="T119" s="52"/>
      <c r="U119" s="52"/>
      <c r="V119" s="52"/>
      <c r="W119" s="52"/>
    </row>
    <row r="120" spans="1:23" s="51" customFormat="1">
      <c r="A120" s="46">
        <v>1</v>
      </c>
      <c r="B120" s="46">
        <v>502</v>
      </c>
      <c r="C120" s="75" t="s">
        <v>158</v>
      </c>
      <c r="D120" s="73">
        <v>1</v>
      </c>
      <c r="E120" s="73">
        <v>1</v>
      </c>
      <c r="F120" s="73">
        <v>1</v>
      </c>
      <c r="G120" s="73"/>
      <c r="H120" s="73"/>
      <c r="I120" s="73"/>
      <c r="J120" s="74"/>
      <c r="K120" s="74"/>
      <c r="L120" s="74"/>
      <c r="M120" s="74"/>
      <c r="N120" s="74"/>
      <c r="O120" s="74"/>
      <c r="P120" s="74"/>
      <c r="Q120" s="74"/>
      <c r="R120" s="52"/>
      <c r="S120" s="52"/>
      <c r="T120" s="52"/>
      <c r="U120" s="52"/>
      <c r="V120" s="52"/>
      <c r="W120" s="52"/>
    </row>
    <row r="121" spans="1:23" s="51" customFormat="1">
      <c r="A121" s="46">
        <v>1</v>
      </c>
      <c r="B121" s="46">
        <v>503</v>
      </c>
      <c r="C121" s="75" t="s">
        <v>159</v>
      </c>
      <c r="D121" s="73">
        <v>1</v>
      </c>
      <c r="E121" s="73">
        <v>1</v>
      </c>
      <c r="F121" s="73">
        <v>1</v>
      </c>
      <c r="G121" s="73"/>
      <c r="H121" s="73"/>
      <c r="I121" s="73"/>
      <c r="J121" s="74"/>
      <c r="K121" s="74"/>
      <c r="L121" s="74"/>
      <c r="M121" s="74"/>
      <c r="N121" s="74"/>
      <c r="O121" s="74"/>
      <c r="P121" s="74"/>
      <c r="Q121" s="74"/>
      <c r="R121" s="52"/>
      <c r="S121" s="52"/>
      <c r="T121" s="52"/>
      <c r="U121" s="52"/>
      <c r="V121" s="52"/>
      <c r="W121" s="52"/>
    </row>
    <row r="122" spans="1:23" s="45" customFormat="1">
      <c r="A122" s="41">
        <v>1</v>
      </c>
      <c r="B122" s="41">
        <v>600</v>
      </c>
      <c r="C122" s="76" t="s">
        <v>160</v>
      </c>
      <c r="D122" s="69">
        <v>1</v>
      </c>
      <c r="E122" s="69">
        <v>1</v>
      </c>
      <c r="F122" s="69">
        <v>1</v>
      </c>
      <c r="G122" s="69"/>
      <c r="H122" s="69"/>
      <c r="I122" s="69"/>
      <c r="J122" s="71"/>
      <c r="K122" s="71"/>
      <c r="L122" s="71"/>
      <c r="M122" s="71"/>
      <c r="N122" s="71"/>
      <c r="O122" s="71"/>
      <c r="P122" s="71"/>
      <c r="Q122" s="71"/>
      <c r="R122" s="53"/>
      <c r="S122" s="53"/>
      <c r="T122" s="53"/>
      <c r="U122" s="53"/>
      <c r="V122" s="53"/>
      <c r="W122" s="53"/>
    </row>
    <row r="123" spans="1:23" s="51" customFormat="1">
      <c r="A123" s="46">
        <v>1</v>
      </c>
      <c r="B123" s="46">
        <v>610</v>
      </c>
      <c r="C123" s="72" t="s">
        <v>161</v>
      </c>
      <c r="D123" s="73">
        <v>1</v>
      </c>
      <c r="E123" s="73">
        <v>1</v>
      </c>
      <c r="F123" s="73">
        <v>1</v>
      </c>
      <c r="G123" s="73"/>
      <c r="H123" s="73"/>
      <c r="I123" s="73"/>
      <c r="J123" s="74"/>
      <c r="K123" s="74"/>
      <c r="L123" s="74"/>
      <c r="M123" s="74"/>
      <c r="N123" s="74"/>
      <c r="O123" s="74"/>
      <c r="P123" s="74"/>
      <c r="Q123" s="74"/>
      <c r="R123" s="52"/>
      <c r="S123" s="52"/>
      <c r="T123" s="52"/>
      <c r="U123" s="52"/>
      <c r="V123" s="52"/>
      <c r="W123" s="52"/>
    </row>
    <row r="124" spans="1:23" s="45" customFormat="1">
      <c r="A124" s="41">
        <v>1</v>
      </c>
      <c r="B124" s="41">
        <v>700</v>
      </c>
      <c r="C124" s="67" t="s">
        <v>162</v>
      </c>
      <c r="D124" s="69">
        <v>1</v>
      </c>
      <c r="E124" s="69">
        <v>1</v>
      </c>
      <c r="F124" s="69">
        <v>1</v>
      </c>
      <c r="G124" s="69"/>
      <c r="H124" s="69"/>
      <c r="I124" s="69"/>
      <c r="J124" s="71"/>
      <c r="K124" s="71"/>
      <c r="L124" s="71"/>
      <c r="M124" s="71"/>
      <c r="N124" s="71"/>
      <c r="O124" s="71"/>
      <c r="P124" s="71"/>
      <c r="Q124" s="71"/>
      <c r="R124" s="53"/>
      <c r="S124" s="53"/>
      <c r="T124" s="53"/>
      <c r="U124" s="53"/>
      <c r="V124" s="53"/>
      <c r="W124" s="53"/>
    </row>
    <row r="125" spans="1:23" s="51" customFormat="1">
      <c r="A125" s="46">
        <v>1</v>
      </c>
      <c r="B125" s="46">
        <v>701</v>
      </c>
      <c r="C125" s="75" t="s">
        <v>163</v>
      </c>
      <c r="D125" s="73">
        <v>1</v>
      </c>
      <c r="E125" s="73">
        <v>1</v>
      </c>
      <c r="F125" s="73">
        <v>1</v>
      </c>
      <c r="G125" s="73"/>
      <c r="H125" s="73"/>
      <c r="I125" s="73"/>
      <c r="J125" s="74"/>
      <c r="K125" s="74"/>
      <c r="L125" s="74"/>
      <c r="M125" s="74"/>
      <c r="N125" s="74"/>
      <c r="O125" s="74"/>
      <c r="P125" s="74"/>
      <c r="Q125" s="74"/>
      <c r="R125" s="52"/>
      <c r="S125" s="52"/>
      <c r="T125" s="52"/>
      <c r="U125" s="52"/>
      <c r="V125" s="52"/>
      <c r="W125" s="52"/>
    </row>
    <row r="126" spans="1:23" s="45" customFormat="1">
      <c r="A126" s="41">
        <v>1</v>
      </c>
      <c r="B126" s="41">
        <v>800</v>
      </c>
      <c r="C126" s="67" t="s">
        <v>164</v>
      </c>
      <c r="D126" s="69">
        <v>1</v>
      </c>
      <c r="E126" s="69">
        <v>1</v>
      </c>
      <c r="F126" s="69">
        <v>1</v>
      </c>
      <c r="G126" s="69"/>
      <c r="H126" s="69"/>
      <c r="I126" s="69"/>
      <c r="J126" s="71"/>
      <c r="K126" s="71"/>
      <c r="L126" s="71"/>
      <c r="M126" s="71"/>
      <c r="N126" s="71"/>
      <c r="O126" s="71"/>
      <c r="P126" s="71"/>
      <c r="Q126" s="71"/>
      <c r="R126" s="53"/>
      <c r="S126" s="53"/>
      <c r="T126" s="53"/>
      <c r="U126" s="53"/>
      <c r="V126" s="53"/>
      <c r="W126" s="53"/>
    </row>
    <row r="127" spans="1:23" s="51" customFormat="1">
      <c r="A127" s="46">
        <v>1</v>
      </c>
      <c r="B127" s="46">
        <v>801</v>
      </c>
      <c r="C127" s="72" t="s">
        <v>165</v>
      </c>
      <c r="D127" s="73">
        <v>1</v>
      </c>
      <c r="E127" s="73">
        <v>1</v>
      </c>
      <c r="F127" s="73">
        <v>1</v>
      </c>
      <c r="G127" s="73"/>
      <c r="H127" s="73"/>
      <c r="I127" s="73"/>
      <c r="J127" s="74"/>
      <c r="K127" s="74"/>
      <c r="L127" s="74"/>
      <c r="M127" s="74"/>
      <c r="N127" s="74"/>
      <c r="O127" s="74"/>
      <c r="P127" s="74"/>
      <c r="Q127" s="74"/>
      <c r="R127" s="52"/>
      <c r="S127" s="52"/>
      <c r="T127" s="52"/>
      <c r="U127" s="52"/>
      <c r="V127" s="52"/>
      <c r="W127" s="52"/>
    </row>
    <row r="128" spans="1:23" s="51" customFormat="1">
      <c r="A128" s="46">
        <v>1</v>
      </c>
      <c r="B128" s="46">
        <v>802</v>
      </c>
      <c r="C128" s="72" t="s">
        <v>166</v>
      </c>
      <c r="D128" s="73">
        <v>1</v>
      </c>
      <c r="E128" s="73">
        <v>1</v>
      </c>
      <c r="F128" s="73">
        <v>1</v>
      </c>
      <c r="G128" s="73"/>
      <c r="H128" s="73"/>
      <c r="I128" s="73"/>
      <c r="J128" s="74"/>
      <c r="K128" s="74"/>
      <c r="L128" s="74"/>
      <c r="M128" s="74"/>
      <c r="N128" s="74"/>
      <c r="O128" s="74"/>
      <c r="P128" s="74"/>
      <c r="Q128" s="74"/>
      <c r="R128" s="52"/>
      <c r="S128" s="52"/>
      <c r="T128" s="52"/>
      <c r="U128" s="52"/>
      <c r="V128" s="52"/>
      <c r="W128" s="52"/>
    </row>
    <row r="129" spans="1:23" s="51" customFormat="1">
      <c r="A129" s="46">
        <v>1</v>
      </c>
      <c r="B129" s="46">
        <v>803</v>
      </c>
      <c r="C129" s="72" t="s">
        <v>167</v>
      </c>
      <c r="D129" s="77">
        <v>1</v>
      </c>
      <c r="E129" s="77">
        <v>1</v>
      </c>
      <c r="F129" s="77">
        <v>1</v>
      </c>
      <c r="G129" s="73"/>
      <c r="H129" s="73"/>
      <c r="I129" s="73"/>
      <c r="J129" s="74"/>
      <c r="K129" s="74"/>
      <c r="L129" s="74"/>
      <c r="M129" s="74"/>
      <c r="N129" s="74"/>
      <c r="O129" s="74"/>
      <c r="P129" s="74"/>
      <c r="Q129" s="74"/>
      <c r="R129" s="52"/>
      <c r="S129" s="52"/>
      <c r="T129" s="52"/>
      <c r="U129" s="52"/>
      <c r="V129" s="52"/>
      <c r="W129" s="52"/>
    </row>
    <row r="130" spans="1:23" s="51" customFormat="1">
      <c r="A130" s="46">
        <v>1</v>
      </c>
      <c r="B130" s="46">
        <v>804</v>
      </c>
      <c r="C130" s="72" t="s">
        <v>168</v>
      </c>
      <c r="D130" s="78">
        <v>0.66</v>
      </c>
      <c r="E130" s="78">
        <v>0.66</v>
      </c>
      <c r="F130" s="78">
        <v>0.66</v>
      </c>
      <c r="G130" s="73"/>
      <c r="H130" s="73"/>
      <c r="I130" s="73"/>
      <c r="J130" s="74"/>
      <c r="K130" s="74"/>
      <c r="L130" s="74"/>
      <c r="M130" s="74"/>
      <c r="N130" s="74"/>
      <c r="O130" s="74"/>
      <c r="P130" s="74"/>
      <c r="Q130" s="74"/>
      <c r="R130" s="52"/>
      <c r="S130" s="52"/>
      <c r="T130" s="52"/>
      <c r="U130" s="52"/>
      <c r="V130" s="52"/>
      <c r="W130" s="52"/>
    </row>
    <row r="131" spans="1:23" s="45" customFormat="1">
      <c r="A131" s="41">
        <v>1</v>
      </c>
      <c r="B131" s="41">
        <v>900</v>
      </c>
      <c r="C131" s="76" t="s">
        <v>169</v>
      </c>
      <c r="D131" s="79">
        <v>1</v>
      </c>
      <c r="E131" s="79">
        <v>1</v>
      </c>
      <c r="F131" s="79">
        <v>1</v>
      </c>
      <c r="G131" s="80"/>
      <c r="H131" s="80"/>
      <c r="I131" s="80"/>
      <c r="J131" s="80"/>
      <c r="K131" s="80"/>
      <c r="L131" s="80"/>
      <c r="M131" s="80"/>
      <c r="N131" s="80"/>
      <c r="O131" s="80"/>
      <c r="P131" s="80"/>
      <c r="Q131" s="80"/>
      <c r="R131" s="80"/>
      <c r="S131" s="80"/>
      <c r="T131" s="80"/>
      <c r="U131" s="80"/>
      <c r="V131" s="80"/>
      <c r="W131" s="80"/>
    </row>
    <row r="132" spans="1:23" s="51" customFormat="1">
      <c r="A132" s="81">
        <v>1</v>
      </c>
      <c r="B132" s="81">
        <v>901</v>
      </c>
      <c r="C132" s="75" t="s">
        <v>170</v>
      </c>
      <c r="D132" s="82">
        <v>1</v>
      </c>
      <c r="E132" s="82">
        <v>1</v>
      </c>
      <c r="F132" s="82">
        <v>1</v>
      </c>
      <c r="G132" s="83"/>
      <c r="H132" s="83"/>
      <c r="I132" s="83"/>
      <c r="J132" s="83"/>
      <c r="K132" s="83"/>
      <c r="L132" s="83"/>
      <c r="M132" s="83"/>
      <c r="N132" s="83"/>
      <c r="O132" s="83"/>
      <c r="P132" s="83"/>
      <c r="Q132" s="83"/>
      <c r="R132" s="83"/>
      <c r="S132" s="83"/>
      <c r="T132" s="83"/>
      <c r="U132" s="83"/>
      <c r="V132" s="83"/>
      <c r="W132" s="83"/>
    </row>
    <row r="133" spans="1:23" s="45" customFormat="1">
      <c r="A133" s="41">
        <v>1</v>
      </c>
      <c r="B133" s="41">
        <v>910</v>
      </c>
      <c r="C133" s="76" t="s">
        <v>171</v>
      </c>
      <c r="D133" s="79">
        <v>1</v>
      </c>
      <c r="E133" s="79">
        <v>1</v>
      </c>
      <c r="F133" s="79">
        <v>1</v>
      </c>
      <c r="G133" s="80"/>
      <c r="H133" s="80"/>
      <c r="I133" s="80"/>
      <c r="J133" s="80"/>
      <c r="K133" s="80"/>
      <c r="L133" s="80"/>
      <c r="M133" s="80"/>
      <c r="N133" s="80"/>
      <c r="O133" s="80"/>
      <c r="P133" s="80"/>
      <c r="Q133" s="80"/>
      <c r="R133" s="80"/>
      <c r="S133" s="80"/>
      <c r="T133" s="80"/>
      <c r="U133" s="80"/>
      <c r="V133" s="80"/>
      <c r="W133" s="80"/>
    </row>
    <row r="134" spans="1:23" s="51" customFormat="1">
      <c r="A134" s="81">
        <v>1</v>
      </c>
      <c r="B134" s="81">
        <v>911</v>
      </c>
      <c r="C134" s="75" t="s">
        <v>170</v>
      </c>
      <c r="D134" s="82">
        <v>1</v>
      </c>
      <c r="E134" s="82">
        <v>1</v>
      </c>
      <c r="F134" s="82">
        <v>1</v>
      </c>
      <c r="G134" s="83"/>
      <c r="H134" s="83"/>
      <c r="I134" s="83"/>
      <c r="J134" s="83"/>
      <c r="K134" s="83"/>
      <c r="L134" s="83"/>
      <c r="M134" s="83"/>
      <c r="N134" s="83"/>
      <c r="O134" s="83"/>
      <c r="P134" s="83"/>
      <c r="Q134" s="83"/>
      <c r="R134" s="83"/>
      <c r="S134" s="83"/>
      <c r="T134" s="83"/>
      <c r="U134" s="83"/>
      <c r="V134" s="83"/>
      <c r="W134" s="83"/>
    </row>
    <row r="135" spans="1:23" s="45" customFormat="1">
      <c r="A135" s="41">
        <v>1</v>
      </c>
      <c r="B135" s="41">
        <v>920</v>
      </c>
      <c r="C135" s="67" t="s">
        <v>172</v>
      </c>
      <c r="D135" s="79">
        <v>1</v>
      </c>
      <c r="E135" s="79">
        <v>1</v>
      </c>
      <c r="F135" s="79">
        <v>1</v>
      </c>
      <c r="G135" s="80"/>
      <c r="H135" s="80"/>
      <c r="I135" s="80"/>
      <c r="J135" s="80"/>
      <c r="K135" s="80"/>
      <c r="L135" s="80"/>
      <c r="M135" s="80"/>
      <c r="N135" s="80"/>
      <c r="O135" s="80"/>
      <c r="P135" s="80"/>
      <c r="Q135" s="80"/>
      <c r="R135" s="80"/>
      <c r="S135" s="80"/>
      <c r="T135" s="80"/>
      <c r="U135" s="80"/>
      <c r="V135" s="80"/>
      <c r="W135" s="80"/>
    </row>
    <row r="136" spans="1:23" s="51" customFormat="1">
      <c r="A136" s="81">
        <v>1</v>
      </c>
      <c r="B136" s="81">
        <v>921</v>
      </c>
      <c r="C136" s="75" t="s">
        <v>173</v>
      </c>
      <c r="D136" s="82">
        <v>1</v>
      </c>
      <c r="E136" s="82">
        <v>1</v>
      </c>
      <c r="F136" s="82">
        <v>1</v>
      </c>
      <c r="G136" s="83"/>
      <c r="H136" s="83"/>
      <c r="I136" s="83"/>
      <c r="J136" s="83"/>
      <c r="K136" s="83"/>
      <c r="L136" s="83"/>
      <c r="M136" s="83"/>
      <c r="N136" s="83"/>
      <c r="O136" s="83"/>
      <c r="P136" s="83"/>
      <c r="Q136" s="83"/>
      <c r="R136" s="83"/>
      <c r="S136" s="83"/>
      <c r="T136" s="83"/>
      <c r="U136" s="83"/>
      <c r="V136" s="83"/>
      <c r="W136" s="83"/>
    </row>
    <row r="137" spans="1:23" s="45" customFormat="1">
      <c r="A137" s="41">
        <v>1</v>
      </c>
      <c r="B137" s="41">
        <v>930</v>
      </c>
      <c r="C137" s="67" t="s">
        <v>174</v>
      </c>
      <c r="D137" s="79">
        <v>1</v>
      </c>
      <c r="E137" s="79">
        <v>1</v>
      </c>
      <c r="F137" s="79">
        <v>1</v>
      </c>
      <c r="G137" s="80"/>
      <c r="H137" s="80"/>
      <c r="I137" s="80"/>
      <c r="J137" s="80"/>
      <c r="K137" s="80"/>
      <c r="L137" s="80"/>
      <c r="M137" s="80"/>
      <c r="N137" s="80"/>
      <c r="O137" s="80"/>
      <c r="P137" s="80"/>
      <c r="Q137" s="80"/>
      <c r="R137" s="80"/>
      <c r="S137" s="80"/>
      <c r="T137" s="80"/>
      <c r="U137" s="80"/>
      <c r="V137" s="80"/>
      <c r="W137" s="80"/>
    </row>
    <row r="138" spans="1:23" s="51" customFormat="1">
      <c r="A138" s="81">
        <v>1</v>
      </c>
      <c r="B138" s="81">
        <v>931</v>
      </c>
      <c r="C138" s="75" t="s">
        <v>175</v>
      </c>
      <c r="D138" s="82">
        <v>1</v>
      </c>
      <c r="E138" s="82">
        <v>1</v>
      </c>
      <c r="F138" s="82">
        <v>1</v>
      </c>
      <c r="G138" s="83"/>
      <c r="H138" s="83"/>
      <c r="I138" s="83"/>
      <c r="J138" s="83"/>
      <c r="K138" s="83"/>
      <c r="L138" s="83"/>
      <c r="M138" s="83"/>
      <c r="N138" s="83"/>
      <c r="O138" s="83"/>
      <c r="P138" s="83"/>
      <c r="Q138" s="83"/>
      <c r="R138" s="83"/>
      <c r="S138" s="83"/>
      <c r="T138" s="83"/>
      <c r="U138" s="83"/>
      <c r="V138" s="83"/>
      <c r="W138" s="83"/>
    </row>
    <row r="139" spans="1:23" s="45" customFormat="1">
      <c r="A139" s="41">
        <v>1</v>
      </c>
      <c r="B139" s="41">
        <v>940</v>
      </c>
      <c r="C139" s="67" t="s">
        <v>176</v>
      </c>
      <c r="D139" s="79">
        <v>1</v>
      </c>
      <c r="E139" s="79">
        <v>1</v>
      </c>
      <c r="F139" s="79">
        <v>1</v>
      </c>
      <c r="G139" s="80"/>
      <c r="H139" s="80"/>
      <c r="I139" s="80"/>
      <c r="J139" s="80"/>
      <c r="K139" s="80"/>
      <c r="L139" s="80"/>
      <c r="M139" s="80"/>
      <c r="N139" s="80"/>
      <c r="O139" s="80"/>
      <c r="P139" s="80"/>
      <c r="Q139" s="80"/>
      <c r="R139" s="80"/>
      <c r="S139" s="80"/>
      <c r="T139" s="80"/>
      <c r="U139" s="80"/>
      <c r="V139" s="80"/>
      <c r="W139" s="80"/>
    </row>
    <row r="140" spans="1:23">
      <c r="A140" s="81">
        <v>1</v>
      </c>
      <c r="B140" s="81">
        <v>941</v>
      </c>
      <c r="C140" s="75" t="s">
        <v>177</v>
      </c>
      <c r="D140" s="84">
        <v>1</v>
      </c>
      <c r="E140" s="84">
        <v>1</v>
      </c>
      <c r="F140" s="84">
        <v>1</v>
      </c>
    </row>
    <row r="141" spans="1:23" s="45" customFormat="1">
      <c r="A141" s="41">
        <v>1</v>
      </c>
      <c r="B141" s="41">
        <v>950</v>
      </c>
      <c r="C141" s="67" t="s">
        <v>178</v>
      </c>
      <c r="D141" s="79">
        <v>1</v>
      </c>
      <c r="E141" s="79">
        <v>1</v>
      </c>
      <c r="F141" s="79">
        <v>1</v>
      </c>
      <c r="G141" s="80"/>
      <c r="H141" s="80"/>
      <c r="I141" s="80"/>
      <c r="J141" s="80"/>
      <c r="K141" s="80"/>
      <c r="L141" s="80"/>
      <c r="M141" s="80"/>
      <c r="N141" s="80"/>
      <c r="O141" s="80"/>
      <c r="P141" s="80"/>
      <c r="Q141" s="80"/>
      <c r="R141" s="80"/>
      <c r="S141" s="80"/>
      <c r="T141" s="80"/>
      <c r="U141" s="80"/>
      <c r="V141" s="80"/>
      <c r="W141" s="80"/>
    </row>
    <row r="142" spans="1:23">
      <c r="A142" s="81">
        <v>1</v>
      </c>
      <c r="B142" s="81">
        <v>951</v>
      </c>
      <c r="C142" s="75" t="s">
        <v>179</v>
      </c>
      <c r="D142" s="84">
        <v>1</v>
      </c>
      <c r="E142" s="84">
        <v>1</v>
      </c>
      <c r="F142" s="84">
        <v>1</v>
      </c>
    </row>
    <row r="143" spans="1:23" s="45" customFormat="1">
      <c r="A143" s="41">
        <v>1</v>
      </c>
      <c r="B143" s="41">
        <v>960</v>
      </c>
      <c r="C143" s="67" t="s">
        <v>180</v>
      </c>
      <c r="D143" s="79">
        <v>1</v>
      </c>
      <c r="E143" s="79">
        <v>1</v>
      </c>
      <c r="F143" s="79">
        <v>1</v>
      </c>
      <c r="G143" s="80"/>
      <c r="H143" s="80"/>
      <c r="I143" s="80"/>
      <c r="J143" s="80"/>
      <c r="K143" s="80"/>
      <c r="L143" s="80"/>
      <c r="M143" s="80"/>
      <c r="N143" s="80"/>
      <c r="O143" s="80"/>
      <c r="P143" s="80"/>
      <c r="Q143" s="80"/>
      <c r="R143" s="80"/>
      <c r="S143" s="80"/>
      <c r="T143" s="80"/>
      <c r="U143" s="80"/>
      <c r="V143" s="80"/>
      <c r="W143" s="80"/>
    </row>
    <row r="144" spans="1:23">
      <c r="A144" s="81">
        <v>1</v>
      </c>
      <c r="B144" s="81">
        <v>961</v>
      </c>
      <c r="C144" s="75" t="s">
        <v>181</v>
      </c>
      <c r="D144" s="84">
        <v>1</v>
      </c>
      <c r="E144" s="84">
        <v>1</v>
      </c>
      <c r="F144" s="84">
        <v>1</v>
      </c>
    </row>
    <row r="145" spans="1:1">
      <c r="A145" s="86"/>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1"/>
  </sheetPr>
  <dimension ref="A1:G117"/>
  <sheetViews>
    <sheetView zoomScale="102" zoomScaleNormal="102" workbookViewId="0">
      <selection activeCell="C1" sqref="C1"/>
    </sheetView>
  </sheetViews>
  <sheetFormatPr defaultRowHeight="15"/>
  <cols>
    <col min="1" max="1" width="29.7109375" customWidth="1"/>
    <col min="2" max="2" width="19.7109375" customWidth="1"/>
    <col min="3" max="3" width="17.7109375" customWidth="1"/>
    <col min="4" max="4" width="38.7109375" customWidth="1"/>
    <col min="6" max="6" width="7.7109375" customWidth="1"/>
    <col min="7" max="7" width="54.42578125" customWidth="1"/>
  </cols>
  <sheetData>
    <row r="1" spans="1:7" ht="43.15" customHeight="1">
      <c r="A1" s="1" t="s">
        <v>448</v>
      </c>
      <c r="B1" s="1" t="s">
        <v>427</v>
      </c>
      <c r="C1" s="1" t="s">
        <v>449</v>
      </c>
      <c r="D1" s="1" t="s">
        <v>0</v>
      </c>
      <c r="F1" s="95" t="s">
        <v>426</v>
      </c>
    </row>
    <row r="2" spans="1:7" ht="25.5">
      <c r="A2" s="112" t="s">
        <v>447</v>
      </c>
      <c r="B2" s="113"/>
      <c r="C2" s="114"/>
      <c r="D2" s="138" t="s">
        <v>428</v>
      </c>
    </row>
    <row r="3" spans="1:7">
      <c r="A3" s="23" t="s">
        <v>1</v>
      </c>
      <c r="B3" s="113">
        <v>1285</v>
      </c>
      <c r="C3" s="114">
        <v>0.6</v>
      </c>
      <c r="D3" s="139"/>
    </row>
    <row r="4" spans="1:7">
      <c r="A4" s="23" t="s">
        <v>2</v>
      </c>
      <c r="B4" s="113">
        <v>2765</v>
      </c>
      <c r="C4" s="114">
        <v>0.56999999999999995</v>
      </c>
      <c r="D4" s="139"/>
    </row>
    <row r="5" spans="1:7">
      <c r="A5" s="23" t="s">
        <v>3</v>
      </c>
      <c r="B5" s="113">
        <v>132</v>
      </c>
      <c r="C5" s="114">
        <v>0.16</v>
      </c>
      <c r="D5" s="139"/>
      <c r="F5" s="141" t="s">
        <v>4</v>
      </c>
      <c r="G5" s="141"/>
    </row>
    <row r="6" spans="1:7" ht="38.25" customHeight="1">
      <c r="A6" s="112" t="s">
        <v>5</v>
      </c>
      <c r="B6" s="113"/>
      <c r="C6" s="114"/>
      <c r="D6" s="139"/>
      <c r="F6" s="6"/>
      <c r="G6" s="7" t="s">
        <v>445</v>
      </c>
    </row>
    <row r="7" spans="1:7">
      <c r="A7" s="23" t="s">
        <v>6</v>
      </c>
      <c r="B7" s="113"/>
      <c r="C7" s="114"/>
      <c r="D7" s="140"/>
      <c r="F7" s="8"/>
      <c r="G7" s="7" t="s">
        <v>446</v>
      </c>
    </row>
    <row r="8" spans="1:7">
      <c r="A8" s="112" t="s">
        <v>8</v>
      </c>
      <c r="B8" s="113">
        <v>132</v>
      </c>
      <c r="C8" s="114">
        <v>0.43</v>
      </c>
      <c r="D8" s="138"/>
    </row>
    <row r="9" spans="1:7">
      <c r="A9" s="23" t="s">
        <v>9</v>
      </c>
      <c r="B9" s="113">
        <v>114</v>
      </c>
      <c r="C9" s="114">
        <v>0.45</v>
      </c>
      <c r="D9" s="139"/>
    </row>
    <row r="10" spans="1:7">
      <c r="A10" s="23" t="s">
        <v>10</v>
      </c>
      <c r="B10" s="113">
        <v>18</v>
      </c>
      <c r="C10" s="114">
        <v>0.36</v>
      </c>
      <c r="D10" s="140"/>
    </row>
    <row r="11" spans="1:7">
      <c r="A11" s="6" t="s">
        <v>11</v>
      </c>
      <c r="B11" s="6"/>
      <c r="C11" s="6"/>
      <c r="D11" s="145" t="s">
        <v>430</v>
      </c>
    </row>
    <row r="12" spans="1:7">
      <c r="A12" s="25" t="s">
        <v>451</v>
      </c>
      <c r="B12" s="19">
        <v>1541</v>
      </c>
      <c r="C12" s="115">
        <v>0.66</v>
      </c>
      <c r="D12" s="146"/>
    </row>
    <row r="13" spans="1:7">
      <c r="A13" s="25" t="s">
        <v>12</v>
      </c>
      <c r="B13" s="19">
        <v>496</v>
      </c>
      <c r="C13" s="115">
        <v>0.03</v>
      </c>
      <c r="D13" s="146"/>
    </row>
    <row r="14" spans="1:7">
      <c r="A14" s="25" t="s">
        <v>429</v>
      </c>
      <c r="B14" s="19">
        <v>145</v>
      </c>
      <c r="C14" s="115" t="s">
        <v>7</v>
      </c>
      <c r="D14" s="147"/>
    </row>
    <row r="15" spans="1:7">
      <c r="A15" s="2" t="s">
        <v>13</v>
      </c>
      <c r="B15" s="3">
        <v>2215</v>
      </c>
      <c r="C15" s="4">
        <v>0.28000000000000003</v>
      </c>
      <c r="D15" s="13"/>
    </row>
    <row r="16" spans="1:7">
      <c r="A16" s="5" t="s">
        <v>453</v>
      </c>
      <c r="B16" s="3">
        <v>1075</v>
      </c>
      <c r="C16" s="4">
        <v>0.41</v>
      </c>
      <c r="D16" s="13"/>
    </row>
    <row r="17" spans="1:4">
      <c r="A17" s="5" t="s">
        <v>14</v>
      </c>
      <c r="B17" s="3">
        <v>1140</v>
      </c>
      <c r="C17" s="4">
        <v>0.22</v>
      </c>
      <c r="D17" s="13"/>
    </row>
    <row r="18" spans="1:4">
      <c r="A18" s="2" t="s">
        <v>431</v>
      </c>
      <c r="B18" s="3">
        <v>3113</v>
      </c>
      <c r="C18" s="4">
        <v>0.4</v>
      </c>
      <c r="D18" s="13"/>
    </row>
    <row r="19" spans="1:4">
      <c r="A19" s="5" t="s">
        <v>432</v>
      </c>
      <c r="B19" s="3">
        <v>2569</v>
      </c>
      <c r="C19" s="4">
        <v>0.4</v>
      </c>
      <c r="D19" s="13"/>
    </row>
    <row r="20" spans="1:4">
      <c r="A20" s="5" t="s">
        <v>433</v>
      </c>
      <c r="B20" s="3">
        <v>544</v>
      </c>
      <c r="C20" s="4">
        <v>0.38</v>
      </c>
      <c r="D20" s="13"/>
    </row>
    <row r="21" spans="1:4">
      <c r="A21" s="6" t="s">
        <v>15</v>
      </c>
      <c r="B21" s="19">
        <v>4636</v>
      </c>
      <c r="C21" s="115">
        <v>0.46</v>
      </c>
      <c r="D21" s="145" t="s">
        <v>434</v>
      </c>
    </row>
    <row r="22" spans="1:4">
      <c r="A22" s="25" t="s">
        <v>16</v>
      </c>
      <c r="B22" s="19">
        <v>4564</v>
      </c>
      <c r="C22" s="115">
        <v>0.46</v>
      </c>
      <c r="D22" s="146"/>
    </row>
    <row r="23" spans="1:4">
      <c r="A23" s="25" t="s">
        <v>17</v>
      </c>
      <c r="B23" s="19">
        <v>71</v>
      </c>
      <c r="C23" s="115">
        <v>0.37</v>
      </c>
      <c r="D23" s="147"/>
    </row>
    <row r="24" spans="1:4">
      <c r="A24" s="2" t="s">
        <v>435</v>
      </c>
      <c r="B24" s="3">
        <v>9</v>
      </c>
      <c r="C24" s="4">
        <v>0.21</v>
      </c>
      <c r="D24" s="13"/>
    </row>
    <row r="25" spans="1:4">
      <c r="A25" s="2" t="s">
        <v>18</v>
      </c>
      <c r="B25" s="3">
        <v>51</v>
      </c>
      <c r="C25" s="4">
        <v>0.67</v>
      </c>
      <c r="D25" s="105" t="s">
        <v>428</v>
      </c>
    </row>
    <row r="26" spans="1:4">
      <c r="A26" s="2" t="s">
        <v>19</v>
      </c>
      <c r="B26" s="3">
        <v>24</v>
      </c>
      <c r="C26" s="4">
        <v>0.27</v>
      </c>
      <c r="D26" s="13"/>
    </row>
    <row r="27" spans="1:4">
      <c r="A27" s="2" t="s">
        <v>20</v>
      </c>
      <c r="B27" s="3">
        <v>3</v>
      </c>
      <c r="C27" s="4">
        <v>0.18</v>
      </c>
      <c r="D27" s="13"/>
    </row>
    <row r="28" spans="1:4" ht="25.5">
      <c r="A28" s="2" t="s">
        <v>21</v>
      </c>
      <c r="B28" s="3">
        <v>10</v>
      </c>
      <c r="C28" s="4">
        <v>0.23</v>
      </c>
      <c r="D28" s="13"/>
    </row>
    <row r="29" spans="1:4">
      <c r="A29" s="9" t="s">
        <v>22</v>
      </c>
      <c r="B29" s="19">
        <v>125</v>
      </c>
      <c r="C29" s="11">
        <v>0.63</v>
      </c>
      <c r="D29" s="17" t="s">
        <v>436</v>
      </c>
    </row>
    <row r="30" spans="1:4">
      <c r="A30" s="2" t="s">
        <v>23</v>
      </c>
      <c r="B30" s="3">
        <v>42</v>
      </c>
      <c r="C30" s="4">
        <v>0.59</v>
      </c>
      <c r="D30" s="105" t="s">
        <v>428</v>
      </c>
    </row>
    <row r="31" spans="1:4" ht="25.5">
      <c r="A31" s="9" t="s">
        <v>24</v>
      </c>
      <c r="B31" s="19">
        <v>310</v>
      </c>
      <c r="C31" s="11">
        <v>0.44</v>
      </c>
      <c r="D31" s="17" t="s">
        <v>437</v>
      </c>
    </row>
    <row r="32" spans="1:4">
      <c r="A32" s="2" t="s">
        <v>25</v>
      </c>
      <c r="B32" s="106">
        <v>6</v>
      </c>
      <c r="C32" s="104">
        <v>0.33</v>
      </c>
      <c r="D32" s="13"/>
    </row>
    <row r="33" spans="1:4" ht="24.75" customHeight="1">
      <c r="A33" s="2" t="s">
        <v>26</v>
      </c>
      <c r="B33" s="3">
        <v>50</v>
      </c>
      <c r="C33" s="4">
        <v>0.53</v>
      </c>
      <c r="D33" s="13"/>
    </row>
    <row r="34" spans="1:4">
      <c r="A34" s="2" t="s">
        <v>27</v>
      </c>
      <c r="B34" s="3">
        <v>334</v>
      </c>
      <c r="C34" s="4">
        <v>0.09</v>
      </c>
      <c r="D34" s="13"/>
    </row>
    <row r="35" spans="1:4">
      <c r="A35" s="9" t="s">
        <v>28</v>
      </c>
      <c r="B35" s="10">
        <v>76338</v>
      </c>
      <c r="C35" s="11">
        <v>0.65</v>
      </c>
      <c r="D35" s="107"/>
    </row>
    <row r="36" spans="1:4">
      <c r="A36" s="12" t="s">
        <v>29</v>
      </c>
      <c r="B36" s="10">
        <v>8699</v>
      </c>
      <c r="C36" s="11">
        <v>0.52</v>
      </c>
      <c r="D36" s="103" t="s">
        <v>428</v>
      </c>
    </row>
    <row r="37" spans="1:4">
      <c r="A37" s="12" t="s">
        <v>30</v>
      </c>
      <c r="B37" s="10">
        <v>44005</v>
      </c>
      <c r="C37" s="11">
        <v>0.9</v>
      </c>
      <c r="D37" s="103" t="s">
        <v>438</v>
      </c>
    </row>
    <row r="38" spans="1:4">
      <c r="A38" s="12" t="s">
        <v>31</v>
      </c>
      <c r="B38" s="10">
        <v>23447</v>
      </c>
      <c r="C38" s="11">
        <v>0.45</v>
      </c>
      <c r="D38" s="108"/>
    </row>
    <row r="39" spans="1:4">
      <c r="A39" s="12" t="s">
        <v>32</v>
      </c>
      <c r="B39" s="10"/>
      <c r="C39" s="11"/>
      <c r="D39" s="108"/>
    </row>
    <row r="40" spans="1:4">
      <c r="A40" s="12" t="s">
        <v>33</v>
      </c>
      <c r="B40" s="10">
        <v>852</v>
      </c>
      <c r="C40" s="11" t="s">
        <v>7</v>
      </c>
      <c r="D40" s="108"/>
    </row>
    <row r="41" spans="1:4">
      <c r="A41" s="12" t="s">
        <v>34</v>
      </c>
      <c r="B41" s="10">
        <v>187</v>
      </c>
      <c r="C41" s="11">
        <v>0.21</v>
      </c>
      <c r="D41" s="109"/>
    </row>
    <row r="42" spans="1:4">
      <c r="A42" s="2" t="s">
        <v>439</v>
      </c>
      <c r="B42" s="3">
        <v>1236</v>
      </c>
      <c r="C42" s="4">
        <v>0.19</v>
      </c>
      <c r="D42" s="13"/>
    </row>
    <row r="43" spans="1:4">
      <c r="A43" s="112" t="s">
        <v>35</v>
      </c>
      <c r="B43" s="113">
        <v>54</v>
      </c>
      <c r="C43" s="114" t="s">
        <v>7</v>
      </c>
      <c r="D43" s="116"/>
    </row>
    <row r="44" spans="1:4">
      <c r="A44" s="112" t="s">
        <v>36</v>
      </c>
      <c r="B44" s="113">
        <v>42960</v>
      </c>
      <c r="C44" s="114">
        <v>0.25</v>
      </c>
      <c r="D44" s="116"/>
    </row>
    <row r="45" spans="1:4">
      <c r="A45" s="112" t="s">
        <v>37</v>
      </c>
      <c r="B45" s="113">
        <v>2252</v>
      </c>
      <c r="C45" s="114">
        <v>0.88</v>
      </c>
      <c r="D45" s="117" t="s">
        <v>428</v>
      </c>
    </row>
    <row r="46" spans="1:4">
      <c r="A46" s="112" t="s">
        <v>454</v>
      </c>
      <c r="B46" s="118">
        <v>7325</v>
      </c>
      <c r="C46" s="114">
        <v>0.91</v>
      </c>
      <c r="D46" s="119" t="s">
        <v>440</v>
      </c>
    </row>
    <row r="47" spans="1:4">
      <c r="A47" s="112" t="s">
        <v>38</v>
      </c>
      <c r="B47" s="118">
        <v>19205</v>
      </c>
      <c r="C47" s="114">
        <v>0.92</v>
      </c>
      <c r="D47" s="120"/>
    </row>
    <row r="48" spans="1:4">
      <c r="A48" s="23" t="s">
        <v>39</v>
      </c>
      <c r="B48" s="118">
        <v>19009</v>
      </c>
      <c r="C48" s="114">
        <v>0.94</v>
      </c>
      <c r="D48" s="121" t="s">
        <v>428</v>
      </c>
    </row>
    <row r="49" spans="1:4" ht="15.6" customHeight="1">
      <c r="A49" s="23" t="s">
        <v>40</v>
      </c>
      <c r="B49" s="118">
        <v>197</v>
      </c>
      <c r="C49" s="114">
        <v>0.28999999999999998</v>
      </c>
      <c r="D49" s="122"/>
    </row>
    <row r="50" spans="1:4">
      <c r="A50" s="112" t="s">
        <v>455</v>
      </c>
      <c r="B50" s="118">
        <v>775</v>
      </c>
      <c r="C50" s="114">
        <v>0.42</v>
      </c>
      <c r="D50" s="123"/>
    </row>
    <row r="51" spans="1:4">
      <c r="A51" s="2" t="s">
        <v>41</v>
      </c>
      <c r="B51" s="21">
        <v>852</v>
      </c>
      <c r="C51" s="4">
        <v>0.27</v>
      </c>
      <c r="D51" s="22"/>
    </row>
    <row r="52" spans="1:4">
      <c r="A52" s="5" t="s">
        <v>42</v>
      </c>
      <c r="B52" s="21">
        <v>845</v>
      </c>
      <c r="C52" s="4">
        <v>0.27</v>
      </c>
      <c r="D52" s="22"/>
    </row>
    <row r="53" spans="1:4">
      <c r="A53" s="5" t="s">
        <v>43</v>
      </c>
      <c r="B53" s="21">
        <v>7</v>
      </c>
      <c r="C53" s="4">
        <v>0.19</v>
      </c>
      <c r="D53" s="22"/>
    </row>
    <row r="54" spans="1:4">
      <c r="A54" s="2" t="s">
        <v>456</v>
      </c>
      <c r="B54" s="110">
        <v>37</v>
      </c>
      <c r="C54" s="104">
        <v>0.17</v>
      </c>
      <c r="D54" s="22"/>
    </row>
    <row r="55" spans="1:4">
      <c r="A55" s="2" t="s">
        <v>44</v>
      </c>
      <c r="B55" s="21"/>
      <c r="C55" s="4"/>
      <c r="D55" s="148" t="s">
        <v>428</v>
      </c>
    </row>
    <row r="56" spans="1:4">
      <c r="A56" s="5" t="s">
        <v>45</v>
      </c>
      <c r="B56" s="21"/>
      <c r="C56" s="4"/>
      <c r="D56" s="149"/>
    </row>
    <row r="57" spans="1:4">
      <c r="A57" s="5" t="s">
        <v>46</v>
      </c>
      <c r="B57" s="21"/>
      <c r="C57" s="4"/>
      <c r="D57" s="149"/>
    </row>
    <row r="58" spans="1:4" ht="25.5">
      <c r="A58" s="23" t="s">
        <v>457</v>
      </c>
      <c r="B58" s="21">
        <v>21755</v>
      </c>
      <c r="C58" s="4">
        <v>0.99</v>
      </c>
      <c r="D58" s="149"/>
    </row>
    <row r="59" spans="1:4">
      <c r="A59" s="23" t="s">
        <v>47</v>
      </c>
      <c r="B59" s="21"/>
      <c r="C59" s="4"/>
      <c r="D59" s="150"/>
    </row>
    <row r="60" spans="1:4" ht="25.5">
      <c r="A60" s="2" t="s">
        <v>441</v>
      </c>
      <c r="B60" s="21">
        <v>6</v>
      </c>
      <c r="C60" s="4" t="s">
        <v>7</v>
      </c>
      <c r="D60" s="102"/>
    </row>
    <row r="61" spans="1:4">
      <c r="A61" s="2" t="s">
        <v>458</v>
      </c>
      <c r="B61" s="21">
        <v>384897</v>
      </c>
      <c r="C61" s="4">
        <v>0.21</v>
      </c>
      <c r="D61" s="22"/>
    </row>
    <row r="62" spans="1:4" ht="27">
      <c r="A62" s="5" t="s">
        <v>459</v>
      </c>
      <c r="B62" s="21">
        <v>3758</v>
      </c>
      <c r="C62" s="4">
        <v>0.05</v>
      </c>
      <c r="D62" s="22"/>
    </row>
    <row r="63" spans="1:4">
      <c r="A63" s="5" t="s">
        <v>48</v>
      </c>
      <c r="B63" s="21">
        <v>381138</v>
      </c>
      <c r="C63" s="4">
        <v>0.7</v>
      </c>
      <c r="D63" s="22"/>
    </row>
    <row r="64" spans="1:4">
      <c r="A64" s="22" t="s">
        <v>460</v>
      </c>
      <c r="B64" s="16">
        <v>66</v>
      </c>
      <c r="C64" s="4">
        <v>0.13</v>
      </c>
      <c r="D64" s="22"/>
    </row>
    <row r="65" spans="1:4">
      <c r="A65" s="22" t="s">
        <v>461</v>
      </c>
      <c r="B65" s="21">
        <v>46439</v>
      </c>
      <c r="C65" s="4">
        <v>0.2</v>
      </c>
      <c r="D65" s="22"/>
    </row>
    <row r="66" spans="1:4">
      <c r="A66" s="24" t="s">
        <v>49</v>
      </c>
      <c r="B66" s="21">
        <v>41293</v>
      </c>
      <c r="C66" s="4">
        <v>0.21</v>
      </c>
      <c r="D66" s="22"/>
    </row>
    <row r="67" spans="1:4">
      <c r="A67" s="24" t="s">
        <v>50</v>
      </c>
      <c r="B67" s="21">
        <v>3857</v>
      </c>
      <c r="C67" s="4">
        <v>0.12</v>
      </c>
      <c r="D67" s="22"/>
    </row>
    <row r="68" spans="1:4">
      <c r="A68" s="24" t="s">
        <v>51</v>
      </c>
      <c r="B68" s="21">
        <v>39255</v>
      </c>
      <c r="C68" s="4" t="s">
        <v>7</v>
      </c>
      <c r="D68" s="22"/>
    </row>
    <row r="69" spans="1:4">
      <c r="A69" s="8" t="s">
        <v>52</v>
      </c>
      <c r="B69" s="18">
        <v>320</v>
      </c>
      <c r="C69" s="14">
        <v>0.43</v>
      </c>
      <c r="D69" s="15" t="s">
        <v>442</v>
      </c>
    </row>
    <row r="70" spans="1:4">
      <c r="A70" s="6" t="s">
        <v>462</v>
      </c>
      <c r="B70" s="19">
        <v>5288</v>
      </c>
      <c r="C70" s="11">
        <v>0.46</v>
      </c>
      <c r="D70" s="20"/>
    </row>
    <row r="71" spans="1:4">
      <c r="A71" s="22" t="s">
        <v>463</v>
      </c>
      <c r="B71" s="111" t="s">
        <v>53</v>
      </c>
      <c r="C71" s="104">
        <v>0.34</v>
      </c>
      <c r="D71" s="22"/>
    </row>
    <row r="72" spans="1:4">
      <c r="A72" s="24" t="s">
        <v>54</v>
      </c>
      <c r="B72" s="111" t="s">
        <v>55</v>
      </c>
      <c r="C72" s="104">
        <v>0.26</v>
      </c>
      <c r="D72" s="22"/>
    </row>
    <row r="73" spans="1:4">
      <c r="A73" s="24" t="s">
        <v>56</v>
      </c>
      <c r="B73" s="111" t="s">
        <v>57</v>
      </c>
      <c r="C73" s="104">
        <v>0.37</v>
      </c>
      <c r="D73" s="22"/>
    </row>
    <row r="74" spans="1:4">
      <c r="A74" s="22" t="s">
        <v>58</v>
      </c>
      <c r="B74" s="21">
        <v>1838</v>
      </c>
      <c r="C74" s="4">
        <v>0.39</v>
      </c>
      <c r="D74" s="22"/>
    </row>
    <row r="75" spans="1:4">
      <c r="A75" s="22" t="s">
        <v>59</v>
      </c>
      <c r="B75" s="21">
        <v>2744</v>
      </c>
      <c r="C75" s="4">
        <v>0.34</v>
      </c>
      <c r="D75" s="22"/>
    </row>
    <row r="76" spans="1:4">
      <c r="A76" s="6" t="s">
        <v>464</v>
      </c>
      <c r="B76" s="19">
        <v>13802</v>
      </c>
      <c r="C76" s="11">
        <v>0.28000000000000003</v>
      </c>
      <c r="D76" s="142" t="s">
        <v>443</v>
      </c>
    </row>
    <row r="77" spans="1:4">
      <c r="A77" s="25" t="s">
        <v>60</v>
      </c>
      <c r="B77" s="19">
        <v>202</v>
      </c>
      <c r="C77" s="11">
        <v>0.01</v>
      </c>
      <c r="D77" s="143"/>
    </row>
    <row r="78" spans="1:4">
      <c r="A78" s="25" t="s">
        <v>61</v>
      </c>
      <c r="B78" s="19">
        <v>3677</v>
      </c>
      <c r="C78" s="11">
        <v>0.76</v>
      </c>
      <c r="D78" s="143"/>
    </row>
    <row r="79" spans="1:4">
      <c r="A79" s="25" t="s">
        <v>62</v>
      </c>
      <c r="B79" s="19">
        <v>35</v>
      </c>
      <c r="C79" s="11">
        <v>0.01</v>
      </c>
      <c r="D79" s="143"/>
    </row>
    <row r="80" spans="1:4">
      <c r="A80" s="25" t="s">
        <v>63</v>
      </c>
      <c r="B80" s="19">
        <v>7879</v>
      </c>
      <c r="C80" s="11">
        <v>0.92</v>
      </c>
      <c r="D80" s="144"/>
    </row>
    <row r="81" spans="1:4">
      <c r="A81" s="124" t="s">
        <v>64</v>
      </c>
      <c r="B81" s="125">
        <v>319</v>
      </c>
      <c r="C81" s="114">
        <v>0</v>
      </c>
      <c r="D81" s="124"/>
    </row>
    <row r="82" spans="1:4">
      <c r="A82" s="124" t="s">
        <v>65</v>
      </c>
      <c r="B82" s="118">
        <v>7991</v>
      </c>
      <c r="C82" s="114">
        <v>0.44</v>
      </c>
      <c r="D82" s="138" t="s">
        <v>428</v>
      </c>
    </row>
    <row r="83" spans="1:4">
      <c r="A83" s="126" t="s">
        <v>465</v>
      </c>
      <c r="B83" s="118">
        <v>5741</v>
      </c>
      <c r="C83" s="114">
        <v>0.51</v>
      </c>
      <c r="D83" s="139"/>
    </row>
    <row r="84" spans="1:4">
      <c r="A84" s="126" t="s">
        <v>66</v>
      </c>
      <c r="B84" s="118">
        <v>2251</v>
      </c>
      <c r="C84" s="114">
        <v>0.28999999999999998</v>
      </c>
      <c r="D84" s="140"/>
    </row>
    <row r="85" spans="1:4">
      <c r="A85" s="8" t="s">
        <v>67</v>
      </c>
      <c r="B85" s="18">
        <v>25250</v>
      </c>
      <c r="C85" s="14">
        <v>0.57999999999999996</v>
      </c>
      <c r="D85" s="133" t="s">
        <v>444</v>
      </c>
    </row>
    <row r="86" spans="1:4">
      <c r="A86" s="26" t="s">
        <v>68</v>
      </c>
      <c r="B86" s="18"/>
      <c r="C86" s="14"/>
      <c r="D86" s="134"/>
    </row>
    <row r="87" spans="1:4">
      <c r="A87" s="26" t="s">
        <v>69</v>
      </c>
      <c r="B87" s="18"/>
      <c r="C87" s="14"/>
      <c r="D87" s="134"/>
    </row>
    <row r="88" spans="1:4">
      <c r="A88" s="26" t="s">
        <v>70</v>
      </c>
      <c r="B88" s="18"/>
      <c r="C88" s="14"/>
      <c r="D88" s="134"/>
    </row>
    <row r="89" spans="1:4">
      <c r="A89" s="26" t="s">
        <v>71</v>
      </c>
      <c r="B89" s="18"/>
      <c r="C89" s="14"/>
      <c r="D89" s="135"/>
    </row>
    <row r="90" spans="1:4">
      <c r="A90" s="8" t="s">
        <v>72</v>
      </c>
      <c r="B90" s="18">
        <v>3135</v>
      </c>
      <c r="C90" s="14">
        <v>0.65</v>
      </c>
      <c r="D90" s="27"/>
    </row>
    <row r="91" spans="1:4">
      <c r="A91" s="22" t="s">
        <v>73</v>
      </c>
      <c r="B91" s="21">
        <v>41</v>
      </c>
      <c r="C91" s="4">
        <v>0.17</v>
      </c>
      <c r="D91" s="22"/>
    </row>
    <row r="92" spans="1:4">
      <c r="A92" s="124" t="s">
        <v>466</v>
      </c>
      <c r="B92" s="118">
        <v>4372</v>
      </c>
      <c r="C92" s="114" t="s">
        <v>7</v>
      </c>
      <c r="D92" s="123"/>
    </row>
    <row r="93" spans="1:4">
      <c r="A93" s="22" t="s">
        <v>74</v>
      </c>
      <c r="B93" s="21">
        <v>1596</v>
      </c>
      <c r="C93" s="4">
        <v>0.67</v>
      </c>
      <c r="D93" s="105" t="s">
        <v>428</v>
      </c>
    </row>
    <row r="94" spans="1:4">
      <c r="A94" s="22" t="s">
        <v>75</v>
      </c>
      <c r="B94" s="21"/>
      <c r="C94" s="28"/>
      <c r="D94" s="29"/>
    </row>
    <row r="95" spans="1:4">
      <c r="A95" s="24" t="s">
        <v>76</v>
      </c>
      <c r="B95" s="21">
        <v>278</v>
      </c>
      <c r="C95" s="28">
        <v>0.06</v>
      </c>
      <c r="D95" s="29"/>
    </row>
    <row r="96" spans="1:4">
      <c r="A96" s="126" t="s">
        <v>77</v>
      </c>
      <c r="B96" s="21">
        <v>387</v>
      </c>
      <c r="C96" s="28" t="s">
        <v>7</v>
      </c>
      <c r="D96" s="128"/>
    </row>
    <row r="97" spans="1:4">
      <c r="A97" s="126" t="s">
        <v>78</v>
      </c>
      <c r="B97" s="21">
        <v>72</v>
      </c>
      <c r="C97" s="28">
        <v>0.02</v>
      </c>
      <c r="D97" s="128"/>
    </row>
    <row r="98" spans="1:4">
      <c r="A98" s="126" t="s">
        <v>79</v>
      </c>
      <c r="B98" s="21">
        <v>8</v>
      </c>
      <c r="C98" s="28" t="s">
        <v>7</v>
      </c>
      <c r="D98" s="128"/>
    </row>
    <row r="99" spans="1:4" ht="44.45" customHeight="1">
      <c r="A99" s="127" t="s">
        <v>467</v>
      </c>
      <c r="B99" s="110">
        <v>46404</v>
      </c>
      <c r="C99" s="104">
        <v>0.81</v>
      </c>
      <c r="D99" s="129" t="s">
        <v>80</v>
      </c>
    </row>
    <row r="100" spans="1:4" ht="25.9" customHeight="1">
      <c r="A100" s="136" t="s">
        <v>472</v>
      </c>
      <c r="B100" s="136"/>
      <c r="C100" s="136"/>
      <c r="D100" s="136"/>
    </row>
    <row r="101" spans="1:4">
      <c r="A101" s="137"/>
      <c r="B101" s="137"/>
      <c r="C101" s="137"/>
      <c r="D101" s="137"/>
    </row>
    <row r="102" spans="1:4">
      <c r="A102" s="137"/>
      <c r="B102" s="137"/>
      <c r="C102" s="137"/>
      <c r="D102" s="137"/>
    </row>
    <row r="103" spans="1:4">
      <c r="A103" s="137"/>
      <c r="B103" s="137"/>
      <c r="C103" s="137"/>
      <c r="D103" s="137"/>
    </row>
    <row r="104" spans="1:4">
      <c r="A104" s="137"/>
      <c r="B104" s="137"/>
      <c r="C104" s="137"/>
      <c r="D104" s="137"/>
    </row>
    <row r="105" spans="1:4">
      <c r="A105" s="137"/>
      <c r="B105" s="137"/>
      <c r="C105" s="137"/>
      <c r="D105" s="137"/>
    </row>
    <row r="106" spans="1:4">
      <c r="A106" s="137"/>
      <c r="B106" s="137"/>
      <c r="C106" s="137"/>
      <c r="D106" s="137"/>
    </row>
    <row r="107" spans="1:4">
      <c r="A107" s="137"/>
      <c r="B107" s="137"/>
      <c r="C107" s="137"/>
      <c r="D107" s="137"/>
    </row>
    <row r="108" spans="1:4">
      <c r="A108" s="137"/>
      <c r="B108" s="137"/>
      <c r="C108" s="137"/>
      <c r="D108" s="137"/>
    </row>
    <row r="109" spans="1:4">
      <c r="A109" s="137"/>
      <c r="B109" s="137"/>
      <c r="C109" s="137"/>
      <c r="D109" s="137"/>
    </row>
    <row r="110" spans="1:4">
      <c r="A110" s="137"/>
      <c r="B110" s="137"/>
      <c r="C110" s="137"/>
      <c r="D110" s="137"/>
    </row>
    <row r="111" spans="1:4">
      <c r="A111" s="137"/>
      <c r="B111" s="137"/>
      <c r="C111" s="137"/>
      <c r="D111" s="137"/>
    </row>
    <row r="112" spans="1:4">
      <c r="A112" s="137"/>
      <c r="B112" s="137"/>
      <c r="C112" s="137"/>
      <c r="D112" s="137"/>
    </row>
    <row r="113" spans="1:4">
      <c r="A113" s="137"/>
      <c r="B113" s="137"/>
      <c r="C113" s="137"/>
      <c r="D113" s="137"/>
    </row>
    <row r="114" spans="1:4">
      <c r="A114" s="137"/>
      <c r="B114" s="137"/>
      <c r="C114" s="137"/>
      <c r="D114" s="137"/>
    </row>
    <row r="115" spans="1:4" ht="71.25" customHeight="1">
      <c r="A115" s="137"/>
      <c r="B115" s="137"/>
      <c r="C115" s="137"/>
      <c r="D115" s="137"/>
    </row>
    <row r="116" spans="1:4">
      <c r="A116" s="30"/>
      <c r="B116" s="30"/>
      <c r="C116" s="30"/>
      <c r="D116" s="30"/>
    </row>
    <row r="117" spans="1:4">
      <c r="A117" s="30"/>
      <c r="B117" s="30"/>
      <c r="C117" s="30"/>
      <c r="D117" s="30"/>
    </row>
  </sheetData>
  <mergeCells count="10">
    <mergeCell ref="D85:D89"/>
    <mergeCell ref="A100:D115"/>
    <mergeCell ref="D2:D7"/>
    <mergeCell ref="F5:G5"/>
    <mergeCell ref="D8:D10"/>
    <mergeCell ref="D76:D80"/>
    <mergeCell ref="D11:D14"/>
    <mergeCell ref="D21:D23"/>
    <mergeCell ref="D55:D59"/>
    <mergeCell ref="D82:D84"/>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P133"/>
  <sheetViews>
    <sheetView workbookViewId="0">
      <selection activeCell="J5" sqref="J5"/>
    </sheetView>
  </sheetViews>
  <sheetFormatPr defaultRowHeight="15"/>
  <cols>
    <col min="1" max="1" width="48.140625" customWidth="1"/>
    <col min="2" max="2" width="48" customWidth="1"/>
    <col min="3" max="3" width="35.5703125" customWidth="1"/>
    <col min="4" max="4" width="30" customWidth="1"/>
    <col min="8" max="8" width="29.28515625" customWidth="1"/>
    <col min="9" max="9" width="30" customWidth="1"/>
    <col min="10" max="10" width="36.7109375" customWidth="1"/>
    <col min="11" max="11" width="17.5703125" customWidth="1"/>
    <col min="12" max="12" width="14.42578125" customWidth="1"/>
    <col min="13" max="13" width="22.85546875" customWidth="1"/>
    <col min="14" max="14" width="11.42578125" customWidth="1"/>
    <col min="15" max="15" width="12.140625" customWidth="1"/>
  </cols>
  <sheetData>
    <row r="1" spans="1:16">
      <c r="A1" t="s">
        <v>312</v>
      </c>
      <c r="B1" t="s">
        <v>374</v>
      </c>
      <c r="C1" t="s">
        <v>375</v>
      </c>
      <c r="D1" t="s">
        <v>490</v>
      </c>
      <c r="H1" t="s">
        <v>413</v>
      </c>
      <c r="I1" t="s">
        <v>491</v>
      </c>
      <c r="J1" t="s">
        <v>414</v>
      </c>
      <c r="K1" t="s">
        <v>419</v>
      </c>
      <c r="M1" t="s">
        <v>413</v>
      </c>
      <c r="N1" t="s">
        <v>424</v>
      </c>
      <c r="O1" t="s">
        <v>190</v>
      </c>
      <c r="P1" t="s">
        <v>425</v>
      </c>
    </row>
    <row r="2" spans="1:16">
      <c r="A2" t="s">
        <v>195</v>
      </c>
      <c r="B2" t="s">
        <v>161</v>
      </c>
      <c r="C2" t="s">
        <v>432</v>
      </c>
      <c r="D2" t="s">
        <v>324</v>
      </c>
      <c r="H2" t="s">
        <v>195</v>
      </c>
      <c r="I2" t="s">
        <v>407</v>
      </c>
      <c r="J2" t="s">
        <v>325</v>
      </c>
      <c r="M2" t="s">
        <v>195</v>
      </c>
      <c r="N2" t="s">
        <v>194</v>
      </c>
      <c r="O2" t="s">
        <v>197</v>
      </c>
      <c r="P2" t="s">
        <v>477</v>
      </c>
    </row>
    <row r="3" spans="1:16">
      <c r="A3" t="s">
        <v>202</v>
      </c>
      <c r="B3" t="s">
        <v>159</v>
      </c>
      <c r="C3" t="s">
        <v>16</v>
      </c>
      <c r="D3" t="s">
        <v>317</v>
      </c>
      <c r="H3" t="s">
        <v>202</v>
      </c>
      <c r="I3" t="s">
        <v>399</v>
      </c>
      <c r="J3" t="s">
        <v>412</v>
      </c>
      <c r="M3" t="s">
        <v>202</v>
      </c>
      <c r="N3" t="s">
        <v>194</v>
      </c>
      <c r="O3" t="s">
        <v>197</v>
      </c>
      <c r="P3" t="s">
        <v>477</v>
      </c>
    </row>
    <row r="4" spans="1:16">
      <c r="A4" t="s">
        <v>204</v>
      </c>
      <c r="B4" t="s">
        <v>163</v>
      </c>
      <c r="C4" t="s">
        <v>468</v>
      </c>
      <c r="H4" t="s">
        <v>204</v>
      </c>
      <c r="I4" t="s">
        <v>409</v>
      </c>
      <c r="M4" t="s">
        <v>204</v>
      </c>
      <c r="N4" t="s">
        <v>194</v>
      </c>
      <c r="O4" t="s">
        <v>197</v>
      </c>
    </row>
    <row r="5" spans="1:16">
      <c r="A5" t="s">
        <v>206</v>
      </c>
      <c r="B5" t="s">
        <v>143</v>
      </c>
      <c r="C5" t="s">
        <v>469</v>
      </c>
      <c r="D5" t="s">
        <v>327</v>
      </c>
      <c r="H5" t="s">
        <v>206</v>
      </c>
      <c r="I5" t="s">
        <v>400</v>
      </c>
      <c r="J5" t="s">
        <v>209</v>
      </c>
      <c r="M5" t="s">
        <v>206</v>
      </c>
      <c r="N5" t="s">
        <v>194</v>
      </c>
      <c r="O5" t="s">
        <v>197</v>
      </c>
    </row>
    <row r="6" spans="1:16">
      <c r="A6" t="s">
        <v>208</v>
      </c>
      <c r="B6" t="s">
        <v>141</v>
      </c>
      <c r="C6" t="s">
        <v>470</v>
      </c>
      <c r="D6" t="s">
        <v>335</v>
      </c>
      <c r="H6" t="s">
        <v>208</v>
      </c>
      <c r="I6" t="s">
        <v>401</v>
      </c>
      <c r="J6" t="s">
        <v>209</v>
      </c>
      <c r="M6" t="s">
        <v>208</v>
      </c>
      <c r="N6" t="s">
        <v>194</v>
      </c>
      <c r="O6" t="s">
        <v>197</v>
      </c>
    </row>
    <row r="7" spans="1:16">
      <c r="A7" t="s">
        <v>210</v>
      </c>
      <c r="B7" t="s">
        <v>161</v>
      </c>
      <c r="C7" t="s">
        <v>16</v>
      </c>
      <c r="D7" t="s">
        <v>326</v>
      </c>
      <c r="H7" t="s">
        <v>210</v>
      </c>
      <c r="I7" t="s">
        <v>326</v>
      </c>
      <c r="J7" t="s">
        <v>325</v>
      </c>
      <c r="M7" t="s">
        <v>210</v>
      </c>
      <c r="N7" t="s">
        <v>194</v>
      </c>
      <c r="O7" t="s">
        <v>197</v>
      </c>
      <c r="P7" t="s">
        <v>477</v>
      </c>
    </row>
    <row r="8" spans="1:16">
      <c r="A8" t="s">
        <v>211</v>
      </c>
      <c r="D8" t="s">
        <v>318</v>
      </c>
      <c r="H8" t="s">
        <v>211</v>
      </c>
      <c r="I8" t="s">
        <v>318</v>
      </c>
      <c r="J8" t="s">
        <v>215</v>
      </c>
      <c r="M8" t="s">
        <v>211</v>
      </c>
      <c r="N8" t="s">
        <v>194</v>
      </c>
      <c r="O8" t="s">
        <v>212</v>
      </c>
    </row>
    <row r="9" spans="1:16">
      <c r="A9" t="s">
        <v>214</v>
      </c>
      <c r="D9" t="s">
        <v>319</v>
      </c>
      <c r="H9" t="s">
        <v>214</v>
      </c>
      <c r="I9" t="s">
        <v>319</v>
      </c>
      <c r="J9" t="s">
        <v>215</v>
      </c>
      <c r="M9" t="s">
        <v>214</v>
      </c>
      <c r="N9" t="s">
        <v>194</v>
      </c>
      <c r="O9" t="s">
        <v>212</v>
      </c>
    </row>
    <row r="10" spans="1:16">
      <c r="A10" t="s">
        <v>216</v>
      </c>
      <c r="B10" t="s">
        <v>145</v>
      </c>
      <c r="C10" t="s">
        <v>78</v>
      </c>
      <c r="D10" t="s">
        <v>336</v>
      </c>
      <c r="H10" t="s">
        <v>216</v>
      </c>
      <c r="I10" t="s">
        <v>336</v>
      </c>
      <c r="J10" t="s">
        <v>416</v>
      </c>
      <c r="M10" t="s">
        <v>216</v>
      </c>
      <c r="N10" t="s">
        <v>194</v>
      </c>
      <c r="O10" t="s">
        <v>217</v>
      </c>
    </row>
    <row r="11" spans="1:16">
      <c r="A11" t="s">
        <v>219</v>
      </c>
      <c r="B11" t="s">
        <v>146</v>
      </c>
      <c r="D11" t="s">
        <v>219</v>
      </c>
      <c r="H11" t="s">
        <v>219</v>
      </c>
      <c r="I11" t="s">
        <v>219</v>
      </c>
      <c r="M11" t="s">
        <v>219</v>
      </c>
      <c r="N11" t="s">
        <v>194</v>
      </c>
      <c r="O11" t="s">
        <v>217</v>
      </c>
    </row>
    <row r="12" spans="1:16">
      <c r="A12" t="s">
        <v>221</v>
      </c>
      <c r="B12" t="s">
        <v>147</v>
      </c>
      <c r="C12" t="s">
        <v>78</v>
      </c>
      <c r="D12" t="s">
        <v>221</v>
      </c>
      <c r="H12" t="s">
        <v>221</v>
      </c>
      <c r="I12" s="95" t="s">
        <v>488</v>
      </c>
      <c r="M12" t="s">
        <v>221</v>
      </c>
      <c r="N12" t="s">
        <v>194</v>
      </c>
      <c r="O12" t="s">
        <v>217</v>
      </c>
    </row>
    <row r="13" spans="1:16">
      <c r="A13" t="s">
        <v>222</v>
      </c>
      <c r="B13" s="87">
        <v>1</v>
      </c>
      <c r="C13" t="s">
        <v>58</v>
      </c>
      <c r="D13" t="s">
        <v>362</v>
      </c>
      <c r="H13" t="s">
        <v>222</v>
      </c>
      <c r="I13" t="s">
        <v>387</v>
      </c>
      <c r="M13" t="s">
        <v>222</v>
      </c>
      <c r="N13" t="s">
        <v>194</v>
      </c>
      <c r="O13" t="s">
        <v>223</v>
      </c>
    </row>
    <row r="14" spans="1:16">
      <c r="A14" t="s">
        <v>225</v>
      </c>
      <c r="B14" t="s">
        <v>175</v>
      </c>
      <c r="C14" t="s">
        <v>2</v>
      </c>
      <c r="D14" t="s">
        <v>348</v>
      </c>
      <c r="H14" t="s">
        <v>225</v>
      </c>
      <c r="I14" t="s">
        <v>388</v>
      </c>
      <c r="M14" t="s">
        <v>225</v>
      </c>
      <c r="N14" t="s">
        <v>194</v>
      </c>
      <c r="O14" t="s">
        <v>223</v>
      </c>
    </row>
    <row r="15" spans="1:16">
      <c r="A15" t="s">
        <v>227</v>
      </c>
      <c r="B15" s="87">
        <v>1</v>
      </c>
      <c r="C15" t="s">
        <v>457</v>
      </c>
      <c r="D15" t="s">
        <v>349</v>
      </c>
      <c r="H15" t="s">
        <v>227</v>
      </c>
      <c r="I15" t="s">
        <v>389</v>
      </c>
      <c r="M15" t="s">
        <v>227</v>
      </c>
      <c r="N15" t="s">
        <v>194</v>
      </c>
      <c r="O15" t="s">
        <v>223</v>
      </c>
    </row>
    <row r="16" spans="1:16">
      <c r="A16" t="s">
        <v>229</v>
      </c>
      <c r="B16" t="s">
        <v>179</v>
      </c>
      <c r="C16" t="s">
        <v>28</v>
      </c>
      <c r="H16" t="s">
        <v>229</v>
      </c>
      <c r="I16" t="s">
        <v>404</v>
      </c>
      <c r="M16" t="s">
        <v>229</v>
      </c>
      <c r="N16" t="s">
        <v>194</v>
      </c>
      <c r="O16" t="s">
        <v>223</v>
      </c>
    </row>
    <row r="17" spans="1:16">
      <c r="A17" t="s">
        <v>170</v>
      </c>
      <c r="B17" t="s">
        <v>170</v>
      </c>
      <c r="C17" s="87" t="s">
        <v>67</v>
      </c>
      <c r="H17" t="s">
        <v>170</v>
      </c>
      <c r="I17" t="s">
        <v>408</v>
      </c>
      <c r="M17" t="s">
        <v>170</v>
      </c>
      <c r="N17" t="s">
        <v>194</v>
      </c>
      <c r="O17" t="s">
        <v>223</v>
      </c>
    </row>
    <row r="18" spans="1:16">
      <c r="A18" t="s">
        <v>231</v>
      </c>
      <c r="D18" t="s">
        <v>328</v>
      </c>
      <c r="H18" t="s">
        <v>231</v>
      </c>
      <c r="I18" t="s">
        <v>329</v>
      </c>
      <c r="J18" t="s">
        <v>415</v>
      </c>
      <c r="K18" t="s">
        <v>420</v>
      </c>
      <c r="M18" t="s">
        <v>231</v>
      </c>
      <c r="N18" t="s">
        <v>194</v>
      </c>
      <c r="O18" t="s">
        <v>232</v>
      </c>
    </row>
    <row r="19" spans="1:16">
      <c r="A19" t="s">
        <v>236</v>
      </c>
      <c r="B19" t="s">
        <v>101</v>
      </c>
      <c r="C19" t="s">
        <v>452</v>
      </c>
      <c r="D19" t="s">
        <v>328</v>
      </c>
      <c r="H19" t="s">
        <v>236</v>
      </c>
      <c r="I19" t="s">
        <v>329</v>
      </c>
      <c r="J19" t="s">
        <v>415</v>
      </c>
      <c r="K19" t="s">
        <v>420</v>
      </c>
      <c r="M19" t="s">
        <v>231</v>
      </c>
      <c r="N19" t="s">
        <v>194</v>
      </c>
      <c r="O19" t="s">
        <v>234</v>
      </c>
    </row>
    <row r="20" spans="1:16">
      <c r="A20" t="s">
        <v>237</v>
      </c>
      <c r="B20" t="s">
        <v>97</v>
      </c>
      <c r="C20" t="s">
        <v>14</v>
      </c>
      <c r="D20" t="s">
        <v>320</v>
      </c>
      <c r="H20" t="s">
        <v>237</v>
      </c>
      <c r="I20" t="s">
        <v>385</v>
      </c>
      <c r="J20" t="s">
        <v>418</v>
      </c>
      <c r="K20" t="s">
        <v>420</v>
      </c>
      <c r="M20" t="s">
        <v>236</v>
      </c>
      <c r="N20" t="s">
        <v>194</v>
      </c>
      <c r="O20" t="s">
        <v>232</v>
      </c>
    </row>
    <row r="21" spans="1:16">
      <c r="A21" t="s">
        <v>238</v>
      </c>
      <c r="B21" t="s">
        <v>102</v>
      </c>
      <c r="C21" t="s">
        <v>452</v>
      </c>
      <c r="D21" t="s">
        <v>328</v>
      </c>
      <c r="H21" t="s">
        <v>238</v>
      </c>
      <c r="I21" t="s">
        <v>329</v>
      </c>
      <c r="J21" t="s">
        <v>415</v>
      </c>
      <c r="K21" t="s">
        <v>420</v>
      </c>
      <c r="M21" t="s">
        <v>236</v>
      </c>
      <c r="N21" t="s">
        <v>194</v>
      </c>
      <c r="O21" t="s">
        <v>234</v>
      </c>
    </row>
    <row r="22" spans="1:16">
      <c r="A22" t="s">
        <v>239</v>
      </c>
      <c r="B22" t="s">
        <v>98</v>
      </c>
      <c r="C22" t="s">
        <v>14</v>
      </c>
      <c r="D22" t="s">
        <v>320</v>
      </c>
      <c r="H22" t="s">
        <v>239</v>
      </c>
      <c r="I22" t="s">
        <v>385</v>
      </c>
      <c r="J22" t="s">
        <v>418</v>
      </c>
      <c r="K22" t="s">
        <v>420</v>
      </c>
      <c r="M22" t="s">
        <v>237</v>
      </c>
      <c r="N22" t="s">
        <v>194</v>
      </c>
      <c r="O22" t="s">
        <v>232</v>
      </c>
      <c r="P22" t="s">
        <v>422</v>
      </c>
    </row>
    <row r="23" spans="1:16">
      <c r="A23" t="s">
        <v>240</v>
      </c>
      <c r="B23" t="s">
        <v>102</v>
      </c>
      <c r="C23" t="s">
        <v>452</v>
      </c>
      <c r="D23" t="s">
        <v>328</v>
      </c>
      <c r="H23" t="s">
        <v>240</v>
      </c>
      <c r="I23" t="s">
        <v>329</v>
      </c>
      <c r="J23" t="s">
        <v>415</v>
      </c>
      <c r="K23" t="s">
        <v>420</v>
      </c>
      <c r="M23" t="s">
        <v>238</v>
      </c>
      <c r="N23" t="s">
        <v>194</v>
      </c>
      <c r="O23" t="s">
        <v>232</v>
      </c>
    </row>
    <row r="24" spans="1:16">
      <c r="A24" t="s">
        <v>241</v>
      </c>
      <c r="B24" t="s">
        <v>98</v>
      </c>
      <c r="C24" t="s">
        <v>14</v>
      </c>
      <c r="D24" t="s">
        <v>320</v>
      </c>
      <c r="H24" t="s">
        <v>241</v>
      </c>
      <c r="I24" t="s">
        <v>385</v>
      </c>
      <c r="J24" t="s">
        <v>418</v>
      </c>
      <c r="K24" t="s">
        <v>420</v>
      </c>
      <c r="M24" t="s">
        <v>238</v>
      </c>
      <c r="N24" t="s">
        <v>194</v>
      </c>
      <c r="O24" t="s">
        <v>234</v>
      </c>
    </row>
    <row r="25" spans="1:16">
      <c r="A25" t="s">
        <v>242</v>
      </c>
      <c r="B25" t="s">
        <v>102</v>
      </c>
      <c r="C25" t="s">
        <v>452</v>
      </c>
      <c r="D25" t="s">
        <v>329</v>
      </c>
      <c r="H25" t="s">
        <v>242</v>
      </c>
      <c r="I25" t="s">
        <v>329</v>
      </c>
      <c r="J25" t="s">
        <v>415</v>
      </c>
      <c r="K25" t="s">
        <v>420</v>
      </c>
      <c r="M25" t="s">
        <v>239</v>
      </c>
      <c r="N25" t="s">
        <v>194</v>
      </c>
      <c r="O25" t="s">
        <v>232</v>
      </c>
      <c r="P25" t="s">
        <v>422</v>
      </c>
    </row>
    <row r="26" spans="1:16">
      <c r="A26" t="s">
        <v>243</v>
      </c>
      <c r="B26" t="s">
        <v>98</v>
      </c>
      <c r="C26" t="s">
        <v>14</v>
      </c>
      <c r="D26" t="s">
        <v>321</v>
      </c>
      <c r="H26" t="s">
        <v>243</v>
      </c>
      <c r="I26" t="s">
        <v>321</v>
      </c>
      <c r="J26" t="s">
        <v>418</v>
      </c>
      <c r="K26" t="s">
        <v>420</v>
      </c>
      <c r="M26" t="s">
        <v>240</v>
      </c>
      <c r="N26" t="s">
        <v>194</v>
      </c>
      <c r="O26" t="s">
        <v>232</v>
      </c>
    </row>
    <row r="27" spans="1:16">
      <c r="A27" t="s">
        <v>244</v>
      </c>
      <c r="B27" t="s">
        <v>102</v>
      </c>
      <c r="C27" t="s">
        <v>452</v>
      </c>
      <c r="D27" t="s">
        <v>330</v>
      </c>
      <c r="H27" t="s">
        <v>244</v>
      </c>
      <c r="I27" t="s">
        <v>330</v>
      </c>
      <c r="J27" t="s">
        <v>415</v>
      </c>
      <c r="K27" t="s">
        <v>420</v>
      </c>
      <c r="M27" t="s">
        <v>240</v>
      </c>
      <c r="N27" t="s">
        <v>194</v>
      </c>
      <c r="O27" t="s">
        <v>234</v>
      </c>
    </row>
    <row r="28" spans="1:16">
      <c r="A28" t="s">
        <v>245</v>
      </c>
      <c r="D28" t="s">
        <v>330</v>
      </c>
      <c r="H28" t="s">
        <v>245</v>
      </c>
      <c r="I28" t="s">
        <v>330</v>
      </c>
      <c r="J28" t="s">
        <v>415</v>
      </c>
      <c r="K28" t="s">
        <v>420</v>
      </c>
      <c r="M28" t="s">
        <v>241</v>
      </c>
      <c r="N28" t="s">
        <v>194</v>
      </c>
      <c r="O28" t="s">
        <v>232</v>
      </c>
      <c r="P28" t="s">
        <v>422</v>
      </c>
    </row>
    <row r="29" spans="1:16">
      <c r="A29" t="s">
        <v>246</v>
      </c>
      <c r="B29" t="s">
        <v>98</v>
      </c>
      <c r="C29" t="s">
        <v>14</v>
      </c>
      <c r="D29" t="s">
        <v>322</v>
      </c>
      <c r="H29" t="s">
        <v>246</v>
      </c>
      <c r="I29" t="s">
        <v>322</v>
      </c>
      <c r="J29" t="s">
        <v>418</v>
      </c>
      <c r="K29" t="s">
        <v>420</v>
      </c>
      <c r="M29" t="s">
        <v>242</v>
      </c>
      <c r="N29" t="s">
        <v>194</v>
      </c>
      <c r="O29" t="s">
        <v>232</v>
      </c>
    </row>
    <row r="30" spans="1:16">
      <c r="A30" t="s">
        <v>247</v>
      </c>
      <c r="B30" t="s">
        <v>127</v>
      </c>
      <c r="C30" t="s">
        <v>59</v>
      </c>
      <c r="D30" t="s">
        <v>323</v>
      </c>
      <c r="H30" t="s">
        <v>247</v>
      </c>
      <c r="I30" s="94" t="s">
        <v>385</v>
      </c>
      <c r="J30" t="s">
        <v>418</v>
      </c>
      <c r="M30" t="s">
        <v>242</v>
      </c>
      <c r="N30" t="s">
        <v>194</v>
      </c>
      <c r="O30" t="s">
        <v>234</v>
      </c>
    </row>
    <row r="31" spans="1:16">
      <c r="A31" t="s">
        <v>249</v>
      </c>
      <c r="D31" t="s">
        <v>331</v>
      </c>
      <c r="H31" t="s">
        <v>249</v>
      </c>
      <c r="I31" t="s">
        <v>406</v>
      </c>
      <c r="J31" t="s">
        <v>415</v>
      </c>
      <c r="M31" t="s">
        <v>243</v>
      </c>
      <c r="N31" t="s">
        <v>194</v>
      </c>
      <c r="O31" t="s">
        <v>232</v>
      </c>
      <c r="P31" t="s">
        <v>422</v>
      </c>
    </row>
    <row r="32" spans="1:16">
      <c r="A32" t="s">
        <v>250</v>
      </c>
      <c r="D32" t="s">
        <v>368</v>
      </c>
      <c r="H32" t="s">
        <v>250</v>
      </c>
      <c r="I32" t="s">
        <v>368</v>
      </c>
      <c r="J32" t="s">
        <v>415</v>
      </c>
      <c r="M32" t="s">
        <v>244</v>
      </c>
      <c r="N32" t="s">
        <v>194</v>
      </c>
      <c r="O32" t="s">
        <v>232</v>
      </c>
    </row>
    <row r="33" spans="1:16">
      <c r="A33" t="s">
        <v>252</v>
      </c>
      <c r="B33" t="s">
        <v>137</v>
      </c>
      <c r="C33" t="s">
        <v>50</v>
      </c>
      <c r="D33" t="s">
        <v>341</v>
      </c>
      <c r="H33" t="s">
        <v>252</v>
      </c>
      <c r="I33" s="94" t="s">
        <v>394</v>
      </c>
      <c r="J33" t="s">
        <v>411</v>
      </c>
      <c r="M33" t="s">
        <v>244</v>
      </c>
      <c r="N33" t="s">
        <v>194</v>
      </c>
      <c r="O33" t="s">
        <v>234</v>
      </c>
    </row>
    <row r="34" spans="1:16">
      <c r="A34" t="s">
        <v>255</v>
      </c>
      <c r="B34" t="s">
        <v>132</v>
      </c>
      <c r="C34" t="s">
        <v>48</v>
      </c>
      <c r="D34" t="s">
        <v>332</v>
      </c>
      <c r="H34" t="s">
        <v>255</v>
      </c>
      <c r="I34" s="94" t="s">
        <v>333</v>
      </c>
      <c r="M34" t="s">
        <v>245</v>
      </c>
      <c r="N34" t="s">
        <v>194</v>
      </c>
      <c r="O34" t="s">
        <v>232</v>
      </c>
    </row>
    <row r="35" spans="1:16">
      <c r="A35" t="s">
        <v>257</v>
      </c>
      <c r="B35" t="s">
        <v>132</v>
      </c>
      <c r="C35" t="s">
        <v>48</v>
      </c>
      <c r="D35" t="s">
        <v>332</v>
      </c>
      <c r="H35" t="s">
        <v>257</v>
      </c>
      <c r="I35" s="94" t="s">
        <v>333</v>
      </c>
      <c r="M35" t="s">
        <v>245</v>
      </c>
      <c r="N35" t="s">
        <v>194</v>
      </c>
      <c r="O35" t="s">
        <v>234</v>
      </c>
    </row>
    <row r="36" spans="1:16">
      <c r="A36" t="s">
        <v>258</v>
      </c>
      <c r="B36" t="s">
        <v>132</v>
      </c>
      <c r="C36" t="s">
        <v>48</v>
      </c>
      <c r="D36" t="s">
        <v>332</v>
      </c>
      <c r="H36" t="s">
        <v>258</v>
      </c>
      <c r="I36" s="94" t="s">
        <v>333</v>
      </c>
      <c r="M36" t="s">
        <v>246</v>
      </c>
      <c r="N36" t="s">
        <v>194</v>
      </c>
      <c r="O36" t="s">
        <v>232</v>
      </c>
      <c r="P36" t="s">
        <v>422</v>
      </c>
    </row>
    <row r="37" spans="1:16">
      <c r="A37" t="s">
        <v>259</v>
      </c>
      <c r="B37" t="s">
        <v>133</v>
      </c>
      <c r="C37" t="s">
        <v>48</v>
      </c>
      <c r="D37" t="s">
        <v>333</v>
      </c>
      <c r="H37" t="s">
        <v>259</v>
      </c>
      <c r="I37" t="s">
        <v>333</v>
      </c>
      <c r="M37" t="s">
        <v>247</v>
      </c>
      <c r="N37" t="s">
        <v>194</v>
      </c>
      <c r="O37" t="s">
        <v>232</v>
      </c>
      <c r="P37" s="94" t="s">
        <v>422</v>
      </c>
    </row>
    <row r="38" spans="1:16">
      <c r="A38" t="s">
        <v>260</v>
      </c>
      <c r="B38" t="s">
        <v>138</v>
      </c>
      <c r="C38" t="s">
        <v>50</v>
      </c>
      <c r="D38" t="s">
        <v>333</v>
      </c>
      <c r="H38" t="s">
        <v>260</v>
      </c>
      <c r="I38" t="s">
        <v>394</v>
      </c>
      <c r="J38" t="s">
        <v>411</v>
      </c>
      <c r="M38" t="s">
        <v>249</v>
      </c>
      <c r="N38" t="s">
        <v>194</v>
      </c>
      <c r="O38" t="s">
        <v>232</v>
      </c>
    </row>
    <row r="39" spans="1:16">
      <c r="A39" t="s">
        <v>261</v>
      </c>
      <c r="B39" t="s">
        <v>133</v>
      </c>
      <c r="C39" t="s">
        <v>48</v>
      </c>
      <c r="D39" t="s">
        <v>333</v>
      </c>
      <c r="H39" t="s">
        <v>261</v>
      </c>
      <c r="I39" t="s">
        <v>333</v>
      </c>
      <c r="M39" t="s">
        <v>249</v>
      </c>
      <c r="N39" t="s">
        <v>194</v>
      </c>
      <c r="O39" t="s">
        <v>234</v>
      </c>
    </row>
    <row r="40" spans="1:16">
      <c r="A40" t="s">
        <v>262</v>
      </c>
      <c r="B40" t="s">
        <v>133</v>
      </c>
      <c r="C40" t="s">
        <v>48</v>
      </c>
      <c r="D40" t="s">
        <v>333</v>
      </c>
      <c r="H40" t="s">
        <v>262</v>
      </c>
      <c r="I40" t="s">
        <v>333</v>
      </c>
      <c r="M40" t="s">
        <v>250</v>
      </c>
      <c r="N40" t="s">
        <v>194</v>
      </c>
      <c r="O40" t="s">
        <v>232</v>
      </c>
    </row>
    <row r="41" spans="1:16">
      <c r="A41" t="s">
        <v>478</v>
      </c>
      <c r="B41" t="s">
        <v>133</v>
      </c>
      <c r="C41" t="s">
        <v>48</v>
      </c>
      <c r="D41" t="s">
        <v>333</v>
      </c>
      <c r="H41" t="s">
        <v>478</v>
      </c>
      <c r="I41" t="s">
        <v>333</v>
      </c>
      <c r="M41" t="s">
        <v>250</v>
      </c>
      <c r="N41" t="s">
        <v>194</v>
      </c>
      <c r="O41" t="s">
        <v>234</v>
      </c>
    </row>
    <row r="42" spans="1:16">
      <c r="A42" t="s">
        <v>263</v>
      </c>
      <c r="B42" t="s">
        <v>134</v>
      </c>
      <c r="C42" t="s">
        <v>49</v>
      </c>
      <c r="H42" t="s">
        <v>263</v>
      </c>
      <c r="I42" t="s">
        <v>395</v>
      </c>
      <c r="M42" t="s">
        <v>252</v>
      </c>
      <c r="N42" t="s">
        <v>194</v>
      </c>
      <c r="O42" t="s">
        <v>253</v>
      </c>
    </row>
    <row r="43" spans="1:16">
      <c r="A43" t="s">
        <v>265</v>
      </c>
      <c r="B43" t="s">
        <v>134</v>
      </c>
      <c r="C43" t="s">
        <v>49</v>
      </c>
      <c r="H43" t="s">
        <v>265</v>
      </c>
      <c r="I43" t="s">
        <v>367</v>
      </c>
      <c r="M43" t="s">
        <v>255</v>
      </c>
      <c r="N43" t="s">
        <v>194</v>
      </c>
      <c r="O43" t="s">
        <v>253</v>
      </c>
    </row>
    <row r="44" spans="1:16">
      <c r="A44" t="s">
        <v>266</v>
      </c>
      <c r="B44" t="s">
        <v>105</v>
      </c>
      <c r="D44" t="s">
        <v>351</v>
      </c>
      <c r="H44" t="s">
        <v>266</v>
      </c>
      <c r="I44" t="s">
        <v>402</v>
      </c>
      <c r="M44" t="s">
        <v>257</v>
      </c>
      <c r="N44" t="s">
        <v>194</v>
      </c>
      <c r="O44" t="s">
        <v>253</v>
      </c>
    </row>
    <row r="45" spans="1:16">
      <c r="A45" t="s">
        <v>269</v>
      </c>
      <c r="B45" s="87">
        <v>1</v>
      </c>
      <c r="C45" t="s">
        <v>450</v>
      </c>
      <c r="D45" t="s">
        <v>315</v>
      </c>
      <c r="H45" t="s">
        <v>269</v>
      </c>
      <c r="I45" t="s">
        <v>393</v>
      </c>
      <c r="M45" t="s">
        <v>258</v>
      </c>
      <c r="N45" t="s">
        <v>194</v>
      </c>
      <c r="O45" t="s">
        <v>253</v>
      </c>
    </row>
    <row r="46" spans="1:16">
      <c r="A46" t="s">
        <v>270</v>
      </c>
      <c r="B46" s="87">
        <v>1</v>
      </c>
      <c r="C46" t="s">
        <v>37</v>
      </c>
      <c r="D46" t="s">
        <v>342</v>
      </c>
      <c r="H46" t="s">
        <v>270</v>
      </c>
      <c r="I46" t="s">
        <v>403</v>
      </c>
      <c r="M46" t="s">
        <v>259</v>
      </c>
      <c r="N46" t="s">
        <v>194</v>
      </c>
      <c r="O46" t="s">
        <v>253</v>
      </c>
    </row>
    <row r="47" spans="1:16">
      <c r="A47" t="s">
        <v>272</v>
      </c>
      <c r="B47" t="s">
        <v>166</v>
      </c>
      <c r="C47" t="s">
        <v>52</v>
      </c>
      <c r="D47" t="s">
        <v>334</v>
      </c>
      <c r="H47" t="s">
        <v>272</v>
      </c>
      <c r="I47" t="s">
        <v>272</v>
      </c>
      <c r="M47" t="s">
        <v>260</v>
      </c>
      <c r="N47" t="s">
        <v>194</v>
      </c>
      <c r="O47" t="s">
        <v>253</v>
      </c>
    </row>
    <row r="48" spans="1:16">
      <c r="A48" t="s">
        <v>383</v>
      </c>
      <c r="B48" s="87">
        <v>0.22</v>
      </c>
      <c r="C48" t="s">
        <v>52</v>
      </c>
      <c r="D48" t="s">
        <v>334</v>
      </c>
      <c r="H48" t="s">
        <v>274</v>
      </c>
      <c r="I48" t="s">
        <v>334</v>
      </c>
      <c r="J48" t="s">
        <v>417</v>
      </c>
      <c r="M48" t="s">
        <v>261</v>
      </c>
      <c r="N48" t="s">
        <v>194</v>
      </c>
      <c r="O48" t="s">
        <v>253</v>
      </c>
    </row>
    <row r="49" spans="1:16">
      <c r="A49" t="s">
        <v>384</v>
      </c>
      <c r="B49" s="87">
        <v>0.22</v>
      </c>
      <c r="C49" t="s">
        <v>52</v>
      </c>
      <c r="D49" t="s">
        <v>334</v>
      </c>
      <c r="H49" t="s">
        <v>383</v>
      </c>
      <c r="I49" t="s">
        <v>272</v>
      </c>
      <c r="M49" t="s">
        <v>262</v>
      </c>
      <c r="N49" t="s">
        <v>194</v>
      </c>
      <c r="O49" t="s">
        <v>253</v>
      </c>
    </row>
    <row r="50" spans="1:16">
      <c r="A50" t="s">
        <v>274</v>
      </c>
      <c r="B50" t="s">
        <v>165</v>
      </c>
      <c r="C50" t="s">
        <v>52</v>
      </c>
      <c r="D50" t="s">
        <v>334</v>
      </c>
      <c r="H50" t="s">
        <v>384</v>
      </c>
      <c r="I50" t="s">
        <v>334</v>
      </c>
      <c r="J50" t="s">
        <v>417</v>
      </c>
      <c r="M50" t="s">
        <v>478</v>
      </c>
      <c r="N50" t="s">
        <v>194</v>
      </c>
      <c r="O50" t="s">
        <v>253</v>
      </c>
    </row>
    <row r="51" spans="1:16">
      <c r="A51" t="s">
        <v>276</v>
      </c>
      <c r="B51" t="s">
        <v>167</v>
      </c>
      <c r="C51" t="s">
        <v>52</v>
      </c>
      <c r="D51" t="s">
        <v>334</v>
      </c>
      <c r="H51" t="s">
        <v>276</v>
      </c>
      <c r="I51" t="s">
        <v>334</v>
      </c>
      <c r="J51" t="s">
        <v>417</v>
      </c>
      <c r="M51" t="s">
        <v>263</v>
      </c>
      <c r="N51" t="s">
        <v>194</v>
      </c>
      <c r="O51" t="s">
        <v>253</v>
      </c>
    </row>
    <row r="52" spans="1:16">
      <c r="A52" t="s">
        <v>278</v>
      </c>
      <c r="B52" s="92">
        <v>0.26600000000000001</v>
      </c>
      <c r="D52" t="s">
        <v>361</v>
      </c>
      <c r="H52" t="s">
        <v>278</v>
      </c>
      <c r="I52" s="94" t="s">
        <v>401</v>
      </c>
      <c r="J52" s="94" t="s">
        <v>209</v>
      </c>
      <c r="M52" t="s">
        <v>265</v>
      </c>
      <c r="N52" t="s">
        <v>194</v>
      </c>
      <c r="O52" t="s">
        <v>253</v>
      </c>
    </row>
    <row r="53" spans="1:16">
      <c r="A53" t="s">
        <v>280</v>
      </c>
      <c r="B53" t="s">
        <v>148</v>
      </c>
      <c r="D53" t="s">
        <v>343</v>
      </c>
      <c r="H53" t="s">
        <v>280</v>
      </c>
      <c r="I53" t="s">
        <v>343</v>
      </c>
      <c r="M53" t="s">
        <v>266</v>
      </c>
      <c r="N53" t="s">
        <v>194</v>
      </c>
      <c r="O53" t="s">
        <v>267</v>
      </c>
    </row>
    <row r="54" spans="1:16">
      <c r="A54" t="s">
        <v>281</v>
      </c>
      <c r="B54" t="s">
        <v>151</v>
      </c>
      <c r="D54" t="s">
        <v>370</v>
      </c>
      <c r="H54" t="s">
        <v>281</v>
      </c>
      <c r="I54" t="s">
        <v>410</v>
      </c>
      <c r="M54" t="s">
        <v>269</v>
      </c>
      <c r="N54" t="s">
        <v>194</v>
      </c>
      <c r="O54" t="s">
        <v>267</v>
      </c>
    </row>
    <row r="55" spans="1:16">
      <c r="A55" t="s">
        <v>155</v>
      </c>
      <c r="B55" t="s">
        <v>155</v>
      </c>
      <c r="D55" t="s">
        <v>370</v>
      </c>
      <c r="H55" t="s">
        <v>155</v>
      </c>
      <c r="I55" t="s">
        <v>410</v>
      </c>
      <c r="M55" t="s">
        <v>270</v>
      </c>
      <c r="N55" t="s">
        <v>194</v>
      </c>
      <c r="O55" t="s">
        <v>267</v>
      </c>
    </row>
    <row r="56" spans="1:16">
      <c r="A56" t="s">
        <v>282</v>
      </c>
      <c r="B56" t="s">
        <v>150</v>
      </c>
      <c r="D56" t="s">
        <v>370</v>
      </c>
      <c r="H56" t="s">
        <v>282</v>
      </c>
      <c r="I56" t="s">
        <v>360</v>
      </c>
      <c r="M56" t="s">
        <v>272</v>
      </c>
      <c r="N56" t="s">
        <v>194</v>
      </c>
      <c r="O56" t="s">
        <v>267</v>
      </c>
    </row>
    <row r="57" spans="1:16">
      <c r="A57" t="s">
        <v>149</v>
      </c>
      <c r="B57" t="s">
        <v>149</v>
      </c>
      <c r="D57" t="s">
        <v>370</v>
      </c>
      <c r="H57" t="s">
        <v>149</v>
      </c>
      <c r="I57" t="s">
        <v>410</v>
      </c>
      <c r="M57" t="s">
        <v>383</v>
      </c>
      <c r="N57" t="s">
        <v>194</v>
      </c>
      <c r="O57" t="s">
        <v>267</v>
      </c>
    </row>
    <row r="58" spans="1:16">
      <c r="A58" t="s">
        <v>283</v>
      </c>
      <c r="B58" t="s">
        <v>149</v>
      </c>
      <c r="D58" t="s">
        <v>370</v>
      </c>
      <c r="H58" t="s">
        <v>283</v>
      </c>
      <c r="I58" t="s">
        <v>283</v>
      </c>
      <c r="M58" t="s">
        <v>384</v>
      </c>
      <c r="N58" t="s">
        <v>194</v>
      </c>
      <c r="O58" t="s">
        <v>267</v>
      </c>
    </row>
    <row r="59" spans="1:16">
      <c r="A59" t="s">
        <v>152</v>
      </c>
      <c r="B59" t="s">
        <v>152</v>
      </c>
      <c r="D59" t="s">
        <v>370</v>
      </c>
      <c r="H59" t="s">
        <v>152</v>
      </c>
      <c r="I59" t="s">
        <v>410</v>
      </c>
      <c r="M59" t="s">
        <v>274</v>
      </c>
      <c r="N59" t="s">
        <v>194</v>
      </c>
      <c r="O59" t="s">
        <v>267</v>
      </c>
    </row>
    <row r="60" spans="1:16">
      <c r="A60" t="s">
        <v>284</v>
      </c>
      <c r="B60" t="s">
        <v>153</v>
      </c>
      <c r="D60" t="s">
        <v>370</v>
      </c>
      <c r="H60" t="s">
        <v>284</v>
      </c>
      <c r="I60" t="s">
        <v>410</v>
      </c>
      <c r="M60" t="s">
        <v>276</v>
      </c>
      <c r="N60" t="s">
        <v>194</v>
      </c>
      <c r="O60" t="s">
        <v>267</v>
      </c>
    </row>
    <row r="61" spans="1:16">
      <c r="A61" t="s">
        <v>154</v>
      </c>
      <c r="B61" t="s">
        <v>154</v>
      </c>
      <c r="D61" t="s">
        <v>371</v>
      </c>
      <c r="H61" t="s">
        <v>154</v>
      </c>
      <c r="I61" t="s">
        <v>371</v>
      </c>
      <c r="M61" t="s">
        <v>278</v>
      </c>
      <c r="N61" t="s">
        <v>277</v>
      </c>
      <c r="O61" t="s">
        <v>197</v>
      </c>
    </row>
    <row r="62" spans="1:16">
      <c r="A62" t="s">
        <v>285</v>
      </c>
      <c r="B62" s="87">
        <v>1</v>
      </c>
      <c r="D62" t="s">
        <v>364</v>
      </c>
      <c r="H62" t="s">
        <v>285</v>
      </c>
      <c r="I62" t="s">
        <v>364</v>
      </c>
      <c r="M62" t="s">
        <v>280</v>
      </c>
      <c r="N62" t="s">
        <v>277</v>
      </c>
      <c r="O62" t="s">
        <v>217</v>
      </c>
      <c r="P62" t="s">
        <v>423</v>
      </c>
    </row>
    <row r="63" spans="1:16">
      <c r="A63" t="s">
        <v>286</v>
      </c>
      <c r="B63" t="s">
        <v>123</v>
      </c>
      <c r="D63" t="s">
        <v>356</v>
      </c>
      <c r="H63" t="s">
        <v>286</v>
      </c>
      <c r="I63" t="s">
        <v>356</v>
      </c>
      <c r="J63" s="95" t="s">
        <v>487</v>
      </c>
      <c r="M63" t="s">
        <v>281</v>
      </c>
      <c r="N63" t="s">
        <v>277</v>
      </c>
      <c r="O63" t="s">
        <v>217</v>
      </c>
      <c r="P63" t="s">
        <v>423</v>
      </c>
    </row>
    <row r="64" spans="1:16">
      <c r="A64" t="s">
        <v>287</v>
      </c>
      <c r="B64" t="s">
        <v>118</v>
      </c>
      <c r="D64" t="s">
        <v>339</v>
      </c>
      <c r="H64" t="s">
        <v>287</v>
      </c>
      <c r="I64" t="s">
        <v>391</v>
      </c>
      <c r="J64" s="95" t="s">
        <v>487</v>
      </c>
      <c r="M64" t="s">
        <v>155</v>
      </c>
      <c r="N64" t="s">
        <v>277</v>
      </c>
      <c r="O64" t="s">
        <v>217</v>
      </c>
      <c r="P64" t="s">
        <v>423</v>
      </c>
    </row>
    <row r="65" spans="1:16">
      <c r="A65" t="s">
        <v>288</v>
      </c>
      <c r="B65" t="s">
        <v>119</v>
      </c>
      <c r="D65" t="s">
        <v>340</v>
      </c>
      <c r="H65" t="s">
        <v>288</v>
      </c>
      <c r="I65" t="s">
        <v>340</v>
      </c>
      <c r="J65" s="95" t="s">
        <v>487</v>
      </c>
      <c r="M65" t="s">
        <v>282</v>
      </c>
      <c r="N65" t="s">
        <v>277</v>
      </c>
      <c r="O65" t="s">
        <v>217</v>
      </c>
      <c r="P65" t="s">
        <v>423</v>
      </c>
    </row>
    <row r="66" spans="1:16">
      <c r="A66" t="s">
        <v>381</v>
      </c>
      <c r="B66" t="s">
        <v>118</v>
      </c>
      <c r="D66" t="s">
        <v>338</v>
      </c>
      <c r="H66" t="s">
        <v>381</v>
      </c>
      <c r="I66" t="s">
        <v>396</v>
      </c>
      <c r="J66" s="95" t="s">
        <v>487</v>
      </c>
      <c r="M66" t="s">
        <v>149</v>
      </c>
      <c r="N66" t="s">
        <v>277</v>
      </c>
      <c r="O66" t="s">
        <v>217</v>
      </c>
      <c r="P66" t="s">
        <v>423</v>
      </c>
    </row>
    <row r="67" spans="1:16">
      <c r="A67" t="s">
        <v>379</v>
      </c>
      <c r="B67" t="s">
        <v>118</v>
      </c>
      <c r="D67" t="s">
        <v>338</v>
      </c>
      <c r="H67" t="s">
        <v>379</v>
      </c>
      <c r="I67" t="s">
        <v>397</v>
      </c>
      <c r="J67" s="95" t="s">
        <v>487</v>
      </c>
      <c r="M67" t="s">
        <v>283</v>
      </c>
      <c r="N67" t="s">
        <v>277</v>
      </c>
      <c r="O67" t="s">
        <v>217</v>
      </c>
      <c r="P67" t="s">
        <v>423</v>
      </c>
    </row>
    <row r="68" spans="1:16">
      <c r="A68" t="s">
        <v>289</v>
      </c>
      <c r="B68" t="s">
        <v>108</v>
      </c>
      <c r="D68" t="s">
        <v>337</v>
      </c>
      <c r="H68" t="s">
        <v>289</v>
      </c>
      <c r="I68" t="s">
        <v>355</v>
      </c>
      <c r="J68" s="95" t="s">
        <v>487</v>
      </c>
      <c r="M68" t="s">
        <v>152</v>
      </c>
      <c r="N68" t="s">
        <v>277</v>
      </c>
      <c r="O68" t="s">
        <v>217</v>
      </c>
      <c r="P68" t="s">
        <v>423</v>
      </c>
    </row>
    <row r="69" spans="1:16">
      <c r="A69" t="s">
        <v>290</v>
      </c>
      <c r="B69" t="s">
        <v>111</v>
      </c>
      <c r="D69" t="s">
        <v>344</v>
      </c>
      <c r="H69" t="s">
        <v>290</v>
      </c>
      <c r="I69" t="s">
        <v>344</v>
      </c>
      <c r="J69" s="95" t="s">
        <v>487</v>
      </c>
      <c r="M69" t="s">
        <v>284</v>
      </c>
      <c r="N69" t="s">
        <v>277</v>
      </c>
      <c r="O69" t="s">
        <v>217</v>
      </c>
      <c r="P69" t="s">
        <v>423</v>
      </c>
    </row>
    <row r="70" spans="1:16">
      <c r="A70" t="s">
        <v>111</v>
      </c>
      <c r="B70" t="s">
        <v>111</v>
      </c>
      <c r="D70" t="s">
        <v>345</v>
      </c>
      <c r="H70" t="s">
        <v>111</v>
      </c>
      <c r="I70" t="s">
        <v>345</v>
      </c>
      <c r="J70" s="95" t="s">
        <v>487</v>
      </c>
      <c r="M70" t="s">
        <v>154</v>
      </c>
      <c r="N70" t="s">
        <v>277</v>
      </c>
      <c r="O70" t="s">
        <v>217</v>
      </c>
    </row>
    <row r="71" spans="1:16">
      <c r="A71" t="s">
        <v>291</v>
      </c>
      <c r="D71" t="s">
        <v>350</v>
      </c>
      <c r="H71" t="s">
        <v>291</v>
      </c>
      <c r="I71" t="s">
        <v>392</v>
      </c>
      <c r="J71" s="95" t="s">
        <v>487</v>
      </c>
      <c r="M71" t="s">
        <v>285</v>
      </c>
      <c r="N71" t="s">
        <v>277</v>
      </c>
      <c r="O71" t="s">
        <v>223</v>
      </c>
    </row>
    <row r="72" spans="1:16">
      <c r="A72" t="s">
        <v>292</v>
      </c>
      <c r="B72" t="s">
        <v>121</v>
      </c>
      <c r="C72" t="s">
        <v>471</v>
      </c>
      <c r="D72" t="s">
        <v>347</v>
      </c>
      <c r="H72" t="s">
        <v>292</v>
      </c>
      <c r="I72" t="s">
        <v>347</v>
      </c>
      <c r="J72" s="95" t="s">
        <v>487</v>
      </c>
      <c r="M72" t="s">
        <v>286</v>
      </c>
      <c r="N72" t="s">
        <v>277</v>
      </c>
      <c r="O72" t="s">
        <v>232</v>
      </c>
      <c r="P72" t="s">
        <v>422</v>
      </c>
    </row>
    <row r="73" spans="1:16">
      <c r="A73" t="s">
        <v>293</v>
      </c>
      <c r="B73" t="s">
        <v>117</v>
      </c>
      <c r="C73" t="s">
        <v>471</v>
      </c>
      <c r="D73" t="s">
        <v>352</v>
      </c>
      <c r="H73" t="s">
        <v>293</v>
      </c>
      <c r="I73" t="s">
        <v>390</v>
      </c>
      <c r="J73" s="95" t="s">
        <v>487</v>
      </c>
      <c r="M73" t="s">
        <v>286</v>
      </c>
      <c r="N73" t="s">
        <v>277</v>
      </c>
      <c r="O73" t="s">
        <v>234</v>
      </c>
      <c r="P73" t="s">
        <v>405</v>
      </c>
    </row>
    <row r="74" spans="1:16">
      <c r="A74" t="s">
        <v>294</v>
      </c>
      <c r="B74" t="s">
        <v>119</v>
      </c>
      <c r="D74" t="s">
        <v>353</v>
      </c>
      <c r="H74" t="s">
        <v>294</v>
      </c>
      <c r="I74" t="s">
        <v>353</v>
      </c>
      <c r="J74" s="95" t="s">
        <v>487</v>
      </c>
      <c r="M74" t="s">
        <v>379</v>
      </c>
      <c r="N74" t="s">
        <v>277</v>
      </c>
      <c r="O74" t="s">
        <v>234</v>
      </c>
    </row>
    <row r="75" spans="1:16">
      <c r="A75" t="s">
        <v>295</v>
      </c>
      <c r="D75" t="s">
        <v>350</v>
      </c>
      <c r="H75" t="s">
        <v>295</v>
      </c>
      <c r="I75" t="s">
        <v>392</v>
      </c>
      <c r="J75" s="95" t="s">
        <v>487</v>
      </c>
      <c r="M75" t="s">
        <v>379</v>
      </c>
      <c r="N75" t="s">
        <v>277</v>
      </c>
      <c r="O75" t="s">
        <v>232</v>
      </c>
    </row>
    <row r="76" spans="1:16">
      <c r="A76" t="s">
        <v>296</v>
      </c>
      <c r="B76" t="s">
        <v>104</v>
      </c>
      <c r="D76" t="s">
        <v>354</v>
      </c>
      <c r="H76" t="s">
        <v>296</v>
      </c>
      <c r="I76" t="s">
        <v>354</v>
      </c>
      <c r="J76" s="95" t="s">
        <v>487</v>
      </c>
      <c r="M76" t="s">
        <v>287</v>
      </c>
      <c r="N76" t="s">
        <v>277</v>
      </c>
      <c r="O76" t="s">
        <v>234</v>
      </c>
    </row>
    <row r="77" spans="1:16">
      <c r="A77" t="s">
        <v>297</v>
      </c>
      <c r="D77" t="s">
        <v>297</v>
      </c>
      <c r="H77" t="s">
        <v>297</v>
      </c>
      <c r="I77" t="s">
        <v>297</v>
      </c>
      <c r="J77" s="95" t="s">
        <v>487</v>
      </c>
      <c r="M77" t="s">
        <v>287</v>
      </c>
      <c r="N77" t="s">
        <v>277</v>
      </c>
      <c r="O77" t="s">
        <v>232</v>
      </c>
    </row>
    <row r="78" spans="1:16">
      <c r="A78" t="s">
        <v>298</v>
      </c>
      <c r="B78" t="s">
        <v>110</v>
      </c>
      <c r="D78" t="s">
        <v>346</v>
      </c>
      <c r="H78" t="s">
        <v>298</v>
      </c>
      <c r="I78" t="s">
        <v>346</v>
      </c>
      <c r="J78" s="95" t="s">
        <v>487</v>
      </c>
      <c r="M78" t="s">
        <v>381</v>
      </c>
      <c r="N78" t="s">
        <v>277</v>
      </c>
      <c r="O78" t="s">
        <v>234</v>
      </c>
    </row>
    <row r="79" spans="1:16">
      <c r="A79" t="s">
        <v>299</v>
      </c>
      <c r="B79" s="87">
        <v>1</v>
      </c>
      <c r="D79" t="s">
        <v>299</v>
      </c>
      <c r="H79" t="s">
        <v>299</v>
      </c>
      <c r="I79" t="s">
        <v>365</v>
      </c>
      <c r="J79" s="95" t="s">
        <v>487</v>
      </c>
      <c r="M79" t="s">
        <v>381</v>
      </c>
      <c r="N79" t="s">
        <v>277</v>
      </c>
      <c r="O79" t="s">
        <v>232</v>
      </c>
    </row>
    <row r="80" spans="1:16">
      <c r="A80" t="s">
        <v>300</v>
      </c>
      <c r="B80" t="s">
        <v>113</v>
      </c>
      <c r="D80" t="s">
        <v>300</v>
      </c>
      <c r="H80" t="s">
        <v>300</v>
      </c>
      <c r="I80" t="s">
        <v>300</v>
      </c>
      <c r="J80" s="95" t="s">
        <v>487</v>
      </c>
      <c r="M80" t="s">
        <v>288</v>
      </c>
      <c r="N80" t="s">
        <v>277</v>
      </c>
      <c r="O80" t="s">
        <v>234</v>
      </c>
    </row>
    <row r="81" spans="1:16">
      <c r="A81" t="s">
        <v>301</v>
      </c>
      <c r="D81" t="s">
        <v>363</v>
      </c>
      <c r="H81" t="s">
        <v>301</v>
      </c>
      <c r="I81" t="s">
        <v>363</v>
      </c>
      <c r="J81" s="95" t="s">
        <v>487</v>
      </c>
      <c r="M81" t="s">
        <v>288</v>
      </c>
      <c r="N81" t="s">
        <v>277</v>
      </c>
      <c r="O81" t="s">
        <v>232</v>
      </c>
    </row>
    <row r="82" spans="1:16">
      <c r="A82" t="s">
        <v>302</v>
      </c>
      <c r="B82" s="87">
        <v>1</v>
      </c>
      <c r="D82" t="s">
        <v>364</v>
      </c>
      <c r="H82" t="s">
        <v>302</v>
      </c>
      <c r="I82" t="s">
        <v>365</v>
      </c>
      <c r="J82" s="95" t="s">
        <v>487</v>
      </c>
      <c r="M82" t="s">
        <v>289</v>
      </c>
      <c r="N82" t="s">
        <v>277</v>
      </c>
      <c r="O82" t="s">
        <v>232</v>
      </c>
      <c r="P82" t="s">
        <v>422</v>
      </c>
    </row>
    <row r="83" spans="1:16">
      <c r="A83" t="s">
        <v>303</v>
      </c>
      <c r="B83" t="s">
        <v>118</v>
      </c>
      <c r="D83" t="s">
        <v>339</v>
      </c>
      <c r="H83" t="s">
        <v>303</v>
      </c>
      <c r="I83" t="s">
        <v>391</v>
      </c>
      <c r="J83" s="95" t="s">
        <v>487</v>
      </c>
      <c r="M83" t="s">
        <v>290</v>
      </c>
      <c r="N83" t="s">
        <v>277</v>
      </c>
      <c r="O83" t="s">
        <v>232</v>
      </c>
      <c r="P83" t="s">
        <v>422</v>
      </c>
    </row>
    <row r="84" spans="1:16">
      <c r="A84" t="s">
        <v>304</v>
      </c>
      <c r="B84" t="s">
        <v>119</v>
      </c>
      <c r="D84" t="s">
        <v>340</v>
      </c>
      <c r="H84" t="s">
        <v>304</v>
      </c>
      <c r="I84" t="s">
        <v>340</v>
      </c>
      <c r="J84" s="95" t="s">
        <v>487</v>
      </c>
      <c r="M84" t="s">
        <v>290</v>
      </c>
      <c r="N84" t="s">
        <v>277</v>
      </c>
      <c r="O84" t="s">
        <v>234</v>
      </c>
      <c r="P84" t="s">
        <v>405</v>
      </c>
    </row>
    <row r="85" spans="1:16">
      <c r="A85" t="s">
        <v>380</v>
      </c>
      <c r="B85" t="s">
        <v>118</v>
      </c>
      <c r="D85" t="s">
        <v>338</v>
      </c>
      <c r="H85" t="s">
        <v>380</v>
      </c>
      <c r="I85" t="s">
        <v>396</v>
      </c>
      <c r="J85" s="95" t="s">
        <v>487</v>
      </c>
      <c r="M85" t="s">
        <v>111</v>
      </c>
      <c r="N85" t="s">
        <v>277</v>
      </c>
      <c r="O85" t="s">
        <v>232</v>
      </c>
      <c r="P85" t="s">
        <v>422</v>
      </c>
    </row>
    <row r="86" spans="1:16">
      <c r="A86" t="s">
        <v>382</v>
      </c>
      <c r="B86" t="s">
        <v>118</v>
      </c>
      <c r="D86" t="s">
        <v>338</v>
      </c>
      <c r="H86" t="s">
        <v>382</v>
      </c>
      <c r="I86" t="s">
        <v>397</v>
      </c>
      <c r="J86" s="95" t="s">
        <v>487</v>
      </c>
      <c r="M86" t="s">
        <v>111</v>
      </c>
      <c r="N86" t="s">
        <v>277</v>
      </c>
      <c r="O86" t="s">
        <v>234</v>
      </c>
      <c r="P86" t="s">
        <v>405</v>
      </c>
    </row>
    <row r="87" spans="1:16">
      <c r="A87" t="s">
        <v>305</v>
      </c>
      <c r="B87" t="s">
        <v>121</v>
      </c>
      <c r="C87" t="s">
        <v>471</v>
      </c>
      <c r="D87" t="s">
        <v>305</v>
      </c>
      <c r="H87" t="s">
        <v>305</v>
      </c>
      <c r="I87" t="s">
        <v>305</v>
      </c>
      <c r="J87" s="95" t="s">
        <v>487</v>
      </c>
      <c r="M87" t="s">
        <v>291</v>
      </c>
      <c r="N87" t="s">
        <v>277</v>
      </c>
      <c r="O87" t="s">
        <v>232</v>
      </c>
      <c r="P87" t="s">
        <v>422</v>
      </c>
    </row>
    <row r="88" spans="1:16">
      <c r="A88" t="s">
        <v>306</v>
      </c>
      <c r="B88" t="s">
        <v>120</v>
      </c>
      <c r="D88" t="s">
        <v>369</v>
      </c>
      <c r="H88" t="s">
        <v>306</v>
      </c>
      <c r="I88" t="s">
        <v>398</v>
      </c>
      <c r="J88" s="95" t="s">
        <v>487</v>
      </c>
      <c r="M88" t="s">
        <v>291</v>
      </c>
      <c r="N88" t="s">
        <v>277</v>
      </c>
      <c r="O88" t="s">
        <v>234</v>
      </c>
      <c r="P88" t="s">
        <v>405</v>
      </c>
    </row>
    <row r="89" spans="1:16">
      <c r="A89" t="s">
        <v>307</v>
      </c>
      <c r="B89" t="s">
        <v>116</v>
      </c>
      <c r="D89" t="s">
        <v>372</v>
      </c>
      <c r="H89" t="s">
        <v>307</v>
      </c>
      <c r="I89" t="s">
        <v>372</v>
      </c>
      <c r="J89" s="95" t="s">
        <v>487</v>
      </c>
      <c r="M89" t="s">
        <v>292</v>
      </c>
      <c r="N89" t="s">
        <v>277</v>
      </c>
      <c r="O89" t="s">
        <v>232</v>
      </c>
    </row>
    <row r="90" spans="1:16">
      <c r="A90" t="s">
        <v>308</v>
      </c>
      <c r="B90" t="s">
        <v>139</v>
      </c>
      <c r="D90" t="s">
        <v>359</v>
      </c>
      <c r="H90" t="s">
        <v>308</v>
      </c>
      <c r="I90" t="s">
        <v>359</v>
      </c>
      <c r="M90" t="s">
        <v>292</v>
      </c>
      <c r="N90" t="s">
        <v>277</v>
      </c>
      <c r="O90" t="s">
        <v>234</v>
      </c>
    </row>
    <row r="91" spans="1:16">
      <c r="A91" t="s">
        <v>309</v>
      </c>
      <c r="B91" s="87">
        <v>1</v>
      </c>
      <c r="D91" t="s">
        <v>358</v>
      </c>
      <c r="H91" t="s">
        <v>309</v>
      </c>
      <c r="I91" t="s">
        <v>358</v>
      </c>
      <c r="M91" t="s">
        <v>293</v>
      </c>
      <c r="N91" t="s">
        <v>277</v>
      </c>
      <c r="O91" t="s">
        <v>232</v>
      </c>
    </row>
    <row r="92" spans="1:16">
      <c r="A92" t="s">
        <v>310</v>
      </c>
      <c r="B92" t="s">
        <v>105</v>
      </c>
      <c r="D92" t="s">
        <v>366</v>
      </c>
      <c r="H92" t="s">
        <v>310</v>
      </c>
      <c r="I92" s="94" t="s">
        <v>300</v>
      </c>
      <c r="M92" t="s">
        <v>293</v>
      </c>
      <c r="N92" t="s">
        <v>277</v>
      </c>
      <c r="O92" t="s">
        <v>234</v>
      </c>
    </row>
    <row r="93" spans="1:16">
      <c r="A93" t="s">
        <v>311</v>
      </c>
      <c r="D93" t="s">
        <v>373</v>
      </c>
      <c r="H93" t="s">
        <v>311</v>
      </c>
      <c r="I93" t="s">
        <v>357</v>
      </c>
      <c r="M93" t="s">
        <v>294</v>
      </c>
      <c r="N93" t="s">
        <v>277</v>
      </c>
      <c r="O93" t="s">
        <v>234</v>
      </c>
    </row>
    <row r="94" spans="1:16">
      <c r="M94" t="s">
        <v>295</v>
      </c>
      <c r="N94" t="s">
        <v>277</v>
      </c>
      <c r="O94" t="s">
        <v>232</v>
      </c>
      <c r="P94" t="s">
        <v>422</v>
      </c>
    </row>
    <row r="95" spans="1:16">
      <c r="M95" t="s">
        <v>295</v>
      </c>
      <c r="N95" t="s">
        <v>277</v>
      </c>
      <c r="O95" t="s">
        <v>234</v>
      </c>
      <c r="P95" t="s">
        <v>405</v>
      </c>
    </row>
    <row r="96" spans="1:16">
      <c r="M96" t="s">
        <v>296</v>
      </c>
      <c r="N96" t="s">
        <v>277</v>
      </c>
      <c r="O96" t="s">
        <v>234</v>
      </c>
      <c r="P96" t="s">
        <v>405</v>
      </c>
    </row>
    <row r="97" spans="13:16">
      <c r="M97" t="s">
        <v>296</v>
      </c>
      <c r="N97" t="s">
        <v>277</v>
      </c>
      <c r="O97" t="s">
        <v>232</v>
      </c>
      <c r="P97" t="s">
        <v>422</v>
      </c>
    </row>
    <row r="98" spans="13:16">
      <c r="M98" t="s">
        <v>297</v>
      </c>
      <c r="N98" t="s">
        <v>277</v>
      </c>
      <c r="O98" t="s">
        <v>232</v>
      </c>
    </row>
    <row r="99" spans="13:16">
      <c r="M99" t="s">
        <v>297</v>
      </c>
      <c r="N99" t="s">
        <v>277</v>
      </c>
      <c r="O99" t="s">
        <v>234</v>
      </c>
    </row>
    <row r="100" spans="13:16">
      <c r="M100" t="s">
        <v>298</v>
      </c>
      <c r="N100" t="s">
        <v>277</v>
      </c>
      <c r="O100" t="s">
        <v>232</v>
      </c>
    </row>
    <row r="101" spans="13:16">
      <c r="M101" t="s">
        <v>298</v>
      </c>
      <c r="N101" t="s">
        <v>277</v>
      </c>
      <c r="O101" t="s">
        <v>234</v>
      </c>
    </row>
    <row r="102" spans="13:16">
      <c r="M102" t="s">
        <v>299</v>
      </c>
      <c r="N102" t="s">
        <v>277</v>
      </c>
      <c r="O102" t="s">
        <v>232</v>
      </c>
    </row>
    <row r="103" spans="13:16">
      <c r="M103" t="s">
        <v>299</v>
      </c>
      <c r="N103" t="s">
        <v>277</v>
      </c>
      <c r="O103" t="s">
        <v>234</v>
      </c>
    </row>
    <row r="104" spans="13:16">
      <c r="M104" t="s">
        <v>300</v>
      </c>
      <c r="N104" t="s">
        <v>277</v>
      </c>
      <c r="O104" t="s">
        <v>234</v>
      </c>
    </row>
    <row r="105" spans="13:16">
      <c r="M105" t="s">
        <v>300</v>
      </c>
      <c r="N105" t="s">
        <v>277</v>
      </c>
      <c r="O105" t="s">
        <v>232</v>
      </c>
    </row>
    <row r="106" spans="13:16">
      <c r="M106" t="s">
        <v>301</v>
      </c>
      <c r="N106" t="s">
        <v>277</v>
      </c>
      <c r="O106" t="s">
        <v>232</v>
      </c>
    </row>
    <row r="107" spans="13:16">
      <c r="M107" t="s">
        <v>301</v>
      </c>
      <c r="N107" t="s">
        <v>277</v>
      </c>
      <c r="O107" t="s">
        <v>234</v>
      </c>
    </row>
    <row r="108" spans="13:16">
      <c r="M108" t="s">
        <v>302</v>
      </c>
      <c r="N108" t="s">
        <v>277</v>
      </c>
      <c r="O108" t="s">
        <v>232</v>
      </c>
    </row>
    <row r="109" spans="13:16">
      <c r="M109" t="s">
        <v>302</v>
      </c>
      <c r="N109" t="s">
        <v>277</v>
      </c>
      <c r="O109" t="s">
        <v>234</v>
      </c>
    </row>
    <row r="110" spans="13:16">
      <c r="M110" t="s">
        <v>380</v>
      </c>
      <c r="N110" t="s">
        <v>277</v>
      </c>
      <c r="O110" t="s">
        <v>234</v>
      </c>
    </row>
    <row r="111" spans="13:16">
      <c r="M111" t="s">
        <v>380</v>
      </c>
      <c r="N111" t="s">
        <v>277</v>
      </c>
      <c r="O111" t="s">
        <v>232</v>
      </c>
    </row>
    <row r="112" spans="13:16">
      <c r="M112" t="s">
        <v>303</v>
      </c>
      <c r="N112" t="s">
        <v>277</v>
      </c>
      <c r="O112" t="s">
        <v>234</v>
      </c>
    </row>
    <row r="113" spans="13:16">
      <c r="M113" t="s">
        <v>303</v>
      </c>
      <c r="N113" t="s">
        <v>277</v>
      </c>
      <c r="O113" t="s">
        <v>232</v>
      </c>
    </row>
    <row r="114" spans="13:16">
      <c r="M114" t="s">
        <v>382</v>
      </c>
      <c r="N114" t="s">
        <v>277</v>
      </c>
      <c r="O114" t="s">
        <v>234</v>
      </c>
    </row>
    <row r="115" spans="13:16">
      <c r="M115" t="s">
        <v>382</v>
      </c>
      <c r="N115" t="s">
        <v>277</v>
      </c>
      <c r="O115" t="s">
        <v>232</v>
      </c>
    </row>
    <row r="116" spans="13:16">
      <c r="M116" t="s">
        <v>304</v>
      </c>
      <c r="N116" t="s">
        <v>277</v>
      </c>
      <c r="O116" t="s">
        <v>234</v>
      </c>
    </row>
    <row r="117" spans="13:16">
      <c r="M117" t="s">
        <v>304</v>
      </c>
      <c r="N117" t="s">
        <v>277</v>
      </c>
      <c r="O117" t="s">
        <v>232</v>
      </c>
    </row>
    <row r="118" spans="13:16">
      <c r="M118" t="s">
        <v>305</v>
      </c>
      <c r="N118" t="s">
        <v>277</v>
      </c>
      <c r="O118" t="s">
        <v>232</v>
      </c>
    </row>
    <row r="119" spans="13:16">
      <c r="M119" t="s">
        <v>305</v>
      </c>
      <c r="N119" t="s">
        <v>277</v>
      </c>
      <c r="O119" t="s">
        <v>234</v>
      </c>
    </row>
    <row r="120" spans="13:16">
      <c r="M120" t="s">
        <v>306</v>
      </c>
      <c r="N120" t="s">
        <v>277</v>
      </c>
      <c r="O120" t="s">
        <v>232</v>
      </c>
      <c r="P120" t="s">
        <v>422</v>
      </c>
    </row>
    <row r="121" spans="13:16">
      <c r="M121" t="s">
        <v>306</v>
      </c>
      <c r="N121" t="s">
        <v>277</v>
      </c>
      <c r="O121" t="s">
        <v>234</v>
      </c>
      <c r="P121" t="s">
        <v>405</v>
      </c>
    </row>
    <row r="122" spans="13:16">
      <c r="M122" t="s">
        <v>307</v>
      </c>
      <c r="N122" t="s">
        <v>277</v>
      </c>
      <c r="O122" t="s">
        <v>232</v>
      </c>
    </row>
    <row r="123" spans="13:16">
      <c r="M123" t="s">
        <v>308</v>
      </c>
      <c r="N123" t="s">
        <v>277</v>
      </c>
      <c r="O123" t="s">
        <v>253</v>
      </c>
    </row>
    <row r="124" spans="13:16">
      <c r="M124" t="s">
        <v>309</v>
      </c>
      <c r="N124" t="s">
        <v>277</v>
      </c>
      <c r="O124" t="s">
        <v>253</v>
      </c>
    </row>
    <row r="125" spans="13:16">
      <c r="M125" t="s">
        <v>310</v>
      </c>
      <c r="N125" t="s">
        <v>277</v>
      </c>
      <c r="O125" t="s">
        <v>232</v>
      </c>
    </row>
    <row r="126" spans="13:16">
      <c r="M126" t="s">
        <v>311</v>
      </c>
      <c r="N126" t="s">
        <v>277</v>
      </c>
      <c r="O126" t="s">
        <v>232</v>
      </c>
    </row>
    <row r="127" spans="13:16">
      <c r="M127" t="s">
        <v>311</v>
      </c>
      <c r="N127" t="s">
        <v>277</v>
      </c>
      <c r="O127" t="s">
        <v>377</v>
      </c>
    </row>
    <row r="128" spans="13:16">
      <c r="M128" t="s">
        <v>311</v>
      </c>
      <c r="N128" t="s">
        <v>277</v>
      </c>
      <c r="O128" t="s">
        <v>378</v>
      </c>
    </row>
    <row r="129" spans="13:15">
      <c r="M129" t="s">
        <v>311</v>
      </c>
      <c r="N129" t="s">
        <v>277</v>
      </c>
      <c r="O129" t="s">
        <v>253</v>
      </c>
    </row>
    <row r="130" spans="13:15">
      <c r="M130" t="s">
        <v>311</v>
      </c>
      <c r="N130" t="s">
        <v>277</v>
      </c>
      <c r="O130" t="s">
        <v>212</v>
      </c>
    </row>
    <row r="131" spans="13:15">
      <c r="M131" t="s">
        <v>311</v>
      </c>
      <c r="N131" t="s">
        <v>277</v>
      </c>
      <c r="O131" t="s">
        <v>197</v>
      </c>
    </row>
    <row r="132" spans="13:15">
      <c r="M132" t="s">
        <v>311</v>
      </c>
      <c r="N132" t="s">
        <v>277</v>
      </c>
      <c r="O132" t="s">
        <v>223</v>
      </c>
    </row>
    <row r="133" spans="13:15">
      <c r="M133" t="s">
        <v>311</v>
      </c>
      <c r="N133" t="s">
        <v>277</v>
      </c>
      <c r="O133" t="s">
        <v>267</v>
      </c>
    </row>
  </sheetData>
  <autoFilter ref="H1:K93"/>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ReadMe</vt:lpstr>
      <vt:lpstr>RankingApplicability</vt:lpstr>
      <vt:lpstr>Applicability</vt:lpstr>
      <vt:lpstr>Feasibility Factor</vt:lpstr>
      <vt:lpstr>ESShip</vt:lpstr>
      <vt:lpstr>PairList</vt:lpstr>
      <vt:lpstr>Feasible</vt:lpstr>
      <vt:lpstr>LoadShapeRef</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 Wenjia</dc:creator>
  <cp:lastModifiedBy>Herndon, Jim</cp:lastModifiedBy>
  <dcterms:created xsi:type="dcterms:W3CDTF">2018-03-13T18:11:35Z</dcterms:created>
  <dcterms:modified xsi:type="dcterms:W3CDTF">2019-05-07T13:44:09Z</dcterms:modified>
</cp:coreProperties>
</file>