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SPA Projects\610025 - FEECA Potential Study\TEAPOT model and output\Com\"/>
    </mc:Choice>
  </mc:AlternateContent>
  <bookViews>
    <workbookView xWindow="0" yWindow="0" windowWidth="23040" windowHeight="9408"/>
  </bookViews>
  <sheets>
    <sheet name="Integration_SMB" sheetId="5" r:id="rId1"/>
    <sheet name="Integration_LCI" sheetId="6" r:id="rId2"/>
    <sheet name="Agg SMB DR Curt Load Summary" sheetId="3" r:id="rId3"/>
    <sheet name="Agg LCI DR Curt Load Summary" sheetId="4" r:id="rId4"/>
    <sheet name="Agg SMB EE Load Summary" sheetId="1" r:id="rId5"/>
    <sheet name="Agg LCI EE Load Summary" sheetId="2" r:id="rId6"/>
  </sheets>
  <externalReferences>
    <externalReference r:id="rId7"/>
    <externalReference r:id="rId8"/>
  </externalReferences>
  <definedNames>
    <definedName name="_ATPRegress_Dlg_Results" localSheetId="5" hidden="1">{2;#N/A;"R13C16:R17C16";#N/A;"R13C14:R17C15";FALSE;FALSE;FALSE;95;#N/A;#N/A;"R13C19";#N/A;FALSE;FALSE;FALSE;FALSE;#N/A;"";#N/A;FALSE;"";"";#N/A;#N/A;#N/A}</definedName>
    <definedName name="_ATPRegress_Dlg_Results" localSheetId="4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5" hidden="1">{"EXCELHLP.HLP!1802";5;10;5;10;13;13;13;8;5;5;10;14;13;13;13;13;5;10;14;13;5;10;1;2;24}</definedName>
    <definedName name="_ATPRegress_Dlg_Types" localSheetId="4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localSheetId="1" hidden="1">'[1]ST Corrections'!#REF!</definedName>
    <definedName name="_ATPRegress_Range1" localSheetId="0" hidden="1">'[1]ST Corrections'!#REF!</definedName>
    <definedName name="_ATPRegress_Range1" hidden="1">'[1]ST Corrections'!#REF!</definedName>
    <definedName name="_ATPRegress_Range2" localSheetId="1" hidden="1">'[1]ST Corrections'!#REF!</definedName>
    <definedName name="_ATPRegress_Range2" localSheetId="0" hidden="1">'[1]ST Corrections'!#REF!</definedName>
    <definedName name="_ATPRegress_Range2" hidden="1">'[1]ST Corrections'!#REF!</definedName>
    <definedName name="_ATPRegress_Range3" localSheetId="1" hidden="1">'[1]ST Corrections'!#REF!</definedName>
    <definedName name="_ATPRegress_Range3" localSheetId="0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Key1" localSheetId="5" hidden="1">[2]Index!#REF!</definedName>
    <definedName name="_Key1" localSheetId="4" hidden="1">[2]Index!#REF!</definedName>
    <definedName name="_Key1" localSheetId="1" hidden="1">[2]Index!#REF!</definedName>
    <definedName name="_Key1" localSheetId="0" hidden="1">[2]Index!#REF!</definedName>
    <definedName name="_Key1" hidden="1">[2]Index!#REF!</definedName>
    <definedName name="_Sort" localSheetId="5" hidden="1">#REF!</definedName>
    <definedName name="_Sort" localSheetId="4" hidden="1">#REF!</definedName>
    <definedName name="_Sort" localSheetId="1" hidden="1">#REF!</definedName>
    <definedName name="_Sort" localSheetId="0" hidden="1">#REF!</definedName>
    <definedName name="_Sort" hidden="1">#REF!</definedName>
    <definedName name="diff">Integration_SMB!$I$3:$I$16</definedName>
    <definedName name="LCI_adjust">'Agg LCI EE Load Summary'!$H$14:$J$20</definedName>
    <definedName name="Pal_Workbook_GUID" hidden="1">"YIRMAU281UHJBZQ7ILWGWXW6"</definedName>
    <definedName name="pig_dig5" localSheetId="5" hidden="1">{#N/A,#N/A,FALSE,"T COST";#N/A,#N/A,FALSE,"COST_FH"}</definedName>
    <definedName name="pig_dig5" localSheetId="4" hidden="1">{#N/A,#N/A,FALSE,"T COST";#N/A,#N/A,FALSE,"COST_FH"}</definedName>
    <definedName name="pig_dig5" hidden="1">{#N/A,#N/A,FALSE,"T COST";#N/A,#N/A,FALSE,"COST_FH"}</definedName>
    <definedName name="pig_dog" localSheetId="5" hidden="1">{2;#N/A;"R13C16:R17C16";#N/A;"R13C14:R17C15";FALSE;FALSE;FALSE;95;#N/A;#N/A;"R13C19";#N/A;FALSE;FALSE;FALSE;FALSE;#N/A;"";#N/A;FALSE;"";"";#N/A;#N/A;#N/A}</definedName>
    <definedName name="pig_dog" localSheetId="4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5" hidden="1">{"EXCELHLP.HLP!1802";5;10;5;10;13;13;13;8;5;5;10;14;13;13;13;13;5;10;14;13;5;10;1;2;24}</definedName>
    <definedName name="pig_dog\" localSheetId="4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5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5" hidden="1">{#N/A,#N/A,FALSE,"SUMMARY";#N/A,#N/A,FALSE,"INPUTDATA";#N/A,#N/A,FALSE,"Condenser Performance"}</definedName>
    <definedName name="pig_dog4" localSheetId="4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5" hidden="1">{#N/A,#N/A,FALSE,"INPUTDATA";#N/A,#N/A,FALSE,"SUMMARY";#N/A,#N/A,FALSE,"CTAREP";#N/A,#N/A,FALSE,"CTBREP";#N/A,#N/A,FALSE,"TURBEFF";#N/A,#N/A,FALSE,"Condenser Performance"}</definedName>
    <definedName name="pig_dog6" localSheetId="4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5" hidden="1">{#N/A,#N/A,FALSE,"INPUTDATA";#N/A,#N/A,FALSE,"SUMMARY"}</definedName>
    <definedName name="pig_dog7" localSheetId="4" hidden="1">{#N/A,#N/A,FALSE,"INPUTDATA";#N/A,#N/A,FALSE,"SUMMARY"}</definedName>
    <definedName name="pig_dog7" hidden="1">{#N/A,#N/A,FALSE,"INPUTDATA";#N/A,#N/A,FALSE,"SUMMARY"}</definedName>
    <definedName name="pig_dog8" localSheetId="5" hidden="1">{#N/A,#N/A,FALSE,"INPUTDATA";#N/A,#N/A,FALSE,"SUMMARY";#N/A,#N/A,FALSE,"CTAREP";#N/A,#N/A,FALSE,"CTBREP";#N/A,#N/A,FALSE,"PMG4ST86";#N/A,#N/A,FALSE,"TURBEFF";#N/A,#N/A,FALSE,"Condenser Performance"}</definedName>
    <definedName name="pig_dog8" localSheetId="4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season">Integration_SMB!$H$3:$H$16</definedName>
    <definedName name="SMB_adjust">'Agg SMB EE Load Summary'!$G$14:$I$20</definedName>
    <definedName name="solver_corr" hidden="1">1</definedName>
    <definedName name="solver_disp" hidden="1">0</definedName>
    <definedName name="solver_eval" hidden="1">0</definedName>
    <definedName name="solver_nsim" hidden="1">1</definedName>
    <definedName name="solver_ntri" hidden="1">1000</definedName>
    <definedName name="solver_rsmp" hidden="1">1</definedName>
    <definedName name="solver_seed" hidden="1">0</definedName>
    <definedName name="utility">Integration_SMB!$G$3:$G$16</definedName>
    <definedName name="wrn.ALL." localSheetId="5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localSheetId="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5" hidden="1">{#N/A,#N/A,FALSE,"SUMMARY";#N/A,#N/A,FALSE,"INPUTDATA";#N/A,#N/A,FALSE,"Condenser Performance"}</definedName>
    <definedName name="wrn.Condenser._.Summary." localSheetId="4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5" hidden="1">{#N/A,#N/A,FALSE,"T COST";#N/A,#N/A,FALSE,"COST_FH"}</definedName>
    <definedName name="wrn.COST." localSheetId="4" hidden="1">{#N/A,#N/A,FALSE,"T COST";#N/A,#N/A,FALSE,"COST_FH"}</definedName>
    <definedName name="wrn.COST." hidden="1">{#N/A,#N/A,FALSE,"T COST";#N/A,#N/A,FALSE,"COST_FH"}</definedName>
    <definedName name="wrn.Engr._.Summary." localSheetId="5" hidden="1">{#N/A,#N/A,FALSE,"INPUTDATA";#N/A,#N/A,FALSE,"SUMMARY";#N/A,#N/A,FALSE,"CTAREP";#N/A,#N/A,FALSE,"CTBREP";#N/A,#N/A,FALSE,"TURBEFF";#N/A,#N/A,FALSE,"Condenser Performance"}</definedName>
    <definedName name="wrn.Engr._.Summary." localSheetId="4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5" hidden="1">{#N/A,#N/A,FALSE,"INPUTDATA";#N/A,#N/A,FALSE,"SUMMARY"}</definedName>
    <definedName name="wrn.Exec._.Summary." localSheetId="4" hidden="1">{#N/A,#N/A,FALSE,"INPUTDATA";#N/A,#N/A,FALSE,"SUMMARY"}</definedName>
    <definedName name="wrn.Exec._.Summary." hidden="1">{#N/A,#N/A,FALSE,"INPUTDATA";#N/A,#N/A,FALSE,"SUMMARY"}</definedName>
    <definedName name="wrn.SUM._.OF._.UNIT._.3." localSheetId="5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4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5" l="1"/>
  <c r="O14" i="5"/>
  <c r="O12" i="5"/>
  <c r="O10" i="5"/>
  <c r="O8" i="5"/>
  <c r="O6" i="5"/>
  <c r="O4" i="5"/>
  <c r="N15" i="5"/>
  <c r="N13" i="5"/>
  <c r="N11" i="5"/>
  <c r="N9" i="5"/>
  <c r="N7" i="5"/>
  <c r="N5" i="5"/>
  <c r="N3" i="5"/>
  <c r="D4" i="6" l="1" a="1"/>
  <c r="D4" i="6" s="1"/>
  <c r="D5" i="6" a="1"/>
  <c r="D5" i="6"/>
  <c r="D6" i="6" a="1"/>
  <c r="D6" i="6" s="1"/>
  <c r="D7" i="6" a="1"/>
  <c r="D7" i="6" s="1"/>
  <c r="L4" i="6" s="1"/>
  <c r="D8" i="6" a="1"/>
  <c r="D8" i="6" s="1"/>
  <c r="D9" i="6" a="1"/>
  <c r="D9" i="6"/>
  <c r="D10" i="6" a="1"/>
  <c r="D10" i="6" s="1"/>
  <c r="D11" i="6" a="1"/>
  <c r="D11" i="6"/>
  <c r="D12" i="6" a="1"/>
  <c r="D12" i="6" s="1"/>
  <c r="D13" i="6" a="1"/>
  <c r="D13" i="6"/>
  <c r="D14" i="6" a="1"/>
  <c r="D14" i="6" s="1"/>
  <c r="D15" i="6" a="1"/>
  <c r="D15" i="6" s="1"/>
  <c r="L6" i="6" s="1"/>
  <c r="D16" i="6" a="1"/>
  <c r="D16" i="6" s="1"/>
  <c r="D17" i="6" a="1"/>
  <c r="D17" i="6"/>
  <c r="D18" i="6" a="1"/>
  <c r="D18" i="6" s="1"/>
  <c r="D19" i="6" a="1"/>
  <c r="D19" i="6"/>
  <c r="D20" i="6" a="1"/>
  <c r="D20" i="6" s="1"/>
  <c r="D21" i="6" a="1"/>
  <c r="D21" i="6"/>
  <c r="D22" i="6" a="1"/>
  <c r="D22" i="6" s="1"/>
  <c r="D23" i="6" a="1"/>
  <c r="D23" i="6" s="1"/>
  <c r="L8" i="6" s="1"/>
  <c r="D24" i="6" a="1"/>
  <c r="D24" i="6" s="1"/>
  <c r="D25" i="6" a="1"/>
  <c r="D25" i="6"/>
  <c r="D26" i="6" a="1"/>
  <c r="D26" i="6" s="1"/>
  <c r="D27" i="6" a="1"/>
  <c r="D27" i="6"/>
  <c r="D28" i="6" a="1"/>
  <c r="D28" i="6" s="1"/>
  <c r="D29" i="6" a="1"/>
  <c r="D29" i="6"/>
  <c r="D30" i="6" a="1"/>
  <c r="D30" i="6" s="1"/>
  <c r="D31" i="6" a="1"/>
  <c r="D31" i="6" s="1"/>
  <c r="L10" i="6" s="1"/>
  <c r="D32" i="6" a="1"/>
  <c r="D32" i="6" s="1"/>
  <c r="D33" i="6" a="1"/>
  <c r="D33" i="6"/>
  <c r="D34" i="6" a="1"/>
  <c r="D34" i="6" s="1"/>
  <c r="D35" i="6" a="1"/>
  <c r="D35" i="6"/>
  <c r="D36" i="6" a="1"/>
  <c r="D36" i="6" s="1"/>
  <c r="D37" i="6" a="1"/>
  <c r="D37" i="6"/>
  <c r="D38" i="6" a="1"/>
  <c r="D38" i="6" s="1"/>
  <c r="D39" i="6" a="1"/>
  <c r="D39" i="6" s="1"/>
  <c r="L12" i="6" s="1"/>
  <c r="D40" i="6" a="1"/>
  <c r="D40" i="6" s="1"/>
  <c r="D41" i="6" a="1"/>
  <c r="D41" i="6"/>
  <c r="D42" i="6" a="1"/>
  <c r="D42" i="6" s="1"/>
  <c r="D43" i="6" a="1"/>
  <c r="D43" i="6"/>
  <c r="D44" i="6" a="1"/>
  <c r="D44" i="6" s="1"/>
  <c r="D45" i="6" a="1"/>
  <c r="D45" i="6"/>
  <c r="D46" i="6" a="1"/>
  <c r="D46" i="6" s="1"/>
  <c r="D47" i="6" a="1"/>
  <c r="D47" i="6" s="1"/>
  <c r="L14" i="6" s="1"/>
  <c r="D48" i="6" a="1"/>
  <c r="D48" i="6" s="1"/>
  <c r="D49" i="6" a="1"/>
  <c r="D49" i="6"/>
  <c r="D50" i="6" a="1"/>
  <c r="D50" i="6" s="1"/>
  <c r="D51" i="6" a="1"/>
  <c r="D51" i="6"/>
  <c r="D52" i="6" a="1"/>
  <c r="D52" i="6" s="1"/>
  <c r="D53" i="6" a="1"/>
  <c r="D53" i="6"/>
  <c r="D54" i="6" a="1"/>
  <c r="D54" i="6" s="1"/>
  <c r="D55" i="6" a="1"/>
  <c r="D55" i="6" s="1"/>
  <c r="L16" i="6" s="1"/>
  <c r="D56" i="6" a="1"/>
  <c r="D56" i="6" s="1"/>
  <c r="D57" i="6" a="1"/>
  <c r="D57" i="6"/>
  <c r="D58" i="6" a="1"/>
  <c r="D58" i="6" s="1"/>
  <c r="D3" i="6" a="1"/>
  <c r="D3" i="6"/>
  <c r="E4" i="5" a="1"/>
  <c r="E4" i="5"/>
  <c r="E5" i="5" a="1"/>
  <c r="E5" i="5"/>
  <c r="E6" i="5" a="1"/>
  <c r="E6" i="5"/>
  <c r="E7" i="5" a="1"/>
  <c r="E7" i="5"/>
  <c r="E8" i="5" a="1"/>
  <c r="E8" i="5"/>
  <c r="E9" i="5" a="1"/>
  <c r="E9" i="5"/>
  <c r="E10" i="5" a="1"/>
  <c r="E10" i="5"/>
  <c r="E11" i="5" a="1"/>
  <c r="E11" i="5"/>
  <c r="E12" i="5" a="1"/>
  <c r="E12" i="5"/>
  <c r="E13" i="5" a="1"/>
  <c r="E13" i="5"/>
  <c r="E14" i="5" a="1"/>
  <c r="E14" i="5"/>
  <c r="E15" i="5" a="1"/>
  <c r="E15" i="5"/>
  <c r="E16" i="5" a="1"/>
  <c r="E16" i="5"/>
  <c r="E17" i="5" a="1"/>
  <c r="E17" i="5"/>
  <c r="E18" i="5" a="1"/>
  <c r="E18" i="5"/>
  <c r="E19" i="5" a="1"/>
  <c r="E19" i="5"/>
  <c r="E20" i="5" a="1"/>
  <c r="E20" i="5"/>
  <c r="E21" i="5" a="1"/>
  <c r="E21" i="5"/>
  <c r="E22" i="5" a="1"/>
  <c r="E22" i="5"/>
  <c r="E23" i="5" a="1"/>
  <c r="E23" i="5"/>
  <c r="E24" i="5" a="1"/>
  <c r="E24" i="5"/>
  <c r="E25" i="5" a="1"/>
  <c r="E25" i="5"/>
  <c r="E26" i="5" a="1"/>
  <c r="E26" i="5"/>
  <c r="E27" i="5" a="1"/>
  <c r="E27" i="5"/>
  <c r="E28" i="5" a="1"/>
  <c r="E28" i="5"/>
  <c r="E29" i="5" a="1"/>
  <c r="E29" i="5"/>
  <c r="E30" i="5" a="1"/>
  <c r="E30" i="5"/>
  <c r="E31" i="5" a="1"/>
  <c r="E31" i="5"/>
  <c r="E32" i="5" a="1"/>
  <c r="E32" i="5"/>
  <c r="E33" i="5" a="1"/>
  <c r="E33" i="5"/>
  <c r="E34" i="5" a="1"/>
  <c r="E34" i="5"/>
  <c r="E35" i="5" a="1"/>
  <c r="E35" i="5"/>
  <c r="E36" i="5" a="1"/>
  <c r="E36" i="5"/>
  <c r="E37" i="5" a="1"/>
  <c r="E37" i="5"/>
  <c r="E38" i="5" a="1"/>
  <c r="E38" i="5"/>
  <c r="E39" i="5" a="1"/>
  <c r="E39" i="5"/>
  <c r="E40" i="5" a="1"/>
  <c r="E40" i="5"/>
  <c r="E41" i="5" a="1"/>
  <c r="E41" i="5"/>
  <c r="E42" i="5" a="1"/>
  <c r="E42" i="5"/>
  <c r="E43" i="5" a="1"/>
  <c r="E43" i="5"/>
  <c r="E44" i="5" a="1"/>
  <c r="E44" i="5"/>
  <c r="E45" i="5" a="1"/>
  <c r="E45" i="5"/>
  <c r="E46" i="5" a="1"/>
  <c r="E46" i="5" s="1"/>
  <c r="E47" i="5" a="1"/>
  <c r="E47" i="5"/>
  <c r="E48" i="5" a="1"/>
  <c r="E48" i="5" s="1"/>
  <c r="E49" i="5" a="1"/>
  <c r="E49" i="5"/>
  <c r="E50" i="5" a="1"/>
  <c r="E50" i="5" s="1"/>
  <c r="E51" i="5" a="1"/>
  <c r="E51" i="5"/>
  <c r="E52" i="5" a="1"/>
  <c r="E52" i="5" s="1"/>
  <c r="E53" i="5" a="1"/>
  <c r="E53" i="5"/>
  <c r="E54" i="5" a="1"/>
  <c r="E54" i="5" s="1"/>
  <c r="E55" i="5" a="1"/>
  <c r="E55" i="5"/>
  <c r="E56" i="5" a="1"/>
  <c r="E56" i="5" s="1"/>
  <c r="E57" i="5" a="1"/>
  <c r="E57" i="5"/>
  <c r="E58" i="5" a="1"/>
  <c r="E58" i="5" s="1"/>
  <c r="E3" i="5" a="1"/>
  <c r="E3" i="5"/>
  <c r="D4" i="5" a="1"/>
  <c r="D4" i="5" s="1"/>
  <c r="D5" i="5" a="1"/>
  <c r="D5" i="5" s="1"/>
  <c r="D6" i="5" a="1"/>
  <c r="D6" i="5" s="1"/>
  <c r="D7" i="5" a="1"/>
  <c r="D7" i="5"/>
  <c r="D8" i="5" a="1"/>
  <c r="D8" i="5" s="1"/>
  <c r="D9" i="5" a="1"/>
  <c r="D9" i="5"/>
  <c r="D10" i="5" a="1"/>
  <c r="D10" i="5" s="1"/>
  <c r="D11" i="5" a="1"/>
  <c r="D11" i="5" s="1"/>
  <c r="D12" i="5" a="1"/>
  <c r="D12" i="5" s="1"/>
  <c r="D13" i="5" a="1"/>
  <c r="D13" i="5" s="1"/>
  <c r="D14" i="5" a="1"/>
  <c r="D14" i="5" s="1"/>
  <c r="D15" i="5" a="1"/>
  <c r="D15" i="5"/>
  <c r="D16" i="5" a="1"/>
  <c r="D16" i="5" s="1"/>
  <c r="D17" i="5" a="1"/>
  <c r="D17" i="5" s="1"/>
  <c r="D18" i="5" a="1"/>
  <c r="D18" i="5" s="1"/>
  <c r="D19" i="5" a="1"/>
  <c r="D19" i="5"/>
  <c r="D20" i="5" a="1"/>
  <c r="D20" i="5" s="1"/>
  <c r="D21" i="5" a="1"/>
  <c r="D21" i="5" s="1"/>
  <c r="D22" i="5" a="1"/>
  <c r="D22" i="5" s="1"/>
  <c r="D23" i="5" a="1"/>
  <c r="D23" i="5" s="1"/>
  <c r="D24" i="5" a="1"/>
  <c r="D24" i="5" s="1"/>
  <c r="D25" i="5" a="1"/>
  <c r="D25" i="5"/>
  <c r="D26" i="5" a="1"/>
  <c r="D26" i="5" s="1"/>
  <c r="D27" i="5" a="1"/>
  <c r="D27" i="5" s="1"/>
  <c r="D28" i="5" a="1"/>
  <c r="D28" i="5" s="1"/>
  <c r="D29" i="5" a="1"/>
  <c r="D29" i="5" s="1"/>
  <c r="D30" i="5" a="1"/>
  <c r="D30" i="5" s="1"/>
  <c r="D31" i="5" a="1"/>
  <c r="D31" i="5"/>
  <c r="D32" i="5" a="1"/>
  <c r="D32" i="5" s="1"/>
  <c r="D33" i="5" a="1"/>
  <c r="D33" i="5" s="1"/>
  <c r="D34" i="5" a="1"/>
  <c r="D34" i="5" s="1"/>
  <c r="D35" i="5" a="1"/>
  <c r="D35" i="5"/>
  <c r="D36" i="5" a="1"/>
  <c r="D36" i="5" s="1"/>
  <c r="D37" i="5" a="1"/>
  <c r="D37" i="5" s="1"/>
  <c r="D38" i="5" a="1"/>
  <c r="D38" i="5" s="1"/>
  <c r="D39" i="5" a="1"/>
  <c r="D39" i="5" s="1"/>
  <c r="D40" i="5" a="1"/>
  <c r="D40" i="5" s="1"/>
  <c r="D41" i="5" a="1"/>
  <c r="D41" i="5"/>
  <c r="D42" i="5" a="1"/>
  <c r="D42" i="5" s="1"/>
  <c r="D43" i="5" a="1"/>
  <c r="D43" i="5" s="1"/>
  <c r="D44" i="5" a="1"/>
  <c r="D44" i="5" s="1"/>
  <c r="D45" i="5" a="1"/>
  <c r="D45" i="5" s="1"/>
  <c r="D46" i="5" a="1"/>
  <c r="D46" i="5" s="1"/>
  <c r="D47" i="5" a="1"/>
  <c r="D47" i="5"/>
  <c r="D48" i="5" a="1"/>
  <c r="D48" i="5" s="1"/>
  <c r="D49" i="5" a="1"/>
  <c r="D49" i="5" s="1"/>
  <c r="D50" i="5" a="1"/>
  <c r="D50" i="5" s="1"/>
  <c r="D51" i="5" a="1"/>
  <c r="D51" i="5"/>
  <c r="D52" i="5" a="1"/>
  <c r="D52" i="5" s="1"/>
  <c r="D53" i="5" a="1"/>
  <c r="D53" i="5" s="1"/>
  <c r="D54" i="5" a="1"/>
  <c r="D54" i="5" s="1"/>
  <c r="D55" i="5" a="1"/>
  <c r="D55" i="5" s="1"/>
  <c r="D56" i="5" a="1"/>
  <c r="D56" i="5" s="1"/>
  <c r="D57" i="5" a="1"/>
  <c r="D57" i="5"/>
  <c r="D58" i="5" a="1"/>
  <c r="D58" i="5" s="1"/>
  <c r="D3" i="5" a="1"/>
  <c r="D3" i="5"/>
  <c r="L3" i="6" l="1"/>
  <c r="L15" i="6"/>
  <c r="L13" i="6"/>
  <c r="L11" i="6"/>
  <c r="L9" i="6"/>
  <c r="L7" i="6"/>
  <c r="L5" i="6"/>
</calcChain>
</file>

<file path=xl/sharedStrings.xml><?xml version="1.0" encoding="utf-8"?>
<sst xmlns="http://schemas.openxmlformats.org/spreadsheetml/2006/main" count="1368" uniqueCount="49">
  <si>
    <t>Load Reduction from EE (MW)</t>
  </si>
  <si>
    <t>Peak demand (GS)</t>
  </si>
  <si>
    <t>Peak demand distribution by end use</t>
  </si>
  <si>
    <t>Utility</t>
  </si>
  <si>
    <t>Season</t>
  </si>
  <si>
    <t>Segment</t>
  </si>
  <si>
    <t>SMB Heating (kW)</t>
  </si>
  <si>
    <t>SMB Cooling (kW)</t>
  </si>
  <si>
    <t>Winter Peak Demand (MW)</t>
  </si>
  <si>
    <t>Summer Peak Demand (MW)</t>
  </si>
  <si>
    <t>Heating %</t>
  </si>
  <si>
    <t>Cooling %</t>
  </si>
  <si>
    <t>JEA</t>
  </si>
  <si>
    <t>Winter</t>
  </si>
  <si>
    <t>0-15,000 kWh</t>
  </si>
  <si>
    <t>-</t>
  </si>
  <si>
    <t>15,001-25,000 kWh</t>
  </si>
  <si>
    <t>FPUC</t>
  </si>
  <si>
    <t>25,001-50,000 kWh</t>
  </si>
  <si>
    <t>OUC</t>
  </si>
  <si>
    <t>50,001 kWh +</t>
  </si>
  <si>
    <t>TECO</t>
  </si>
  <si>
    <t>Summer</t>
  </si>
  <si>
    <t>FPL</t>
  </si>
  <si>
    <t>DEF</t>
  </si>
  <si>
    <t>Gulf</t>
  </si>
  <si>
    <t>% Change from EE</t>
  </si>
  <si>
    <t>Winter Peak Demand adjustment</t>
  </si>
  <si>
    <t>Summer Peak Demand adjustment</t>
  </si>
  <si>
    <t>Peak demand (GSD)</t>
  </si>
  <si>
    <t>Com_Load Reduction (kW)</t>
  </si>
  <si>
    <t>Ind_Load Reduction (kW)</t>
  </si>
  <si>
    <t>Total_Load Reduction (kW)</t>
  </si>
  <si>
    <t>0-50 kW</t>
  </si>
  <si>
    <t>51-300 kW</t>
  </si>
  <si>
    <t>301-500 kW</t>
  </si>
  <si>
    <t>501 kW +</t>
  </si>
  <si>
    <t>Aggregated peak load reduction for each end use</t>
  </si>
  <si>
    <t>Curtailable Load (kW)</t>
  </si>
  <si>
    <t>Aggregated peak load for each end use</t>
  </si>
  <si>
    <t>%Diff between historic and 2020 system peak:</t>
  </si>
  <si>
    <t>% Diff</t>
  </si>
  <si>
    <t>SMB Heating (MW)</t>
  </si>
  <si>
    <t>SMB Cooling (MW)</t>
  </si>
  <si>
    <t>****Updated Potential****</t>
  </si>
  <si>
    <t>****Reported Potential****</t>
  </si>
  <si>
    <t>Curtailable Load (MW)</t>
  </si>
  <si>
    <t>****Updated****</t>
  </si>
  <si>
    <t>****Original****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</si>
</sst>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2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70CD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2" fillId="2" borderId="0" xfId="0" applyFont="1" applyFill="1" applyAlignment="1"/>
    <xf numFmtId="0" fontId="3" fillId="2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9" fontId="5" fillId="0" borderId="5" xfId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7" fillId="0" borderId="7" xfId="0" applyFont="1" applyBorder="1" applyAlignment="1">
      <alignment horizontal="center" vertical="center"/>
    </xf>
    <xf numFmtId="9" fontId="7" fillId="0" borderId="7" xfId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9" fontId="7" fillId="0" borderId="12" xfId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BCYC\PMG\performance\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C.Home.RemoteAccess.tfr0qbi\Goals%20DSM\2003%20IRP\List%20of%20Measures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8"/>
  <sheetViews>
    <sheetView tabSelected="1" workbookViewId="0">
      <selection activeCell="D9" sqref="D9"/>
    </sheetView>
  </sheetViews>
  <sheetFormatPr defaultRowHeight="14.4" x14ac:dyDescent="0.3"/>
  <cols>
    <col min="1" max="3" width="18.6640625" style="1" customWidth="1"/>
    <col min="4" max="5" width="24.77734375" style="1" customWidth="1"/>
    <col min="6" max="6" width="11.77734375" style="1" customWidth="1"/>
    <col min="7" max="12" width="8.88671875" style="1"/>
    <col min="13" max="13" width="13.33203125" style="1" customWidth="1"/>
    <col min="14" max="14" width="19" style="1" customWidth="1"/>
    <col min="15" max="15" width="21.33203125" style="1" customWidth="1"/>
    <col min="16" max="16" width="20.33203125" style="1" customWidth="1"/>
    <col min="17" max="17" width="21.44140625" style="1" customWidth="1"/>
    <col min="18" max="16384" width="8.88671875" style="1"/>
  </cols>
  <sheetData>
    <row r="1" spans="1:17" x14ac:dyDescent="0.3">
      <c r="A1" s="47" t="s">
        <v>39</v>
      </c>
      <c r="B1" s="47"/>
      <c r="C1" s="47"/>
      <c r="D1" s="47"/>
      <c r="E1" s="47"/>
      <c r="G1" s="29" t="s">
        <v>40</v>
      </c>
      <c r="N1" s="48" t="s">
        <v>44</v>
      </c>
      <c r="O1" s="48"/>
      <c r="P1" s="49" t="s">
        <v>45</v>
      </c>
      <c r="Q1" s="49"/>
    </row>
    <row r="2" spans="1:17" ht="15" thickBot="1" x14ac:dyDescent="0.35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H2" s="4" t="s">
        <v>4</v>
      </c>
      <c r="I2" s="4" t="s">
        <v>41</v>
      </c>
      <c r="L2" s="34" t="s">
        <v>3</v>
      </c>
      <c r="M2" s="4" t="s">
        <v>4</v>
      </c>
      <c r="N2" s="4" t="s">
        <v>42</v>
      </c>
      <c r="O2" s="4" t="s">
        <v>43</v>
      </c>
      <c r="P2" s="35" t="s">
        <v>42</v>
      </c>
      <c r="Q2" s="35" t="s">
        <v>43</v>
      </c>
    </row>
    <row r="3" spans="1:17" x14ac:dyDescent="0.3">
      <c r="A3" s="7" t="s">
        <v>12</v>
      </c>
      <c r="B3" s="8" t="s">
        <v>13</v>
      </c>
      <c r="C3" s="8" t="s">
        <v>14</v>
      </c>
      <c r="D3" s="9">
        <f t="array" ref="D3">IFERROR('Agg SMB DR Curt Load Summary'!$D3*(1+INDEX(diff,MATCH(1,(utility=$A3)*(season=$B3),0)))*(1-VLOOKUP($A3,SMB_adjust,2,0)),"-")</f>
        <v>9396.2416439047975</v>
      </c>
      <c r="E3" s="10" t="str">
        <f t="array" ref="E3">IFERROR('Agg SMB DR Curt Load Summary'!$E3*(1+INDEX(diff,MATCH(1,(utility=$A3)*(season=$B3),0)))*(1-VLOOKUP($A3,SMB_adjust,3,0)),"-")</f>
        <v>-</v>
      </c>
      <c r="G3" s="7" t="s">
        <v>12</v>
      </c>
      <c r="H3" s="30" t="s">
        <v>22</v>
      </c>
      <c r="I3" s="31">
        <v>7.238508867173362E-3</v>
      </c>
      <c r="L3" s="7" t="s">
        <v>12</v>
      </c>
      <c r="M3" s="36" t="s">
        <v>13</v>
      </c>
      <c r="N3" s="37">
        <f>SUMIFS($D$3:$D$58,$A$3:$A$58,$L3)/10^3</f>
        <v>48.006665154338016</v>
      </c>
      <c r="O3" s="38" t="s">
        <v>15</v>
      </c>
      <c r="P3" s="9">
        <v>54.935751682872095</v>
      </c>
      <c r="Q3" s="10" t="s">
        <v>15</v>
      </c>
    </row>
    <row r="4" spans="1:17" ht="15" thickBot="1" x14ac:dyDescent="0.35">
      <c r="A4" s="15" t="s">
        <v>12</v>
      </c>
      <c r="B4" s="16" t="s">
        <v>13</v>
      </c>
      <c r="C4" s="16" t="s">
        <v>16</v>
      </c>
      <c r="D4" s="13">
        <f t="array" ref="D4">IFERROR('Agg SMB DR Curt Load Summary'!$D4*(1+INDEX(diff,MATCH(1,(utility=$A4)*(season=$B4),0)))*(1-VLOOKUP($A4,SMB_adjust,2,0)),"-")</f>
        <v>5101.565367948896</v>
      </c>
      <c r="E4" s="17" t="str">
        <f t="array" ref="E4">IFERROR('Agg SMB DR Curt Load Summary'!$E4*(1+INDEX(diff,MATCH(1,(utility=$A4)*(season=$B4),0)))*(1-VLOOKUP($A4,SMB_adjust,3,0)),"-")</f>
        <v>-</v>
      </c>
      <c r="G4" s="18" t="s">
        <v>12</v>
      </c>
      <c r="H4" s="32" t="s">
        <v>13</v>
      </c>
      <c r="I4" s="33">
        <v>0.10321615557217652</v>
      </c>
      <c r="L4" s="15" t="s">
        <v>12</v>
      </c>
      <c r="M4" s="39" t="s">
        <v>22</v>
      </c>
      <c r="N4" s="40" t="s">
        <v>15</v>
      </c>
      <c r="O4" s="41">
        <f>SUMIFS($E$3:$E$58,$A$3:$A$58,$L4)/10^3</f>
        <v>63.824279394910043</v>
      </c>
      <c r="P4" s="13" t="s">
        <v>15</v>
      </c>
      <c r="Q4" s="42">
        <v>71.656961997828446</v>
      </c>
    </row>
    <row r="5" spans="1:17" x14ac:dyDescent="0.3">
      <c r="A5" s="15" t="s">
        <v>12</v>
      </c>
      <c r="B5" s="16" t="s">
        <v>13</v>
      </c>
      <c r="C5" s="16" t="s">
        <v>18</v>
      </c>
      <c r="D5" s="13">
        <f t="array" ref="D5">IFERROR('Agg SMB DR Curt Load Summary'!$D5*(1+INDEX(diff,MATCH(1,(utility=$A5)*(season=$B5),0)))*(1-VLOOKUP($A5,SMB_adjust,2,0)),"-")</f>
        <v>1880.9785177707199</v>
      </c>
      <c r="E5" s="17" t="str">
        <f t="array" ref="E5">IFERROR('Agg SMB DR Curt Load Summary'!$E5*(1+INDEX(diff,MATCH(1,(utility=$A5)*(season=$B5),0)))*(1-VLOOKUP($A5,SMB_adjust,3,0)),"-")</f>
        <v>-</v>
      </c>
      <c r="G5" s="7" t="s">
        <v>17</v>
      </c>
      <c r="H5" s="30" t="s">
        <v>22</v>
      </c>
      <c r="I5" s="31">
        <v>-9.3333333333333338E-2</v>
      </c>
      <c r="L5" s="7" t="s">
        <v>17</v>
      </c>
      <c r="M5" s="36" t="s">
        <v>13</v>
      </c>
      <c r="N5" s="37">
        <f>SUMIFS($D$3:$D$58,$A$3:$A$58,$L5)/10^3</f>
        <v>2.5166614808438439</v>
      </c>
      <c r="O5" s="38" t="s">
        <v>15</v>
      </c>
      <c r="P5" s="9">
        <v>3.418133333333333</v>
      </c>
      <c r="Q5" s="10" t="s">
        <v>15</v>
      </c>
    </row>
    <row r="6" spans="1:17" ht="15" thickBot="1" x14ac:dyDescent="0.35">
      <c r="A6" s="18" t="s">
        <v>12</v>
      </c>
      <c r="B6" s="19" t="s">
        <v>13</v>
      </c>
      <c r="C6" s="19" t="s">
        <v>20</v>
      </c>
      <c r="D6" s="20">
        <f t="array" ref="D6">IFERROR('Agg SMB DR Curt Load Summary'!$D6*(1+INDEX(diff,MATCH(1,(utility=$A6)*(season=$B6),0)))*(1-VLOOKUP($A6,SMB_adjust,2,0)),"-")</f>
        <v>31627.879624713605</v>
      </c>
      <c r="E6" s="21" t="str">
        <f t="array" ref="E6">IFERROR('Agg SMB DR Curt Load Summary'!$E6*(1+INDEX(diff,MATCH(1,(utility=$A6)*(season=$B6),0)))*(1-VLOOKUP($A6,SMB_adjust,3,0)),"-")</f>
        <v>-</v>
      </c>
      <c r="G6" s="18" t="s">
        <v>17</v>
      </c>
      <c r="H6" s="32" t="s">
        <v>13</v>
      </c>
      <c r="I6" s="33">
        <v>-9.3333333333333338E-2</v>
      </c>
      <c r="L6" s="15" t="s">
        <v>17</v>
      </c>
      <c r="M6" s="39" t="s">
        <v>22</v>
      </c>
      <c r="N6" s="40" t="s">
        <v>15</v>
      </c>
      <c r="O6" s="41">
        <f>SUMIFS($E$3:$E$58,$A$3:$A$58,$L6)/10^3</f>
        <v>4.1413615745440246</v>
      </c>
      <c r="P6" s="13" t="s">
        <v>15</v>
      </c>
      <c r="Q6" s="42">
        <v>4.6348799999999999</v>
      </c>
    </row>
    <row r="7" spans="1:17" x14ac:dyDescent="0.3">
      <c r="A7" s="7" t="s">
        <v>12</v>
      </c>
      <c r="B7" s="8" t="s">
        <v>22</v>
      </c>
      <c r="C7" s="8" t="s">
        <v>14</v>
      </c>
      <c r="D7" s="8" t="str">
        <f t="array" ref="D7">IFERROR('Agg SMB DR Curt Load Summary'!$D7*(1+INDEX(diff,MATCH(1,(utility=$A7)*(season=$B7),0)))*(1-VLOOKUP($A7,SMB_adjust,2,0)),"-")</f>
        <v>-</v>
      </c>
      <c r="E7" s="22">
        <f t="array" ref="E7">IFERROR('Agg SMB DR Curt Load Summary'!$E7*(1+INDEX(diff,MATCH(1,(utility=$A7)*(season=$B7),0)))*(1-VLOOKUP($A7,SMB_adjust,3,0)),"-")</f>
        <v>9226.5195692002289</v>
      </c>
      <c r="G7" s="7" t="s">
        <v>19</v>
      </c>
      <c r="H7" s="30" t="s">
        <v>22</v>
      </c>
      <c r="I7" s="31">
        <v>-7.4074074074074077E-3</v>
      </c>
      <c r="L7" s="7" t="s">
        <v>19</v>
      </c>
      <c r="M7" s="36" t="s">
        <v>13</v>
      </c>
      <c r="N7" s="37">
        <f>SUMIFS($D$3:$D$58,$A$3:$A$58,$L7)/10^3</f>
        <v>18.413113067395482</v>
      </c>
      <c r="O7" s="38" t="s">
        <v>15</v>
      </c>
      <c r="P7" s="9">
        <v>22.81870303030303</v>
      </c>
      <c r="Q7" s="10" t="s">
        <v>15</v>
      </c>
    </row>
    <row r="8" spans="1:17" ht="15" thickBot="1" x14ac:dyDescent="0.35">
      <c r="A8" s="15" t="s">
        <v>12</v>
      </c>
      <c r="B8" s="16" t="s">
        <v>22</v>
      </c>
      <c r="C8" s="16" t="s">
        <v>16</v>
      </c>
      <c r="D8" s="16" t="str">
        <f t="array" ref="D8">IFERROR('Agg SMB DR Curt Load Summary'!$D8*(1+INDEX(diff,MATCH(1,(utility=$A8)*(season=$B8),0)))*(1-VLOOKUP($A8,SMB_adjust,2,0)),"-")</f>
        <v>-</v>
      </c>
      <c r="E8" s="23">
        <f t="array" ref="E8">IFERROR('Agg SMB DR Curt Load Summary'!$E8*(1+INDEX(diff,MATCH(1,(utility=$A8)*(season=$B8),0)))*(1-VLOOKUP($A8,SMB_adjust,3,0)),"-")</f>
        <v>9035.4623637893092</v>
      </c>
      <c r="G8" s="18" t="s">
        <v>19</v>
      </c>
      <c r="H8" s="32" t="s">
        <v>13</v>
      </c>
      <c r="I8" s="33">
        <v>8.4848484848484854E-2</v>
      </c>
      <c r="L8" s="15" t="s">
        <v>19</v>
      </c>
      <c r="M8" s="39" t="s">
        <v>22</v>
      </c>
      <c r="N8" s="40" t="s">
        <v>15</v>
      </c>
      <c r="O8" s="41">
        <f>SUMIFS($E$3:$E$58,$A$3:$A$58,$L8)/10^3</f>
        <v>16.060709212085751</v>
      </c>
      <c r="P8" s="13" t="s">
        <v>15</v>
      </c>
      <c r="Q8" s="42">
        <v>23.625688888888888</v>
      </c>
    </row>
    <row r="9" spans="1:17" x14ac:dyDescent="0.3">
      <c r="A9" s="15" t="s">
        <v>12</v>
      </c>
      <c r="B9" s="16" t="s">
        <v>22</v>
      </c>
      <c r="C9" s="16" t="s">
        <v>18</v>
      </c>
      <c r="D9" s="16" t="str">
        <f t="array" ref="D9">IFERROR('Agg SMB DR Curt Load Summary'!$D9*(1+INDEX(diff,MATCH(1,(utility=$A9)*(season=$B9),0)))*(1-VLOOKUP($A9,SMB_adjust,2,0)),"-")</f>
        <v>-</v>
      </c>
      <c r="E9" s="23">
        <f t="array" ref="E9">IFERROR('Agg SMB DR Curt Load Summary'!$E9*(1+INDEX(diff,MATCH(1,(utility=$A9)*(season=$B9),0)))*(1-VLOOKUP($A9,SMB_adjust,3,0)),"-")</f>
        <v>1469.6730289316349</v>
      </c>
      <c r="G9" s="7" t="s">
        <v>21</v>
      </c>
      <c r="H9" s="30" t="s">
        <v>22</v>
      </c>
      <c r="I9" s="31">
        <v>1.8850783556665911E-2</v>
      </c>
      <c r="L9" s="7" t="s">
        <v>21</v>
      </c>
      <c r="M9" s="36" t="s">
        <v>13</v>
      </c>
      <c r="N9" s="37">
        <f>SUMIFS($D$3:$D$58,$A$3:$A$58,$L9)/10^3</f>
        <v>54.850202899092778</v>
      </c>
      <c r="O9" s="38" t="s">
        <v>15</v>
      </c>
      <c r="P9" s="9">
        <v>62.884524223602483</v>
      </c>
      <c r="Q9" s="10" t="s">
        <v>15</v>
      </c>
    </row>
    <row r="10" spans="1:17" ht="15" thickBot="1" x14ac:dyDescent="0.35">
      <c r="A10" s="18" t="s">
        <v>12</v>
      </c>
      <c r="B10" s="19" t="s">
        <v>22</v>
      </c>
      <c r="C10" s="19" t="s">
        <v>20</v>
      </c>
      <c r="D10" s="24" t="str">
        <f t="array" ref="D10">IFERROR('Agg SMB DR Curt Load Summary'!$D10*(1+INDEX(diff,MATCH(1,(utility=$A10)*(season=$B10),0)))*(1-VLOOKUP($A10,SMB_adjust,2,0)),"-")</f>
        <v>-</v>
      </c>
      <c r="E10" s="25">
        <f t="array" ref="E10">IFERROR('Agg SMB DR Curt Load Summary'!$E10*(1+INDEX(diff,MATCH(1,(utility=$A10)*(season=$B10),0)))*(1-VLOOKUP($A10,SMB_adjust,3,0)),"-")</f>
        <v>44092.624432988872</v>
      </c>
      <c r="G10" s="18" t="s">
        <v>21</v>
      </c>
      <c r="H10" s="32" t="s">
        <v>13</v>
      </c>
      <c r="I10" s="33">
        <v>0.24472049689440994</v>
      </c>
      <c r="L10" s="15" t="s">
        <v>21</v>
      </c>
      <c r="M10" s="39" t="s">
        <v>22</v>
      </c>
      <c r="N10" s="40" t="s">
        <v>15</v>
      </c>
      <c r="O10" s="41">
        <f>SUMIFS($E$3:$E$58,$A$3:$A$58,$L10)/10^3</f>
        <v>76.852239594726626</v>
      </c>
      <c r="P10" s="13" t="s">
        <v>15</v>
      </c>
      <c r="Q10" s="42">
        <v>98.747017942312056</v>
      </c>
    </row>
    <row r="11" spans="1:17" x14ac:dyDescent="0.3">
      <c r="A11" s="7" t="s">
        <v>17</v>
      </c>
      <c r="B11" s="8" t="s">
        <v>13</v>
      </c>
      <c r="C11" s="8" t="s">
        <v>14</v>
      </c>
      <c r="D11" s="9">
        <f t="array" ref="D11">IFERROR('Agg SMB DR Curt Load Summary'!$D11*(1+INDEX(diff,MATCH(1,(utility=$A11)*(season=$B11),0)))*(1-VLOOKUP($A11,SMB_adjust,2,0)),"-")</f>
        <v>892.98830103681701</v>
      </c>
      <c r="E11" s="10" t="str">
        <f t="array" ref="E11">IFERROR('Agg SMB DR Curt Load Summary'!$E11*(1+INDEX(diff,MATCH(1,(utility=$A11)*(season=$B11),0)))*(1-VLOOKUP($A11,SMB_adjust,3,0)),"-")</f>
        <v>-</v>
      </c>
      <c r="G11" s="7" t="s">
        <v>23</v>
      </c>
      <c r="H11" s="30" t="s">
        <v>22</v>
      </c>
      <c r="I11" s="31">
        <v>3.1310252326263728E-2</v>
      </c>
      <c r="L11" s="7" t="s">
        <v>23</v>
      </c>
      <c r="M11" s="36" t="s">
        <v>13</v>
      </c>
      <c r="N11" s="37">
        <f>SUMIFS($D$3:$D$58,$A$3:$A$58,$L11)/10^3</f>
        <v>183.48500406369178</v>
      </c>
      <c r="O11" s="38" t="s">
        <v>15</v>
      </c>
      <c r="P11" s="9">
        <v>220.43555103004547</v>
      </c>
      <c r="Q11" s="10" t="s">
        <v>15</v>
      </c>
    </row>
    <row r="12" spans="1:17" ht="15" thickBot="1" x14ac:dyDescent="0.35">
      <c r="A12" s="15" t="s">
        <v>17</v>
      </c>
      <c r="B12" s="16" t="s">
        <v>13</v>
      </c>
      <c r="C12" s="16" t="s">
        <v>16</v>
      </c>
      <c r="D12" s="13">
        <f t="array" ref="D12">IFERROR('Agg SMB DR Curt Load Summary'!$D12*(1+INDEX(diff,MATCH(1,(utility=$A12)*(season=$B12),0)))*(1-VLOOKUP($A12,SMB_adjust,2,0)),"-")</f>
        <v>405.50973838485226</v>
      </c>
      <c r="E12" s="17" t="str">
        <f t="array" ref="E12">IFERROR('Agg SMB DR Curt Load Summary'!$E12*(1+INDEX(diff,MATCH(1,(utility=$A12)*(season=$B12),0)))*(1-VLOOKUP($A12,SMB_adjust,3,0)),"-")</f>
        <v>-</v>
      </c>
      <c r="G12" s="18" t="s">
        <v>23</v>
      </c>
      <c r="H12" s="32" t="s">
        <v>13</v>
      </c>
      <c r="I12" s="33">
        <v>0.23829762115577593</v>
      </c>
      <c r="L12" s="15" t="s">
        <v>23</v>
      </c>
      <c r="M12" s="39" t="s">
        <v>22</v>
      </c>
      <c r="N12" s="40" t="s">
        <v>15</v>
      </c>
      <c r="O12" s="41">
        <f>SUMIFS($E$3:$E$58,$A$3:$A$58,$L12)/10^3</f>
        <v>510.16439922090495</v>
      </c>
      <c r="P12" s="13" t="s">
        <v>15</v>
      </c>
      <c r="Q12" s="42">
        <v>620.59610088859074</v>
      </c>
    </row>
    <row r="13" spans="1:17" x14ac:dyDescent="0.3">
      <c r="A13" s="15" t="s">
        <v>17</v>
      </c>
      <c r="B13" s="16" t="s">
        <v>13</v>
      </c>
      <c r="C13" s="16" t="s">
        <v>18</v>
      </c>
      <c r="D13" s="13">
        <f t="array" ref="D13">IFERROR('Agg SMB DR Curt Load Summary'!$D13*(1+INDEX(diff,MATCH(1,(utility=$A13)*(season=$B13),0)))*(1-VLOOKUP($A13,SMB_adjust,2,0)),"-")</f>
        <v>580.78859501868033</v>
      </c>
      <c r="E13" s="17" t="str">
        <f t="array" ref="E13">IFERROR('Agg SMB DR Curt Load Summary'!$E13*(1+INDEX(diff,MATCH(1,(utility=$A13)*(season=$B13),0)))*(1-VLOOKUP($A13,SMB_adjust,3,0)),"-")</f>
        <v>-</v>
      </c>
      <c r="G13" s="7" t="s">
        <v>24</v>
      </c>
      <c r="H13" s="30" t="s">
        <v>22</v>
      </c>
      <c r="I13" s="31">
        <v>5.9095629189087132E-2</v>
      </c>
      <c r="L13" s="7" t="s">
        <v>24</v>
      </c>
      <c r="M13" s="36" t="s">
        <v>13</v>
      </c>
      <c r="N13" s="37">
        <f>SUMIFS($D$3:$D$58,$A$3:$A$58,$L13)/10^3</f>
        <v>72.97410206771697</v>
      </c>
      <c r="O13" s="38" t="s">
        <v>15</v>
      </c>
      <c r="P13" s="9">
        <v>86.146049907005576</v>
      </c>
      <c r="Q13" s="10" t="s">
        <v>15</v>
      </c>
    </row>
    <row r="14" spans="1:17" ht="15" thickBot="1" x14ac:dyDescent="0.35">
      <c r="A14" s="18" t="s">
        <v>17</v>
      </c>
      <c r="B14" s="19" t="s">
        <v>13</v>
      </c>
      <c r="C14" s="19" t="s">
        <v>20</v>
      </c>
      <c r="D14" s="20">
        <f t="array" ref="D14">IFERROR('Agg SMB DR Curt Load Summary'!$D14*(1+INDEX(diff,MATCH(1,(utility=$A14)*(season=$B14),0)))*(1-VLOOKUP($A14,SMB_adjust,2,0)),"-")</f>
        <v>637.3748464034943</v>
      </c>
      <c r="E14" s="21" t="str">
        <f t="array" ref="E14">IFERROR('Agg SMB DR Curt Load Summary'!$E14*(1+INDEX(diff,MATCH(1,(utility=$A14)*(season=$B14),0)))*(1-VLOOKUP($A14,SMB_adjust,3,0)),"-")</f>
        <v>-</v>
      </c>
      <c r="G14" s="18" t="s">
        <v>24</v>
      </c>
      <c r="H14" s="32" t="s">
        <v>13</v>
      </c>
      <c r="I14" s="33">
        <v>0.24002893159743749</v>
      </c>
      <c r="L14" s="15" t="s">
        <v>24</v>
      </c>
      <c r="M14" s="39" t="s">
        <v>22</v>
      </c>
      <c r="N14" s="40" t="s">
        <v>15</v>
      </c>
      <c r="O14" s="41">
        <f>SUMIFS($E$3:$E$58,$A$3:$A$58,$L14)/10^3</f>
        <v>103.58164631540399</v>
      </c>
      <c r="P14" s="13" t="s">
        <v>15</v>
      </c>
      <c r="Q14" s="42">
        <v>143.1876108751062</v>
      </c>
    </row>
    <row r="15" spans="1:17" x14ac:dyDescent="0.3">
      <c r="A15" s="7" t="s">
        <v>17</v>
      </c>
      <c r="B15" s="8" t="s">
        <v>22</v>
      </c>
      <c r="C15" s="8" t="s">
        <v>14</v>
      </c>
      <c r="D15" s="8" t="str">
        <f t="array" ref="D15">IFERROR('Agg SMB DR Curt Load Summary'!$D15*(1+INDEX(diff,MATCH(1,(utility=$A15)*(season=$B15),0)))*(1-VLOOKUP($A15,SMB_adjust,2,0)),"-")</f>
        <v>-</v>
      </c>
      <c r="E15" s="22">
        <f t="array" ref="E15">IFERROR('Agg SMB DR Curt Load Summary'!$E15*(1+INDEX(diff,MATCH(1,(utility=$A15)*(season=$B15),0)))*(1-VLOOKUP($A15,SMB_adjust,3,0)),"-")</f>
        <v>1454.0210844004062</v>
      </c>
      <c r="G15" s="7" t="s">
        <v>25</v>
      </c>
      <c r="H15" s="30" t="s">
        <v>22</v>
      </c>
      <c r="I15" s="31">
        <v>8.0482897384305842E-3</v>
      </c>
      <c r="L15" s="7" t="s">
        <v>25</v>
      </c>
      <c r="M15" s="36" t="s">
        <v>13</v>
      </c>
      <c r="N15" s="37">
        <f>SUMIFS($D$3:$D$58,$A$3:$A$58,$L15)/10^3</f>
        <v>4.687353483503764</v>
      </c>
      <c r="O15" s="38" t="s">
        <v>15</v>
      </c>
      <c r="P15" s="9">
        <v>20.947893385982233</v>
      </c>
      <c r="Q15" s="10" t="s">
        <v>15</v>
      </c>
    </row>
    <row r="16" spans="1:17" ht="15" thickBot="1" x14ac:dyDescent="0.35">
      <c r="A16" s="15" t="s">
        <v>17</v>
      </c>
      <c r="B16" s="16" t="s">
        <v>22</v>
      </c>
      <c r="C16" s="16" t="s">
        <v>16</v>
      </c>
      <c r="D16" s="16" t="str">
        <f t="array" ref="D16">IFERROR('Agg SMB DR Curt Load Summary'!$D16*(1+INDEX(diff,MATCH(1,(utility=$A16)*(season=$B16),0)))*(1-VLOOKUP($A16,SMB_adjust,2,0)),"-")</f>
        <v>-</v>
      </c>
      <c r="E16" s="23">
        <f t="array" ref="E16">IFERROR('Agg SMB DR Curt Load Summary'!$E16*(1+INDEX(diff,MATCH(1,(utility=$A16)*(season=$B16),0)))*(1-VLOOKUP($A16,SMB_adjust,3,0)),"-")</f>
        <v>525.16404878049582</v>
      </c>
      <c r="G16" s="18" t="s">
        <v>25</v>
      </c>
      <c r="H16" s="32" t="s">
        <v>13</v>
      </c>
      <c r="I16" s="33">
        <v>-8.5883514313919052E-2</v>
      </c>
      <c r="L16" s="15" t="s">
        <v>25</v>
      </c>
      <c r="M16" s="39" t="s">
        <v>22</v>
      </c>
      <c r="N16" s="40" t="s">
        <v>15</v>
      </c>
      <c r="O16" s="41">
        <f>SUMIFS($E$3:$E$58,$A$3:$A$58,$L16)/10^3</f>
        <v>18.108080953109145</v>
      </c>
      <c r="P16" s="13" t="s">
        <v>15</v>
      </c>
      <c r="Q16" s="42">
        <v>28.035839034205228</v>
      </c>
    </row>
    <row r="17" spans="1:5" x14ac:dyDescent="0.3">
      <c r="A17" s="15" t="s">
        <v>17</v>
      </c>
      <c r="B17" s="16" t="s">
        <v>22</v>
      </c>
      <c r="C17" s="16" t="s">
        <v>18</v>
      </c>
      <c r="D17" s="16" t="str">
        <f t="array" ref="D17">IFERROR('Agg SMB DR Curt Load Summary'!$D17*(1+INDEX(diff,MATCH(1,(utility=$A17)*(season=$B17),0)))*(1-VLOOKUP($A17,SMB_adjust,2,0)),"-")</f>
        <v>-</v>
      </c>
      <c r="E17" s="23">
        <f t="array" ref="E17">IFERROR('Agg SMB DR Curt Load Summary'!$E17*(1+INDEX(diff,MATCH(1,(utility=$A17)*(season=$B17),0)))*(1-VLOOKUP($A17,SMB_adjust,3,0)),"-")</f>
        <v>672.95706902484415</v>
      </c>
    </row>
    <row r="18" spans="1:5" ht="15" thickBot="1" x14ac:dyDescent="0.35">
      <c r="A18" s="18" t="s">
        <v>17</v>
      </c>
      <c r="B18" s="19" t="s">
        <v>22</v>
      </c>
      <c r="C18" s="19" t="s">
        <v>20</v>
      </c>
      <c r="D18" s="24" t="str">
        <f t="array" ref="D18">IFERROR('Agg SMB DR Curt Load Summary'!$D18*(1+INDEX(diff,MATCH(1,(utility=$A18)*(season=$B18),0)))*(1-VLOOKUP($A18,SMB_adjust,2,0)),"-")</f>
        <v>-</v>
      </c>
      <c r="E18" s="25">
        <f t="array" ref="E18">IFERROR('Agg SMB DR Curt Load Summary'!$E18*(1+INDEX(diff,MATCH(1,(utility=$A18)*(season=$B18),0)))*(1-VLOOKUP($A18,SMB_adjust,3,0)),"-")</f>
        <v>1489.2193723382786</v>
      </c>
    </row>
    <row r="19" spans="1:5" x14ac:dyDescent="0.3">
      <c r="A19" s="7" t="s">
        <v>19</v>
      </c>
      <c r="B19" s="8" t="s">
        <v>13</v>
      </c>
      <c r="C19" s="8" t="s">
        <v>14</v>
      </c>
      <c r="D19" s="9">
        <f t="array" ref="D19">IFERROR('Agg SMB DR Curt Load Summary'!$D19*(1+INDEX(diff,MATCH(1,(utility=$A19)*(season=$B19),0)))*(1-VLOOKUP($A19,SMB_adjust,2,0)),"-")</f>
        <v>3342.5299328513797</v>
      </c>
      <c r="E19" s="10" t="str">
        <f t="array" ref="E19">IFERROR('Agg SMB DR Curt Load Summary'!$E19*(1+INDEX(diff,MATCH(1,(utility=$A19)*(season=$B19),0)))*(1-VLOOKUP($A19,SMB_adjust,3,0)),"-")</f>
        <v>-</v>
      </c>
    </row>
    <row r="20" spans="1:5" x14ac:dyDescent="0.3">
      <c r="A20" s="15" t="s">
        <v>19</v>
      </c>
      <c r="B20" s="16" t="s">
        <v>13</v>
      </c>
      <c r="C20" s="16" t="s">
        <v>16</v>
      </c>
      <c r="D20" s="13">
        <f t="array" ref="D20">IFERROR('Agg SMB DR Curt Load Summary'!$D20*(1+INDEX(diff,MATCH(1,(utility=$A20)*(season=$B20),0)))*(1-VLOOKUP($A20,SMB_adjust,2,0)),"-")</f>
        <v>2847.2067279387707</v>
      </c>
      <c r="E20" s="17" t="str">
        <f t="array" ref="E20">IFERROR('Agg SMB DR Curt Load Summary'!$E20*(1+INDEX(diff,MATCH(1,(utility=$A20)*(season=$B20),0)))*(1-VLOOKUP($A20,SMB_adjust,3,0)),"-")</f>
        <v>-</v>
      </c>
    </row>
    <row r="21" spans="1:5" x14ac:dyDescent="0.3">
      <c r="A21" s="15" t="s">
        <v>19</v>
      </c>
      <c r="B21" s="16" t="s">
        <v>13</v>
      </c>
      <c r="C21" s="16" t="s">
        <v>18</v>
      </c>
      <c r="D21" s="13">
        <f t="array" ref="D21">IFERROR('Agg SMB DR Curt Load Summary'!$D21*(1+INDEX(diff,MATCH(1,(utility=$A21)*(season=$B21),0)))*(1-VLOOKUP($A21,SMB_adjust,2,0)),"-")</f>
        <v>6110.659025831842</v>
      </c>
      <c r="E21" s="17" t="str">
        <f t="array" ref="E21">IFERROR('Agg SMB DR Curt Load Summary'!$E21*(1+INDEX(diff,MATCH(1,(utility=$A21)*(season=$B21),0)))*(1-VLOOKUP($A21,SMB_adjust,3,0)),"-")</f>
        <v>-</v>
      </c>
    </row>
    <row r="22" spans="1:5" ht="15" thickBot="1" x14ac:dyDescent="0.35">
      <c r="A22" s="18" t="s">
        <v>19</v>
      </c>
      <c r="B22" s="19" t="s">
        <v>13</v>
      </c>
      <c r="C22" s="19" t="s">
        <v>20</v>
      </c>
      <c r="D22" s="20">
        <f t="array" ref="D22">IFERROR('Agg SMB DR Curt Load Summary'!$D22*(1+INDEX(diff,MATCH(1,(utility=$A22)*(season=$B22),0)))*(1-VLOOKUP($A22,SMB_adjust,2,0)),"-")</f>
        <v>6112.7173807734898</v>
      </c>
      <c r="E22" s="21" t="str">
        <f t="array" ref="E22">IFERROR('Agg SMB DR Curt Load Summary'!$E22*(1+INDEX(diff,MATCH(1,(utility=$A22)*(season=$B22),0)))*(1-VLOOKUP($A22,SMB_adjust,3,0)),"-")</f>
        <v>-</v>
      </c>
    </row>
    <row r="23" spans="1:5" x14ac:dyDescent="0.3">
      <c r="A23" s="7" t="s">
        <v>19</v>
      </c>
      <c r="B23" s="8" t="s">
        <v>22</v>
      </c>
      <c r="C23" s="8" t="s">
        <v>14</v>
      </c>
      <c r="D23" s="8" t="str">
        <f t="array" ref="D23">IFERROR('Agg SMB DR Curt Load Summary'!$D23*(1+INDEX(diff,MATCH(1,(utility=$A23)*(season=$B23),0)))*(1-VLOOKUP($A23,SMB_adjust,2,0)),"-")</f>
        <v>-</v>
      </c>
      <c r="E23" s="22">
        <f t="array" ref="E23">IFERROR('Agg SMB DR Curt Load Summary'!$E23*(1+INDEX(diff,MATCH(1,(utility=$A23)*(season=$B23),0)))*(1-VLOOKUP($A23,SMB_adjust,3,0)),"-")</f>
        <v>5332.864899796833</v>
      </c>
    </row>
    <row r="24" spans="1:5" x14ac:dyDescent="0.3">
      <c r="A24" s="15" t="s">
        <v>19</v>
      </c>
      <c r="B24" s="16" t="s">
        <v>22</v>
      </c>
      <c r="C24" s="16" t="s">
        <v>16</v>
      </c>
      <c r="D24" s="16" t="str">
        <f t="array" ref="D24">IFERROR('Agg SMB DR Curt Load Summary'!$D24*(1+INDEX(diff,MATCH(1,(utility=$A24)*(season=$B24),0)))*(1-VLOOKUP($A24,SMB_adjust,2,0)),"-")</f>
        <v>-</v>
      </c>
      <c r="E24" s="23">
        <f t="array" ref="E24">IFERROR('Agg SMB DR Curt Load Summary'!$E24*(1+INDEX(diff,MATCH(1,(utility=$A24)*(season=$B24),0)))*(1-VLOOKUP($A24,SMB_adjust,3,0)),"-")</f>
        <v>2605.9302470490352</v>
      </c>
    </row>
    <row r="25" spans="1:5" x14ac:dyDescent="0.3">
      <c r="A25" s="15" t="s">
        <v>19</v>
      </c>
      <c r="B25" s="16" t="s">
        <v>22</v>
      </c>
      <c r="C25" s="16" t="s">
        <v>18</v>
      </c>
      <c r="D25" s="16" t="str">
        <f t="array" ref="D25">IFERROR('Agg SMB DR Curt Load Summary'!$D25*(1+INDEX(diff,MATCH(1,(utility=$A25)*(season=$B25),0)))*(1-VLOOKUP($A25,SMB_adjust,2,0)),"-")</f>
        <v>-</v>
      </c>
      <c r="E25" s="23">
        <f t="array" ref="E25">IFERROR('Agg SMB DR Curt Load Summary'!$E25*(1+INDEX(diff,MATCH(1,(utility=$A25)*(season=$B25),0)))*(1-VLOOKUP($A25,SMB_adjust,3,0)),"-")</f>
        <v>3427.3261505076571</v>
      </c>
    </row>
    <row r="26" spans="1:5" ht="15" thickBot="1" x14ac:dyDescent="0.35">
      <c r="A26" s="18" t="s">
        <v>19</v>
      </c>
      <c r="B26" s="19" t="s">
        <v>22</v>
      </c>
      <c r="C26" s="19" t="s">
        <v>20</v>
      </c>
      <c r="D26" s="24" t="str">
        <f t="array" ref="D26">IFERROR('Agg SMB DR Curt Load Summary'!$D26*(1+INDEX(diff,MATCH(1,(utility=$A26)*(season=$B26),0)))*(1-VLOOKUP($A26,SMB_adjust,2,0)),"-")</f>
        <v>-</v>
      </c>
      <c r="E26" s="25">
        <f t="array" ref="E26">IFERROR('Agg SMB DR Curt Load Summary'!$E26*(1+INDEX(diff,MATCH(1,(utility=$A26)*(season=$B26),0)))*(1-VLOOKUP($A26,SMB_adjust,3,0)),"-")</f>
        <v>4694.5879147322275</v>
      </c>
    </row>
    <row r="27" spans="1:5" x14ac:dyDescent="0.3">
      <c r="A27" s="7" t="s">
        <v>21</v>
      </c>
      <c r="B27" s="8" t="s">
        <v>13</v>
      </c>
      <c r="C27" s="8" t="s">
        <v>14</v>
      </c>
      <c r="D27" s="9">
        <f t="array" ref="D27">IFERROR('Agg SMB DR Curt Load Summary'!$D27*(1+INDEX(diff,MATCH(1,(utility=$A27)*(season=$B27),0)))*(1-VLOOKUP($A27,SMB_adjust,2,0)),"-")</f>
        <v>13947.732153503262</v>
      </c>
      <c r="E27" s="10" t="str">
        <f t="array" ref="E27">IFERROR('Agg SMB DR Curt Load Summary'!$E27*(1+INDEX(diff,MATCH(1,(utility=$A27)*(season=$B27),0)))*(1-VLOOKUP($A27,SMB_adjust,3,0)),"-")</f>
        <v>-</v>
      </c>
    </row>
    <row r="28" spans="1:5" x14ac:dyDescent="0.3">
      <c r="A28" s="15" t="s">
        <v>21</v>
      </c>
      <c r="B28" s="16" t="s">
        <v>13</v>
      </c>
      <c r="C28" s="16" t="s">
        <v>16</v>
      </c>
      <c r="D28" s="13">
        <f t="array" ref="D28">IFERROR('Agg SMB DR Curt Load Summary'!$D28*(1+INDEX(diff,MATCH(1,(utility=$A28)*(season=$B28),0)))*(1-VLOOKUP($A28,SMB_adjust,2,0)),"-")</f>
        <v>10065.479056479471</v>
      </c>
      <c r="E28" s="17" t="str">
        <f t="array" ref="E28">IFERROR('Agg SMB DR Curt Load Summary'!$E28*(1+INDEX(diff,MATCH(1,(utility=$A28)*(season=$B28),0)))*(1-VLOOKUP($A28,SMB_adjust,3,0)),"-")</f>
        <v>-</v>
      </c>
    </row>
    <row r="29" spans="1:5" x14ac:dyDescent="0.3">
      <c r="A29" s="15" t="s">
        <v>21</v>
      </c>
      <c r="B29" s="16" t="s">
        <v>13</v>
      </c>
      <c r="C29" s="16" t="s">
        <v>18</v>
      </c>
      <c r="D29" s="13">
        <f t="array" ref="D29">IFERROR('Agg SMB DR Curt Load Summary'!$D29*(1+INDEX(diff,MATCH(1,(utility=$A29)*(season=$B29),0)))*(1-VLOOKUP($A29,SMB_adjust,2,0)),"-")</f>
        <v>16845.092062248292</v>
      </c>
      <c r="E29" s="17" t="str">
        <f t="array" ref="E29">IFERROR('Agg SMB DR Curt Load Summary'!$E29*(1+INDEX(diff,MATCH(1,(utility=$A29)*(season=$B29),0)))*(1-VLOOKUP($A29,SMB_adjust,3,0)),"-")</f>
        <v>-</v>
      </c>
    </row>
    <row r="30" spans="1:5" ht="15" thickBot="1" x14ac:dyDescent="0.35">
      <c r="A30" s="18" t="s">
        <v>21</v>
      </c>
      <c r="B30" s="19" t="s">
        <v>13</v>
      </c>
      <c r="C30" s="19" t="s">
        <v>20</v>
      </c>
      <c r="D30" s="20">
        <f t="array" ref="D30">IFERROR('Agg SMB DR Curt Load Summary'!$D30*(1+INDEX(diff,MATCH(1,(utility=$A30)*(season=$B30),0)))*(1-VLOOKUP($A30,SMB_adjust,2,0)),"-")</f>
        <v>13991.899626861745</v>
      </c>
      <c r="E30" s="21" t="str">
        <f t="array" ref="E30">IFERROR('Agg SMB DR Curt Load Summary'!$E30*(1+INDEX(diff,MATCH(1,(utility=$A30)*(season=$B30),0)))*(1-VLOOKUP($A30,SMB_adjust,3,0)),"-")</f>
        <v>-</v>
      </c>
    </row>
    <row r="31" spans="1:5" x14ac:dyDescent="0.3">
      <c r="A31" s="7" t="s">
        <v>21</v>
      </c>
      <c r="B31" s="8" t="s">
        <v>22</v>
      </c>
      <c r="C31" s="8" t="s">
        <v>14</v>
      </c>
      <c r="D31" s="8" t="str">
        <f t="array" ref="D31">IFERROR('Agg SMB DR Curt Load Summary'!$D31*(1+INDEX(diff,MATCH(1,(utility=$A31)*(season=$B31),0)))*(1-VLOOKUP($A31,SMB_adjust,2,0)),"-")</f>
        <v>-</v>
      </c>
      <c r="E31" s="22">
        <f t="array" ref="E31">IFERROR('Agg SMB DR Curt Load Summary'!$E31*(1+INDEX(diff,MATCH(1,(utility=$A31)*(season=$B31),0)))*(1-VLOOKUP($A31,SMB_adjust,3,0)),"-")</f>
        <v>21677.109039146129</v>
      </c>
    </row>
    <row r="32" spans="1:5" x14ac:dyDescent="0.3">
      <c r="A32" s="15" t="s">
        <v>21</v>
      </c>
      <c r="B32" s="16" t="s">
        <v>22</v>
      </c>
      <c r="C32" s="16" t="s">
        <v>16</v>
      </c>
      <c r="D32" s="16" t="str">
        <f t="array" ref="D32">IFERROR('Agg SMB DR Curt Load Summary'!$D32*(1+INDEX(diff,MATCH(1,(utility=$A32)*(season=$B32),0)))*(1-VLOOKUP($A32,SMB_adjust,2,0)),"-")</f>
        <v>-</v>
      </c>
      <c r="E32" s="23">
        <f t="array" ref="E32">IFERROR('Agg SMB DR Curt Load Summary'!$E32*(1+INDEX(diff,MATCH(1,(utility=$A32)*(season=$B32),0)))*(1-VLOOKUP($A32,SMB_adjust,3,0)),"-")</f>
        <v>13887.636693022012</v>
      </c>
    </row>
    <row r="33" spans="1:5" x14ac:dyDescent="0.3">
      <c r="A33" s="15" t="s">
        <v>21</v>
      </c>
      <c r="B33" s="16" t="s">
        <v>22</v>
      </c>
      <c r="C33" s="16" t="s">
        <v>18</v>
      </c>
      <c r="D33" s="16" t="str">
        <f t="array" ref="D33">IFERROR('Agg SMB DR Curt Load Summary'!$D33*(1+INDEX(diff,MATCH(1,(utility=$A33)*(season=$B33),0)))*(1-VLOOKUP($A33,SMB_adjust,2,0)),"-")</f>
        <v>-</v>
      </c>
      <c r="E33" s="23">
        <f t="array" ref="E33">IFERROR('Agg SMB DR Curt Load Summary'!$E33*(1+INDEX(diff,MATCH(1,(utility=$A33)*(season=$B33),0)))*(1-VLOOKUP($A33,SMB_adjust,3,0)),"-")</f>
        <v>28710.724864215623</v>
      </c>
    </row>
    <row r="34" spans="1:5" ht="15" thickBot="1" x14ac:dyDescent="0.35">
      <c r="A34" s="18" t="s">
        <v>21</v>
      </c>
      <c r="B34" s="19" t="s">
        <v>22</v>
      </c>
      <c r="C34" s="19" t="s">
        <v>20</v>
      </c>
      <c r="D34" s="24" t="str">
        <f t="array" ref="D34">IFERROR('Agg SMB DR Curt Load Summary'!$D34*(1+INDEX(diff,MATCH(1,(utility=$A34)*(season=$B34),0)))*(1-VLOOKUP($A34,SMB_adjust,2,0)),"-")</f>
        <v>-</v>
      </c>
      <c r="E34" s="25">
        <f t="array" ref="E34">IFERROR('Agg SMB DR Curt Load Summary'!$E34*(1+INDEX(diff,MATCH(1,(utility=$A34)*(season=$B34),0)))*(1-VLOOKUP($A34,SMB_adjust,3,0)),"-")</f>
        <v>12576.76899834285</v>
      </c>
    </row>
    <row r="35" spans="1:5" x14ac:dyDescent="0.3">
      <c r="A35" s="7" t="s">
        <v>23</v>
      </c>
      <c r="B35" s="8" t="s">
        <v>13</v>
      </c>
      <c r="C35" s="8" t="s">
        <v>14</v>
      </c>
      <c r="D35" s="9">
        <f t="array" ref="D35">IFERROR('Agg SMB DR Curt Load Summary'!$D35*(1+INDEX(diff,MATCH(1,(utility=$A35)*(season=$B35),0)))*(1-VLOOKUP($A35,SMB_adjust,2,0)),"-")</f>
        <v>41597.103703093606</v>
      </c>
      <c r="E35" s="10" t="str">
        <f t="array" ref="E35">IFERROR('Agg SMB DR Curt Load Summary'!$E35*(1+INDEX(diff,MATCH(1,(utility=$A35)*(season=$B35),0)))*(1-VLOOKUP($A35,SMB_adjust,3,0)),"-")</f>
        <v>-</v>
      </c>
    </row>
    <row r="36" spans="1:5" x14ac:dyDescent="0.3">
      <c r="A36" s="15" t="s">
        <v>23</v>
      </c>
      <c r="B36" s="16" t="s">
        <v>13</v>
      </c>
      <c r="C36" s="16" t="s">
        <v>16</v>
      </c>
      <c r="D36" s="13">
        <f t="array" ref="D36">IFERROR('Agg SMB DR Curt Load Summary'!$D36*(1+INDEX(diff,MATCH(1,(utility=$A36)*(season=$B36),0)))*(1-VLOOKUP($A36,SMB_adjust,2,0)),"-")</f>
        <v>27732.773745202063</v>
      </c>
      <c r="E36" s="17" t="str">
        <f t="array" ref="E36">IFERROR('Agg SMB DR Curt Load Summary'!$E36*(1+INDEX(diff,MATCH(1,(utility=$A36)*(season=$B36),0)))*(1-VLOOKUP($A36,SMB_adjust,3,0)),"-")</f>
        <v>-</v>
      </c>
    </row>
    <row r="37" spans="1:5" x14ac:dyDescent="0.3">
      <c r="A37" s="15" t="s">
        <v>23</v>
      </c>
      <c r="B37" s="16" t="s">
        <v>13</v>
      </c>
      <c r="C37" s="16" t="s">
        <v>18</v>
      </c>
      <c r="D37" s="13">
        <f t="array" ref="D37">IFERROR('Agg SMB DR Curt Load Summary'!$D37*(1+INDEX(diff,MATCH(1,(utility=$A37)*(season=$B37),0)))*(1-VLOOKUP($A37,SMB_adjust,2,0)),"-")</f>
        <v>39946.710474994477</v>
      </c>
      <c r="E37" s="17" t="str">
        <f t="array" ref="E37">IFERROR('Agg SMB DR Curt Load Summary'!$E37*(1+INDEX(diff,MATCH(1,(utility=$A37)*(season=$B37),0)))*(1-VLOOKUP($A37,SMB_adjust,3,0)),"-")</f>
        <v>-</v>
      </c>
    </row>
    <row r="38" spans="1:5" ht="15" thickBot="1" x14ac:dyDescent="0.35">
      <c r="A38" s="18" t="s">
        <v>23</v>
      </c>
      <c r="B38" s="19" t="s">
        <v>13</v>
      </c>
      <c r="C38" s="19" t="s">
        <v>20</v>
      </c>
      <c r="D38" s="20">
        <f t="array" ref="D38">IFERROR('Agg SMB DR Curt Load Summary'!$D38*(1+INDEX(diff,MATCH(1,(utility=$A38)*(season=$B38),0)))*(1-VLOOKUP($A38,SMB_adjust,2,0)),"-")</f>
        <v>74208.416140401634</v>
      </c>
      <c r="E38" s="21" t="str">
        <f t="array" ref="E38">IFERROR('Agg SMB DR Curt Load Summary'!$E38*(1+INDEX(diff,MATCH(1,(utility=$A38)*(season=$B38),0)))*(1-VLOOKUP($A38,SMB_adjust,3,0)),"-")</f>
        <v>-</v>
      </c>
    </row>
    <row r="39" spans="1:5" x14ac:dyDescent="0.3">
      <c r="A39" s="7" t="s">
        <v>23</v>
      </c>
      <c r="B39" s="8" t="s">
        <v>22</v>
      </c>
      <c r="C39" s="8" t="s">
        <v>14</v>
      </c>
      <c r="D39" s="8" t="str">
        <f t="array" ref="D39">IFERROR('Agg SMB DR Curt Load Summary'!$D39*(1+INDEX(diff,MATCH(1,(utility=$A39)*(season=$B39),0)))*(1-VLOOKUP($A39,SMB_adjust,2,0)),"-")</f>
        <v>-</v>
      </c>
      <c r="E39" s="22">
        <f t="array" ref="E39">IFERROR('Agg SMB DR Curt Load Summary'!$E39*(1+INDEX(diff,MATCH(1,(utility=$A39)*(season=$B39),0)))*(1-VLOOKUP($A39,SMB_adjust,3,0)),"-")</f>
        <v>141551.62798336291</v>
      </c>
    </row>
    <row r="40" spans="1:5" x14ac:dyDescent="0.3">
      <c r="A40" s="15" t="s">
        <v>23</v>
      </c>
      <c r="B40" s="16" t="s">
        <v>22</v>
      </c>
      <c r="C40" s="16" t="s">
        <v>16</v>
      </c>
      <c r="D40" s="16" t="str">
        <f t="array" ref="D40">IFERROR('Agg SMB DR Curt Load Summary'!$D40*(1+INDEX(diff,MATCH(1,(utility=$A40)*(season=$B40),0)))*(1-VLOOKUP($A40,SMB_adjust,2,0)),"-")</f>
        <v>-</v>
      </c>
      <c r="E40" s="23">
        <f t="array" ref="E40">IFERROR('Agg SMB DR Curt Load Summary'!$E40*(1+INDEX(diff,MATCH(1,(utility=$A40)*(season=$B40),0)))*(1-VLOOKUP($A40,SMB_adjust,3,0)),"-")</f>
        <v>60982.289476231985</v>
      </c>
    </row>
    <row r="41" spans="1:5" x14ac:dyDescent="0.3">
      <c r="A41" s="15" t="s">
        <v>23</v>
      </c>
      <c r="B41" s="16" t="s">
        <v>22</v>
      </c>
      <c r="C41" s="16" t="s">
        <v>18</v>
      </c>
      <c r="D41" s="16" t="str">
        <f t="array" ref="D41">IFERROR('Agg SMB DR Curt Load Summary'!$D41*(1+INDEX(diff,MATCH(1,(utility=$A41)*(season=$B41),0)))*(1-VLOOKUP($A41,SMB_adjust,2,0)),"-")</f>
        <v>-</v>
      </c>
      <c r="E41" s="23">
        <f t="array" ref="E41">IFERROR('Agg SMB DR Curt Load Summary'!$E41*(1+INDEX(diff,MATCH(1,(utility=$A41)*(season=$B41),0)))*(1-VLOOKUP($A41,SMB_adjust,3,0)),"-")</f>
        <v>101424.62859535174</v>
      </c>
    </row>
    <row r="42" spans="1:5" ht="15" thickBot="1" x14ac:dyDescent="0.35">
      <c r="A42" s="18" t="s">
        <v>23</v>
      </c>
      <c r="B42" s="19" t="s">
        <v>22</v>
      </c>
      <c r="C42" s="19" t="s">
        <v>20</v>
      </c>
      <c r="D42" s="24" t="str">
        <f t="array" ref="D42">IFERROR('Agg SMB DR Curt Load Summary'!$D42*(1+INDEX(diff,MATCH(1,(utility=$A42)*(season=$B42),0)))*(1-VLOOKUP($A42,SMB_adjust,2,0)),"-")</f>
        <v>-</v>
      </c>
      <c r="E42" s="25">
        <f t="array" ref="E42">IFERROR('Agg SMB DR Curt Load Summary'!$E42*(1+INDEX(diff,MATCH(1,(utility=$A42)*(season=$B42),0)))*(1-VLOOKUP($A42,SMB_adjust,3,0)),"-")</f>
        <v>206205.85316595837</v>
      </c>
    </row>
    <row r="43" spans="1:5" x14ac:dyDescent="0.3">
      <c r="A43" s="7" t="s">
        <v>24</v>
      </c>
      <c r="B43" s="8" t="s">
        <v>13</v>
      </c>
      <c r="C43" s="8" t="s">
        <v>14</v>
      </c>
      <c r="D43" s="9">
        <f t="array" ref="D43">IFERROR('Agg SMB DR Curt Load Summary'!$D43*(1+INDEX(diff,MATCH(1,(utility=$A43)*(season=$B43),0)))*(1-VLOOKUP($A43,SMB_adjust,2,0)),"-")</f>
        <v>34848.552968607015</v>
      </c>
      <c r="E43" s="10" t="str">
        <f t="array" ref="E43">IFERROR('Agg SMB DR Curt Load Summary'!$E43*(1+INDEX(diff,MATCH(1,(utility=$A43)*(season=$B43),0)))*(1-VLOOKUP($A43,SMB_adjust,3,0)),"-")</f>
        <v>-</v>
      </c>
    </row>
    <row r="44" spans="1:5" x14ac:dyDescent="0.3">
      <c r="A44" s="15" t="s">
        <v>24</v>
      </c>
      <c r="B44" s="16" t="s">
        <v>13</v>
      </c>
      <c r="C44" s="16" t="s">
        <v>16</v>
      </c>
      <c r="D44" s="13">
        <f t="array" ref="D44">IFERROR('Agg SMB DR Curt Load Summary'!$D44*(1+INDEX(diff,MATCH(1,(utility=$A44)*(season=$B44),0)))*(1-VLOOKUP($A44,SMB_adjust,2,0)),"-")</f>
        <v>16253.332002275178</v>
      </c>
      <c r="E44" s="17" t="str">
        <f t="array" ref="E44">IFERROR('Agg SMB DR Curt Load Summary'!$E44*(1+INDEX(diff,MATCH(1,(utility=$A44)*(season=$B44),0)))*(1-VLOOKUP($A44,SMB_adjust,3,0)),"-")</f>
        <v>-</v>
      </c>
    </row>
    <row r="45" spans="1:5" x14ac:dyDescent="0.3">
      <c r="A45" s="15" t="s">
        <v>24</v>
      </c>
      <c r="B45" s="16" t="s">
        <v>13</v>
      </c>
      <c r="C45" s="16" t="s">
        <v>18</v>
      </c>
      <c r="D45" s="13">
        <f t="array" ref="D45">IFERROR('Agg SMB DR Curt Load Summary'!$D45*(1+INDEX(diff,MATCH(1,(utility=$A45)*(season=$B45),0)))*(1-VLOOKUP($A45,SMB_adjust,2,0)),"-")</f>
        <v>13562.728378443124</v>
      </c>
      <c r="E45" s="17" t="str">
        <f t="array" ref="E45">IFERROR('Agg SMB DR Curt Load Summary'!$E45*(1+INDEX(diff,MATCH(1,(utility=$A45)*(season=$B45),0)))*(1-VLOOKUP($A45,SMB_adjust,3,0)),"-")</f>
        <v>-</v>
      </c>
    </row>
    <row r="46" spans="1:5" ht="15" thickBot="1" x14ac:dyDescent="0.35">
      <c r="A46" s="18" t="s">
        <v>24</v>
      </c>
      <c r="B46" s="19" t="s">
        <v>13</v>
      </c>
      <c r="C46" s="19" t="s">
        <v>20</v>
      </c>
      <c r="D46" s="20">
        <f t="array" ref="D46">IFERROR('Agg SMB DR Curt Load Summary'!$D46*(1+INDEX(diff,MATCH(1,(utility=$A46)*(season=$B46),0)))*(1-VLOOKUP($A46,SMB_adjust,2,0)),"-")</f>
        <v>8309.4887183916526</v>
      </c>
      <c r="E46" s="21" t="str">
        <f t="array" ref="E46">IFERROR('Agg SMB DR Curt Load Summary'!$E46*(1+INDEX(diff,MATCH(1,(utility=$A46)*(season=$B46),0)))*(1-VLOOKUP($A46,SMB_adjust,3,0)),"-")</f>
        <v>-</v>
      </c>
    </row>
    <row r="47" spans="1:5" x14ac:dyDescent="0.3">
      <c r="A47" s="7" t="s">
        <v>24</v>
      </c>
      <c r="B47" s="8" t="s">
        <v>22</v>
      </c>
      <c r="C47" s="8" t="s">
        <v>14</v>
      </c>
      <c r="D47" s="8" t="str">
        <f t="array" ref="D47">IFERROR('Agg SMB DR Curt Load Summary'!$D47*(1+INDEX(diff,MATCH(1,(utility=$A47)*(season=$B47),0)))*(1-VLOOKUP($A47,SMB_adjust,2,0)),"-")</f>
        <v>-</v>
      </c>
      <c r="E47" s="22">
        <f t="array" ref="E47">IFERROR('Agg SMB DR Curt Load Summary'!$E47*(1+INDEX(diff,MATCH(1,(utility=$A47)*(season=$B47),0)))*(1-VLOOKUP($A47,SMB_adjust,3,0)),"-")</f>
        <v>63725.601024968368</v>
      </c>
    </row>
    <row r="48" spans="1:5" x14ac:dyDescent="0.3">
      <c r="A48" s="15" t="s">
        <v>24</v>
      </c>
      <c r="B48" s="16" t="s">
        <v>22</v>
      </c>
      <c r="C48" s="16" t="s">
        <v>16</v>
      </c>
      <c r="D48" s="16" t="str">
        <f t="array" ref="D48">IFERROR('Agg SMB DR Curt Load Summary'!$D48*(1+INDEX(diff,MATCH(1,(utility=$A48)*(season=$B48),0)))*(1-VLOOKUP($A48,SMB_adjust,2,0)),"-")</f>
        <v>-</v>
      </c>
      <c r="E48" s="23">
        <f t="array" ref="E48">IFERROR('Agg SMB DR Curt Load Summary'!$E48*(1+INDEX(diff,MATCH(1,(utility=$A48)*(season=$B48),0)))*(1-VLOOKUP($A48,SMB_adjust,3,0)),"-")</f>
        <v>17476.879836763561</v>
      </c>
    </row>
    <row r="49" spans="1:5" x14ac:dyDescent="0.3">
      <c r="A49" s="15" t="s">
        <v>24</v>
      </c>
      <c r="B49" s="16" t="s">
        <v>22</v>
      </c>
      <c r="C49" s="16" t="s">
        <v>18</v>
      </c>
      <c r="D49" s="16" t="str">
        <f t="array" ref="D49">IFERROR('Agg SMB DR Curt Load Summary'!$D49*(1+INDEX(diff,MATCH(1,(utility=$A49)*(season=$B49),0)))*(1-VLOOKUP($A49,SMB_adjust,2,0)),"-")</f>
        <v>-</v>
      </c>
      <c r="E49" s="23">
        <f t="array" ref="E49">IFERROR('Agg SMB DR Curt Load Summary'!$E49*(1+INDEX(diff,MATCH(1,(utility=$A49)*(season=$B49),0)))*(1-VLOOKUP($A49,SMB_adjust,3,0)),"-")</f>
        <v>10712.486629614881</v>
      </c>
    </row>
    <row r="50" spans="1:5" ht="15" thickBot="1" x14ac:dyDescent="0.35">
      <c r="A50" s="18" t="s">
        <v>24</v>
      </c>
      <c r="B50" s="19" t="s">
        <v>22</v>
      </c>
      <c r="C50" s="19" t="s">
        <v>20</v>
      </c>
      <c r="D50" s="24" t="str">
        <f t="array" ref="D50">IFERROR('Agg SMB DR Curt Load Summary'!$D50*(1+INDEX(diff,MATCH(1,(utility=$A50)*(season=$B50),0)))*(1-VLOOKUP($A50,SMB_adjust,2,0)),"-")</f>
        <v>-</v>
      </c>
      <c r="E50" s="25">
        <f t="array" ref="E50">IFERROR('Agg SMB DR Curt Load Summary'!$E50*(1+INDEX(diff,MATCH(1,(utility=$A50)*(season=$B50),0)))*(1-VLOOKUP($A50,SMB_adjust,3,0)),"-")</f>
        <v>11666.678824057173</v>
      </c>
    </row>
    <row r="51" spans="1:5" x14ac:dyDescent="0.3">
      <c r="A51" s="7" t="s">
        <v>25</v>
      </c>
      <c r="B51" s="8" t="s">
        <v>13</v>
      </c>
      <c r="C51" s="8" t="s">
        <v>14</v>
      </c>
      <c r="D51" s="9">
        <f t="array" ref="D51">IFERROR('Agg SMB DR Curt Load Summary'!$D51*(1+INDEX(diff,MATCH(1,(utility=$A51)*(season=$B51),0)))*(1-VLOOKUP($A51,SMB_adjust,2,0)),"-")</f>
        <v>2222.9539107742871</v>
      </c>
      <c r="E51" s="10" t="str">
        <f t="array" ref="E51">IFERROR('Agg SMB DR Curt Load Summary'!$E51*(1+INDEX(diff,MATCH(1,(utility=$A51)*(season=$B51),0)))*(1-VLOOKUP($A51,SMB_adjust,3,0)),"-")</f>
        <v>-</v>
      </c>
    </row>
    <row r="52" spans="1:5" x14ac:dyDescent="0.3">
      <c r="A52" s="15" t="s">
        <v>25</v>
      </c>
      <c r="B52" s="16" t="s">
        <v>13</v>
      </c>
      <c r="C52" s="16" t="s">
        <v>16</v>
      </c>
      <c r="D52" s="13">
        <f t="array" ref="D52">IFERROR('Agg SMB DR Curt Load Summary'!$D52*(1+INDEX(diff,MATCH(1,(utility=$A52)*(season=$B52),0)))*(1-VLOOKUP($A52,SMB_adjust,2,0)),"-")</f>
        <v>1202.8778307250352</v>
      </c>
      <c r="E52" s="17" t="str">
        <f t="array" ref="E52">IFERROR('Agg SMB DR Curt Load Summary'!$E52*(1+INDEX(diff,MATCH(1,(utility=$A52)*(season=$B52),0)))*(1-VLOOKUP($A52,SMB_adjust,3,0)),"-")</f>
        <v>-</v>
      </c>
    </row>
    <row r="53" spans="1:5" x14ac:dyDescent="0.3">
      <c r="A53" s="15" t="s">
        <v>25</v>
      </c>
      <c r="B53" s="16" t="s">
        <v>13</v>
      </c>
      <c r="C53" s="16" t="s">
        <v>18</v>
      </c>
      <c r="D53" s="13">
        <f t="array" ref="D53">IFERROR('Agg SMB DR Curt Load Summary'!$D53*(1+INDEX(diff,MATCH(1,(utility=$A53)*(season=$B53),0)))*(1-VLOOKUP($A53,SMB_adjust,2,0)),"-")</f>
        <v>1035.7805535716607</v>
      </c>
      <c r="E53" s="17" t="str">
        <f t="array" ref="E53">IFERROR('Agg SMB DR Curt Load Summary'!$E53*(1+INDEX(diff,MATCH(1,(utility=$A53)*(season=$B53),0)))*(1-VLOOKUP($A53,SMB_adjust,3,0)),"-")</f>
        <v>-</v>
      </c>
    </row>
    <row r="54" spans="1:5" ht="15" thickBot="1" x14ac:dyDescent="0.35">
      <c r="A54" s="18" t="s">
        <v>25</v>
      </c>
      <c r="B54" s="19" t="s">
        <v>13</v>
      </c>
      <c r="C54" s="19" t="s">
        <v>20</v>
      </c>
      <c r="D54" s="20">
        <f t="array" ref="D54">IFERROR('Agg SMB DR Curt Load Summary'!$D54*(1+INDEX(diff,MATCH(1,(utility=$A54)*(season=$B54),0)))*(1-VLOOKUP($A54,SMB_adjust,2,0)),"-")</f>
        <v>225.74118843278143</v>
      </c>
      <c r="E54" s="21" t="str">
        <f t="array" ref="E54">IFERROR('Agg SMB DR Curt Load Summary'!$E54*(1+INDEX(diff,MATCH(1,(utility=$A54)*(season=$B54),0)))*(1-VLOOKUP($A54,SMB_adjust,3,0)),"-")</f>
        <v>-</v>
      </c>
    </row>
    <row r="55" spans="1:5" x14ac:dyDescent="0.3">
      <c r="A55" s="7" t="s">
        <v>25</v>
      </c>
      <c r="B55" s="8" t="s">
        <v>22</v>
      </c>
      <c r="C55" s="8" t="s">
        <v>14</v>
      </c>
      <c r="D55" s="8" t="str">
        <f t="array" ref="D55">IFERROR('Agg SMB DR Curt Load Summary'!$D55*(1+INDEX(diff,MATCH(1,(utility=$A55)*(season=$B55),0)))*(1-VLOOKUP($A55,SMB_adjust,2,0)),"-")</f>
        <v>-</v>
      </c>
      <c r="E55" s="22">
        <f t="array" ref="E55">IFERROR('Agg SMB DR Curt Load Summary'!$E55*(1+INDEX(diff,MATCH(1,(utility=$A55)*(season=$B55),0)))*(1-VLOOKUP($A55,SMB_adjust,3,0)),"-")</f>
        <v>9492.1876469030485</v>
      </c>
    </row>
    <row r="56" spans="1:5" x14ac:dyDescent="0.3">
      <c r="A56" s="15" t="s">
        <v>25</v>
      </c>
      <c r="B56" s="16" t="s">
        <v>22</v>
      </c>
      <c r="C56" s="16" t="s">
        <v>16</v>
      </c>
      <c r="D56" s="16" t="str">
        <f t="array" ref="D56">IFERROR('Agg SMB DR Curt Load Summary'!$D56*(1+INDEX(diff,MATCH(1,(utility=$A56)*(season=$B56),0)))*(1-VLOOKUP($A56,SMB_adjust,2,0)),"-")</f>
        <v>-</v>
      </c>
      <c r="E56" s="23">
        <f t="array" ref="E56">IFERROR('Agg SMB DR Curt Load Summary'!$E56*(1+INDEX(diff,MATCH(1,(utility=$A56)*(season=$B56),0)))*(1-VLOOKUP($A56,SMB_adjust,3,0)),"-")</f>
        <v>4085.3205824290108</v>
      </c>
    </row>
    <row r="57" spans="1:5" x14ac:dyDescent="0.3">
      <c r="A57" s="15" t="s">
        <v>25</v>
      </c>
      <c r="B57" s="16" t="s">
        <v>22</v>
      </c>
      <c r="C57" s="16" t="s">
        <v>18</v>
      </c>
      <c r="D57" s="16" t="str">
        <f t="array" ref="D57">IFERROR('Agg SMB DR Curt Load Summary'!$D57*(1+INDEX(diff,MATCH(1,(utility=$A57)*(season=$B57),0)))*(1-VLOOKUP($A57,SMB_adjust,2,0)),"-")</f>
        <v>-</v>
      </c>
      <c r="E57" s="23">
        <f t="array" ref="E57">IFERROR('Agg SMB DR Curt Load Summary'!$E57*(1+INDEX(diff,MATCH(1,(utility=$A57)*(season=$B57),0)))*(1-VLOOKUP($A57,SMB_adjust,3,0)),"-")</f>
        <v>3147.3711145828229</v>
      </c>
    </row>
    <row r="58" spans="1:5" ht="15" thickBot="1" x14ac:dyDescent="0.35">
      <c r="A58" s="18" t="s">
        <v>25</v>
      </c>
      <c r="B58" s="19" t="s">
        <v>22</v>
      </c>
      <c r="C58" s="19" t="s">
        <v>20</v>
      </c>
      <c r="D58" s="24" t="str">
        <f t="array" ref="D58">IFERROR('Agg SMB DR Curt Load Summary'!$D58*(1+INDEX(diff,MATCH(1,(utility=$A58)*(season=$B58),0)))*(1-VLOOKUP($A58,SMB_adjust,2,0)),"-")</f>
        <v>-</v>
      </c>
      <c r="E58" s="25">
        <f t="array" ref="E58">IFERROR('Agg SMB DR Curt Load Summary'!$E58*(1+INDEX(diff,MATCH(1,(utility=$A58)*(season=$B58),0)))*(1-VLOOKUP($A58,SMB_adjust,3,0)),"-")</f>
        <v>1383.201609194261</v>
      </c>
    </row>
  </sheetData>
  <mergeCells count="3">
    <mergeCell ref="A1:E1"/>
    <mergeCell ref="N1:O1"/>
    <mergeCell ref="P1:Q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8"/>
  <sheetViews>
    <sheetView workbookViewId="0">
      <selection activeCell="D4" sqref="D4"/>
    </sheetView>
  </sheetViews>
  <sheetFormatPr defaultRowHeight="14.4" x14ac:dyDescent="0.3"/>
  <cols>
    <col min="1" max="3" width="18.6640625" style="1" customWidth="1"/>
    <col min="4" max="4" width="24.77734375" style="1" customWidth="1"/>
    <col min="5" max="5" width="11.88671875" style="1" customWidth="1"/>
    <col min="6" max="10" width="8.88671875" style="1"/>
    <col min="11" max="11" width="13.33203125" style="1" customWidth="1"/>
    <col min="12" max="12" width="21.33203125" style="1" customWidth="1"/>
    <col min="13" max="13" width="21.44140625" style="1" customWidth="1"/>
    <col min="14" max="16384" width="8.88671875" style="1"/>
  </cols>
  <sheetData>
    <row r="1" spans="1:13" x14ac:dyDescent="0.3">
      <c r="A1" s="47" t="s">
        <v>39</v>
      </c>
      <c r="B1" s="47"/>
      <c r="C1" s="47"/>
      <c r="D1" s="47"/>
      <c r="F1" s="29" t="s">
        <v>40</v>
      </c>
      <c r="L1" s="43" t="s">
        <v>47</v>
      </c>
      <c r="M1" s="44" t="s">
        <v>48</v>
      </c>
    </row>
    <row r="2" spans="1:13" ht="15" thickBot="1" x14ac:dyDescent="0.35">
      <c r="A2" s="26" t="s">
        <v>3</v>
      </c>
      <c r="B2" s="6" t="s">
        <v>4</v>
      </c>
      <c r="C2" s="6" t="s">
        <v>5</v>
      </c>
      <c r="D2" s="6" t="s">
        <v>38</v>
      </c>
      <c r="G2" s="4" t="s">
        <v>4</v>
      </c>
      <c r="H2" s="4" t="s">
        <v>41</v>
      </c>
      <c r="J2" s="34" t="s">
        <v>3</v>
      </c>
      <c r="K2" s="4" t="s">
        <v>4</v>
      </c>
      <c r="L2" s="4" t="s">
        <v>46</v>
      </c>
      <c r="M2" s="35" t="s">
        <v>46</v>
      </c>
    </row>
    <row r="3" spans="1:13" x14ac:dyDescent="0.3">
      <c r="A3" s="11" t="s">
        <v>12</v>
      </c>
      <c r="B3" s="16" t="s">
        <v>13</v>
      </c>
      <c r="C3" s="16" t="s">
        <v>33</v>
      </c>
      <c r="D3" s="13">
        <f t="array" ref="D3">IFERROR('Agg LCI DR Curt Load Summary'!$D3*(1+INDEX(diff,MATCH(1,(utility=$A3)*(season=$B3),0)))*(1-VLOOKUP($A3,LCI_adjust,IF($B3="Winter",2,3),0)),"-")</f>
        <v>8926.8909875479949</v>
      </c>
      <c r="F3" s="7" t="s">
        <v>12</v>
      </c>
      <c r="G3" s="30" t="s">
        <v>22</v>
      </c>
      <c r="H3" s="31">
        <v>7.238508867173362E-3</v>
      </c>
      <c r="J3" s="7" t="s">
        <v>12</v>
      </c>
      <c r="K3" s="36" t="s">
        <v>13</v>
      </c>
      <c r="L3" s="45">
        <f>SUMIFS($D$3:$D$58,$A$3:$A$58,$J3,$B$3:$B$58,$K3)/10^3</f>
        <v>457.77916239950247</v>
      </c>
      <c r="M3" s="22">
        <v>606.58613228588172</v>
      </c>
    </row>
    <row r="4" spans="1:13" ht="15" thickBot="1" x14ac:dyDescent="0.35">
      <c r="A4" s="11" t="s">
        <v>12</v>
      </c>
      <c r="B4" s="16" t="s">
        <v>13</v>
      </c>
      <c r="C4" s="16" t="s">
        <v>34</v>
      </c>
      <c r="D4" s="13">
        <f t="array" ref="D4">IFERROR('Agg LCI DR Curt Load Summary'!$D4*(1+INDEX(diff,MATCH(1,(utility=$A4)*(season=$B4),0)))*(1-VLOOKUP($A4,LCI_adjust,IF($B4="Winter",2,3),0)),"-")</f>
        <v>309482.2057757313</v>
      </c>
      <c r="F4" s="18" t="s">
        <v>12</v>
      </c>
      <c r="G4" s="32" t="s">
        <v>13</v>
      </c>
      <c r="H4" s="33">
        <v>0.10321615557217652</v>
      </c>
      <c r="J4" s="15" t="s">
        <v>12</v>
      </c>
      <c r="K4" s="39" t="s">
        <v>22</v>
      </c>
      <c r="L4" s="46">
        <f t="shared" ref="L4:L16" si="0">SUMIFS($D$3:$D$58,$A$3:$A$58,$J4,$B$3:$B$58,$K4)/10^3</f>
        <v>477.20620212698998</v>
      </c>
      <c r="M4" s="23">
        <v>742.85552334419117</v>
      </c>
    </row>
    <row r="5" spans="1:13" x14ac:dyDescent="0.3">
      <c r="A5" s="11" t="s">
        <v>12</v>
      </c>
      <c r="B5" s="16" t="s">
        <v>13</v>
      </c>
      <c r="C5" s="16" t="s">
        <v>35</v>
      </c>
      <c r="D5" s="13">
        <f t="array" ref="D5">IFERROR('Agg LCI DR Curt Load Summary'!$D5*(1+INDEX(diff,MATCH(1,(utility=$A5)*(season=$B5),0)))*(1-VLOOKUP($A5,LCI_adjust,IF($B5="Winter",2,3),0)),"-")</f>
        <v>1053.2099514314693</v>
      </c>
      <c r="F5" s="7" t="s">
        <v>17</v>
      </c>
      <c r="G5" s="30" t="s">
        <v>22</v>
      </c>
      <c r="H5" s="31">
        <v>-9.3333333333333338E-2</v>
      </c>
      <c r="J5" s="7" t="s">
        <v>17</v>
      </c>
      <c r="K5" s="36" t="s">
        <v>13</v>
      </c>
      <c r="L5" s="45">
        <f t="shared" si="0"/>
        <v>25.127826754009511</v>
      </c>
      <c r="M5" s="22">
        <v>31.794986666666667</v>
      </c>
    </row>
    <row r="6" spans="1:13" ht="15" thickBot="1" x14ac:dyDescent="0.35">
      <c r="A6" s="11" t="s">
        <v>12</v>
      </c>
      <c r="B6" s="16" t="s">
        <v>13</v>
      </c>
      <c r="C6" s="16" t="s">
        <v>36</v>
      </c>
      <c r="D6" s="13">
        <f t="array" ref="D6">IFERROR('Agg LCI DR Curt Load Summary'!$D6*(1+INDEX(diff,MATCH(1,(utility=$A6)*(season=$B6),0)))*(1-VLOOKUP($A6,LCI_adjust,IF($B6="Winter",2,3),0)),"-")</f>
        <v>138316.85568479166</v>
      </c>
      <c r="F6" s="18" t="s">
        <v>17</v>
      </c>
      <c r="G6" s="32" t="s">
        <v>13</v>
      </c>
      <c r="H6" s="33">
        <v>-9.3333333333333338E-2</v>
      </c>
      <c r="J6" s="15" t="s">
        <v>17</v>
      </c>
      <c r="K6" s="39" t="s">
        <v>22</v>
      </c>
      <c r="L6" s="46">
        <f t="shared" si="0"/>
        <v>24.023803757053855</v>
      </c>
      <c r="M6" s="23">
        <v>35.754400000000004</v>
      </c>
    </row>
    <row r="7" spans="1:13" x14ac:dyDescent="0.3">
      <c r="A7" s="11" t="s">
        <v>12</v>
      </c>
      <c r="B7" s="16" t="s">
        <v>22</v>
      </c>
      <c r="C7" s="16" t="s">
        <v>33</v>
      </c>
      <c r="D7" s="13">
        <f t="array" ref="D7">IFERROR('Agg LCI DR Curt Load Summary'!$D7*(1+INDEX(diff,MATCH(1,(utility=$A7)*(season=$B7),0)))*(1-VLOOKUP($A7,LCI_adjust,IF($B7="Winter",2,3),0)),"-")</f>
        <v>7788.6093042404555</v>
      </c>
      <c r="F7" s="7" t="s">
        <v>19</v>
      </c>
      <c r="G7" s="30" t="s">
        <v>22</v>
      </c>
      <c r="H7" s="31">
        <v>-7.4074074074074077E-3</v>
      </c>
      <c r="J7" s="7" t="s">
        <v>19</v>
      </c>
      <c r="K7" s="36" t="s">
        <v>13</v>
      </c>
      <c r="L7" s="45">
        <f t="shared" si="0"/>
        <v>304.15310227137991</v>
      </c>
      <c r="M7" s="22">
        <v>396.15520606060608</v>
      </c>
    </row>
    <row r="8" spans="1:13" ht="15" thickBot="1" x14ac:dyDescent="0.35">
      <c r="A8" s="11" t="s">
        <v>12</v>
      </c>
      <c r="B8" s="16" t="s">
        <v>22</v>
      </c>
      <c r="C8" s="16" t="s">
        <v>34</v>
      </c>
      <c r="D8" s="13">
        <f t="array" ref="D8">IFERROR('Agg LCI DR Curt Load Summary'!$D8*(1+INDEX(diff,MATCH(1,(utility=$A8)*(season=$B8),0)))*(1-VLOOKUP($A8,LCI_adjust,IF($B8="Winter",2,3),0)),"-")</f>
        <v>316611.30141893809</v>
      </c>
      <c r="F8" s="18" t="s">
        <v>19</v>
      </c>
      <c r="G8" s="32" t="s">
        <v>13</v>
      </c>
      <c r="H8" s="33">
        <v>8.4848484848484854E-2</v>
      </c>
      <c r="J8" s="15" t="s">
        <v>19</v>
      </c>
      <c r="K8" s="39" t="s">
        <v>22</v>
      </c>
      <c r="L8" s="46">
        <f t="shared" si="0"/>
        <v>320.96671744551287</v>
      </c>
      <c r="M8" s="23">
        <v>496.31317037037036</v>
      </c>
    </row>
    <row r="9" spans="1:13" x14ac:dyDescent="0.3">
      <c r="A9" s="11" t="s">
        <v>12</v>
      </c>
      <c r="B9" s="16" t="s">
        <v>22</v>
      </c>
      <c r="C9" s="16" t="s">
        <v>35</v>
      </c>
      <c r="D9" s="13">
        <f t="array" ref="D9">IFERROR('Agg LCI DR Curt Load Summary'!$D9*(1+INDEX(diff,MATCH(1,(utility=$A9)*(season=$B9),0)))*(1-VLOOKUP($A9,LCI_adjust,IF($B9="Winter",2,3),0)),"-")</f>
        <v>1321.5638683009813</v>
      </c>
      <c r="F9" s="7" t="s">
        <v>21</v>
      </c>
      <c r="G9" s="30" t="s">
        <v>22</v>
      </c>
      <c r="H9" s="31">
        <v>1.8850783556665911E-2</v>
      </c>
      <c r="J9" s="7" t="s">
        <v>21</v>
      </c>
      <c r="K9" s="36" t="s">
        <v>13</v>
      </c>
      <c r="L9" s="45">
        <f t="shared" si="0"/>
        <v>1131.6474571685237</v>
      </c>
      <c r="M9" s="22">
        <v>1307.7730583850932</v>
      </c>
    </row>
    <row r="10" spans="1:13" ht="15" thickBot="1" x14ac:dyDescent="0.35">
      <c r="A10" s="11" t="s">
        <v>12</v>
      </c>
      <c r="B10" s="16" t="s">
        <v>22</v>
      </c>
      <c r="C10" s="16" t="s">
        <v>36</v>
      </c>
      <c r="D10" s="13">
        <f t="array" ref="D10">IFERROR('Agg LCI DR Curt Load Summary'!$D10*(1+INDEX(diff,MATCH(1,(utility=$A10)*(season=$B10),0)))*(1-VLOOKUP($A10,LCI_adjust,IF($B10="Winter",2,3),0)),"-")</f>
        <v>151484.72753551044</v>
      </c>
      <c r="F10" s="18" t="s">
        <v>21</v>
      </c>
      <c r="G10" s="32" t="s">
        <v>13</v>
      </c>
      <c r="H10" s="33">
        <v>0.24472049689440994</v>
      </c>
      <c r="J10" s="15" t="s">
        <v>21</v>
      </c>
      <c r="K10" s="39" t="s">
        <v>22</v>
      </c>
      <c r="L10" s="46">
        <f t="shared" si="0"/>
        <v>1115.7186382489376</v>
      </c>
      <c r="M10" s="23">
        <v>1461.3142452873039</v>
      </c>
    </row>
    <row r="11" spans="1:13" x14ac:dyDescent="0.3">
      <c r="A11" s="11" t="s">
        <v>17</v>
      </c>
      <c r="B11" s="16" t="s">
        <v>13</v>
      </c>
      <c r="C11" s="16" t="s">
        <v>33</v>
      </c>
      <c r="D11" s="13">
        <f t="array" ref="D11">IFERROR('Agg LCI DR Curt Load Summary'!$D11*(1+INDEX(diff,MATCH(1,(utility=$A11)*(season=$B11),0)))*(1-VLOOKUP($A11,LCI_adjust,IF($B11="Winter",2,3),0)),"-")</f>
        <v>1492.011736566712</v>
      </c>
      <c r="F11" s="7" t="s">
        <v>23</v>
      </c>
      <c r="G11" s="30" t="s">
        <v>22</v>
      </c>
      <c r="H11" s="31">
        <v>3.1310252326263728E-2</v>
      </c>
      <c r="J11" s="7" t="s">
        <v>23</v>
      </c>
      <c r="K11" s="36" t="s">
        <v>13</v>
      </c>
      <c r="L11" s="45">
        <f t="shared" si="0"/>
        <v>3916.195137548264</v>
      </c>
      <c r="M11" s="22">
        <v>5126.6524536922261</v>
      </c>
    </row>
    <row r="12" spans="1:13" ht="15" thickBot="1" x14ac:dyDescent="0.35">
      <c r="A12" s="11" t="s">
        <v>17</v>
      </c>
      <c r="B12" s="16" t="s">
        <v>13</v>
      </c>
      <c r="C12" s="16" t="s">
        <v>34</v>
      </c>
      <c r="D12" s="13">
        <f t="array" ref="D12">IFERROR('Agg LCI DR Curt Load Summary'!$D12*(1+INDEX(diff,MATCH(1,(utility=$A12)*(season=$B12),0)))*(1-VLOOKUP($A12,LCI_adjust,IF($B12="Winter",2,3),0)),"-")</f>
        <v>9686.3536658867979</v>
      </c>
      <c r="F12" s="18" t="s">
        <v>23</v>
      </c>
      <c r="G12" s="32" t="s">
        <v>13</v>
      </c>
      <c r="H12" s="33">
        <v>0.23829762115577593</v>
      </c>
      <c r="J12" s="15" t="s">
        <v>23</v>
      </c>
      <c r="K12" s="39" t="s">
        <v>22</v>
      </c>
      <c r="L12" s="46">
        <f t="shared" si="0"/>
        <v>4919.01410948994</v>
      </c>
      <c r="M12" s="23">
        <v>6889.9857842233205</v>
      </c>
    </row>
    <row r="13" spans="1:13" x14ac:dyDescent="0.3">
      <c r="A13" s="11" t="s">
        <v>17</v>
      </c>
      <c r="B13" s="16" t="s">
        <v>13</v>
      </c>
      <c r="C13" s="16" t="s">
        <v>35</v>
      </c>
      <c r="D13" s="13">
        <f t="array" ref="D13">IFERROR('Agg LCI DR Curt Load Summary'!$D13*(1+INDEX(diff,MATCH(1,(utility=$A13)*(season=$B13),0)))*(1-VLOOKUP($A13,LCI_adjust,IF($B13="Winter",2,3),0)),"-")</f>
        <v>4045.938234924507</v>
      </c>
      <c r="F13" s="7" t="s">
        <v>24</v>
      </c>
      <c r="G13" s="30" t="s">
        <v>22</v>
      </c>
      <c r="H13" s="31">
        <v>5.9095629189087132E-2</v>
      </c>
      <c r="J13" s="7" t="s">
        <v>24</v>
      </c>
      <c r="K13" s="36" t="s">
        <v>13</v>
      </c>
      <c r="L13" s="45">
        <f t="shared" si="0"/>
        <v>1716.9063981281279</v>
      </c>
      <c r="M13" s="22">
        <v>1950.2171714359204</v>
      </c>
    </row>
    <row r="14" spans="1:13" ht="15" thickBot="1" x14ac:dyDescent="0.35">
      <c r="A14" s="11" t="s">
        <v>17</v>
      </c>
      <c r="B14" s="16" t="s">
        <v>13</v>
      </c>
      <c r="C14" s="16" t="s">
        <v>36</v>
      </c>
      <c r="D14" s="13">
        <f t="array" ref="D14">IFERROR('Agg LCI DR Curt Load Summary'!$D14*(1+INDEX(diff,MATCH(1,(utility=$A14)*(season=$B14),0)))*(1-VLOOKUP($A14,LCI_adjust,IF($B14="Winter",2,3),0)),"-")</f>
        <v>9903.5231166314952</v>
      </c>
      <c r="F14" s="18" t="s">
        <v>24</v>
      </c>
      <c r="G14" s="32" t="s">
        <v>13</v>
      </c>
      <c r="H14" s="33">
        <v>0.24002893159743749</v>
      </c>
      <c r="J14" s="15" t="s">
        <v>24</v>
      </c>
      <c r="K14" s="39" t="s">
        <v>22</v>
      </c>
      <c r="L14" s="46">
        <f t="shared" si="0"/>
        <v>1755.6614520600237</v>
      </c>
      <c r="M14" s="23">
        <v>2266.2028514607982</v>
      </c>
    </row>
    <row r="15" spans="1:13" x14ac:dyDescent="0.3">
      <c r="A15" s="11" t="s">
        <v>17</v>
      </c>
      <c r="B15" s="16" t="s">
        <v>22</v>
      </c>
      <c r="C15" s="16" t="s">
        <v>33</v>
      </c>
      <c r="D15" s="13">
        <f t="array" ref="D15">IFERROR('Agg LCI DR Curt Load Summary'!$D15*(1+INDEX(diff,MATCH(1,(utility=$A15)*(season=$B15),0)))*(1-VLOOKUP($A15,LCI_adjust,IF($B15="Winter",2,3),0)),"-")</f>
        <v>1491.6773261571091</v>
      </c>
      <c r="F15" s="7" t="s">
        <v>25</v>
      </c>
      <c r="G15" s="30" t="s">
        <v>22</v>
      </c>
      <c r="H15" s="31">
        <v>8.0482897384305842E-3</v>
      </c>
      <c r="J15" s="7" t="s">
        <v>25</v>
      </c>
      <c r="K15" s="36" t="s">
        <v>13</v>
      </c>
      <c r="L15" s="45">
        <f t="shared" si="0"/>
        <v>426.87938612738134</v>
      </c>
      <c r="M15" s="22">
        <v>510.42253504442249</v>
      </c>
    </row>
    <row r="16" spans="1:13" ht="15" thickBot="1" x14ac:dyDescent="0.35">
      <c r="A16" s="11" t="s">
        <v>17</v>
      </c>
      <c r="B16" s="16" t="s">
        <v>22</v>
      </c>
      <c r="C16" s="16" t="s">
        <v>34</v>
      </c>
      <c r="D16" s="13">
        <f t="array" ref="D16">IFERROR('Agg LCI DR Curt Load Summary'!$D16*(1+INDEX(diff,MATCH(1,(utility=$A16)*(season=$B16),0)))*(1-VLOOKUP($A16,LCI_adjust,IF($B16="Winter",2,3),0)),"-")</f>
        <v>8431.6498672376638</v>
      </c>
      <c r="F16" s="18" t="s">
        <v>25</v>
      </c>
      <c r="G16" s="32" t="s">
        <v>13</v>
      </c>
      <c r="H16" s="33">
        <v>-8.5883514313919052E-2</v>
      </c>
      <c r="J16" s="15" t="s">
        <v>25</v>
      </c>
      <c r="K16" s="39" t="s">
        <v>22</v>
      </c>
      <c r="L16" s="46">
        <f t="shared" si="0"/>
        <v>476.3095524742368</v>
      </c>
      <c r="M16" s="23">
        <v>632.79122535211263</v>
      </c>
    </row>
    <row r="17" spans="1:4" x14ac:dyDescent="0.3">
      <c r="A17" s="11" t="s">
        <v>17</v>
      </c>
      <c r="B17" s="16" t="s">
        <v>22</v>
      </c>
      <c r="C17" s="16" t="s">
        <v>35</v>
      </c>
      <c r="D17" s="13">
        <f t="array" ref="D17">IFERROR('Agg LCI DR Curt Load Summary'!$D17*(1+INDEX(diff,MATCH(1,(utility=$A17)*(season=$B17),0)))*(1-VLOOKUP($A17,LCI_adjust,IF($B17="Winter",2,3),0)),"-")</f>
        <v>4853.8377785357761</v>
      </c>
    </row>
    <row r="18" spans="1:4" x14ac:dyDescent="0.3">
      <c r="A18" s="11" t="s">
        <v>17</v>
      </c>
      <c r="B18" s="16" t="s">
        <v>22</v>
      </c>
      <c r="C18" s="16" t="s">
        <v>36</v>
      </c>
      <c r="D18" s="13">
        <f t="array" ref="D18">IFERROR('Agg LCI DR Curt Load Summary'!$D18*(1+INDEX(diff,MATCH(1,(utility=$A18)*(season=$B18),0)))*(1-VLOOKUP($A18,LCI_adjust,IF($B18="Winter",2,3),0)),"-")</f>
        <v>9246.6387851233048</v>
      </c>
    </row>
    <row r="19" spans="1:4" x14ac:dyDescent="0.3">
      <c r="A19" s="11" t="s">
        <v>19</v>
      </c>
      <c r="B19" s="16" t="s">
        <v>13</v>
      </c>
      <c r="C19" s="16" t="s">
        <v>33</v>
      </c>
      <c r="D19" s="13">
        <f t="array" ref="D19">IFERROR('Agg LCI DR Curt Load Summary'!$D19*(1+INDEX(diff,MATCH(1,(utility=$A19)*(season=$B19),0)))*(1-VLOOKUP($A19,LCI_adjust,IF($B19="Winter",2,3),0)),"-")</f>
        <v>27969.675936931908</v>
      </c>
    </row>
    <row r="20" spans="1:4" x14ac:dyDescent="0.3">
      <c r="A20" s="11" t="s">
        <v>19</v>
      </c>
      <c r="B20" s="16" t="s">
        <v>13</v>
      </c>
      <c r="C20" s="16" t="s">
        <v>34</v>
      </c>
      <c r="D20" s="13">
        <f t="array" ref="D20">IFERROR('Agg LCI DR Curt Load Summary'!$D20*(1+INDEX(diff,MATCH(1,(utility=$A20)*(season=$B20),0)))*(1-VLOOKUP($A20,LCI_adjust,IF($B20="Winter",2,3),0)),"-")</f>
        <v>90080.036017393228</v>
      </c>
    </row>
    <row r="21" spans="1:4" x14ac:dyDescent="0.3">
      <c r="A21" s="11" t="s">
        <v>19</v>
      </c>
      <c r="B21" s="16" t="s">
        <v>13</v>
      </c>
      <c r="C21" s="16" t="s">
        <v>35</v>
      </c>
      <c r="D21" s="13">
        <f t="array" ref="D21">IFERROR('Agg LCI DR Curt Load Summary'!$D21*(1+INDEX(diff,MATCH(1,(utility=$A21)*(season=$B21),0)))*(1-VLOOKUP($A21,LCI_adjust,IF($B21="Winter",2,3),0)),"-")</f>
        <v>40013.284015451143</v>
      </c>
    </row>
    <row r="22" spans="1:4" x14ac:dyDescent="0.3">
      <c r="A22" s="11" t="s">
        <v>19</v>
      </c>
      <c r="B22" s="16" t="s">
        <v>13</v>
      </c>
      <c r="C22" s="16" t="s">
        <v>36</v>
      </c>
      <c r="D22" s="13">
        <f t="array" ref="D22">IFERROR('Agg LCI DR Curt Load Summary'!$D22*(1+INDEX(diff,MATCH(1,(utility=$A22)*(season=$B22),0)))*(1-VLOOKUP($A22,LCI_adjust,IF($B22="Winter",2,3),0)),"-")</f>
        <v>146090.10630160361</v>
      </c>
    </row>
    <row r="23" spans="1:4" x14ac:dyDescent="0.3">
      <c r="A23" s="11" t="s">
        <v>19</v>
      </c>
      <c r="B23" s="16" t="s">
        <v>22</v>
      </c>
      <c r="C23" s="16" t="s">
        <v>33</v>
      </c>
      <c r="D23" s="13">
        <f t="array" ref="D23">IFERROR('Agg LCI DR Curt Load Summary'!$D23*(1+INDEX(diff,MATCH(1,(utility=$A23)*(season=$B23),0)))*(1-VLOOKUP($A23,LCI_adjust,IF($B23="Winter",2,3),0)),"-")</f>
        <v>33690.816200761314</v>
      </c>
    </row>
    <row r="24" spans="1:4" x14ac:dyDescent="0.3">
      <c r="A24" s="11" t="s">
        <v>19</v>
      </c>
      <c r="B24" s="16" t="s">
        <v>22</v>
      </c>
      <c r="C24" s="16" t="s">
        <v>34</v>
      </c>
      <c r="D24" s="13">
        <f t="array" ref="D24">IFERROR('Agg LCI DR Curt Load Summary'!$D24*(1+INDEX(diff,MATCH(1,(utility=$A24)*(season=$B24),0)))*(1-VLOOKUP($A24,LCI_adjust,IF($B24="Winter",2,3),0)),"-")</f>
        <v>100896.27849330785</v>
      </c>
    </row>
    <row r="25" spans="1:4" x14ac:dyDescent="0.3">
      <c r="A25" s="11" t="s">
        <v>19</v>
      </c>
      <c r="B25" s="16" t="s">
        <v>22</v>
      </c>
      <c r="C25" s="16" t="s">
        <v>35</v>
      </c>
      <c r="D25" s="13">
        <f t="array" ref="D25">IFERROR('Agg LCI DR Curt Load Summary'!$D25*(1+INDEX(diff,MATCH(1,(utility=$A25)*(season=$B25),0)))*(1-VLOOKUP($A25,LCI_adjust,IF($B25="Winter",2,3),0)),"-")</f>
        <v>42087.778880051548</v>
      </c>
    </row>
    <row r="26" spans="1:4" x14ac:dyDescent="0.3">
      <c r="A26" s="11" t="s">
        <v>19</v>
      </c>
      <c r="B26" s="16" t="s">
        <v>22</v>
      </c>
      <c r="C26" s="16" t="s">
        <v>36</v>
      </c>
      <c r="D26" s="13">
        <f t="array" ref="D26">IFERROR('Agg LCI DR Curt Load Summary'!$D26*(1+INDEX(diff,MATCH(1,(utility=$A26)*(season=$B26),0)))*(1-VLOOKUP($A26,LCI_adjust,IF($B26="Winter",2,3),0)),"-")</f>
        <v>144291.84387139219</v>
      </c>
    </row>
    <row r="27" spans="1:4" x14ac:dyDescent="0.3">
      <c r="A27" s="11" t="s">
        <v>21</v>
      </c>
      <c r="B27" s="16" t="s">
        <v>13</v>
      </c>
      <c r="C27" s="16" t="s">
        <v>33</v>
      </c>
      <c r="D27" s="13">
        <f t="array" ref="D27">IFERROR('Agg LCI DR Curt Load Summary'!$D27*(1+INDEX(diff,MATCH(1,(utility=$A27)*(season=$B27),0)))*(1-VLOOKUP($A27,LCI_adjust,IF($B27="Winter",2,3),0)),"-")</f>
        <v>99878.21001097282</v>
      </c>
    </row>
    <row r="28" spans="1:4" x14ac:dyDescent="0.3">
      <c r="A28" s="11" t="s">
        <v>21</v>
      </c>
      <c r="B28" s="16" t="s">
        <v>13</v>
      </c>
      <c r="C28" s="16" t="s">
        <v>34</v>
      </c>
      <c r="D28" s="13">
        <f t="array" ref="D28">IFERROR('Agg LCI DR Curt Load Summary'!$D28*(1+INDEX(diff,MATCH(1,(utility=$A28)*(season=$B28),0)))*(1-VLOOKUP($A28,LCI_adjust,IF($B28="Winter",2,3),0)),"-")</f>
        <v>371401.77329871897</v>
      </c>
    </row>
    <row r="29" spans="1:4" x14ac:dyDescent="0.3">
      <c r="A29" s="11" t="s">
        <v>21</v>
      </c>
      <c r="B29" s="16" t="s">
        <v>13</v>
      </c>
      <c r="C29" s="16" t="s">
        <v>35</v>
      </c>
      <c r="D29" s="13">
        <f t="array" ref="D29">IFERROR('Agg LCI DR Curt Load Summary'!$D29*(1+INDEX(diff,MATCH(1,(utility=$A29)*(season=$B29),0)))*(1-VLOOKUP($A29,LCI_adjust,IF($B29="Winter",2,3),0)),"-")</f>
        <v>161451.11709642597</v>
      </c>
    </row>
    <row r="30" spans="1:4" x14ac:dyDescent="0.3">
      <c r="A30" s="11" t="s">
        <v>21</v>
      </c>
      <c r="B30" s="16" t="s">
        <v>13</v>
      </c>
      <c r="C30" s="16" t="s">
        <v>36</v>
      </c>
      <c r="D30" s="13">
        <f t="array" ref="D30">IFERROR('Agg LCI DR Curt Load Summary'!$D30*(1+INDEX(diff,MATCH(1,(utility=$A30)*(season=$B30),0)))*(1-VLOOKUP($A30,LCI_adjust,IF($B30="Winter",2,3),0)),"-")</f>
        <v>498916.35676240589</v>
      </c>
    </row>
    <row r="31" spans="1:4" x14ac:dyDescent="0.3">
      <c r="A31" s="11" t="s">
        <v>21</v>
      </c>
      <c r="B31" s="16" t="s">
        <v>22</v>
      </c>
      <c r="C31" s="16" t="s">
        <v>33</v>
      </c>
      <c r="D31" s="13">
        <f t="array" ref="D31">IFERROR('Agg LCI DR Curt Load Summary'!$D31*(1+INDEX(diff,MATCH(1,(utility=$A31)*(season=$B31),0)))*(1-VLOOKUP($A31,LCI_adjust,IF($B31="Winter",2,3),0)),"-")</f>
        <v>125072.68223593186</v>
      </c>
    </row>
    <row r="32" spans="1:4" x14ac:dyDescent="0.3">
      <c r="A32" s="11" t="s">
        <v>21</v>
      </c>
      <c r="B32" s="16" t="s">
        <v>22</v>
      </c>
      <c r="C32" s="16" t="s">
        <v>34</v>
      </c>
      <c r="D32" s="13">
        <f t="array" ref="D32">IFERROR('Agg LCI DR Curt Load Summary'!$D32*(1+INDEX(diff,MATCH(1,(utility=$A32)*(season=$B32),0)))*(1-VLOOKUP($A32,LCI_adjust,IF($B32="Winter",2,3),0)),"-")</f>
        <v>362992.58796956687</v>
      </c>
    </row>
    <row r="33" spans="1:4" x14ac:dyDescent="0.3">
      <c r="A33" s="11" t="s">
        <v>21</v>
      </c>
      <c r="B33" s="16" t="s">
        <v>22</v>
      </c>
      <c r="C33" s="16" t="s">
        <v>35</v>
      </c>
      <c r="D33" s="13">
        <f t="array" ref="D33">IFERROR('Agg LCI DR Curt Load Summary'!$D33*(1+INDEX(diff,MATCH(1,(utility=$A33)*(season=$B33),0)))*(1-VLOOKUP($A33,LCI_adjust,IF($B33="Winter",2,3),0)),"-")</f>
        <v>143031.5998954275</v>
      </c>
    </row>
    <row r="34" spans="1:4" x14ac:dyDescent="0.3">
      <c r="A34" s="11" t="s">
        <v>21</v>
      </c>
      <c r="B34" s="16" t="s">
        <v>22</v>
      </c>
      <c r="C34" s="16" t="s">
        <v>36</v>
      </c>
      <c r="D34" s="13">
        <f t="array" ref="D34">IFERROR('Agg LCI DR Curt Load Summary'!$D34*(1+INDEX(diff,MATCH(1,(utility=$A34)*(season=$B34),0)))*(1-VLOOKUP($A34,LCI_adjust,IF($B34="Winter",2,3),0)),"-")</f>
        <v>484621.7681480113</v>
      </c>
    </row>
    <row r="35" spans="1:4" x14ac:dyDescent="0.3">
      <c r="A35" s="11" t="s">
        <v>23</v>
      </c>
      <c r="B35" s="16" t="s">
        <v>13</v>
      </c>
      <c r="C35" s="16" t="s">
        <v>33</v>
      </c>
      <c r="D35" s="13">
        <f t="array" ref="D35">IFERROR('Agg LCI DR Curt Load Summary'!$D35*(1+INDEX(diff,MATCH(1,(utility=$A35)*(season=$B35),0)))*(1-VLOOKUP($A35,LCI_adjust,IF($B35="Winter",2,3),0)),"-")</f>
        <v>551634.32710886165</v>
      </c>
    </row>
    <row r="36" spans="1:4" x14ac:dyDescent="0.3">
      <c r="A36" s="11" t="s">
        <v>23</v>
      </c>
      <c r="B36" s="16" t="s">
        <v>13</v>
      </c>
      <c r="C36" s="16" t="s">
        <v>34</v>
      </c>
      <c r="D36" s="13">
        <f t="array" ref="D36">IFERROR('Agg LCI DR Curt Load Summary'!$D36*(1+INDEX(diff,MATCH(1,(utility=$A36)*(season=$B36),0)))*(1-VLOOKUP($A36,LCI_adjust,IF($B36="Winter",2,3),0)),"-")</f>
        <v>1578786.2847528756</v>
      </c>
    </row>
    <row r="37" spans="1:4" x14ac:dyDescent="0.3">
      <c r="A37" s="11" t="s">
        <v>23</v>
      </c>
      <c r="B37" s="16" t="s">
        <v>13</v>
      </c>
      <c r="C37" s="16" t="s">
        <v>35</v>
      </c>
      <c r="D37" s="13">
        <f t="array" ref="D37">IFERROR('Agg LCI DR Curt Load Summary'!$D37*(1+INDEX(diff,MATCH(1,(utility=$A37)*(season=$B37),0)))*(1-VLOOKUP($A37,LCI_adjust,IF($B37="Winter",2,3),0)),"-")</f>
        <v>513046.67276053346</v>
      </c>
    </row>
    <row r="38" spans="1:4" x14ac:dyDescent="0.3">
      <c r="A38" s="11" t="s">
        <v>23</v>
      </c>
      <c r="B38" s="16" t="s">
        <v>13</v>
      </c>
      <c r="C38" s="16" t="s">
        <v>36</v>
      </c>
      <c r="D38" s="13">
        <f t="array" ref="D38">IFERROR('Agg LCI DR Curt Load Summary'!$D38*(1+INDEX(diff,MATCH(1,(utility=$A38)*(season=$B38),0)))*(1-VLOOKUP($A38,LCI_adjust,IF($B38="Winter",2,3),0)),"-")</f>
        <v>1272727.8529259933</v>
      </c>
    </row>
    <row r="39" spans="1:4" x14ac:dyDescent="0.3">
      <c r="A39" s="11" t="s">
        <v>23</v>
      </c>
      <c r="B39" s="16" t="s">
        <v>22</v>
      </c>
      <c r="C39" s="16" t="s">
        <v>33</v>
      </c>
      <c r="D39" s="13">
        <f t="array" ref="D39">IFERROR('Agg LCI DR Curt Load Summary'!$D39*(1+INDEX(diff,MATCH(1,(utility=$A39)*(season=$B39),0)))*(1-VLOOKUP($A39,LCI_adjust,IF($B39="Winter",2,3),0)),"-")</f>
        <v>868043.55472102028</v>
      </c>
    </row>
    <row r="40" spans="1:4" x14ac:dyDescent="0.3">
      <c r="A40" s="11" t="s">
        <v>23</v>
      </c>
      <c r="B40" s="16" t="s">
        <v>22</v>
      </c>
      <c r="C40" s="16" t="s">
        <v>34</v>
      </c>
      <c r="D40" s="13">
        <f t="array" ref="D40">IFERROR('Agg LCI DR Curt Load Summary'!$D40*(1+INDEX(diff,MATCH(1,(utility=$A40)*(season=$B40),0)))*(1-VLOOKUP($A40,LCI_adjust,IF($B40="Winter",2,3),0)),"-")</f>
        <v>1995655.3491042305</v>
      </c>
    </row>
    <row r="41" spans="1:4" x14ac:dyDescent="0.3">
      <c r="A41" s="11" t="s">
        <v>23</v>
      </c>
      <c r="B41" s="16" t="s">
        <v>22</v>
      </c>
      <c r="C41" s="16" t="s">
        <v>35</v>
      </c>
      <c r="D41" s="13">
        <f t="array" ref="D41">IFERROR('Agg LCI DR Curt Load Summary'!$D41*(1+INDEX(diff,MATCH(1,(utility=$A41)*(season=$B41),0)))*(1-VLOOKUP($A41,LCI_adjust,IF($B41="Winter",2,3),0)),"-")</f>
        <v>576952.5190125748</v>
      </c>
    </row>
    <row r="42" spans="1:4" x14ac:dyDescent="0.3">
      <c r="A42" s="11" t="s">
        <v>23</v>
      </c>
      <c r="B42" s="16" t="s">
        <v>22</v>
      </c>
      <c r="C42" s="16" t="s">
        <v>36</v>
      </c>
      <c r="D42" s="13">
        <f t="array" ref="D42">IFERROR('Agg LCI DR Curt Load Summary'!$D42*(1+INDEX(diff,MATCH(1,(utility=$A42)*(season=$B42),0)))*(1-VLOOKUP($A42,LCI_adjust,IF($B42="Winter",2,3),0)),"-")</f>
        <v>1478362.6866521148</v>
      </c>
    </row>
    <row r="43" spans="1:4" x14ac:dyDescent="0.3">
      <c r="A43" s="11" t="s">
        <v>24</v>
      </c>
      <c r="B43" s="16" t="s">
        <v>13</v>
      </c>
      <c r="C43" s="16" t="s">
        <v>33</v>
      </c>
      <c r="D43" s="13">
        <f t="array" ref="D43">IFERROR('Agg LCI DR Curt Load Summary'!$D43*(1+INDEX(diff,MATCH(1,(utility=$A43)*(season=$B43),0)))*(1-VLOOKUP($A43,LCI_adjust,IF($B43="Winter",2,3),0)),"-")</f>
        <v>537664.26781039557</v>
      </c>
    </row>
    <row r="44" spans="1:4" x14ac:dyDescent="0.3">
      <c r="A44" s="11" t="s">
        <v>24</v>
      </c>
      <c r="B44" s="16" t="s">
        <v>13</v>
      </c>
      <c r="C44" s="16" t="s">
        <v>34</v>
      </c>
      <c r="D44" s="13">
        <f t="array" ref="D44">IFERROR('Agg LCI DR Curt Load Summary'!$D44*(1+INDEX(diff,MATCH(1,(utility=$A44)*(season=$B44),0)))*(1-VLOOKUP($A44,LCI_adjust,IF($B44="Winter",2,3),0)),"-")</f>
        <v>684836.94831685617</v>
      </c>
    </row>
    <row r="45" spans="1:4" x14ac:dyDescent="0.3">
      <c r="A45" s="11" t="s">
        <v>24</v>
      </c>
      <c r="B45" s="16" t="s">
        <v>13</v>
      </c>
      <c r="C45" s="16" t="s">
        <v>35</v>
      </c>
      <c r="D45" s="13">
        <f t="array" ref="D45">IFERROR('Agg LCI DR Curt Load Summary'!$D45*(1+INDEX(diff,MATCH(1,(utility=$A45)*(season=$B45),0)))*(1-VLOOKUP($A45,LCI_adjust,IF($B45="Winter",2,3),0)),"-")</f>
        <v>160486.16967248963</v>
      </c>
    </row>
    <row r="46" spans="1:4" x14ac:dyDescent="0.3">
      <c r="A46" s="11" t="s">
        <v>24</v>
      </c>
      <c r="B46" s="16" t="s">
        <v>13</v>
      </c>
      <c r="C46" s="16" t="s">
        <v>36</v>
      </c>
      <c r="D46" s="13">
        <f t="array" ref="D46">IFERROR('Agg LCI DR Curt Load Summary'!$D46*(1+INDEX(diff,MATCH(1,(utility=$A46)*(season=$B46),0)))*(1-VLOOKUP($A46,LCI_adjust,IF($B46="Winter",2,3),0)),"-")</f>
        <v>333919.0123283866</v>
      </c>
    </row>
    <row r="47" spans="1:4" x14ac:dyDescent="0.3">
      <c r="A47" s="11" t="s">
        <v>24</v>
      </c>
      <c r="B47" s="16" t="s">
        <v>22</v>
      </c>
      <c r="C47" s="16" t="s">
        <v>33</v>
      </c>
      <c r="D47" s="13">
        <f t="array" ref="D47">IFERROR('Agg LCI DR Curt Load Summary'!$D47*(1+INDEX(diff,MATCH(1,(utility=$A47)*(season=$B47),0)))*(1-VLOOKUP($A47,LCI_adjust,IF($B47="Winter",2,3),0)),"-")</f>
        <v>503678.90537856426</v>
      </c>
    </row>
    <row r="48" spans="1:4" x14ac:dyDescent="0.3">
      <c r="A48" s="11" t="s">
        <v>24</v>
      </c>
      <c r="B48" s="16" t="s">
        <v>22</v>
      </c>
      <c r="C48" s="16" t="s">
        <v>34</v>
      </c>
      <c r="D48" s="13">
        <f t="array" ref="D48">IFERROR('Agg LCI DR Curt Load Summary'!$D48*(1+INDEX(diff,MATCH(1,(utility=$A48)*(season=$B48),0)))*(1-VLOOKUP($A48,LCI_adjust,IF($B48="Winter",2,3),0)),"-")</f>
        <v>703206.33979745035</v>
      </c>
    </row>
    <row r="49" spans="1:4" x14ac:dyDescent="0.3">
      <c r="A49" s="11" t="s">
        <v>24</v>
      </c>
      <c r="B49" s="16" t="s">
        <v>22</v>
      </c>
      <c r="C49" s="16" t="s">
        <v>35</v>
      </c>
      <c r="D49" s="13">
        <f t="array" ref="D49">IFERROR('Agg LCI DR Curt Load Summary'!$D49*(1+INDEX(diff,MATCH(1,(utility=$A49)*(season=$B49),0)))*(1-VLOOKUP($A49,LCI_adjust,IF($B49="Winter",2,3),0)),"-")</f>
        <v>174259.5226926328</v>
      </c>
    </row>
    <row r="50" spans="1:4" x14ac:dyDescent="0.3">
      <c r="A50" s="11" t="s">
        <v>24</v>
      </c>
      <c r="B50" s="16" t="s">
        <v>22</v>
      </c>
      <c r="C50" s="16" t="s">
        <v>36</v>
      </c>
      <c r="D50" s="13">
        <f t="array" ref="D50">IFERROR('Agg LCI DR Curt Load Summary'!$D50*(1+INDEX(diff,MATCH(1,(utility=$A50)*(season=$B50),0)))*(1-VLOOKUP($A50,LCI_adjust,IF($B50="Winter",2,3),0)),"-")</f>
        <v>374516.68419137655</v>
      </c>
    </row>
    <row r="51" spans="1:4" x14ac:dyDescent="0.3">
      <c r="A51" s="11" t="s">
        <v>25</v>
      </c>
      <c r="B51" s="16" t="s">
        <v>13</v>
      </c>
      <c r="C51" s="16" t="s">
        <v>33</v>
      </c>
      <c r="D51" s="13">
        <f t="array" ref="D51">IFERROR('Agg LCI DR Curt Load Summary'!$D51*(1+INDEX(diff,MATCH(1,(utility=$A51)*(season=$B51),0)))*(1-VLOOKUP($A51,LCI_adjust,IF($B51="Winter",2,3),0)),"-")</f>
        <v>71383.635627041629</v>
      </c>
    </row>
    <row r="52" spans="1:4" x14ac:dyDescent="0.3">
      <c r="A52" s="11" t="s">
        <v>25</v>
      </c>
      <c r="B52" s="16" t="s">
        <v>13</v>
      </c>
      <c r="C52" s="16" t="s">
        <v>34</v>
      </c>
      <c r="D52" s="13">
        <f t="array" ref="D52">IFERROR('Agg LCI DR Curt Load Summary'!$D52*(1+INDEX(diff,MATCH(1,(utility=$A52)*(season=$B52),0)))*(1-VLOOKUP($A52,LCI_adjust,IF($B52="Winter",2,3),0)),"-")</f>
        <v>197122.5077922029</v>
      </c>
    </row>
    <row r="53" spans="1:4" x14ac:dyDescent="0.3">
      <c r="A53" s="11" t="s">
        <v>25</v>
      </c>
      <c r="B53" s="16" t="s">
        <v>13</v>
      </c>
      <c r="C53" s="16" t="s">
        <v>35</v>
      </c>
      <c r="D53" s="13">
        <f t="array" ref="D53">IFERROR('Agg LCI DR Curt Load Summary'!$D53*(1+INDEX(diff,MATCH(1,(utility=$A53)*(season=$B53),0)))*(1-VLOOKUP($A53,LCI_adjust,IF($B53="Winter",2,3),0)),"-")</f>
        <v>64596.791959114969</v>
      </c>
    </row>
    <row r="54" spans="1:4" x14ac:dyDescent="0.3">
      <c r="A54" s="11" t="s">
        <v>25</v>
      </c>
      <c r="B54" s="16" t="s">
        <v>13</v>
      </c>
      <c r="C54" s="16" t="s">
        <v>36</v>
      </c>
      <c r="D54" s="13">
        <f t="array" ref="D54">IFERROR('Agg LCI DR Curt Load Summary'!$D54*(1+INDEX(diff,MATCH(1,(utility=$A54)*(season=$B54),0)))*(1-VLOOKUP($A54,LCI_adjust,IF($B54="Winter",2,3),0)),"-")</f>
        <v>93776.450749021838</v>
      </c>
    </row>
    <row r="55" spans="1:4" x14ac:dyDescent="0.3">
      <c r="A55" s="11" t="s">
        <v>25</v>
      </c>
      <c r="B55" s="16" t="s">
        <v>22</v>
      </c>
      <c r="C55" s="16" t="s">
        <v>33</v>
      </c>
      <c r="D55" s="13">
        <f t="array" ref="D55">IFERROR('Agg LCI DR Curt Load Summary'!$D55*(1+INDEX(diff,MATCH(1,(utility=$A55)*(season=$B55),0)))*(1-VLOOKUP($A55,LCI_adjust,IF($B55="Winter",2,3),0)),"-")</f>
        <v>83314.705629175427</v>
      </c>
    </row>
    <row r="56" spans="1:4" x14ac:dyDescent="0.3">
      <c r="A56" s="11" t="s">
        <v>25</v>
      </c>
      <c r="B56" s="16" t="s">
        <v>22</v>
      </c>
      <c r="C56" s="16" t="s">
        <v>34</v>
      </c>
      <c r="D56" s="13">
        <f t="array" ref="D56">IFERROR('Agg LCI DR Curt Load Summary'!$D56*(1+INDEX(diff,MATCH(1,(utility=$A56)*(season=$B56),0)))*(1-VLOOKUP($A56,LCI_adjust,IF($B56="Winter",2,3),0)),"-")</f>
        <v>200312.84977569329</v>
      </c>
    </row>
    <row r="57" spans="1:4" x14ac:dyDescent="0.3">
      <c r="A57" s="11" t="s">
        <v>25</v>
      </c>
      <c r="B57" s="16" t="s">
        <v>22</v>
      </c>
      <c r="C57" s="16" t="s">
        <v>35</v>
      </c>
      <c r="D57" s="13">
        <f t="array" ref="D57">IFERROR('Agg LCI DR Curt Load Summary'!$D57*(1+INDEX(diff,MATCH(1,(utility=$A57)*(season=$B57),0)))*(1-VLOOKUP($A57,LCI_adjust,IF($B57="Winter",2,3),0)),"-")</f>
        <v>90468.483709406792</v>
      </c>
    </row>
    <row r="58" spans="1:4" x14ac:dyDescent="0.3">
      <c r="A58" s="11" t="s">
        <v>25</v>
      </c>
      <c r="B58" s="16" t="s">
        <v>22</v>
      </c>
      <c r="C58" s="16" t="s">
        <v>36</v>
      </c>
      <c r="D58" s="13">
        <f t="array" ref="D58">IFERROR('Agg LCI DR Curt Load Summary'!$D58*(1+INDEX(diff,MATCH(1,(utility=$A58)*(season=$B58),0)))*(1-VLOOKUP($A58,LCI_adjust,IF($B58="Winter",2,3),0)),"-")</f>
        <v>102213.51335996129</v>
      </c>
    </row>
  </sheetData>
  <mergeCells count="1">
    <mergeCell ref="A1:D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workbookViewId="0">
      <selection activeCell="D5" sqref="D5"/>
    </sheetView>
  </sheetViews>
  <sheetFormatPr defaultRowHeight="14.4" x14ac:dyDescent="0.3"/>
  <cols>
    <col min="1" max="3" width="18.6640625" style="1" customWidth="1"/>
    <col min="4" max="5" width="24.77734375" style="1" customWidth="1"/>
    <col min="6" max="6" width="29.33203125" style="1" customWidth="1"/>
    <col min="7" max="16384" width="8.88671875" style="1"/>
  </cols>
  <sheetData>
    <row r="1" spans="1:5" x14ac:dyDescent="0.3">
      <c r="A1" s="47" t="s">
        <v>39</v>
      </c>
      <c r="B1" s="47"/>
      <c r="C1" s="47"/>
      <c r="D1" s="47"/>
      <c r="E1" s="47"/>
    </row>
    <row r="2" spans="1:5" ht="15" thickBot="1" x14ac:dyDescent="0.35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</row>
    <row r="3" spans="1:5" x14ac:dyDescent="0.3">
      <c r="A3" s="7" t="s">
        <v>12</v>
      </c>
      <c r="B3" s="8" t="s">
        <v>13</v>
      </c>
      <c r="C3" s="8" t="s">
        <v>14</v>
      </c>
      <c r="D3" s="9">
        <v>9746.4080927307787</v>
      </c>
      <c r="E3" s="10" t="s">
        <v>15</v>
      </c>
    </row>
    <row r="4" spans="1:5" x14ac:dyDescent="0.3">
      <c r="A4" s="15" t="s">
        <v>12</v>
      </c>
      <c r="B4" s="16" t="s">
        <v>13</v>
      </c>
      <c r="C4" s="16" t="s">
        <v>16</v>
      </c>
      <c r="D4" s="13">
        <v>5291.6836190591239</v>
      </c>
      <c r="E4" s="17" t="s">
        <v>15</v>
      </c>
    </row>
    <row r="5" spans="1:5" x14ac:dyDescent="0.3">
      <c r="A5" s="15" t="s">
        <v>12</v>
      </c>
      <c r="B5" s="16" t="s">
        <v>13</v>
      </c>
      <c r="C5" s="16" t="s">
        <v>18</v>
      </c>
      <c r="D5" s="13">
        <v>1951.0762858834619</v>
      </c>
      <c r="E5" s="17" t="s">
        <v>15</v>
      </c>
    </row>
    <row r="6" spans="1:5" ht="15" thickBot="1" x14ac:dyDescent="0.35">
      <c r="A6" s="18" t="s">
        <v>12</v>
      </c>
      <c r="B6" s="19" t="s">
        <v>13</v>
      </c>
      <c r="C6" s="19" t="s">
        <v>20</v>
      </c>
      <c r="D6" s="20">
        <v>32806.544745492589</v>
      </c>
      <c r="E6" s="21" t="s">
        <v>15</v>
      </c>
    </row>
    <row r="7" spans="1:5" x14ac:dyDescent="0.3">
      <c r="A7" s="7" t="s">
        <v>12</v>
      </c>
      <c r="B7" s="8" t="s">
        <v>22</v>
      </c>
      <c r="C7" s="8" t="s">
        <v>14</v>
      </c>
      <c r="D7" s="8" t="s">
        <v>15</v>
      </c>
      <c r="E7" s="27">
        <v>10284.349105829164</v>
      </c>
    </row>
    <row r="8" spans="1:5" x14ac:dyDescent="0.3">
      <c r="A8" s="15" t="s">
        <v>12</v>
      </c>
      <c r="B8" s="16" t="s">
        <v>22</v>
      </c>
      <c r="C8" s="16" t="s">
        <v>16</v>
      </c>
      <c r="D8" s="16" t="s">
        <v>15</v>
      </c>
      <c r="E8" s="28">
        <v>10071.387004042788</v>
      </c>
    </row>
    <row r="9" spans="1:5" x14ac:dyDescent="0.3">
      <c r="A9" s="15" t="s">
        <v>12</v>
      </c>
      <c r="B9" s="16" t="s">
        <v>22</v>
      </c>
      <c r="C9" s="16" t="s">
        <v>18</v>
      </c>
      <c r="D9" s="16" t="s">
        <v>15</v>
      </c>
      <c r="E9" s="28">
        <v>1638.1724861246312</v>
      </c>
    </row>
    <row r="10" spans="1:5" ht="15" thickBot="1" x14ac:dyDescent="0.35">
      <c r="A10" s="18" t="s">
        <v>12</v>
      </c>
      <c r="B10" s="19" t="s">
        <v>22</v>
      </c>
      <c r="C10" s="19" t="s">
        <v>20</v>
      </c>
      <c r="D10" s="24" t="s">
        <v>15</v>
      </c>
      <c r="E10" s="21">
        <v>49147.887159402329</v>
      </c>
    </row>
    <row r="11" spans="1:5" x14ac:dyDescent="0.3">
      <c r="A11" s="7" t="s">
        <v>17</v>
      </c>
      <c r="B11" s="8" t="s">
        <v>13</v>
      </c>
      <c r="C11" s="8" t="s">
        <v>14</v>
      </c>
      <c r="D11" s="9">
        <v>1337.8656549188001</v>
      </c>
      <c r="E11" s="10" t="s">
        <v>15</v>
      </c>
    </row>
    <row r="12" spans="1:5" x14ac:dyDescent="0.3">
      <c r="A12" s="15" t="s">
        <v>17</v>
      </c>
      <c r="B12" s="16" t="s">
        <v>13</v>
      </c>
      <c r="C12" s="16" t="s">
        <v>16</v>
      </c>
      <c r="D12" s="13">
        <v>607.53041343352857</v>
      </c>
      <c r="E12" s="17" t="s">
        <v>15</v>
      </c>
    </row>
    <row r="13" spans="1:5" x14ac:dyDescent="0.3">
      <c r="A13" s="15" t="s">
        <v>17</v>
      </c>
      <c r="B13" s="16" t="s">
        <v>13</v>
      </c>
      <c r="C13" s="16" t="s">
        <v>18</v>
      </c>
      <c r="D13" s="13">
        <v>870.13134790441211</v>
      </c>
      <c r="E13" s="17" t="s">
        <v>15</v>
      </c>
    </row>
    <row r="14" spans="1:5" ht="15" thickBot="1" x14ac:dyDescent="0.35">
      <c r="A14" s="18" t="s">
        <v>17</v>
      </c>
      <c r="B14" s="19" t="s">
        <v>13</v>
      </c>
      <c r="C14" s="19" t="s">
        <v>20</v>
      </c>
      <c r="D14" s="20">
        <v>954.90827295532938</v>
      </c>
      <c r="E14" s="21" t="s">
        <v>15</v>
      </c>
    </row>
    <row r="15" spans="1:5" x14ac:dyDescent="0.3">
      <c r="A15" s="7" t="s">
        <v>17</v>
      </c>
      <c r="B15" s="8" t="s">
        <v>22</v>
      </c>
      <c r="C15" s="8" t="s">
        <v>14</v>
      </c>
      <c r="D15" s="8" t="s">
        <v>15</v>
      </c>
      <c r="E15" s="22">
        <v>1794.7337247513765</v>
      </c>
    </row>
    <row r="16" spans="1:5" x14ac:dyDescent="0.3">
      <c r="A16" s="15" t="s">
        <v>17</v>
      </c>
      <c r="B16" s="16" t="s">
        <v>22</v>
      </c>
      <c r="C16" s="16" t="s">
        <v>16</v>
      </c>
      <c r="D16" s="16" t="s">
        <v>15</v>
      </c>
      <c r="E16" s="23">
        <v>648.2228074168562</v>
      </c>
    </row>
    <row r="17" spans="1:5" x14ac:dyDescent="0.3">
      <c r="A17" s="15" t="s">
        <v>17</v>
      </c>
      <c r="B17" s="16" t="s">
        <v>22</v>
      </c>
      <c r="C17" s="16" t="s">
        <v>18</v>
      </c>
      <c r="D17" s="16" t="s">
        <v>15</v>
      </c>
      <c r="E17" s="23">
        <v>830.6473407067399</v>
      </c>
    </row>
    <row r="18" spans="1:5" ht="15" thickBot="1" x14ac:dyDescent="0.35">
      <c r="A18" s="18" t="s">
        <v>17</v>
      </c>
      <c r="B18" s="19" t="s">
        <v>22</v>
      </c>
      <c r="C18" s="19" t="s">
        <v>20</v>
      </c>
      <c r="D18" s="24" t="s">
        <v>15</v>
      </c>
      <c r="E18" s="25">
        <v>1838.1798309277935</v>
      </c>
    </row>
    <row r="19" spans="1:5" x14ac:dyDescent="0.3">
      <c r="A19" s="7" t="s">
        <v>19</v>
      </c>
      <c r="B19" s="8" t="s">
        <v>13</v>
      </c>
      <c r="C19" s="8" t="s">
        <v>14</v>
      </c>
      <c r="D19" s="9">
        <v>3818.2323588535146</v>
      </c>
      <c r="E19" s="10" t="s">
        <v>15</v>
      </c>
    </row>
    <row r="20" spans="1:5" x14ac:dyDescent="0.3">
      <c r="A20" s="15" t="s">
        <v>19</v>
      </c>
      <c r="B20" s="16" t="s">
        <v>13</v>
      </c>
      <c r="C20" s="16" t="s">
        <v>16</v>
      </c>
      <c r="D20" s="13">
        <v>3252.4157088661809</v>
      </c>
      <c r="E20" s="17" t="s">
        <v>15</v>
      </c>
    </row>
    <row r="21" spans="1:5" x14ac:dyDescent="0.3">
      <c r="A21" s="15" t="s">
        <v>19</v>
      </c>
      <c r="B21" s="16" t="s">
        <v>13</v>
      </c>
      <c r="C21" s="16" t="s">
        <v>18</v>
      </c>
      <c r="D21" s="13">
        <v>6980.316255970788</v>
      </c>
      <c r="E21" s="17" t="s">
        <v>15</v>
      </c>
    </row>
    <row r="22" spans="1:5" ht="15" thickBot="1" x14ac:dyDescent="0.35">
      <c r="A22" s="18" t="s">
        <v>19</v>
      </c>
      <c r="B22" s="19" t="s">
        <v>13</v>
      </c>
      <c r="C22" s="19" t="s">
        <v>20</v>
      </c>
      <c r="D22" s="20">
        <v>6982.6675520256003</v>
      </c>
      <c r="E22" s="21" t="s">
        <v>15</v>
      </c>
    </row>
    <row r="23" spans="1:5" x14ac:dyDescent="0.3">
      <c r="A23" s="7" t="s">
        <v>19</v>
      </c>
      <c r="B23" s="8" t="s">
        <v>22</v>
      </c>
      <c r="C23" s="8" t="s">
        <v>14</v>
      </c>
      <c r="D23" s="8" t="s">
        <v>15</v>
      </c>
      <c r="E23" s="22">
        <v>7903.1735575791572</v>
      </c>
    </row>
    <row r="24" spans="1:5" x14ac:dyDescent="0.3">
      <c r="A24" s="15" t="s">
        <v>19</v>
      </c>
      <c r="B24" s="16" t="s">
        <v>22</v>
      </c>
      <c r="C24" s="16" t="s">
        <v>16</v>
      </c>
      <c r="D24" s="16" t="s">
        <v>15</v>
      </c>
      <c r="E24" s="23">
        <v>3861.9240142682543</v>
      </c>
    </row>
    <row r="25" spans="1:5" x14ac:dyDescent="0.3">
      <c r="A25" s="15" t="s">
        <v>19</v>
      </c>
      <c r="B25" s="16" t="s">
        <v>22</v>
      </c>
      <c r="C25" s="16" t="s">
        <v>18</v>
      </c>
      <c r="D25" s="16" t="s">
        <v>15</v>
      </c>
      <c r="E25" s="23">
        <v>5079.2123773702961</v>
      </c>
    </row>
    <row r="26" spans="1:5" ht="15" thickBot="1" x14ac:dyDescent="0.35">
      <c r="A26" s="18" t="s">
        <v>19</v>
      </c>
      <c r="B26" s="19" t="s">
        <v>22</v>
      </c>
      <c r="C26" s="19" t="s">
        <v>20</v>
      </c>
      <c r="D26" s="24" t="s">
        <v>15</v>
      </c>
      <c r="E26" s="25">
        <v>6957.2628912567998</v>
      </c>
    </row>
    <row r="27" spans="1:5" x14ac:dyDescent="0.3">
      <c r="A27" s="7" t="s">
        <v>21</v>
      </c>
      <c r="B27" s="8" t="s">
        <v>13</v>
      </c>
      <c r="C27" s="8" t="s">
        <v>14</v>
      </c>
      <c r="D27" s="9">
        <v>12846.900723327852</v>
      </c>
      <c r="E27" s="10" t="s">
        <v>15</v>
      </c>
    </row>
    <row r="28" spans="1:5" x14ac:dyDescent="0.3">
      <c r="A28" s="15" t="s">
        <v>21</v>
      </c>
      <c r="B28" s="16" t="s">
        <v>13</v>
      </c>
      <c r="C28" s="16" t="s">
        <v>16</v>
      </c>
      <c r="D28" s="13">
        <v>9271.0563085231388</v>
      </c>
      <c r="E28" s="17" t="s">
        <v>15</v>
      </c>
    </row>
    <row r="29" spans="1:5" x14ac:dyDescent="0.3">
      <c r="A29" s="15" t="s">
        <v>21</v>
      </c>
      <c r="B29" s="16" t="s">
        <v>13</v>
      </c>
      <c r="C29" s="16" t="s">
        <v>18</v>
      </c>
      <c r="D29" s="13">
        <v>15515.585115725547</v>
      </c>
      <c r="E29" s="17" t="s">
        <v>15</v>
      </c>
    </row>
    <row r="30" spans="1:5" ht="15" thickBot="1" x14ac:dyDescent="0.35">
      <c r="A30" s="18" t="s">
        <v>21</v>
      </c>
      <c r="B30" s="19" t="s">
        <v>13</v>
      </c>
      <c r="C30" s="19" t="s">
        <v>20</v>
      </c>
      <c r="D30" s="20">
        <v>12887.582257730141</v>
      </c>
      <c r="E30" s="21" t="s">
        <v>15</v>
      </c>
    </row>
    <row r="31" spans="1:5" x14ac:dyDescent="0.3">
      <c r="A31" s="7" t="s">
        <v>21</v>
      </c>
      <c r="B31" s="8" t="s">
        <v>22</v>
      </c>
      <c r="C31" s="8" t="s">
        <v>14</v>
      </c>
      <c r="D31" s="8" t="s">
        <v>15</v>
      </c>
      <c r="E31" s="22">
        <v>27337.406371304791</v>
      </c>
    </row>
    <row r="32" spans="1:5" x14ac:dyDescent="0.3">
      <c r="A32" s="15" t="s">
        <v>21</v>
      </c>
      <c r="B32" s="16" t="s">
        <v>22</v>
      </c>
      <c r="C32" s="16" t="s">
        <v>16</v>
      </c>
      <c r="D32" s="16" t="s">
        <v>15</v>
      </c>
      <c r="E32" s="23">
        <v>17513.957563648477</v>
      </c>
    </row>
    <row r="33" spans="1:5" x14ac:dyDescent="0.3">
      <c r="A33" s="15" t="s">
        <v>21</v>
      </c>
      <c r="B33" s="16" t="s">
        <v>22</v>
      </c>
      <c r="C33" s="16" t="s">
        <v>18</v>
      </c>
      <c r="D33" s="16" t="s">
        <v>15</v>
      </c>
      <c r="E33" s="23">
        <v>36207.630427581389</v>
      </c>
    </row>
    <row r="34" spans="1:5" ht="15" thickBot="1" x14ac:dyDescent="0.35">
      <c r="A34" s="18" t="s">
        <v>21</v>
      </c>
      <c r="B34" s="19" t="s">
        <v>22</v>
      </c>
      <c r="C34" s="19" t="s">
        <v>20</v>
      </c>
      <c r="D34" s="24" t="s">
        <v>15</v>
      </c>
      <c r="E34" s="25">
        <v>15860.797873223662</v>
      </c>
    </row>
    <row r="35" spans="1:5" x14ac:dyDescent="0.3">
      <c r="A35" s="7" t="s">
        <v>23</v>
      </c>
      <c r="B35" s="8" t="s">
        <v>13</v>
      </c>
      <c r="C35" s="8" t="s">
        <v>14</v>
      </c>
      <c r="D35" s="9">
        <v>40356.979846260001</v>
      </c>
      <c r="E35" s="10" t="s">
        <v>15</v>
      </c>
    </row>
    <row r="36" spans="1:5" x14ac:dyDescent="0.3">
      <c r="A36" s="15" t="s">
        <v>23</v>
      </c>
      <c r="B36" s="16" t="s">
        <v>13</v>
      </c>
      <c r="C36" s="16" t="s">
        <v>16</v>
      </c>
      <c r="D36" s="13">
        <v>26905.983625796805</v>
      </c>
      <c r="E36" s="17" t="s">
        <v>15</v>
      </c>
    </row>
    <row r="37" spans="1:5" x14ac:dyDescent="0.3">
      <c r="A37" s="15" t="s">
        <v>23</v>
      </c>
      <c r="B37" s="16" t="s">
        <v>13</v>
      </c>
      <c r="C37" s="16" t="s">
        <v>18</v>
      </c>
      <c r="D37" s="13">
        <v>38755.789371072009</v>
      </c>
      <c r="E37" s="17" t="s">
        <v>15</v>
      </c>
    </row>
    <row r="38" spans="1:5" ht="15" thickBot="1" x14ac:dyDescent="0.35">
      <c r="A38" s="18" t="s">
        <v>23</v>
      </c>
      <c r="B38" s="19" t="s">
        <v>13</v>
      </c>
      <c r="C38" s="19" t="s">
        <v>20</v>
      </c>
      <c r="D38" s="20">
        <v>71996.05953282601</v>
      </c>
      <c r="E38" s="21" t="s">
        <v>15</v>
      </c>
    </row>
    <row r="39" spans="1:5" x14ac:dyDescent="0.3">
      <c r="A39" s="7" t="s">
        <v>23</v>
      </c>
      <c r="B39" s="8" t="s">
        <v>22</v>
      </c>
      <c r="C39" s="8" t="s">
        <v>14</v>
      </c>
      <c r="D39" s="8" t="s">
        <v>15</v>
      </c>
      <c r="E39" s="22">
        <v>166964.70543931198</v>
      </c>
    </row>
    <row r="40" spans="1:5" x14ac:dyDescent="0.3">
      <c r="A40" s="15" t="s">
        <v>23</v>
      </c>
      <c r="B40" s="16" t="s">
        <v>22</v>
      </c>
      <c r="C40" s="16" t="s">
        <v>16</v>
      </c>
      <c r="D40" s="16" t="s">
        <v>15</v>
      </c>
      <c r="E40" s="23">
        <v>71930.575045103993</v>
      </c>
    </row>
    <row r="41" spans="1:5" x14ac:dyDescent="0.3">
      <c r="A41" s="15" t="s">
        <v>23</v>
      </c>
      <c r="B41" s="16" t="s">
        <v>22</v>
      </c>
      <c r="C41" s="16" t="s">
        <v>18</v>
      </c>
      <c r="D41" s="16" t="s">
        <v>15</v>
      </c>
      <c r="E41" s="23">
        <v>119633.616928128</v>
      </c>
    </row>
    <row r="42" spans="1:5" ht="15" thickBot="1" x14ac:dyDescent="0.35">
      <c r="A42" s="18" t="s">
        <v>23</v>
      </c>
      <c r="B42" s="19" t="s">
        <v>22</v>
      </c>
      <c r="C42" s="19" t="s">
        <v>20</v>
      </c>
      <c r="D42" s="24" t="s">
        <v>15</v>
      </c>
      <c r="E42" s="25">
        <v>243226.44694530001</v>
      </c>
    </row>
    <row r="43" spans="1:5" x14ac:dyDescent="0.3">
      <c r="A43" s="7" t="s">
        <v>24</v>
      </c>
      <c r="B43" s="8" t="s">
        <v>13</v>
      </c>
      <c r="C43" s="8" t="s">
        <v>14</v>
      </c>
      <c r="D43" s="9">
        <v>33175.709106563765</v>
      </c>
      <c r="E43" s="10" t="s">
        <v>15</v>
      </c>
    </row>
    <row r="44" spans="1:5" x14ac:dyDescent="0.3">
      <c r="A44" s="15" t="s">
        <v>24</v>
      </c>
      <c r="B44" s="16" t="s">
        <v>13</v>
      </c>
      <c r="C44" s="16" t="s">
        <v>16</v>
      </c>
      <c r="D44" s="13">
        <v>15473.119214035436</v>
      </c>
      <c r="E44" s="17" t="s">
        <v>15</v>
      </c>
    </row>
    <row r="45" spans="1:5" x14ac:dyDescent="0.3">
      <c r="A45" s="15" t="s">
        <v>24</v>
      </c>
      <c r="B45" s="16" t="s">
        <v>13</v>
      </c>
      <c r="C45" s="16" t="s">
        <v>18</v>
      </c>
      <c r="D45" s="13">
        <v>12911.67331337695</v>
      </c>
      <c r="E45" s="17" t="s">
        <v>15</v>
      </c>
    </row>
    <row r="46" spans="1:5" ht="15" thickBot="1" x14ac:dyDescent="0.35">
      <c r="A46" s="18" t="s">
        <v>24</v>
      </c>
      <c r="B46" s="19" t="s">
        <v>13</v>
      </c>
      <c r="C46" s="19" t="s">
        <v>20</v>
      </c>
      <c r="D46" s="20">
        <v>7910.6062393457878</v>
      </c>
      <c r="E46" s="21" t="s">
        <v>15</v>
      </c>
    </row>
    <row r="47" spans="1:5" x14ac:dyDescent="0.3">
      <c r="A47" s="7" t="s">
        <v>24</v>
      </c>
      <c r="B47" s="8" t="s">
        <v>22</v>
      </c>
      <c r="C47" s="8" t="s">
        <v>14</v>
      </c>
      <c r="D47" s="8" t="s">
        <v>15</v>
      </c>
      <c r="E47" s="22">
        <v>83176.914546535743</v>
      </c>
    </row>
    <row r="48" spans="1:5" x14ac:dyDescent="0.3">
      <c r="A48" s="15" t="s">
        <v>24</v>
      </c>
      <c r="B48" s="16" t="s">
        <v>22</v>
      </c>
      <c r="C48" s="16" t="s">
        <v>16</v>
      </c>
      <c r="D48" s="16" t="s">
        <v>15</v>
      </c>
      <c r="E48" s="23">
        <v>22811.44339702644</v>
      </c>
    </row>
    <row r="49" spans="1:5" x14ac:dyDescent="0.3">
      <c r="A49" s="15" t="s">
        <v>24</v>
      </c>
      <c r="B49" s="16" t="s">
        <v>22</v>
      </c>
      <c r="C49" s="16" t="s">
        <v>18</v>
      </c>
      <c r="D49" s="16" t="s">
        <v>15</v>
      </c>
      <c r="E49" s="23">
        <v>13982.317477449416</v>
      </c>
    </row>
    <row r="50" spans="1:5" ht="15" thickBot="1" x14ac:dyDescent="0.35">
      <c r="A50" s="18" t="s">
        <v>24</v>
      </c>
      <c r="B50" s="19" t="s">
        <v>22</v>
      </c>
      <c r="C50" s="19" t="s">
        <v>20</v>
      </c>
      <c r="D50" s="24" t="s">
        <v>15</v>
      </c>
      <c r="E50" s="25">
        <v>15227.762970964672</v>
      </c>
    </row>
    <row r="51" spans="1:5" x14ac:dyDescent="0.3">
      <c r="A51" s="7" t="s">
        <v>25</v>
      </c>
      <c r="B51" s="8" t="s">
        <v>13</v>
      </c>
      <c r="C51" s="8" t="s">
        <v>14</v>
      </c>
      <c r="D51" s="9">
        <v>10867.773767945513</v>
      </c>
      <c r="E51" s="10" t="s">
        <v>15</v>
      </c>
    </row>
    <row r="52" spans="1:5" x14ac:dyDescent="0.3">
      <c r="A52" s="15" t="s">
        <v>25</v>
      </c>
      <c r="B52" s="16" t="s">
        <v>13</v>
      </c>
      <c r="C52" s="16" t="s">
        <v>16</v>
      </c>
      <c r="D52" s="13">
        <v>5880.7355705559203</v>
      </c>
      <c r="E52" s="17" t="s">
        <v>15</v>
      </c>
    </row>
    <row r="53" spans="1:5" x14ac:dyDescent="0.3">
      <c r="A53" s="15" t="s">
        <v>25</v>
      </c>
      <c r="B53" s="16" t="s">
        <v>13</v>
      </c>
      <c r="C53" s="16" t="s">
        <v>18</v>
      </c>
      <c r="D53" s="13">
        <v>5063.8156170918228</v>
      </c>
      <c r="E53" s="17" t="s">
        <v>15</v>
      </c>
    </row>
    <row r="54" spans="1:5" ht="15" thickBot="1" x14ac:dyDescent="0.35">
      <c r="A54" s="18" t="s">
        <v>25</v>
      </c>
      <c r="B54" s="19" t="s">
        <v>13</v>
      </c>
      <c r="C54" s="19" t="s">
        <v>20</v>
      </c>
      <c r="D54" s="20">
        <v>1103.6234957926347</v>
      </c>
      <c r="E54" s="21" t="s">
        <v>15</v>
      </c>
    </row>
    <row r="55" spans="1:5" x14ac:dyDescent="0.3">
      <c r="A55" s="7" t="s">
        <v>25</v>
      </c>
      <c r="B55" s="8" t="s">
        <v>22</v>
      </c>
      <c r="C55" s="8" t="s">
        <v>14</v>
      </c>
      <c r="D55" s="8" t="s">
        <v>15</v>
      </c>
      <c r="E55" s="22">
        <v>14579.012490969408</v>
      </c>
    </row>
    <row r="56" spans="1:5" x14ac:dyDescent="0.3">
      <c r="A56" s="15" t="s">
        <v>25</v>
      </c>
      <c r="B56" s="16" t="s">
        <v>22</v>
      </c>
      <c r="C56" s="16" t="s">
        <v>16</v>
      </c>
      <c r="D56" s="16" t="s">
        <v>15</v>
      </c>
      <c r="E56" s="23">
        <v>6274.6273057801573</v>
      </c>
    </row>
    <row r="57" spans="1:5" x14ac:dyDescent="0.3">
      <c r="A57" s="15" t="s">
        <v>25</v>
      </c>
      <c r="B57" s="16" t="s">
        <v>22</v>
      </c>
      <c r="C57" s="16" t="s">
        <v>18</v>
      </c>
      <c r="D57" s="16" t="s">
        <v>15</v>
      </c>
      <c r="E57" s="23">
        <v>4834.0345239793123</v>
      </c>
    </row>
    <row r="58" spans="1:5" ht="15" thickBot="1" x14ac:dyDescent="0.35">
      <c r="A58" s="18" t="s">
        <v>25</v>
      </c>
      <c r="B58" s="19" t="s">
        <v>22</v>
      </c>
      <c r="C58" s="19" t="s">
        <v>20</v>
      </c>
      <c r="D58" s="24" t="s">
        <v>15</v>
      </c>
      <c r="E58" s="25">
        <v>2124.4537390231058</v>
      </c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J12" sqref="J12"/>
    </sheetView>
  </sheetViews>
  <sheetFormatPr defaultRowHeight="14.4" x14ac:dyDescent="0.3"/>
  <cols>
    <col min="1" max="3" width="18.6640625" style="1" customWidth="1"/>
    <col min="4" max="4" width="24.77734375" style="1" customWidth="1"/>
    <col min="5" max="5" width="29.33203125" style="1" customWidth="1"/>
    <col min="6" max="16384" width="8.88671875" style="1"/>
  </cols>
  <sheetData>
    <row r="1" spans="1:4" x14ac:dyDescent="0.3">
      <c r="A1" s="47" t="s">
        <v>39</v>
      </c>
      <c r="B1" s="47"/>
      <c r="C1" s="47"/>
      <c r="D1" s="47"/>
    </row>
    <row r="2" spans="1:4" x14ac:dyDescent="0.3">
      <c r="A2" s="26" t="s">
        <v>3</v>
      </c>
      <c r="B2" s="6" t="s">
        <v>4</v>
      </c>
      <c r="C2" s="6" t="s">
        <v>5</v>
      </c>
      <c r="D2" s="6" t="s">
        <v>38</v>
      </c>
    </row>
    <row r="3" spans="1:4" x14ac:dyDescent="0.3">
      <c r="A3" s="11" t="s">
        <v>12</v>
      </c>
      <c r="B3" s="16" t="s">
        <v>13</v>
      </c>
      <c r="C3" s="16" t="s">
        <v>33</v>
      </c>
      <c r="D3" s="13">
        <v>10722</v>
      </c>
    </row>
    <row r="4" spans="1:4" x14ac:dyDescent="0.3">
      <c r="A4" s="11" t="s">
        <v>12</v>
      </c>
      <c r="B4" s="16" t="s">
        <v>13</v>
      </c>
      <c r="C4" s="16" t="s">
        <v>34</v>
      </c>
      <c r="D4" s="13">
        <v>371716</v>
      </c>
    </row>
    <row r="5" spans="1:4" x14ac:dyDescent="0.3">
      <c r="A5" s="11" t="s">
        <v>12</v>
      </c>
      <c r="B5" s="16" t="s">
        <v>13</v>
      </c>
      <c r="C5" s="16" t="s">
        <v>35</v>
      </c>
      <c r="D5" s="13">
        <v>1265</v>
      </c>
    </row>
    <row r="6" spans="1:4" x14ac:dyDescent="0.3">
      <c r="A6" s="11" t="s">
        <v>12</v>
      </c>
      <c r="B6" s="16" t="s">
        <v>13</v>
      </c>
      <c r="C6" s="16" t="s">
        <v>36</v>
      </c>
      <c r="D6" s="13">
        <v>166131</v>
      </c>
    </row>
    <row r="7" spans="1:4" x14ac:dyDescent="0.3">
      <c r="A7" s="11" t="s">
        <v>12</v>
      </c>
      <c r="B7" s="16" t="s">
        <v>22</v>
      </c>
      <c r="C7" s="16" t="s">
        <v>33</v>
      </c>
      <c r="D7" s="13">
        <v>12037.20748992</v>
      </c>
    </row>
    <row r="8" spans="1:4" x14ac:dyDescent="0.3">
      <c r="A8" s="11" t="s">
        <v>12</v>
      </c>
      <c r="B8" s="16" t="s">
        <v>22</v>
      </c>
      <c r="C8" s="16" t="s">
        <v>34</v>
      </c>
      <c r="D8" s="13">
        <v>489319.18137920002</v>
      </c>
    </row>
    <row r="9" spans="1:4" x14ac:dyDescent="0.3">
      <c r="A9" s="11" t="s">
        <v>12</v>
      </c>
      <c r="B9" s="16" t="s">
        <v>22</v>
      </c>
      <c r="C9" s="16" t="s">
        <v>35</v>
      </c>
      <c r="D9" s="13">
        <v>2042.4619944999999</v>
      </c>
    </row>
    <row r="10" spans="1:4" x14ac:dyDescent="0.3">
      <c r="A10" s="11" t="s">
        <v>12</v>
      </c>
      <c r="B10" s="16" t="s">
        <v>22</v>
      </c>
      <c r="C10" s="16" t="s">
        <v>36</v>
      </c>
      <c r="D10" s="13">
        <v>234117.93115699998</v>
      </c>
    </row>
    <row r="11" spans="1:4" x14ac:dyDescent="0.3">
      <c r="A11" s="11" t="s">
        <v>17</v>
      </c>
      <c r="B11" s="16" t="s">
        <v>13</v>
      </c>
      <c r="C11" s="16" t="s">
        <v>33</v>
      </c>
      <c r="D11" s="13">
        <v>2082.2400000000002</v>
      </c>
    </row>
    <row r="12" spans="1:4" x14ac:dyDescent="0.3">
      <c r="A12" s="11" t="s">
        <v>17</v>
      </c>
      <c r="B12" s="16" t="s">
        <v>13</v>
      </c>
      <c r="C12" s="16" t="s">
        <v>34</v>
      </c>
      <c r="D12" s="13">
        <v>13518.2</v>
      </c>
    </row>
    <row r="13" spans="1:4" x14ac:dyDescent="0.3">
      <c r="A13" s="11" t="s">
        <v>17</v>
      </c>
      <c r="B13" s="16" t="s">
        <v>13</v>
      </c>
      <c r="C13" s="16" t="s">
        <v>35</v>
      </c>
      <c r="D13" s="13">
        <v>5646.48</v>
      </c>
    </row>
    <row r="14" spans="1:4" x14ac:dyDescent="0.3">
      <c r="A14" s="11" t="s">
        <v>17</v>
      </c>
      <c r="B14" s="16" t="s">
        <v>13</v>
      </c>
      <c r="C14" s="16" t="s">
        <v>36</v>
      </c>
      <c r="D14" s="13">
        <v>13821.28</v>
      </c>
    </row>
    <row r="15" spans="1:4" x14ac:dyDescent="0.3">
      <c r="A15" s="11" t="s">
        <v>17</v>
      </c>
      <c r="B15" s="16" t="s">
        <v>22</v>
      </c>
      <c r="C15" s="16" t="s">
        <v>33</v>
      </c>
      <c r="D15" s="13">
        <v>2448.6146639999997</v>
      </c>
    </row>
    <row r="16" spans="1:4" x14ac:dyDescent="0.3">
      <c r="A16" s="11" t="s">
        <v>17</v>
      </c>
      <c r="B16" s="16" t="s">
        <v>22</v>
      </c>
      <c r="C16" s="16" t="s">
        <v>34</v>
      </c>
      <c r="D16" s="13">
        <v>13840.702104</v>
      </c>
    </row>
    <row r="17" spans="1:4" x14ac:dyDescent="0.3">
      <c r="A17" s="11" t="s">
        <v>17</v>
      </c>
      <c r="B17" s="16" t="s">
        <v>22</v>
      </c>
      <c r="C17" s="16" t="s">
        <v>35</v>
      </c>
      <c r="D17" s="13">
        <v>7967.6604000000007</v>
      </c>
    </row>
    <row r="18" spans="1:4" x14ac:dyDescent="0.3">
      <c r="A18" s="11" t="s">
        <v>17</v>
      </c>
      <c r="B18" s="16" t="s">
        <v>22</v>
      </c>
      <c r="C18" s="16" t="s">
        <v>36</v>
      </c>
      <c r="D18" s="13">
        <v>15178.5208</v>
      </c>
    </row>
    <row r="19" spans="1:4" x14ac:dyDescent="0.3">
      <c r="A19" s="11" t="s">
        <v>19</v>
      </c>
      <c r="B19" s="16" t="s">
        <v>13</v>
      </c>
      <c r="C19" s="16" t="s">
        <v>33</v>
      </c>
      <c r="D19" s="13">
        <v>33580.874080000001</v>
      </c>
    </row>
    <row r="20" spans="1:4" x14ac:dyDescent="0.3">
      <c r="A20" s="11" t="s">
        <v>19</v>
      </c>
      <c r="B20" s="16" t="s">
        <v>13</v>
      </c>
      <c r="C20" s="16" t="s">
        <v>34</v>
      </c>
      <c r="D20" s="13">
        <v>108151.64085</v>
      </c>
    </row>
    <row r="21" spans="1:4" x14ac:dyDescent="0.3">
      <c r="A21" s="11" t="s">
        <v>19</v>
      </c>
      <c r="B21" s="16" t="s">
        <v>13</v>
      </c>
      <c r="C21" s="16" t="s">
        <v>35</v>
      </c>
      <c r="D21" s="13">
        <v>48040.637119999999</v>
      </c>
    </row>
    <row r="22" spans="1:4" x14ac:dyDescent="0.3">
      <c r="A22" s="11" t="s">
        <v>19</v>
      </c>
      <c r="B22" s="16" t="s">
        <v>13</v>
      </c>
      <c r="C22" s="16" t="s">
        <v>36</v>
      </c>
      <c r="D22" s="13">
        <v>175398.29475</v>
      </c>
    </row>
    <row r="23" spans="1:4" x14ac:dyDescent="0.3">
      <c r="A23" s="11" t="s">
        <v>19</v>
      </c>
      <c r="B23" s="16" t="s">
        <v>22</v>
      </c>
      <c r="C23" s="16" t="s">
        <v>33</v>
      </c>
      <c r="D23" s="13">
        <v>52485.130489999996</v>
      </c>
    </row>
    <row r="24" spans="1:4" x14ac:dyDescent="0.3">
      <c r="A24" s="11" t="s">
        <v>19</v>
      </c>
      <c r="B24" s="16" t="s">
        <v>22</v>
      </c>
      <c r="C24" s="16" t="s">
        <v>34</v>
      </c>
      <c r="D24" s="13">
        <v>157180.94542800001</v>
      </c>
    </row>
    <row r="25" spans="1:4" x14ac:dyDescent="0.3">
      <c r="A25" s="11" t="s">
        <v>19</v>
      </c>
      <c r="B25" s="16" t="s">
        <v>22</v>
      </c>
      <c r="C25" s="16" t="s">
        <v>35</v>
      </c>
      <c r="D25" s="13">
        <v>65566.312000000005</v>
      </c>
    </row>
    <row r="26" spans="1:4" x14ac:dyDescent="0.3">
      <c r="A26" s="11" t="s">
        <v>19</v>
      </c>
      <c r="B26" s="16" t="s">
        <v>22</v>
      </c>
      <c r="C26" s="16" t="s">
        <v>36</v>
      </c>
      <c r="D26" s="13">
        <v>224784.58845000001</v>
      </c>
    </row>
    <row r="27" spans="1:4" x14ac:dyDescent="0.3">
      <c r="A27" s="11" t="s">
        <v>21</v>
      </c>
      <c r="B27" s="16" t="s">
        <v>13</v>
      </c>
      <c r="C27" s="16" t="s">
        <v>33</v>
      </c>
      <c r="D27" s="13">
        <v>92729.980486</v>
      </c>
    </row>
    <row r="28" spans="1:4" x14ac:dyDescent="0.3">
      <c r="A28" s="11" t="s">
        <v>21</v>
      </c>
      <c r="B28" s="16" t="s">
        <v>13</v>
      </c>
      <c r="C28" s="16" t="s">
        <v>34</v>
      </c>
      <c r="D28" s="13">
        <v>344820.74905700004</v>
      </c>
    </row>
    <row r="29" spans="1:4" x14ac:dyDescent="0.3">
      <c r="A29" s="11" t="s">
        <v>21</v>
      </c>
      <c r="B29" s="16" t="s">
        <v>13</v>
      </c>
      <c r="C29" s="16" t="s">
        <v>35</v>
      </c>
      <c r="D29" s="13">
        <v>149896.14788</v>
      </c>
    </row>
    <row r="30" spans="1:4" x14ac:dyDescent="0.3">
      <c r="A30" s="11" t="s">
        <v>21</v>
      </c>
      <c r="B30" s="16" t="s">
        <v>13</v>
      </c>
      <c r="C30" s="16" t="s">
        <v>36</v>
      </c>
      <c r="D30" s="13">
        <v>463209.18268000003</v>
      </c>
    </row>
    <row r="31" spans="1:4" x14ac:dyDescent="0.3">
      <c r="A31" s="11" t="s">
        <v>21</v>
      </c>
      <c r="B31" s="16" t="s">
        <v>22</v>
      </c>
      <c r="C31" s="16" t="s">
        <v>33</v>
      </c>
      <c r="D31" s="13">
        <v>160783.278942</v>
      </c>
    </row>
    <row r="32" spans="1:4" x14ac:dyDescent="0.3">
      <c r="A32" s="11" t="s">
        <v>21</v>
      </c>
      <c r="B32" s="16" t="s">
        <v>22</v>
      </c>
      <c r="C32" s="16" t="s">
        <v>34</v>
      </c>
      <c r="D32" s="13">
        <v>466633.78031100001</v>
      </c>
    </row>
    <row r="33" spans="1:4" x14ac:dyDescent="0.3">
      <c r="A33" s="11" t="s">
        <v>21</v>
      </c>
      <c r="B33" s="16" t="s">
        <v>22</v>
      </c>
      <c r="C33" s="16" t="s">
        <v>35</v>
      </c>
      <c r="D33" s="13">
        <v>183869.80444000001</v>
      </c>
    </row>
    <row r="34" spans="1:4" x14ac:dyDescent="0.3">
      <c r="A34" s="11" t="s">
        <v>21</v>
      </c>
      <c r="B34" s="16" t="s">
        <v>22</v>
      </c>
      <c r="C34" s="16" t="s">
        <v>36</v>
      </c>
      <c r="D34" s="13">
        <v>622990.37277000002</v>
      </c>
    </row>
    <row r="35" spans="1:4" x14ac:dyDescent="0.3">
      <c r="A35" s="11" t="s">
        <v>23</v>
      </c>
      <c r="B35" s="16" t="s">
        <v>13</v>
      </c>
      <c r="C35" s="16" t="s">
        <v>33</v>
      </c>
      <c r="D35" s="13">
        <v>583170.84918939997</v>
      </c>
    </row>
    <row r="36" spans="1:4" x14ac:dyDescent="0.3">
      <c r="A36" s="11" t="s">
        <v>23</v>
      </c>
      <c r="B36" s="16" t="s">
        <v>13</v>
      </c>
      <c r="C36" s="16" t="s">
        <v>34</v>
      </c>
      <c r="D36" s="13">
        <v>1669044.316356</v>
      </c>
    </row>
    <row r="37" spans="1:4" x14ac:dyDescent="0.3">
      <c r="A37" s="11" t="s">
        <v>23</v>
      </c>
      <c r="B37" s="16" t="s">
        <v>13</v>
      </c>
      <c r="C37" s="16" t="s">
        <v>35</v>
      </c>
      <c r="D37" s="13">
        <v>542377.16748999991</v>
      </c>
    </row>
    <row r="38" spans="1:4" x14ac:dyDescent="0.3">
      <c r="A38" s="11" t="s">
        <v>23</v>
      </c>
      <c r="B38" s="16" t="s">
        <v>13</v>
      </c>
      <c r="C38" s="16" t="s">
        <v>36</v>
      </c>
      <c r="D38" s="13">
        <v>1345488.7527900001</v>
      </c>
    </row>
    <row r="39" spans="1:4" x14ac:dyDescent="0.3">
      <c r="A39" s="11" t="s">
        <v>23</v>
      </c>
      <c r="B39" s="16" t="s">
        <v>22</v>
      </c>
      <c r="C39" s="16" t="s">
        <v>33</v>
      </c>
      <c r="D39" s="13">
        <v>1178941.9357750001</v>
      </c>
    </row>
    <row r="40" spans="1:4" x14ac:dyDescent="0.3">
      <c r="A40" s="11" t="s">
        <v>23</v>
      </c>
      <c r="B40" s="16" t="s">
        <v>22</v>
      </c>
      <c r="C40" s="16" t="s">
        <v>34</v>
      </c>
      <c r="D40" s="13">
        <v>2710419.0424740002</v>
      </c>
    </row>
    <row r="41" spans="1:4" x14ac:dyDescent="0.3">
      <c r="A41" s="11" t="s">
        <v>23</v>
      </c>
      <c r="B41" s="16" t="s">
        <v>22</v>
      </c>
      <c r="C41" s="16" t="s">
        <v>35</v>
      </c>
      <c r="D41" s="13">
        <v>783593.76775</v>
      </c>
    </row>
    <row r="42" spans="1:4" x14ac:dyDescent="0.3">
      <c r="A42" s="11" t="s">
        <v>23</v>
      </c>
      <c r="B42" s="16" t="s">
        <v>22</v>
      </c>
      <c r="C42" s="16" t="s">
        <v>36</v>
      </c>
      <c r="D42" s="13">
        <v>2007852.8987400001</v>
      </c>
    </row>
    <row r="43" spans="1:4" x14ac:dyDescent="0.3">
      <c r="A43" s="11" t="s">
        <v>24</v>
      </c>
      <c r="B43" s="16" t="s">
        <v>13</v>
      </c>
      <c r="C43" s="16" t="s">
        <v>33</v>
      </c>
      <c r="D43" s="13">
        <v>492510.74973799998</v>
      </c>
    </row>
    <row r="44" spans="1:4" x14ac:dyDescent="0.3">
      <c r="A44" s="11" t="s">
        <v>24</v>
      </c>
      <c r="B44" s="16" t="s">
        <v>13</v>
      </c>
      <c r="C44" s="16" t="s">
        <v>34</v>
      </c>
      <c r="D44" s="13">
        <v>627323.73910100001</v>
      </c>
    </row>
    <row r="45" spans="1:4" x14ac:dyDescent="0.3">
      <c r="A45" s="11" t="s">
        <v>24</v>
      </c>
      <c r="B45" s="16" t="s">
        <v>13</v>
      </c>
      <c r="C45" s="16" t="s">
        <v>35</v>
      </c>
      <c r="D45" s="13">
        <v>147008.4</v>
      </c>
    </row>
    <row r="46" spans="1:4" x14ac:dyDescent="0.3">
      <c r="A46" s="11" t="s">
        <v>24</v>
      </c>
      <c r="B46" s="16" t="s">
        <v>13</v>
      </c>
      <c r="C46" s="16" t="s">
        <v>36</v>
      </c>
      <c r="D46" s="13">
        <v>305876.2</v>
      </c>
    </row>
    <row r="47" spans="1:4" x14ac:dyDescent="0.3">
      <c r="A47" s="11" t="s">
        <v>24</v>
      </c>
      <c r="B47" s="16" t="s">
        <v>22</v>
      </c>
      <c r="C47" s="16" t="s">
        <v>33</v>
      </c>
      <c r="D47" s="13">
        <v>613870.26138200006</v>
      </c>
    </row>
    <row r="48" spans="1:4" x14ac:dyDescent="0.3">
      <c r="A48" s="11" t="s">
        <v>24</v>
      </c>
      <c r="B48" s="16" t="s">
        <v>22</v>
      </c>
      <c r="C48" s="16" t="s">
        <v>34</v>
      </c>
      <c r="D48" s="13">
        <v>857048.91550399992</v>
      </c>
    </row>
    <row r="49" spans="1:4" x14ac:dyDescent="0.3">
      <c r="A49" s="11" t="s">
        <v>24</v>
      </c>
      <c r="B49" s="16" t="s">
        <v>22</v>
      </c>
      <c r="C49" s="16" t="s">
        <v>35</v>
      </c>
      <c r="D49" s="13">
        <v>212382.80499999999</v>
      </c>
    </row>
    <row r="50" spans="1:4" x14ac:dyDescent="0.3">
      <c r="A50" s="11" t="s">
        <v>24</v>
      </c>
      <c r="B50" s="16" t="s">
        <v>22</v>
      </c>
      <c r="C50" s="16" t="s">
        <v>36</v>
      </c>
      <c r="D50" s="13">
        <v>456450.83080000005</v>
      </c>
    </row>
    <row r="51" spans="1:4" x14ac:dyDescent="0.3">
      <c r="A51" s="11" t="s">
        <v>25</v>
      </c>
      <c r="B51" s="16" t="s">
        <v>13</v>
      </c>
      <c r="C51" s="16" t="s">
        <v>33</v>
      </c>
      <c r="D51" s="13">
        <v>93373.040000000008</v>
      </c>
    </row>
    <row r="52" spans="1:4" x14ac:dyDescent="0.3">
      <c r="A52" s="11" t="s">
        <v>25</v>
      </c>
      <c r="B52" s="16" t="s">
        <v>13</v>
      </c>
      <c r="C52" s="16" t="s">
        <v>34</v>
      </c>
      <c r="D52" s="13">
        <v>257845.2</v>
      </c>
    </row>
    <row r="53" spans="1:4" x14ac:dyDescent="0.3">
      <c r="A53" s="11" t="s">
        <v>25</v>
      </c>
      <c r="B53" s="16" t="s">
        <v>13</v>
      </c>
      <c r="C53" s="16" t="s">
        <v>35</v>
      </c>
      <c r="D53" s="13">
        <v>84495.54</v>
      </c>
    </row>
    <row r="54" spans="1:4" x14ac:dyDescent="0.3">
      <c r="A54" s="11" t="s">
        <v>25</v>
      </c>
      <c r="B54" s="16" t="s">
        <v>13</v>
      </c>
      <c r="C54" s="16" t="s">
        <v>36</v>
      </c>
      <c r="D54" s="13">
        <v>122663.86</v>
      </c>
    </row>
    <row r="55" spans="1:4" x14ac:dyDescent="0.3">
      <c r="A55" s="11" t="s">
        <v>25</v>
      </c>
      <c r="B55" s="16" t="s">
        <v>22</v>
      </c>
      <c r="C55" s="16" t="s">
        <v>33</v>
      </c>
      <c r="D55" s="13">
        <v>109802.229794</v>
      </c>
    </row>
    <row r="56" spans="1:4" x14ac:dyDescent="0.3">
      <c r="A56" s="11" t="s">
        <v>25</v>
      </c>
      <c r="B56" s="16" t="s">
        <v>22</v>
      </c>
      <c r="C56" s="16" t="s">
        <v>34</v>
      </c>
      <c r="D56" s="13">
        <v>263996.582544</v>
      </c>
    </row>
    <row r="57" spans="1:4" x14ac:dyDescent="0.3">
      <c r="A57" s="11" t="s">
        <v>25</v>
      </c>
      <c r="B57" s="16" t="s">
        <v>22</v>
      </c>
      <c r="C57" s="16" t="s">
        <v>35</v>
      </c>
      <c r="D57" s="13">
        <v>119230.34670000001</v>
      </c>
    </row>
    <row r="58" spans="1:4" x14ac:dyDescent="0.3">
      <c r="A58" s="11" t="s">
        <v>25</v>
      </c>
      <c r="B58" s="16" t="s">
        <v>22</v>
      </c>
      <c r="C58" s="16" t="s">
        <v>36</v>
      </c>
      <c r="D58" s="13">
        <v>134709.37210000001</v>
      </c>
    </row>
  </sheetData>
  <mergeCells count="1">
    <mergeCell ref="A1:D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E1" workbookViewId="0">
      <selection activeCell="K17" sqref="K17"/>
    </sheetView>
  </sheetViews>
  <sheetFormatPr defaultRowHeight="14.4" x14ac:dyDescent="0.3"/>
  <cols>
    <col min="1" max="3" width="18.6640625" style="1" customWidth="1"/>
    <col min="4" max="5" width="24.77734375" style="1" customWidth="1"/>
    <col min="6" max="6" width="12.109375" style="1" customWidth="1"/>
    <col min="7" max="7" width="11.88671875" style="1" customWidth="1"/>
    <col min="8" max="8" width="29.109375" style="1" customWidth="1"/>
    <col min="9" max="9" width="29.5546875" style="1" customWidth="1"/>
    <col min="10" max="10" width="27.77734375" style="1" customWidth="1"/>
    <col min="11" max="11" width="27.88671875" style="1" customWidth="1"/>
    <col min="12" max="12" width="17.88671875" style="1" customWidth="1"/>
    <col min="13" max="13" width="18.88671875" style="1" customWidth="1"/>
    <col min="14" max="16384" width="8.88671875" style="1"/>
  </cols>
  <sheetData>
    <row r="1" spans="1:13" x14ac:dyDescent="0.3">
      <c r="A1" s="47" t="s">
        <v>37</v>
      </c>
      <c r="B1" s="47"/>
      <c r="C1" s="47"/>
      <c r="D1" s="47"/>
      <c r="E1" s="47"/>
      <c r="G1" s="2"/>
      <c r="H1" s="50" t="s">
        <v>0</v>
      </c>
      <c r="I1" s="50"/>
      <c r="J1" s="50" t="s">
        <v>1</v>
      </c>
      <c r="K1" s="50"/>
      <c r="L1" s="50" t="s">
        <v>2</v>
      </c>
      <c r="M1" s="50"/>
    </row>
    <row r="2" spans="1:13" ht="15" thickBot="1" x14ac:dyDescent="0.35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G2" s="5" t="s">
        <v>3</v>
      </c>
      <c r="H2" s="6" t="s">
        <v>8</v>
      </c>
      <c r="I2" s="6" t="s">
        <v>9</v>
      </c>
      <c r="J2" s="6" t="s">
        <v>8</v>
      </c>
      <c r="K2" s="6" t="s">
        <v>9</v>
      </c>
      <c r="L2" s="6" t="s">
        <v>10</v>
      </c>
      <c r="M2" s="6" t="s">
        <v>11</v>
      </c>
    </row>
    <row r="3" spans="1:13" x14ac:dyDescent="0.3">
      <c r="A3" s="7" t="s">
        <v>12</v>
      </c>
      <c r="B3" s="8" t="s">
        <v>13</v>
      </c>
      <c r="C3" s="8" t="s">
        <v>14</v>
      </c>
      <c r="D3" s="9">
        <v>677.93040230096017</v>
      </c>
      <c r="E3" s="10" t="s">
        <v>15</v>
      </c>
      <c r="G3" s="11" t="s">
        <v>12</v>
      </c>
      <c r="H3" s="12">
        <v>1.6334451154789882</v>
      </c>
      <c r="I3" s="12">
        <v>11.411149490276417</v>
      </c>
      <c r="J3" s="13">
        <v>223.29191456689702</v>
      </c>
      <c r="K3" s="13">
        <v>289.99126556255703</v>
      </c>
      <c r="L3" s="14">
        <v>5.8000000000000003E-2</v>
      </c>
      <c r="M3" s="14">
        <v>0.36</v>
      </c>
    </row>
    <row r="4" spans="1:13" x14ac:dyDescent="0.3">
      <c r="A4" s="15" t="s">
        <v>12</v>
      </c>
      <c r="B4" s="16" t="s">
        <v>13</v>
      </c>
      <c r="C4" s="16" t="s">
        <v>16</v>
      </c>
      <c r="D4" s="13">
        <v>358.90085064762087</v>
      </c>
      <c r="E4" s="17" t="s">
        <v>15</v>
      </c>
      <c r="G4" s="11" t="s">
        <v>17</v>
      </c>
      <c r="H4" s="12">
        <v>0.13590228029684231</v>
      </c>
      <c r="I4" s="12">
        <v>0.48644429122879385</v>
      </c>
      <c r="J4" s="13">
        <v>8.8816877370080007</v>
      </c>
      <c r="K4" s="13">
        <v>12.351529582473866</v>
      </c>
      <c r="L4" s="14">
        <v>5.8000000000000003E-2</v>
      </c>
      <c r="M4" s="14">
        <v>0.37</v>
      </c>
    </row>
    <row r="5" spans="1:13" x14ac:dyDescent="0.3">
      <c r="A5" s="15" t="s">
        <v>12</v>
      </c>
      <c r="B5" s="16" t="s">
        <v>13</v>
      </c>
      <c r="C5" s="16" t="s">
        <v>18</v>
      </c>
      <c r="D5" s="13">
        <v>324.72396802059978</v>
      </c>
      <c r="E5" s="17" t="s">
        <v>15</v>
      </c>
      <c r="G5" s="11" t="s">
        <v>19</v>
      </c>
      <c r="H5" s="12">
        <v>0.72883104805158549</v>
      </c>
      <c r="I5" s="12">
        <v>8.4878873608006771</v>
      </c>
      <c r="J5" s="13">
        <v>65.090487309336183</v>
      </c>
      <c r="K5" s="13">
        <v>71.64586760274814</v>
      </c>
      <c r="L5" s="14">
        <v>5.8000000000000003E-2</v>
      </c>
      <c r="M5" s="14">
        <v>0.37</v>
      </c>
    </row>
    <row r="6" spans="1:13" ht="15" thickBot="1" x14ac:dyDescent="0.35">
      <c r="A6" s="18" t="s">
        <v>12</v>
      </c>
      <c r="B6" s="19" t="s">
        <v>13</v>
      </c>
      <c r="C6" s="19" t="s">
        <v>20</v>
      </c>
      <c r="D6" s="20">
        <v>271.88989450980705</v>
      </c>
      <c r="E6" s="21" t="s">
        <v>15</v>
      </c>
      <c r="G6" s="11" t="s">
        <v>21</v>
      </c>
      <c r="H6" s="12">
        <v>1.3554231957446727</v>
      </c>
      <c r="I6" s="12">
        <v>16.343074012877523</v>
      </c>
      <c r="J6" s="13">
        <v>182.9086320251252</v>
      </c>
      <c r="K6" s="13">
        <v>204.74719035521048</v>
      </c>
      <c r="L6" s="14">
        <v>5.8000000000000003E-2</v>
      </c>
      <c r="M6" s="14">
        <v>0.36</v>
      </c>
    </row>
    <row r="7" spans="1:13" x14ac:dyDescent="0.3">
      <c r="A7" s="7" t="s">
        <v>12</v>
      </c>
      <c r="B7" s="8" t="s">
        <v>22</v>
      </c>
      <c r="C7" s="8" t="s">
        <v>14</v>
      </c>
      <c r="D7" s="8" t="s">
        <v>15</v>
      </c>
      <c r="E7" s="22">
        <v>4475.5787842689515</v>
      </c>
      <c r="G7" s="11" t="s">
        <v>23</v>
      </c>
      <c r="H7" s="12">
        <v>11.277431340218572</v>
      </c>
      <c r="I7" s="12">
        <v>146.16059176596903</v>
      </c>
      <c r="J7" s="13">
        <v>1159.9659389359149</v>
      </c>
      <c r="K7" s="13">
        <v>2281.6126817213017</v>
      </c>
      <c r="L7" s="14">
        <v>5.8000000000000003E-2</v>
      </c>
      <c r="M7" s="14">
        <v>0.36</v>
      </c>
    </row>
    <row r="8" spans="1:13" x14ac:dyDescent="0.3">
      <c r="A8" s="15" t="s">
        <v>12</v>
      </c>
      <c r="B8" s="16" t="s">
        <v>22</v>
      </c>
      <c r="C8" s="16" t="s">
        <v>16</v>
      </c>
      <c r="D8" s="16" t="s">
        <v>15</v>
      </c>
      <c r="E8" s="23">
        <v>2527.4966097877887</v>
      </c>
      <c r="G8" s="11" t="s">
        <v>24</v>
      </c>
      <c r="H8" s="12">
        <v>2.2363838776334224</v>
      </c>
      <c r="I8" s="12">
        <v>34.026391391938041</v>
      </c>
      <c r="J8" s="13">
        <v>270.85335717722643</v>
      </c>
      <c r="K8" s="13">
        <v>323.72292958003442</v>
      </c>
      <c r="L8" s="14">
        <v>5.3999999999999999E-2</v>
      </c>
      <c r="M8" s="14">
        <v>0.38</v>
      </c>
    </row>
    <row r="9" spans="1:13" x14ac:dyDescent="0.3">
      <c r="A9" s="15" t="s">
        <v>12</v>
      </c>
      <c r="B9" s="16" t="s">
        <v>22</v>
      </c>
      <c r="C9" s="16" t="s">
        <v>18</v>
      </c>
      <c r="D9" s="16" t="s">
        <v>15</v>
      </c>
      <c r="E9" s="23">
        <v>2383.3524472098252</v>
      </c>
      <c r="G9" s="11" t="s">
        <v>25</v>
      </c>
      <c r="H9" s="12">
        <v>2.0677012182635308</v>
      </c>
      <c r="I9" s="12">
        <v>8.6797671341689018</v>
      </c>
      <c r="J9" s="13">
        <v>45.926723709240946</v>
      </c>
      <c r="K9" s="13">
        <v>66.246825870191714</v>
      </c>
      <c r="L9" s="14">
        <v>5.8000000000000003E-2</v>
      </c>
      <c r="M9" s="14">
        <v>0.37</v>
      </c>
    </row>
    <row r="10" spans="1:13" ht="15" thickBot="1" x14ac:dyDescent="0.35">
      <c r="A10" s="18" t="s">
        <v>12</v>
      </c>
      <c r="B10" s="19" t="s">
        <v>22</v>
      </c>
      <c r="C10" s="19" t="s">
        <v>20</v>
      </c>
      <c r="D10" s="24" t="s">
        <v>15</v>
      </c>
      <c r="E10" s="25">
        <v>2024.721649009851</v>
      </c>
    </row>
    <row r="11" spans="1:13" x14ac:dyDescent="0.3">
      <c r="A11" s="7" t="s">
        <v>17</v>
      </c>
      <c r="B11" s="8" t="s">
        <v>13</v>
      </c>
      <c r="C11" s="8" t="s">
        <v>14</v>
      </c>
      <c r="D11" s="9">
        <v>45.876163232544371</v>
      </c>
      <c r="E11" s="10" t="s">
        <v>15</v>
      </c>
    </row>
    <row r="12" spans="1:13" x14ac:dyDescent="0.3">
      <c r="A12" s="15" t="s">
        <v>17</v>
      </c>
      <c r="B12" s="16" t="s">
        <v>13</v>
      </c>
      <c r="C12" s="16" t="s">
        <v>16</v>
      </c>
      <c r="D12" s="13">
        <v>38.156774945262065</v>
      </c>
      <c r="E12" s="17" t="s">
        <v>15</v>
      </c>
      <c r="G12" s="2"/>
      <c r="H12" s="50" t="s">
        <v>26</v>
      </c>
      <c r="I12" s="50"/>
    </row>
    <row r="13" spans="1:13" x14ac:dyDescent="0.3">
      <c r="A13" s="15" t="s">
        <v>17</v>
      </c>
      <c r="B13" s="16" t="s">
        <v>13</v>
      </c>
      <c r="C13" s="16" t="s">
        <v>18</v>
      </c>
      <c r="D13" s="13">
        <v>36.58045879955263</v>
      </c>
      <c r="E13" s="17" t="s">
        <v>15</v>
      </c>
      <c r="G13" s="5" t="s">
        <v>3</v>
      </c>
      <c r="H13" s="6" t="s">
        <v>27</v>
      </c>
      <c r="I13" s="6" t="s">
        <v>28</v>
      </c>
    </row>
    <row r="14" spans="1:13" ht="15" thickBot="1" x14ac:dyDescent="0.35">
      <c r="A14" s="18" t="s">
        <v>17</v>
      </c>
      <c r="B14" s="19" t="s">
        <v>13</v>
      </c>
      <c r="C14" s="19" t="s">
        <v>20</v>
      </c>
      <c r="D14" s="20">
        <v>15.288883319483253</v>
      </c>
      <c r="E14" s="21" t="s">
        <v>15</v>
      </c>
      <c r="G14" s="11" t="s">
        <v>12</v>
      </c>
      <c r="H14" s="14">
        <v>0.12612569010046179</v>
      </c>
      <c r="I14" s="14">
        <v>0.10930549032743961</v>
      </c>
    </row>
    <row r="15" spans="1:13" x14ac:dyDescent="0.3">
      <c r="A15" s="7" t="s">
        <v>17</v>
      </c>
      <c r="B15" s="8" t="s">
        <v>22</v>
      </c>
      <c r="C15" s="8" t="s">
        <v>14</v>
      </c>
      <c r="D15" s="8" t="s">
        <v>15</v>
      </c>
      <c r="E15" s="22">
        <v>156.34146668440039</v>
      </c>
      <c r="G15" s="11" t="s">
        <v>17</v>
      </c>
      <c r="H15" s="14">
        <v>0.26381728711034391</v>
      </c>
      <c r="I15" s="14">
        <v>0.10644141616952998</v>
      </c>
    </row>
    <row r="16" spans="1:13" x14ac:dyDescent="0.3">
      <c r="A16" s="15" t="s">
        <v>17</v>
      </c>
      <c r="B16" s="16" t="s">
        <v>22</v>
      </c>
      <c r="C16" s="16" t="s">
        <v>16</v>
      </c>
      <c r="D16" s="16" t="s">
        <v>15</v>
      </c>
      <c r="E16" s="23">
        <v>129.8636360416574</v>
      </c>
      <c r="G16" s="11" t="s">
        <v>19</v>
      </c>
      <c r="H16" s="14">
        <v>0.19305513097320359</v>
      </c>
      <c r="I16" s="14">
        <v>0.32018924297864426</v>
      </c>
    </row>
    <row r="17" spans="1:9" x14ac:dyDescent="0.3">
      <c r="A17" s="15" t="s">
        <v>17</v>
      </c>
      <c r="B17" s="16" t="s">
        <v>22</v>
      </c>
      <c r="C17" s="16" t="s">
        <v>18</v>
      </c>
      <c r="D17" s="16" t="s">
        <v>15</v>
      </c>
      <c r="E17" s="23">
        <v>132.84961267513125</v>
      </c>
      <c r="G17" s="11" t="s">
        <v>21</v>
      </c>
      <c r="H17" s="14">
        <v>0.1277652409573734</v>
      </c>
      <c r="I17" s="14">
        <v>0.22172430173420146</v>
      </c>
    </row>
    <row r="18" spans="1:9" ht="15" thickBot="1" x14ac:dyDescent="0.35">
      <c r="A18" s="18" t="s">
        <v>17</v>
      </c>
      <c r="B18" s="19" t="s">
        <v>22</v>
      </c>
      <c r="C18" s="19" t="s">
        <v>20</v>
      </c>
      <c r="D18" s="24" t="s">
        <v>15</v>
      </c>
      <c r="E18" s="25">
        <v>67.389575827604801</v>
      </c>
      <c r="G18" s="11" t="s">
        <v>23</v>
      </c>
      <c r="H18" s="14">
        <v>0.16762429383180449</v>
      </c>
      <c r="I18" s="14">
        <v>0.17794503293524008</v>
      </c>
    </row>
    <row r="19" spans="1:9" x14ac:dyDescent="0.3">
      <c r="A19" s="7" t="s">
        <v>19</v>
      </c>
      <c r="B19" s="8" t="s">
        <v>13</v>
      </c>
      <c r="C19" s="8" t="s">
        <v>14</v>
      </c>
      <c r="D19" s="9">
        <v>310.82684279766221</v>
      </c>
      <c r="E19" s="10" t="s">
        <v>15</v>
      </c>
      <c r="G19" s="11" t="s">
        <v>24</v>
      </c>
      <c r="H19" s="14">
        <v>0.15290383211079117</v>
      </c>
      <c r="I19" s="14">
        <v>0.27660424103447495</v>
      </c>
    </row>
    <row r="20" spans="1:9" x14ac:dyDescent="0.3">
      <c r="A20" s="15" t="s">
        <v>19</v>
      </c>
      <c r="B20" s="16" t="s">
        <v>13</v>
      </c>
      <c r="C20" s="16" t="s">
        <v>16</v>
      </c>
      <c r="D20" s="13">
        <v>155.15829301898313</v>
      </c>
      <c r="E20" s="17" t="s">
        <v>15</v>
      </c>
      <c r="G20" s="11" t="s">
        <v>25</v>
      </c>
      <c r="H20" s="14">
        <v>0.77623697327598551</v>
      </c>
      <c r="I20" s="14">
        <v>0.35411251458771964</v>
      </c>
    </row>
    <row r="21" spans="1:9" x14ac:dyDescent="0.3">
      <c r="A21" s="15" t="s">
        <v>19</v>
      </c>
      <c r="B21" s="16" t="s">
        <v>13</v>
      </c>
      <c r="C21" s="16" t="s">
        <v>18</v>
      </c>
      <c r="D21" s="13">
        <v>138.99690495614183</v>
      </c>
      <c r="E21" s="17" t="s">
        <v>15</v>
      </c>
    </row>
    <row r="22" spans="1:9" ht="15" thickBot="1" x14ac:dyDescent="0.35">
      <c r="A22" s="18" t="s">
        <v>19</v>
      </c>
      <c r="B22" s="19" t="s">
        <v>13</v>
      </c>
      <c r="C22" s="19" t="s">
        <v>20</v>
      </c>
      <c r="D22" s="20">
        <v>123.84900727879835</v>
      </c>
      <c r="E22" s="21" t="s">
        <v>15</v>
      </c>
    </row>
    <row r="23" spans="1:9" x14ac:dyDescent="0.3">
      <c r="A23" s="7" t="s">
        <v>19</v>
      </c>
      <c r="B23" s="8" t="s">
        <v>22</v>
      </c>
      <c r="C23" s="8" t="s">
        <v>14</v>
      </c>
      <c r="D23" s="8" t="s">
        <v>15</v>
      </c>
      <c r="E23" s="22">
        <v>3528.8690419974214</v>
      </c>
    </row>
    <row r="24" spans="1:9" x14ac:dyDescent="0.3">
      <c r="A24" s="15" t="s">
        <v>19</v>
      </c>
      <c r="B24" s="16" t="s">
        <v>22</v>
      </c>
      <c r="C24" s="16" t="s">
        <v>16</v>
      </c>
      <c r="D24" s="16" t="s">
        <v>15</v>
      </c>
      <c r="E24" s="23">
        <v>1799.0242824966203</v>
      </c>
    </row>
    <row r="25" spans="1:9" x14ac:dyDescent="0.3">
      <c r="A25" s="15" t="s">
        <v>19</v>
      </c>
      <c r="B25" s="16" t="s">
        <v>22</v>
      </c>
      <c r="C25" s="16" t="s">
        <v>18</v>
      </c>
      <c r="D25" s="16" t="s">
        <v>15</v>
      </c>
      <c r="E25" s="23">
        <v>1664.0358779878516</v>
      </c>
    </row>
    <row r="26" spans="1:9" ht="15" thickBot="1" x14ac:dyDescent="0.35">
      <c r="A26" s="18" t="s">
        <v>19</v>
      </c>
      <c r="B26" s="19" t="s">
        <v>22</v>
      </c>
      <c r="C26" s="19" t="s">
        <v>20</v>
      </c>
      <c r="D26" s="24" t="s">
        <v>15</v>
      </c>
      <c r="E26" s="25">
        <v>1495.9581583187839</v>
      </c>
    </row>
    <row r="27" spans="1:9" x14ac:dyDescent="0.3">
      <c r="A27" s="7" t="s">
        <v>21</v>
      </c>
      <c r="B27" s="8" t="s">
        <v>13</v>
      </c>
      <c r="C27" s="8" t="s">
        <v>14</v>
      </c>
      <c r="D27" s="9">
        <v>533.75342081073541</v>
      </c>
      <c r="E27" s="10" t="s">
        <v>15</v>
      </c>
    </row>
    <row r="28" spans="1:9" x14ac:dyDescent="0.3">
      <c r="A28" s="15" t="s">
        <v>21</v>
      </c>
      <c r="B28" s="16" t="s">
        <v>13</v>
      </c>
      <c r="C28" s="16" t="s">
        <v>16</v>
      </c>
      <c r="D28" s="13">
        <v>291.06116374245948</v>
      </c>
      <c r="E28" s="17" t="s">
        <v>15</v>
      </c>
    </row>
    <row r="29" spans="1:9" x14ac:dyDescent="0.3">
      <c r="A29" s="15" t="s">
        <v>21</v>
      </c>
      <c r="B29" s="16" t="s">
        <v>13</v>
      </c>
      <c r="C29" s="16" t="s">
        <v>18</v>
      </c>
      <c r="D29" s="13">
        <v>279.95921804744381</v>
      </c>
      <c r="E29" s="17" t="s">
        <v>15</v>
      </c>
    </row>
    <row r="30" spans="1:9" ht="15" thickBot="1" x14ac:dyDescent="0.35">
      <c r="A30" s="18" t="s">
        <v>21</v>
      </c>
      <c r="B30" s="19" t="s">
        <v>13</v>
      </c>
      <c r="C30" s="19" t="s">
        <v>20</v>
      </c>
      <c r="D30" s="20">
        <v>250.64939314403409</v>
      </c>
      <c r="E30" s="21" t="s">
        <v>15</v>
      </c>
    </row>
    <row r="31" spans="1:9" x14ac:dyDescent="0.3">
      <c r="A31" s="7" t="s">
        <v>21</v>
      </c>
      <c r="B31" s="8" t="s">
        <v>22</v>
      </c>
      <c r="C31" s="8" t="s">
        <v>14</v>
      </c>
      <c r="D31" s="8" t="s">
        <v>15</v>
      </c>
      <c r="E31" s="22">
        <v>6092.7651046133378</v>
      </c>
    </row>
    <row r="32" spans="1:9" x14ac:dyDescent="0.3">
      <c r="A32" s="15" t="s">
        <v>21</v>
      </c>
      <c r="B32" s="16" t="s">
        <v>22</v>
      </c>
      <c r="C32" s="16" t="s">
        <v>16</v>
      </c>
      <c r="D32" s="16" t="s">
        <v>15</v>
      </c>
      <c r="E32" s="23">
        <v>3538.9377579983388</v>
      </c>
    </row>
    <row r="33" spans="1:5" x14ac:dyDescent="0.3">
      <c r="A33" s="15" t="s">
        <v>21</v>
      </c>
      <c r="B33" s="16" t="s">
        <v>22</v>
      </c>
      <c r="C33" s="16" t="s">
        <v>18</v>
      </c>
      <c r="D33" s="16" t="s">
        <v>15</v>
      </c>
      <c r="E33" s="23">
        <v>3553.9584233740388</v>
      </c>
    </row>
    <row r="34" spans="1:5" ht="15" thickBot="1" x14ac:dyDescent="0.35">
      <c r="A34" s="18" t="s">
        <v>21</v>
      </c>
      <c r="B34" s="19" t="s">
        <v>22</v>
      </c>
      <c r="C34" s="19" t="s">
        <v>20</v>
      </c>
      <c r="D34" s="24" t="s">
        <v>15</v>
      </c>
      <c r="E34" s="25">
        <v>3157.4127268918055</v>
      </c>
    </row>
    <row r="35" spans="1:5" x14ac:dyDescent="0.3">
      <c r="A35" s="7" t="s">
        <v>23</v>
      </c>
      <c r="B35" s="8" t="s">
        <v>13</v>
      </c>
      <c r="C35" s="8" t="s">
        <v>14</v>
      </c>
      <c r="D35" s="9">
        <v>2516.0422597282632</v>
      </c>
      <c r="E35" s="10" t="s">
        <v>15</v>
      </c>
    </row>
    <row r="36" spans="1:5" x14ac:dyDescent="0.3">
      <c r="A36" s="15" t="s">
        <v>23</v>
      </c>
      <c r="B36" s="16" t="s">
        <v>13</v>
      </c>
      <c r="C36" s="16" t="s">
        <v>16</v>
      </c>
      <c r="D36" s="13">
        <v>2205.4535910955196</v>
      </c>
      <c r="E36" s="17" t="s">
        <v>15</v>
      </c>
    </row>
    <row r="37" spans="1:5" x14ac:dyDescent="0.3">
      <c r="A37" s="15" t="s">
        <v>23</v>
      </c>
      <c r="B37" s="16" t="s">
        <v>13</v>
      </c>
      <c r="C37" s="16" t="s">
        <v>18</v>
      </c>
      <c r="D37" s="13">
        <v>4004.1201274783198</v>
      </c>
      <c r="E37" s="17" t="s">
        <v>15</v>
      </c>
    </row>
    <row r="38" spans="1:5" ht="15" thickBot="1" x14ac:dyDescent="0.35">
      <c r="A38" s="18" t="s">
        <v>23</v>
      </c>
      <c r="B38" s="19" t="s">
        <v>13</v>
      </c>
      <c r="C38" s="19" t="s">
        <v>20</v>
      </c>
      <c r="D38" s="20">
        <v>2551.8153619164682</v>
      </c>
      <c r="E38" s="21" t="s">
        <v>15</v>
      </c>
    </row>
    <row r="39" spans="1:5" x14ac:dyDescent="0.3">
      <c r="A39" s="7" t="s">
        <v>23</v>
      </c>
      <c r="B39" s="8" t="s">
        <v>22</v>
      </c>
      <c r="C39" s="8" t="s">
        <v>14</v>
      </c>
      <c r="D39" s="8" t="s">
        <v>15</v>
      </c>
      <c r="E39" s="22">
        <v>33637.253886745653</v>
      </c>
    </row>
    <row r="40" spans="1:5" x14ac:dyDescent="0.3">
      <c r="A40" s="15" t="s">
        <v>23</v>
      </c>
      <c r="B40" s="16" t="s">
        <v>22</v>
      </c>
      <c r="C40" s="16" t="s">
        <v>16</v>
      </c>
      <c r="D40" s="16" t="s">
        <v>15</v>
      </c>
      <c r="E40" s="23">
        <v>29616.968404630181</v>
      </c>
    </row>
    <row r="41" spans="1:5" x14ac:dyDescent="0.3">
      <c r="A41" s="15" t="s">
        <v>23</v>
      </c>
      <c r="B41" s="16" t="s">
        <v>22</v>
      </c>
      <c r="C41" s="16" t="s">
        <v>18</v>
      </c>
      <c r="D41" s="16" t="s">
        <v>15</v>
      </c>
      <c r="E41" s="23">
        <v>51903.19092929233</v>
      </c>
    </row>
    <row r="42" spans="1:5" ht="15" thickBot="1" x14ac:dyDescent="0.35">
      <c r="A42" s="18" t="s">
        <v>23</v>
      </c>
      <c r="B42" s="19" t="s">
        <v>22</v>
      </c>
      <c r="C42" s="19" t="s">
        <v>20</v>
      </c>
      <c r="D42" s="24" t="s">
        <v>15</v>
      </c>
      <c r="E42" s="25">
        <v>30865.825781274139</v>
      </c>
    </row>
    <row r="43" spans="1:5" x14ac:dyDescent="0.3">
      <c r="A43" s="7" t="s">
        <v>24</v>
      </c>
      <c r="B43" s="8" t="s">
        <v>13</v>
      </c>
      <c r="C43" s="8" t="s">
        <v>14</v>
      </c>
      <c r="D43" s="9">
        <v>908.33954502867721</v>
      </c>
      <c r="E43" s="10" t="s">
        <v>15</v>
      </c>
    </row>
    <row r="44" spans="1:5" x14ac:dyDescent="0.3">
      <c r="A44" s="15" t="s">
        <v>24</v>
      </c>
      <c r="B44" s="16" t="s">
        <v>13</v>
      </c>
      <c r="C44" s="16" t="s">
        <v>16</v>
      </c>
      <c r="D44" s="13">
        <v>481.58938115208821</v>
      </c>
      <c r="E44" s="17" t="s">
        <v>15</v>
      </c>
    </row>
    <row r="45" spans="1:5" x14ac:dyDescent="0.3">
      <c r="A45" s="15" t="s">
        <v>24</v>
      </c>
      <c r="B45" s="16" t="s">
        <v>13</v>
      </c>
      <c r="C45" s="16" t="s">
        <v>18</v>
      </c>
      <c r="D45" s="13">
        <v>451.25062460725843</v>
      </c>
      <c r="E45" s="17" t="s">
        <v>15</v>
      </c>
    </row>
    <row r="46" spans="1:5" ht="15" thickBot="1" x14ac:dyDescent="0.35">
      <c r="A46" s="18" t="s">
        <v>24</v>
      </c>
      <c r="B46" s="19" t="s">
        <v>13</v>
      </c>
      <c r="C46" s="19" t="s">
        <v>20</v>
      </c>
      <c r="D46" s="20">
        <v>395.20432684539873</v>
      </c>
      <c r="E46" s="21" t="s">
        <v>15</v>
      </c>
    </row>
    <row r="47" spans="1:5" x14ac:dyDescent="0.3">
      <c r="A47" s="7" t="s">
        <v>24</v>
      </c>
      <c r="B47" s="8" t="s">
        <v>22</v>
      </c>
      <c r="C47" s="8" t="s">
        <v>14</v>
      </c>
      <c r="D47" s="8" t="s">
        <v>15</v>
      </c>
      <c r="E47" s="22">
        <v>13313.688658775722</v>
      </c>
    </row>
    <row r="48" spans="1:5" x14ac:dyDescent="0.3">
      <c r="A48" s="15" t="s">
        <v>24</v>
      </c>
      <c r="B48" s="16" t="s">
        <v>22</v>
      </c>
      <c r="C48" s="16" t="s">
        <v>16</v>
      </c>
      <c r="D48" s="16" t="s">
        <v>15</v>
      </c>
      <c r="E48" s="23">
        <v>7451.1111496838366</v>
      </c>
    </row>
    <row r="49" spans="1:5" x14ac:dyDescent="0.3">
      <c r="A49" s="15" t="s">
        <v>24</v>
      </c>
      <c r="B49" s="16" t="s">
        <v>22</v>
      </c>
      <c r="C49" s="16" t="s">
        <v>18</v>
      </c>
      <c r="D49" s="16" t="s">
        <v>15</v>
      </c>
      <c r="E49" s="23">
        <v>7149.4181204754786</v>
      </c>
    </row>
    <row r="50" spans="1:5" ht="15" thickBot="1" x14ac:dyDescent="0.35">
      <c r="A50" s="18" t="s">
        <v>24</v>
      </c>
      <c r="B50" s="19" t="s">
        <v>22</v>
      </c>
      <c r="C50" s="19" t="s">
        <v>20</v>
      </c>
      <c r="D50" s="24" t="s">
        <v>15</v>
      </c>
      <c r="E50" s="25">
        <v>6112.1734630030051</v>
      </c>
    </row>
    <row r="51" spans="1:5" x14ac:dyDescent="0.3">
      <c r="A51" s="7" t="s">
        <v>25</v>
      </c>
      <c r="B51" s="8" t="s">
        <v>13</v>
      </c>
      <c r="C51" s="8" t="s">
        <v>14</v>
      </c>
      <c r="D51" s="9">
        <v>695.75789841118115</v>
      </c>
      <c r="E51" s="10" t="s">
        <v>15</v>
      </c>
    </row>
    <row r="52" spans="1:5" x14ac:dyDescent="0.3">
      <c r="A52" s="15" t="s">
        <v>25</v>
      </c>
      <c r="B52" s="16" t="s">
        <v>13</v>
      </c>
      <c r="C52" s="16" t="s">
        <v>16</v>
      </c>
      <c r="D52" s="13">
        <v>574.62729767722362</v>
      </c>
      <c r="E52" s="17" t="s">
        <v>15</v>
      </c>
    </row>
    <row r="53" spans="1:5" x14ac:dyDescent="0.3">
      <c r="A53" s="15" t="s">
        <v>25</v>
      </c>
      <c r="B53" s="16" t="s">
        <v>13</v>
      </c>
      <c r="C53" s="16" t="s">
        <v>18</v>
      </c>
      <c r="D53" s="13">
        <v>553.67176627944048</v>
      </c>
      <c r="E53" s="17" t="s">
        <v>15</v>
      </c>
    </row>
    <row r="54" spans="1:5" ht="15" thickBot="1" x14ac:dyDescent="0.35">
      <c r="A54" s="18" t="s">
        <v>25</v>
      </c>
      <c r="B54" s="19" t="s">
        <v>13</v>
      </c>
      <c r="C54" s="19" t="s">
        <v>20</v>
      </c>
      <c r="D54" s="20">
        <v>243.64425589568566</v>
      </c>
      <c r="E54" s="21" t="s">
        <v>15</v>
      </c>
    </row>
    <row r="55" spans="1:5" x14ac:dyDescent="0.3">
      <c r="A55" s="7" t="s">
        <v>25</v>
      </c>
      <c r="B55" s="8" t="s">
        <v>22</v>
      </c>
      <c r="C55" s="8" t="s">
        <v>14</v>
      </c>
      <c r="D55" s="8" t="s">
        <v>15</v>
      </c>
      <c r="E55" s="22">
        <v>2789.1830604948686</v>
      </c>
    </row>
    <row r="56" spans="1:5" x14ac:dyDescent="0.3">
      <c r="A56" s="15" t="s">
        <v>25</v>
      </c>
      <c r="B56" s="16" t="s">
        <v>22</v>
      </c>
      <c r="C56" s="16" t="s">
        <v>16</v>
      </c>
      <c r="D56" s="16" t="s">
        <v>15</v>
      </c>
      <c r="E56" s="23">
        <v>2316.1661326774292</v>
      </c>
    </row>
    <row r="57" spans="1:5" x14ac:dyDescent="0.3">
      <c r="A57" s="15" t="s">
        <v>25</v>
      </c>
      <c r="B57" s="16" t="s">
        <v>22</v>
      </c>
      <c r="C57" s="16" t="s">
        <v>18</v>
      </c>
      <c r="D57" s="16" t="s">
        <v>15</v>
      </c>
      <c r="E57" s="23">
        <v>2370.3089282201568</v>
      </c>
    </row>
    <row r="58" spans="1:5" ht="15" thickBot="1" x14ac:dyDescent="0.35">
      <c r="A58" s="18" t="s">
        <v>25</v>
      </c>
      <c r="B58" s="19" t="s">
        <v>22</v>
      </c>
      <c r="C58" s="19" t="s">
        <v>20</v>
      </c>
      <c r="D58" s="24" t="s">
        <v>15</v>
      </c>
      <c r="E58" s="25">
        <v>1204.1090127764478</v>
      </c>
    </row>
  </sheetData>
  <mergeCells count="5">
    <mergeCell ref="A1:E1"/>
    <mergeCell ref="H1:I1"/>
    <mergeCell ref="J1:K1"/>
    <mergeCell ref="L1:M1"/>
    <mergeCell ref="H12:I12"/>
  </mergeCells>
  <pageMargins left="0.7" right="0.7" top="0.75" bottom="0.75" header="0.3" footer="0.3"/>
  <pageSetup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activeCell="E28" sqref="E28"/>
    </sheetView>
  </sheetViews>
  <sheetFormatPr defaultRowHeight="14.4" x14ac:dyDescent="0.3"/>
  <cols>
    <col min="1" max="3" width="18.6640625" style="1" customWidth="1"/>
    <col min="4" max="6" width="24.77734375" style="1" customWidth="1"/>
    <col min="7" max="7" width="24.6640625" style="1" customWidth="1"/>
    <col min="8" max="8" width="18.6640625" style="1" customWidth="1"/>
    <col min="9" max="9" width="28.5546875" style="1" customWidth="1"/>
    <col min="10" max="10" width="27.77734375" style="1" customWidth="1"/>
    <col min="11" max="12" width="24.77734375" style="1" customWidth="1"/>
    <col min="13" max="16384" width="8.88671875" style="1"/>
  </cols>
  <sheetData>
    <row r="1" spans="1:12" x14ac:dyDescent="0.3">
      <c r="A1" s="47" t="s">
        <v>37</v>
      </c>
      <c r="B1" s="47"/>
      <c r="C1" s="47"/>
      <c r="D1" s="47"/>
      <c r="E1" s="47"/>
      <c r="F1" s="47"/>
      <c r="H1" s="2"/>
      <c r="I1" s="50" t="s">
        <v>0</v>
      </c>
      <c r="J1" s="50"/>
      <c r="K1" s="50" t="s">
        <v>29</v>
      </c>
      <c r="L1" s="50"/>
    </row>
    <row r="2" spans="1:12" x14ac:dyDescent="0.3">
      <c r="A2" s="26" t="s">
        <v>3</v>
      </c>
      <c r="B2" s="6" t="s">
        <v>4</v>
      </c>
      <c r="C2" s="6" t="s">
        <v>5</v>
      </c>
      <c r="D2" s="6" t="s">
        <v>30</v>
      </c>
      <c r="E2" s="6" t="s">
        <v>31</v>
      </c>
      <c r="F2" s="6" t="s">
        <v>32</v>
      </c>
      <c r="H2" s="5" t="s">
        <v>3</v>
      </c>
      <c r="I2" s="6" t="s">
        <v>8</v>
      </c>
      <c r="J2" s="6" t="s">
        <v>9</v>
      </c>
      <c r="K2" s="6" t="s">
        <v>8</v>
      </c>
      <c r="L2" s="6" t="s">
        <v>9</v>
      </c>
    </row>
    <row r="3" spans="1:12" x14ac:dyDescent="0.3">
      <c r="A3" s="11" t="s">
        <v>12</v>
      </c>
      <c r="B3" s="16" t="s">
        <v>13</v>
      </c>
      <c r="C3" s="16" t="s">
        <v>33</v>
      </c>
      <c r="D3" s="13">
        <v>25088.052754489705</v>
      </c>
      <c r="E3" s="13">
        <v>9263.4557104404867</v>
      </c>
      <c r="F3" s="13">
        <v>34351.508464930193</v>
      </c>
      <c r="H3" s="11" t="s">
        <v>12</v>
      </c>
      <c r="I3" s="13">
        <v>148.8066826522554</v>
      </c>
      <c r="J3" s="13">
        <v>265.64910165997537</v>
      </c>
      <c r="K3" s="13">
        <v>606.5861322858816</v>
      </c>
      <c r="L3" s="13">
        <v>742.85530378696535</v>
      </c>
    </row>
    <row r="4" spans="1:12" x14ac:dyDescent="0.3">
      <c r="A4" s="11" t="s">
        <v>12</v>
      </c>
      <c r="B4" s="16" t="s">
        <v>13</v>
      </c>
      <c r="C4" s="16" t="s">
        <v>34</v>
      </c>
      <c r="D4" s="13">
        <v>33451.399218241197</v>
      </c>
      <c r="E4" s="13">
        <v>11067.233964775947</v>
      </c>
      <c r="F4" s="13">
        <v>44518.63318301714</v>
      </c>
      <c r="H4" s="11" t="s">
        <v>17</v>
      </c>
      <c r="I4" s="13">
        <v>6.6671464794028656</v>
      </c>
      <c r="J4" s="13">
        <v>11.731049655158774</v>
      </c>
      <c r="K4" s="13">
        <v>31.794239198526398</v>
      </c>
      <c r="L4" s="13">
        <v>35.754857346657069</v>
      </c>
    </row>
    <row r="5" spans="1:12" x14ac:dyDescent="0.3">
      <c r="A5" s="11" t="s">
        <v>12</v>
      </c>
      <c r="B5" s="16" t="s">
        <v>13</v>
      </c>
      <c r="C5" s="16" t="s">
        <v>35</v>
      </c>
      <c r="D5" s="13">
        <v>11759.598662402517</v>
      </c>
      <c r="E5" s="13">
        <v>4307.2762714675719</v>
      </c>
      <c r="F5" s="13">
        <v>16066.874933870089</v>
      </c>
      <c r="H5" s="11" t="s">
        <v>19</v>
      </c>
      <c r="I5" s="13">
        <v>92.002588499529281</v>
      </c>
      <c r="J5" s="13">
        <v>175.34642946790933</v>
      </c>
      <c r="K5" s="13">
        <v>396.15569077090913</v>
      </c>
      <c r="L5" s="13">
        <v>496.3131469134222</v>
      </c>
    </row>
    <row r="6" spans="1:12" x14ac:dyDescent="0.3">
      <c r="A6" s="11" t="s">
        <v>12</v>
      </c>
      <c r="B6" s="16" t="s">
        <v>13</v>
      </c>
      <c r="C6" s="16" t="s">
        <v>36</v>
      </c>
      <c r="D6" s="13">
        <v>27551.345697541637</v>
      </c>
      <c r="E6" s="13">
        <v>26318.320372896342</v>
      </c>
      <c r="F6" s="13">
        <v>53869.666070437976</v>
      </c>
      <c r="H6" s="11" t="s">
        <v>21</v>
      </c>
      <c r="I6" s="13">
        <v>179.50749271088205</v>
      </c>
      <c r="J6" s="13">
        <v>352.12749138878684</v>
      </c>
      <c r="K6" s="13">
        <v>1332.883889895958</v>
      </c>
      <c r="L6" s="13">
        <v>1488.9328306388638</v>
      </c>
    </row>
    <row r="7" spans="1:12" x14ac:dyDescent="0.3">
      <c r="A7" s="11" t="s">
        <v>12</v>
      </c>
      <c r="B7" s="16" t="s">
        <v>22</v>
      </c>
      <c r="C7" s="16" t="s">
        <v>33</v>
      </c>
      <c r="D7" s="13">
        <v>53720.516176412493</v>
      </c>
      <c r="E7" s="13">
        <v>9503.2728098459811</v>
      </c>
      <c r="F7" s="13">
        <v>63223.788986258471</v>
      </c>
      <c r="H7" s="11" t="s">
        <v>23</v>
      </c>
      <c r="I7" s="13">
        <v>1303.4585448500272</v>
      </c>
      <c r="J7" s="13">
        <v>2110.7549880067704</v>
      </c>
      <c r="K7" s="13">
        <v>5520.5403858010131</v>
      </c>
      <c r="L7" s="13">
        <v>7378.6315540936048</v>
      </c>
    </row>
    <row r="8" spans="1:12" x14ac:dyDescent="0.3">
      <c r="A8" s="11" t="s">
        <v>12</v>
      </c>
      <c r="B8" s="16" t="s">
        <v>22</v>
      </c>
      <c r="C8" s="16" t="s">
        <v>34</v>
      </c>
      <c r="D8" s="13">
        <v>70442.833418051159</v>
      </c>
      <c r="E8" s="13">
        <v>11355.469677055886</v>
      </c>
      <c r="F8" s="13">
        <v>81798.30309510704</v>
      </c>
      <c r="H8" s="11" t="s">
        <v>24</v>
      </c>
      <c r="I8" s="13">
        <v>329.4796650109223</v>
      </c>
      <c r="J8" s="13">
        <v>654.1064255687487</v>
      </c>
      <c r="K8" s="13">
        <v>2754.0815678304293</v>
      </c>
      <c r="L8" s="13">
        <v>2903.4625762427072</v>
      </c>
    </row>
    <row r="9" spans="1:12" x14ac:dyDescent="0.3">
      <c r="A9" s="11" t="s">
        <v>12</v>
      </c>
      <c r="B9" s="16" t="s">
        <v>22</v>
      </c>
      <c r="C9" s="16" t="s">
        <v>35</v>
      </c>
      <c r="D9" s="13">
        <v>25912.482637742145</v>
      </c>
      <c r="E9" s="13">
        <v>4420.7889773126881</v>
      </c>
      <c r="F9" s="13">
        <v>30333.271615054833</v>
      </c>
      <c r="H9" s="11" t="s">
        <v>25</v>
      </c>
      <c r="I9" s="13">
        <v>107.33210235225008</v>
      </c>
      <c r="J9" s="13">
        <v>200.69224415303569</v>
      </c>
      <c r="K9" s="13">
        <v>655.7677674916763</v>
      </c>
      <c r="L9" s="13">
        <v>811.57478371396837</v>
      </c>
    </row>
    <row r="10" spans="1:12" x14ac:dyDescent="0.3">
      <c r="A10" s="11" t="s">
        <v>12</v>
      </c>
      <c r="B10" s="16" t="s">
        <v>22</v>
      </c>
      <c r="C10" s="16" t="s">
        <v>36</v>
      </c>
      <c r="D10" s="13">
        <v>63285.355756676363</v>
      </c>
      <c r="E10" s="13">
        <v>27008.382206878603</v>
      </c>
      <c r="F10" s="13">
        <v>90293.737963554973</v>
      </c>
    </row>
    <row r="11" spans="1:12" x14ac:dyDescent="0.3">
      <c r="A11" s="11" t="s">
        <v>17</v>
      </c>
      <c r="B11" s="16" t="s">
        <v>13</v>
      </c>
      <c r="C11" s="16" t="s">
        <v>33</v>
      </c>
      <c r="D11" s="13">
        <v>872.26228767137241</v>
      </c>
      <c r="E11" s="13">
        <v>135.40224674729055</v>
      </c>
      <c r="F11" s="13">
        <v>1007.6645344186629</v>
      </c>
    </row>
    <row r="12" spans="1:12" x14ac:dyDescent="0.3">
      <c r="A12" s="11" t="s">
        <v>17</v>
      </c>
      <c r="B12" s="16" t="s">
        <v>13</v>
      </c>
      <c r="C12" s="16" t="s">
        <v>34</v>
      </c>
      <c r="D12" s="13">
        <v>2589.0107926665523</v>
      </c>
      <c r="E12" s="13">
        <v>522.08625003746806</v>
      </c>
      <c r="F12" s="13">
        <v>3111.0970427040202</v>
      </c>
      <c r="H12" s="2"/>
      <c r="I12" s="50" t="s">
        <v>26</v>
      </c>
      <c r="J12" s="50"/>
    </row>
    <row r="13" spans="1:12" x14ac:dyDescent="0.3">
      <c r="A13" s="11" t="s">
        <v>17</v>
      </c>
      <c r="B13" s="16" t="s">
        <v>13</v>
      </c>
      <c r="C13" s="16" t="s">
        <v>35</v>
      </c>
      <c r="D13" s="13">
        <v>1230.0726156667943</v>
      </c>
      <c r="E13" s="13">
        <v>360.92607008303389</v>
      </c>
      <c r="F13" s="13">
        <v>1590.9986857498282</v>
      </c>
      <c r="H13" s="5" t="s">
        <v>3</v>
      </c>
      <c r="I13" s="6" t="s">
        <v>8</v>
      </c>
      <c r="J13" s="6" t="s">
        <v>9</v>
      </c>
    </row>
    <row r="14" spans="1:12" x14ac:dyDescent="0.3">
      <c r="A14" s="11" t="s">
        <v>17</v>
      </c>
      <c r="B14" s="16" t="s">
        <v>13</v>
      </c>
      <c r="C14" s="16" t="s">
        <v>36</v>
      </c>
      <c r="D14" s="13">
        <v>470.93011341117074</v>
      </c>
      <c r="E14" s="13">
        <v>486.45610311918381</v>
      </c>
      <c r="F14" s="13">
        <v>957.38621653035455</v>
      </c>
      <c r="H14" s="11" t="s">
        <v>12</v>
      </c>
      <c r="I14" s="14">
        <v>0.2453183063903667</v>
      </c>
      <c r="J14" s="14">
        <v>0.35760544524046062</v>
      </c>
    </row>
    <row r="15" spans="1:12" x14ac:dyDescent="0.3">
      <c r="A15" s="11" t="s">
        <v>17</v>
      </c>
      <c r="B15" s="16" t="s">
        <v>22</v>
      </c>
      <c r="C15" s="16" t="s">
        <v>33</v>
      </c>
      <c r="D15" s="13">
        <v>1604.6810502536605</v>
      </c>
      <c r="E15" s="13">
        <v>138.89765002466967</v>
      </c>
      <c r="F15" s="13">
        <v>1743.5787002783302</v>
      </c>
      <c r="H15" s="11" t="s">
        <v>17</v>
      </c>
      <c r="I15" s="14">
        <v>0.20969668240125322</v>
      </c>
      <c r="J15" s="14">
        <v>0.32809667065433218</v>
      </c>
    </row>
    <row r="16" spans="1:12" x14ac:dyDescent="0.3">
      <c r="A16" s="11" t="s">
        <v>17</v>
      </c>
      <c r="B16" s="16" t="s">
        <v>22</v>
      </c>
      <c r="C16" s="16" t="s">
        <v>34</v>
      </c>
      <c r="D16" s="13">
        <v>5072.3068417750483</v>
      </c>
      <c r="E16" s="13">
        <v>535.7127601362406</v>
      </c>
      <c r="F16" s="13">
        <v>5608.0196019112891</v>
      </c>
      <c r="H16" s="11" t="s">
        <v>19</v>
      </c>
      <c r="I16" s="14">
        <v>0.23223846240980289</v>
      </c>
      <c r="J16" s="14">
        <v>0.35329797439054561</v>
      </c>
    </row>
    <row r="17" spans="1:10" x14ac:dyDescent="0.3">
      <c r="A17" s="11" t="s">
        <v>17</v>
      </c>
      <c r="B17" s="16" t="s">
        <v>22</v>
      </c>
      <c r="C17" s="16" t="s">
        <v>35</v>
      </c>
      <c r="D17" s="13">
        <v>2369.2738117442673</v>
      </c>
      <c r="E17" s="13">
        <v>370.45842666255038</v>
      </c>
      <c r="F17" s="13">
        <v>2739.7322384068175</v>
      </c>
      <c r="H17" s="11" t="s">
        <v>21</v>
      </c>
      <c r="I17" s="14">
        <v>0.13467601647199293</v>
      </c>
      <c r="J17" s="14">
        <v>0.2364965592421639</v>
      </c>
    </row>
    <row r="18" spans="1:10" x14ac:dyDescent="0.3">
      <c r="A18" s="11" t="s">
        <v>17</v>
      </c>
      <c r="B18" s="16" t="s">
        <v>22</v>
      </c>
      <c r="C18" s="16" t="s">
        <v>36</v>
      </c>
      <c r="D18" s="13">
        <v>1140.5872798344844</v>
      </c>
      <c r="E18" s="13">
        <v>499.13183472785386</v>
      </c>
      <c r="F18" s="13">
        <v>1639.7191145623383</v>
      </c>
      <c r="H18" s="11" t="s">
        <v>23</v>
      </c>
      <c r="I18" s="14">
        <v>0.23611068007084229</v>
      </c>
      <c r="J18" s="14">
        <v>0.28606320461085238</v>
      </c>
    </row>
    <row r="19" spans="1:10" x14ac:dyDescent="0.3">
      <c r="A19" s="11" t="s">
        <v>19</v>
      </c>
      <c r="B19" s="16" t="s">
        <v>13</v>
      </c>
      <c r="C19" s="16" t="s">
        <v>33</v>
      </c>
      <c r="D19" s="13">
        <v>21189.02396652352</v>
      </c>
      <c r="E19" s="13">
        <v>410.61364809406177</v>
      </c>
      <c r="F19" s="13">
        <v>21599.637614617583</v>
      </c>
      <c r="H19" s="11" t="s">
        <v>24</v>
      </c>
      <c r="I19" s="14">
        <v>0.11963322686570792</v>
      </c>
      <c r="J19" s="14">
        <v>0.22528495146481628</v>
      </c>
    </row>
    <row r="20" spans="1:10" x14ac:dyDescent="0.3">
      <c r="A20" s="11" t="s">
        <v>19</v>
      </c>
      <c r="B20" s="16" t="s">
        <v>13</v>
      </c>
      <c r="C20" s="16" t="s">
        <v>34</v>
      </c>
      <c r="D20" s="13">
        <v>31780.231546264222</v>
      </c>
      <c r="E20" s="13">
        <v>490.32629512601164</v>
      </c>
      <c r="F20" s="13">
        <v>32270.557841390233</v>
      </c>
      <c r="H20" s="11" t="s">
        <v>25</v>
      </c>
      <c r="I20" s="14">
        <v>0.16367395238530452</v>
      </c>
      <c r="J20" s="14">
        <v>0.24728743201534428</v>
      </c>
    </row>
    <row r="21" spans="1:10" x14ac:dyDescent="0.3">
      <c r="A21" s="11" t="s">
        <v>19</v>
      </c>
      <c r="B21" s="16" t="s">
        <v>13</v>
      </c>
      <c r="C21" s="16" t="s">
        <v>35</v>
      </c>
      <c r="D21" s="13">
        <v>9883.7848818795319</v>
      </c>
      <c r="E21" s="13">
        <v>191.34660414735956</v>
      </c>
      <c r="F21" s="13">
        <v>10075.131486026892</v>
      </c>
    </row>
    <row r="22" spans="1:10" x14ac:dyDescent="0.3">
      <c r="A22" s="11" t="s">
        <v>19</v>
      </c>
      <c r="B22" s="16" t="s">
        <v>13</v>
      </c>
      <c r="C22" s="16" t="s">
        <v>36</v>
      </c>
      <c r="D22" s="13">
        <v>26890.28436896715</v>
      </c>
      <c r="E22" s="13">
        <v>1166.9771885274245</v>
      </c>
      <c r="F22" s="13">
        <v>28057.261557494574</v>
      </c>
    </row>
    <row r="23" spans="1:10" x14ac:dyDescent="0.3">
      <c r="A23" s="11" t="s">
        <v>19</v>
      </c>
      <c r="B23" s="16" t="s">
        <v>22</v>
      </c>
      <c r="C23" s="16" t="s">
        <v>33</v>
      </c>
      <c r="D23" s="13">
        <v>41176.244717017689</v>
      </c>
      <c r="E23" s="13">
        <v>421.24369802072829</v>
      </c>
      <c r="F23" s="13">
        <v>41597.488415038417</v>
      </c>
    </row>
    <row r="24" spans="1:10" x14ac:dyDescent="0.3">
      <c r="A24" s="11" t="s">
        <v>19</v>
      </c>
      <c r="B24" s="16" t="s">
        <v>22</v>
      </c>
      <c r="C24" s="16" t="s">
        <v>34</v>
      </c>
      <c r="D24" s="13">
        <v>61441.258175463692</v>
      </c>
      <c r="E24" s="13">
        <v>503.0958283255041</v>
      </c>
      <c r="F24" s="13">
        <v>61944.354003789194</v>
      </c>
    </row>
    <row r="25" spans="1:10" x14ac:dyDescent="0.3">
      <c r="A25" s="11" t="s">
        <v>19</v>
      </c>
      <c r="B25" s="16" t="s">
        <v>22</v>
      </c>
      <c r="C25" s="16" t="s">
        <v>35</v>
      </c>
      <c r="D25" s="13">
        <v>19204.36048097508</v>
      </c>
      <c r="E25" s="13">
        <v>196.3894647770673</v>
      </c>
      <c r="F25" s="13">
        <v>19400.749945752148</v>
      </c>
    </row>
    <row r="26" spans="1:10" x14ac:dyDescent="0.3">
      <c r="A26" s="11" t="s">
        <v>19</v>
      </c>
      <c r="B26" s="16" t="s">
        <v>22</v>
      </c>
      <c r="C26" s="16" t="s">
        <v>36</v>
      </c>
      <c r="D26" s="13">
        <v>51206.26289132057</v>
      </c>
      <c r="E26" s="13">
        <v>1197.5742120090129</v>
      </c>
      <c r="F26" s="13">
        <v>52403.837103329584</v>
      </c>
    </row>
    <row r="27" spans="1:10" x14ac:dyDescent="0.3">
      <c r="A27" s="11" t="s">
        <v>21</v>
      </c>
      <c r="B27" s="16" t="s">
        <v>13</v>
      </c>
      <c r="C27" s="16" t="s">
        <v>33</v>
      </c>
      <c r="D27" s="13">
        <v>36305.588435311416</v>
      </c>
      <c r="E27" s="13">
        <v>6559.9876153579307</v>
      </c>
      <c r="F27" s="13">
        <v>42865.576050669348</v>
      </c>
    </row>
    <row r="28" spans="1:10" x14ac:dyDescent="0.3">
      <c r="A28" s="11" t="s">
        <v>21</v>
      </c>
      <c r="B28" s="16" t="s">
        <v>13</v>
      </c>
      <c r="C28" s="16" t="s">
        <v>34</v>
      </c>
      <c r="D28" s="13">
        <v>51660.809538226204</v>
      </c>
      <c r="E28" s="13">
        <v>7833.4344684339521</v>
      </c>
      <c r="F28" s="13">
        <v>59494.244006660156</v>
      </c>
    </row>
    <row r="29" spans="1:10" x14ac:dyDescent="0.3">
      <c r="A29" s="11" t="s">
        <v>21</v>
      </c>
      <c r="B29" s="16" t="s">
        <v>13</v>
      </c>
      <c r="C29" s="16" t="s">
        <v>35</v>
      </c>
      <c r="D29" s="13">
        <v>14778.655066013127</v>
      </c>
      <c r="E29" s="13">
        <v>3057.4329613758955</v>
      </c>
      <c r="F29" s="13">
        <v>17836.088027389022</v>
      </c>
    </row>
    <row r="30" spans="1:10" x14ac:dyDescent="0.3">
      <c r="A30" s="11" t="s">
        <v>21</v>
      </c>
      <c r="B30" s="16" t="s">
        <v>13</v>
      </c>
      <c r="C30" s="16" t="s">
        <v>36</v>
      </c>
      <c r="D30" s="13">
        <v>40669.39616569347</v>
      </c>
      <c r="E30" s="13">
        <v>18642.188460470064</v>
      </c>
      <c r="F30" s="13">
        <v>59311.584626163531</v>
      </c>
    </row>
    <row r="31" spans="1:10" x14ac:dyDescent="0.3">
      <c r="A31" s="11" t="s">
        <v>21</v>
      </c>
      <c r="B31" s="16" t="s">
        <v>22</v>
      </c>
      <c r="C31" s="16" t="s">
        <v>33</v>
      </c>
      <c r="D31" s="13">
        <v>78418.723161769216</v>
      </c>
      <c r="E31" s="13">
        <v>6729.8261036823287</v>
      </c>
      <c r="F31" s="13">
        <v>85148.54926545154</v>
      </c>
    </row>
    <row r="32" spans="1:10" x14ac:dyDescent="0.3">
      <c r="A32" s="11" t="s">
        <v>21</v>
      </c>
      <c r="B32" s="16" t="s">
        <v>22</v>
      </c>
      <c r="C32" s="16" t="s">
        <v>34</v>
      </c>
      <c r="D32" s="13">
        <v>115040.45393908897</v>
      </c>
      <c r="E32" s="13">
        <v>8037.4527200149096</v>
      </c>
      <c r="F32" s="13">
        <v>123077.90665910387</v>
      </c>
    </row>
    <row r="33" spans="1:6" x14ac:dyDescent="0.3">
      <c r="A33" s="11" t="s">
        <v>21</v>
      </c>
      <c r="B33" s="16" t="s">
        <v>22</v>
      </c>
      <c r="C33" s="16" t="s">
        <v>35</v>
      </c>
      <c r="D33" s="13">
        <v>31215.581040587807</v>
      </c>
      <c r="E33" s="13">
        <v>3138.0142968682953</v>
      </c>
      <c r="F33" s="13">
        <v>34353.5953374561</v>
      </c>
    </row>
    <row r="34" spans="1:6" x14ac:dyDescent="0.3">
      <c r="A34" s="11" t="s">
        <v>21</v>
      </c>
      <c r="B34" s="16" t="s">
        <v>22</v>
      </c>
      <c r="C34" s="16" t="s">
        <v>36</v>
      </c>
      <c r="D34" s="13">
        <v>90416.447735329682</v>
      </c>
      <c r="E34" s="13">
        <v>19130.992391445616</v>
      </c>
      <c r="F34" s="13">
        <v>109547.4401267753</v>
      </c>
    </row>
    <row r="35" spans="1:6" x14ac:dyDescent="0.3">
      <c r="A35" s="11" t="s">
        <v>23</v>
      </c>
      <c r="B35" s="16" t="s">
        <v>13</v>
      </c>
      <c r="C35" s="16" t="s">
        <v>33</v>
      </c>
      <c r="D35" s="13">
        <v>180205.17629945496</v>
      </c>
      <c r="E35" s="13">
        <v>6677.2154990249555</v>
      </c>
      <c r="F35" s="13">
        <v>186882.39179847992</v>
      </c>
    </row>
    <row r="36" spans="1:6" x14ac:dyDescent="0.3">
      <c r="A36" s="11" t="s">
        <v>23</v>
      </c>
      <c r="B36" s="16" t="s">
        <v>13</v>
      </c>
      <c r="C36" s="16" t="s">
        <v>34</v>
      </c>
      <c r="D36" s="13">
        <v>453425.25043024495</v>
      </c>
      <c r="E36" s="13">
        <v>19741.452730136039</v>
      </c>
      <c r="F36" s="13">
        <v>473166.703160381</v>
      </c>
    </row>
    <row r="37" spans="1:6" x14ac:dyDescent="0.3">
      <c r="A37" s="11" t="s">
        <v>23</v>
      </c>
      <c r="B37" s="16" t="s">
        <v>13</v>
      </c>
      <c r="C37" s="16" t="s">
        <v>35</v>
      </c>
      <c r="D37" s="13">
        <v>181223.76099109254</v>
      </c>
      <c r="E37" s="13">
        <v>6936.9243525953407</v>
      </c>
      <c r="F37" s="13">
        <v>188160.68534368789</v>
      </c>
    </row>
    <row r="38" spans="1:6" x14ac:dyDescent="0.3">
      <c r="A38" s="11" t="s">
        <v>23</v>
      </c>
      <c r="B38" s="16" t="s">
        <v>13</v>
      </c>
      <c r="C38" s="16" t="s">
        <v>36</v>
      </c>
      <c r="D38" s="13">
        <v>438269.57242905383</v>
      </c>
      <c r="E38" s="13">
        <v>16979.192118424533</v>
      </c>
      <c r="F38" s="13">
        <v>455248.76454747835</v>
      </c>
    </row>
    <row r="39" spans="1:6" x14ac:dyDescent="0.3">
      <c r="A39" s="11" t="s">
        <v>23</v>
      </c>
      <c r="B39" s="16" t="s">
        <v>22</v>
      </c>
      <c r="C39" s="16" t="s">
        <v>33</v>
      </c>
      <c r="D39" s="13">
        <v>298157.50698490371</v>
      </c>
      <c r="E39" s="13">
        <v>6850.9058874802377</v>
      </c>
      <c r="F39" s="13">
        <v>305008.41287238395</v>
      </c>
    </row>
    <row r="40" spans="1:6" x14ac:dyDescent="0.3">
      <c r="A40" s="11" t="s">
        <v>23</v>
      </c>
      <c r="B40" s="16" t="s">
        <v>22</v>
      </c>
      <c r="C40" s="16" t="s">
        <v>34</v>
      </c>
      <c r="D40" s="13">
        <v>760359.99116815883</v>
      </c>
      <c r="E40" s="13">
        <v>20255.934326192502</v>
      </c>
      <c r="F40" s="13">
        <v>780615.92549435131</v>
      </c>
    </row>
    <row r="41" spans="1:6" x14ac:dyDescent="0.3">
      <c r="A41" s="11" t="s">
        <v>23</v>
      </c>
      <c r="B41" s="16" t="s">
        <v>22</v>
      </c>
      <c r="C41" s="16" t="s">
        <v>35</v>
      </c>
      <c r="D41" s="13">
        <v>290894.6416699909</v>
      </c>
      <c r="E41" s="13">
        <v>7118.2331812670191</v>
      </c>
      <c r="F41" s="13">
        <v>298012.87485125795</v>
      </c>
    </row>
    <row r="42" spans="1:6" x14ac:dyDescent="0.3">
      <c r="A42" s="11" t="s">
        <v>23</v>
      </c>
      <c r="B42" s="16" t="s">
        <v>22</v>
      </c>
      <c r="C42" s="16" t="s">
        <v>36</v>
      </c>
      <c r="D42" s="13">
        <v>709695.48009316484</v>
      </c>
      <c r="E42" s="13">
        <v>17422.294695612742</v>
      </c>
      <c r="F42" s="13">
        <v>727117.77478877758</v>
      </c>
    </row>
    <row r="43" spans="1:6" x14ac:dyDescent="0.3">
      <c r="A43" s="11" t="s">
        <v>24</v>
      </c>
      <c r="B43" s="16" t="s">
        <v>13</v>
      </c>
      <c r="C43" s="16" t="s">
        <v>33</v>
      </c>
      <c r="D43" s="13">
        <v>64971.387260859032</v>
      </c>
      <c r="E43" s="13">
        <v>13866.198130922663</v>
      </c>
      <c r="F43" s="13">
        <v>78837.5853917817</v>
      </c>
    </row>
    <row r="44" spans="1:6" x14ac:dyDescent="0.3">
      <c r="A44" s="11" t="s">
        <v>24</v>
      </c>
      <c r="B44" s="16" t="s">
        <v>13</v>
      </c>
      <c r="C44" s="16" t="s">
        <v>34</v>
      </c>
      <c r="D44" s="13">
        <v>91788.687764725444</v>
      </c>
      <c r="E44" s="13">
        <v>14927.588603572376</v>
      </c>
      <c r="F44" s="13">
        <v>106716.27636829783</v>
      </c>
    </row>
    <row r="45" spans="1:6" x14ac:dyDescent="0.3">
      <c r="A45" s="11" t="s">
        <v>24</v>
      </c>
      <c r="B45" s="16" t="s">
        <v>13</v>
      </c>
      <c r="C45" s="16" t="s">
        <v>35</v>
      </c>
      <c r="D45" s="13">
        <v>28572.631032459605</v>
      </c>
      <c r="E45" s="13">
        <v>5394.7306888375542</v>
      </c>
      <c r="F45" s="13">
        <v>33967.361721297159</v>
      </c>
    </row>
    <row r="46" spans="1:6" x14ac:dyDescent="0.3">
      <c r="A46" s="11" t="s">
        <v>24</v>
      </c>
      <c r="B46" s="16" t="s">
        <v>13</v>
      </c>
      <c r="C46" s="16" t="s">
        <v>36</v>
      </c>
      <c r="D46" s="13">
        <v>78631.48377455934</v>
      </c>
      <c r="E46" s="13">
        <v>31326.957754986295</v>
      </c>
      <c r="F46" s="13">
        <v>109958.44152954564</v>
      </c>
    </row>
    <row r="47" spans="1:6" x14ac:dyDescent="0.3">
      <c r="A47" s="11" t="s">
        <v>24</v>
      </c>
      <c r="B47" s="16" t="s">
        <v>22</v>
      </c>
      <c r="C47" s="16" t="s">
        <v>33</v>
      </c>
      <c r="D47" s="13">
        <v>142544.48022251326</v>
      </c>
      <c r="E47" s="13">
        <v>14222.764982976549</v>
      </c>
      <c r="F47" s="13">
        <v>156767.2452054898</v>
      </c>
    </row>
    <row r="48" spans="1:6" x14ac:dyDescent="0.3">
      <c r="A48" s="11" t="s">
        <v>24</v>
      </c>
      <c r="B48" s="16" t="s">
        <v>22</v>
      </c>
      <c r="C48" s="16" t="s">
        <v>34</v>
      </c>
      <c r="D48" s="13">
        <v>205933.78657412127</v>
      </c>
      <c r="E48" s="13">
        <v>15314.27665604844</v>
      </c>
      <c r="F48" s="13">
        <v>221248.0632301697</v>
      </c>
    </row>
    <row r="49" spans="1:6" x14ac:dyDescent="0.3">
      <c r="A49" s="11" t="s">
        <v>24</v>
      </c>
      <c r="B49" s="16" t="s">
        <v>22</v>
      </c>
      <c r="C49" s="16" t="s">
        <v>35</v>
      </c>
      <c r="D49" s="13">
        <v>62375.211868556908</v>
      </c>
      <c r="E49" s="13">
        <v>5536.6385362551036</v>
      </c>
      <c r="F49" s="13">
        <v>67911.850404812008</v>
      </c>
    </row>
    <row r="50" spans="1:6" x14ac:dyDescent="0.3">
      <c r="A50" s="11" t="s">
        <v>24</v>
      </c>
      <c r="B50" s="16" t="s">
        <v>22</v>
      </c>
      <c r="C50" s="16" t="s">
        <v>36</v>
      </c>
      <c r="D50" s="13">
        <v>176032.67053659045</v>
      </c>
      <c r="E50" s="13">
        <v>32146.596191686687</v>
      </c>
      <c r="F50" s="13">
        <v>208179.26672827714</v>
      </c>
    </row>
    <row r="51" spans="1:6" x14ac:dyDescent="0.3">
      <c r="A51" s="11" t="s">
        <v>25</v>
      </c>
      <c r="B51" s="16" t="s">
        <v>13</v>
      </c>
      <c r="C51" s="16" t="s">
        <v>33</v>
      </c>
      <c r="D51" s="13">
        <v>14996.901329520362</v>
      </c>
      <c r="E51" s="13">
        <v>347.62817093297122</v>
      </c>
      <c r="F51" s="13">
        <v>15344.529500453333</v>
      </c>
    </row>
    <row r="52" spans="1:6" x14ac:dyDescent="0.3">
      <c r="A52" s="11" t="s">
        <v>25</v>
      </c>
      <c r="B52" s="16" t="s">
        <v>13</v>
      </c>
      <c r="C52" s="16" t="s">
        <v>34</v>
      </c>
      <c r="D52" s="13">
        <v>44897.50205022523</v>
      </c>
      <c r="E52" s="13">
        <v>3115.200428439909</v>
      </c>
      <c r="F52" s="13">
        <v>48012.702478665138</v>
      </c>
    </row>
    <row r="53" spans="1:6" x14ac:dyDescent="0.3">
      <c r="A53" s="11" t="s">
        <v>25</v>
      </c>
      <c r="B53" s="16" t="s">
        <v>13</v>
      </c>
      <c r="C53" s="16" t="s">
        <v>35</v>
      </c>
      <c r="D53" s="13">
        <v>21197.994244568865</v>
      </c>
      <c r="E53" s="13">
        <v>3430.905620747495</v>
      </c>
      <c r="F53" s="13">
        <v>24628.899865316358</v>
      </c>
    </row>
    <row r="54" spans="1:6" x14ac:dyDescent="0.3">
      <c r="A54" s="11" t="s">
        <v>25</v>
      </c>
      <c r="B54" s="16" t="s">
        <v>13</v>
      </c>
      <c r="C54" s="16" t="s">
        <v>36</v>
      </c>
      <c r="D54" s="13">
        <v>8172.9050576626596</v>
      </c>
      <c r="E54" s="13">
        <v>11173.065450152588</v>
      </c>
      <c r="F54" s="13">
        <v>19345.970507815247</v>
      </c>
    </row>
    <row r="55" spans="1:6" x14ac:dyDescent="0.3">
      <c r="A55" s="11" t="s">
        <v>25</v>
      </c>
      <c r="B55" s="16" t="s">
        <v>22</v>
      </c>
      <c r="C55" s="16" t="s">
        <v>33</v>
      </c>
      <c r="D55" s="13">
        <v>28681.492015003034</v>
      </c>
      <c r="E55" s="13">
        <v>356.9434564239092</v>
      </c>
      <c r="F55" s="13">
        <v>29038.435471426943</v>
      </c>
    </row>
    <row r="56" spans="1:6" x14ac:dyDescent="0.3">
      <c r="A56" s="11" t="s">
        <v>25</v>
      </c>
      <c r="B56" s="16" t="s">
        <v>22</v>
      </c>
      <c r="C56" s="16" t="s">
        <v>34</v>
      </c>
      <c r="D56" s="13">
        <v>90711.117652480214</v>
      </c>
      <c r="E56" s="13">
        <v>3197.443130735614</v>
      </c>
      <c r="F56" s="13">
        <v>93908.560783215828</v>
      </c>
    </row>
    <row r="57" spans="1:6" x14ac:dyDescent="0.3">
      <c r="A57" s="11" t="s">
        <v>25</v>
      </c>
      <c r="B57" s="16" t="s">
        <v>22</v>
      </c>
      <c r="C57" s="16" t="s">
        <v>35</v>
      </c>
      <c r="D57" s="13">
        <v>42359.326275197949</v>
      </c>
      <c r="E57" s="13">
        <v>3522.0133871203539</v>
      </c>
      <c r="F57" s="13">
        <v>45881.3396623183</v>
      </c>
    </row>
    <row r="58" spans="1:6" x14ac:dyDescent="0.3">
      <c r="A58" s="11" t="s">
        <v>25</v>
      </c>
      <c r="B58" s="16" t="s">
        <v>22</v>
      </c>
      <c r="C58" s="16" t="s">
        <v>36</v>
      </c>
      <c r="D58" s="13">
        <v>20397.374920916951</v>
      </c>
      <c r="E58" s="13">
        <v>11466.533315157654</v>
      </c>
      <c r="F58" s="13">
        <v>31863.908236074603</v>
      </c>
    </row>
  </sheetData>
  <mergeCells count="4">
    <mergeCell ref="I1:J1"/>
    <mergeCell ref="K1:L1"/>
    <mergeCell ref="I12:J12"/>
    <mergeCell ref="A1:F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Integration_SMB</vt:lpstr>
      <vt:lpstr>Integration_LCI</vt:lpstr>
      <vt:lpstr>Agg SMB DR Curt Load Summary</vt:lpstr>
      <vt:lpstr>Agg LCI DR Curt Load Summary</vt:lpstr>
      <vt:lpstr>Agg SMB EE Load Summary</vt:lpstr>
      <vt:lpstr>Agg LCI EE Load Summary</vt:lpstr>
      <vt:lpstr>diff</vt:lpstr>
      <vt:lpstr>LCI_adjust</vt:lpstr>
      <vt:lpstr>season</vt:lpstr>
      <vt:lpstr>SMB_adjust</vt:lpstr>
      <vt:lpstr>utility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Zhu, Wenjia</dc:creator>
  <cp:lastModifiedBy>Zhu, Wenjia</cp:lastModifiedBy>
  <dcterms:created xsi:type="dcterms:W3CDTF">2018-12-19T18:38:23Z</dcterms:created>
  <dcterms:modified xsi:type="dcterms:W3CDTF">2019-02-11T21:10:25Z</dcterms:modified>
</cp:coreProperties>
</file>