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ULATORY MATTERS 2009 FORWARD\DSM\20190018 DSM Goals\Discovery\STAFF 1st ROGs (Nos. 1-33)\Attachments\Q12\"/>
    </mc:Choice>
  </mc:AlternateContent>
  <xr:revisionPtr revIDLastSave="0" documentId="13_ncr:1_{7E8F1296-6C95-426C-B5CD-81135919F883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Avoided T&amp;D Forecast" sheetId="10" r:id="rId1"/>
    <sheet name="Avoided T&amp;D - Base Year" sheetId="7" r:id="rId2"/>
    <sheet name="HW Index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w" localSheetId="0">#REF!</definedName>
    <definedName name="\w">#REF!</definedName>
    <definedName name="___PG3" localSheetId="0">#REF!</definedName>
    <definedName name="___PG3">#REF!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'[1]AE Sum'!#REF!</definedName>
    <definedName name="__yr01">'[1]AE Sum'!#REF!</definedName>
    <definedName name="__yr02" localSheetId="0">'[1]AE Sum'!#REF!</definedName>
    <definedName name="__yr02">'[1]AE Sum'!#REF!</definedName>
    <definedName name="__yr03" localSheetId="0">'[1]AE Sum'!#REF!</definedName>
    <definedName name="__yr03">'[1]AE Sum'!#REF!</definedName>
    <definedName name="__yr04" localSheetId="0">'[1]AE Sum'!#REF!</definedName>
    <definedName name="__yr04">'[1]AE Sum'!#REF!</definedName>
    <definedName name="__yr05" localSheetId="0">'[1]AE Sum'!#REF!</definedName>
    <definedName name="__yr05">'[1]AE Sum'!#REF!</definedName>
    <definedName name="__yr06" localSheetId="0">'[1]AE Sum'!#REF!</definedName>
    <definedName name="__yr06">'[1]AE Sum'!#REF!</definedName>
    <definedName name="__yr07" localSheetId="0">'[1]AE Sum'!#REF!</definedName>
    <definedName name="__yr07">'[1]AE Sum'!#REF!</definedName>
    <definedName name="__yr08" localSheetId="0">'[1]AE Sum'!#REF!</definedName>
    <definedName name="__yr08">'[1]AE Sum'!#REF!</definedName>
    <definedName name="__yr09" localSheetId="0">'[1]AE Sum'!#REF!</definedName>
    <definedName name="__yr09">'[1]AE Sum'!#REF!</definedName>
    <definedName name="__yr10" localSheetId="0">'[1]AE Sum'!#REF!</definedName>
    <definedName name="__yr10">'[1]AE Sum'!#REF!</definedName>
    <definedName name="__yr11" localSheetId="0">'[1]AE Sum'!#REF!</definedName>
    <definedName name="__yr11">'[1]AE Sum'!#REF!</definedName>
    <definedName name="__yr12" localSheetId="0">'[1]AE Sum'!#REF!</definedName>
    <definedName name="__yr12">'[1]AE Sum'!#REF!</definedName>
    <definedName name="__yr13" localSheetId="0">'[1]AE Sum'!#REF!</definedName>
    <definedName name="__yr13">'[1]AE Sum'!#REF!</definedName>
    <definedName name="__yr14" localSheetId="0">'[1]AE Sum'!#REF!</definedName>
    <definedName name="__yr14">'[1]AE Sum'!#REF!</definedName>
    <definedName name="__yr15" localSheetId="0">'[1]AE Sum'!#REF!</definedName>
    <definedName name="__yr15">'[1]AE Sum'!#REF!</definedName>
    <definedName name="__yr16" localSheetId="0">'[1]AE Sum'!#REF!</definedName>
    <definedName name="__yr16">'[1]AE Sum'!#REF!</definedName>
    <definedName name="__yr17" localSheetId="0">'[1]AE Sum'!#REF!</definedName>
    <definedName name="__yr17">'[1]AE Sum'!#REF!</definedName>
    <definedName name="__yr18" localSheetId="0">'[1]AE Sum'!#REF!</definedName>
    <definedName name="__yr18">'[1]AE Sum'!#REF!</definedName>
    <definedName name="__yr19" localSheetId="0">'[1]AE Sum'!#REF!</definedName>
    <definedName name="__yr19">'[1]AE Sum'!#REF!</definedName>
    <definedName name="__YR2" localSheetId="0">'[1]AE Sum'!#REF!</definedName>
    <definedName name="__YR2">'[1]AE Sum'!#REF!</definedName>
    <definedName name="__yr20" localSheetId="0">'[1]AE Sum'!#REF!</definedName>
    <definedName name="__yr20">'[1]AE Sum'!#REF!</definedName>
    <definedName name="__yr21" localSheetId="0">'[1]AE Sum'!#REF!</definedName>
    <definedName name="__yr21">'[1]AE Sum'!#REF!</definedName>
    <definedName name="__YR3" localSheetId="0">'[1]AE Sum'!#REF!</definedName>
    <definedName name="__YR3">'[1]AE Sum'!#REF!</definedName>
    <definedName name="__YR4" localSheetId="0">'[1]AE Sum'!#REF!</definedName>
    <definedName name="__YR4">'[1]AE Sum'!#REF!</definedName>
    <definedName name="__YR5" localSheetId="0">'[1]AE Sum'!#REF!</definedName>
    <definedName name="__YR5">'[1]AE Sum'!#REF!</definedName>
    <definedName name="__YR6" localSheetId="0">'[1]AE Sum'!#REF!</definedName>
    <definedName name="__YR6">'[1]AE Sum'!#REF!</definedName>
    <definedName name="__yr98" localSheetId="0">'[1]AE Sum'!#REF!</definedName>
    <definedName name="__yr98">'[1]AE Sum'!#REF!</definedName>
    <definedName name="__yr99" localSheetId="0">'[1]AE Sum'!#REF!</definedName>
    <definedName name="__yr99">'[1]AE Sum'!#REF!</definedName>
    <definedName name="_Fill" localSheetId="0" hidden="1">'[2]RETAIL FAC'!#REF!</definedName>
    <definedName name="_Fill" hidden="1">'[2]RETAIL FAC'!#REF!</definedName>
    <definedName name="_Key1" localSheetId="0" hidden="1">#REF!</definedName>
    <definedName name="_Key1" hidden="1">#REF!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ort" localSheetId="0" hidden="1">#REF!</definedName>
    <definedName name="_Sort" hidden="1">#REF!</definedName>
    <definedName name="_yr01" localSheetId="0">'[1]AE Sum'!#REF!</definedName>
    <definedName name="_yr01">'[1]AE Sum'!#REF!</definedName>
    <definedName name="_yr02" localSheetId="0">'[1]AE Sum'!#REF!</definedName>
    <definedName name="_yr02">'[1]AE Sum'!#REF!</definedName>
    <definedName name="_yr03" localSheetId="0">'[1]AE Sum'!#REF!</definedName>
    <definedName name="_yr03">'[1]AE Sum'!#REF!</definedName>
    <definedName name="_yr04" localSheetId="0">'[1]AE Sum'!#REF!</definedName>
    <definedName name="_yr04">'[1]AE Sum'!#REF!</definedName>
    <definedName name="_yr05" localSheetId="0">'[1]AE Sum'!#REF!</definedName>
    <definedName name="_yr05">'[1]AE Sum'!#REF!</definedName>
    <definedName name="_yr06" localSheetId="0">'[1]AE Sum'!#REF!</definedName>
    <definedName name="_yr06">'[1]AE Sum'!#REF!</definedName>
    <definedName name="_yr07" localSheetId="0">'[1]AE Sum'!#REF!</definedName>
    <definedName name="_yr07">'[1]AE Sum'!#REF!</definedName>
    <definedName name="_yr08" localSheetId="0">'[1]AE Sum'!#REF!</definedName>
    <definedName name="_yr08">'[1]AE Sum'!#REF!</definedName>
    <definedName name="_yr09" localSheetId="0">'[1]AE Sum'!#REF!</definedName>
    <definedName name="_yr09">'[1]AE Sum'!#REF!</definedName>
    <definedName name="_yr10" localSheetId="0">'[1]AE Sum'!#REF!</definedName>
    <definedName name="_yr10">'[1]AE Sum'!#REF!</definedName>
    <definedName name="_yr11" localSheetId="0">'[1]AE Sum'!#REF!</definedName>
    <definedName name="_yr11">'[1]AE Sum'!#REF!</definedName>
    <definedName name="_yr12" localSheetId="0">'[1]AE Sum'!#REF!</definedName>
    <definedName name="_yr12">'[1]AE Sum'!#REF!</definedName>
    <definedName name="_yr13" localSheetId="0">'[1]AE Sum'!#REF!</definedName>
    <definedName name="_yr13">'[1]AE Sum'!#REF!</definedName>
    <definedName name="_yr14" localSheetId="0">'[1]AE Sum'!#REF!</definedName>
    <definedName name="_yr14">'[1]AE Sum'!#REF!</definedName>
    <definedName name="_yr15" localSheetId="0">'[1]AE Sum'!#REF!</definedName>
    <definedName name="_yr15">'[1]AE Sum'!#REF!</definedName>
    <definedName name="_yr16" localSheetId="0">'[1]AE Sum'!#REF!</definedName>
    <definedName name="_yr16">'[1]AE Sum'!#REF!</definedName>
    <definedName name="_yr17" localSheetId="0">'[1]AE Sum'!#REF!</definedName>
    <definedName name="_yr17">'[1]AE Sum'!#REF!</definedName>
    <definedName name="_yr18" localSheetId="0">'[1]AE Sum'!#REF!</definedName>
    <definedName name="_yr18">'[1]AE Sum'!#REF!</definedName>
    <definedName name="_yr19" localSheetId="0">'[1]AE Sum'!#REF!</definedName>
    <definedName name="_yr19">'[1]AE Sum'!#REF!</definedName>
    <definedName name="_YR2" localSheetId="0">'[1]AE Sum'!#REF!</definedName>
    <definedName name="_YR2">'[1]AE Sum'!#REF!</definedName>
    <definedName name="_yr20" localSheetId="0">'[1]AE Sum'!#REF!</definedName>
    <definedName name="_yr20">'[1]AE Sum'!#REF!</definedName>
    <definedName name="_yr21" localSheetId="0">'[1]AE Sum'!#REF!</definedName>
    <definedName name="_yr21">'[1]AE Sum'!#REF!</definedName>
    <definedName name="_YR3" localSheetId="0">'[1]AE Sum'!#REF!</definedName>
    <definedName name="_YR3">'[1]AE Sum'!#REF!</definedName>
    <definedName name="_YR4" localSheetId="0">'[1]AE Sum'!#REF!</definedName>
    <definedName name="_YR4">'[1]AE Sum'!#REF!</definedName>
    <definedName name="_YR5" localSheetId="0">'[1]AE Sum'!#REF!</definedName>
    <definedName name="_YR5">'[1]AE Sum'!#REF!</definedName>
    <definedName name="_YR6" localSheetId="0">'[1]AE Sum'!#REF!</definedName>
    <definedName name="_YR6">'[1]AE Sum'!#REF!</definedName>
    <definedName name="_yr98" localSheetId="0">'[1]AE Sum'!#REF!</definedName>
    <definedName name="_yr98">'[1]AE Sum'!#REF!</definedName>
    <definedName name="_yr99" localSheetId="0">'[1]AE Sum'!#REF!</definedName>
    <definedName name="_yr99">'[1]AE Sum'!#REF!</definedName>
    <definedName name="D" localSheetId="0">#REF!</definedName>
    <definedName name="D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rivation_of_Energy_Separation_Factors" localSheetId="0">#REF!</definedName>
    <definedName name="Derivation_of_Energy_Separation_Factors">#REF!</definedName>
    <definedName name="E1_Page_1">'[3]JP-2'!$A$5:$K$65,'[3]JP-2'!$AA$5:$AK$65,'[3]JP-2'!$BA$5:$BK$65,'[3]JP-2'!$CA$5:$CK$65,'[3]JP-2'!$DA$5:$DK$65,'[3]JP-2'!$EA$5:$EK$65,'[3]JP-2'!$FA$5:$FK$65</definedName>
    <definedName name="E1_Page_2">'[4]SCH E1 (2)'!$A$1:$K$60,'[4]SCH E1 (2)'!$AA$1:$AK$60,'[4]SCH E1 (2)'!$BA$1:$BK$60,'[4]SCH E1 (2)'!$CA$1:$CK$60,'[4]SCH E1 (2)'!$DA$1:$DK$60,'[4]SCH E1 (2)'!$EA$1:$EK$60,'[4]SCH E1 (2)'!$FA$1:$FK$60</definedName>
    <definedName name="E4_Page_1_All">'[4]E4 Page 1'!$A$1:$W$66,'[4]E4 Page 1'!$AA$1:$AW$66,'[4]E4 Page 1'!$BA$1:$BW$66,'[4]E4 Page 1'!$CA$1:$CW$66,'[4]E4 Page 1'!$DA$1:$DW$66,'[4]E4 Page 1'!$EA$1:$EW$66,'[4]E4 Page 1'!$FA$1:$FW$66</definedName>
    <definedName name="E4_Page_1_Filing">'[4]E4 Page 1'!$A$1:$P$50,'[4]E4 Page 1'!$AA$1:$AP$50,'[4]E4 Page 1'!$BA$1:$BP$50,'[4]E4 Page 1'!$CA$1:$CP$50,'[4]E4 Page 1'!$DA$1:$DP$50,'[4]E4 Page 1'!$EA$1:$EP$50,'[4]E4 Page 1'!$FA$1:$FP$50</definedName>
    <definedName name="E4_Page_2_All">'[4]E4 Page 2'!$A$1:$W$66,'[4]E4 Page 2'!$AA$1:$AW$66,'[4]E4 Page 2'!$BA$1:$BW$66,'[4]E4 Page 2'!$CA$1:$CW$66,'[4]E4 Page 2'!$DA$1:$DW$66,'[4]E4 Page 2'!$EA$1:$EW$66,'[4]E4 Page 2'!$FA$1:$FW$66</definedName>
    <definedName name="E4_Page_2_Filing">'[4]E4 Page 2'!$A$1:$P$50,'[4]E4 Page 2'!$AA$1:$AP$50,'[4]E4 Page 2'!$BA$1:$BP$50,'[4]E4 Page 2'!$CA$1:$CP$50,'[4]E4 Page 2'!$DA$1:$DP$50,'[4]E4 Page 2'!$EA$1:$EP$50,'[4]E4 Page 2'!$FA$1:$FP$50</definedName>
    <definedName name="FACTORS" localSheetId="0">#REF!</definedName>
    <definedName name="FACTORS">#REF!</definedName>
    <definedName name="FGC" localSheetId="0">#REF!</definedName>
    <definedName name="FGC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PCCAP" localSheetId="0">'[1]AE Sum'!#REF!</definedName>
    <definedName name="FPCCAP">'[1]AE Sum'!#REF!</definedName>
    <definedName name="HOURS">'[5]E-10 (4-9) MW &amp; Alloc Yr1'!$D$3</definedName>
    <definedName name="ID_sorted" localSheetId="0">#REF!</definedName>
    <definedName name="ID_sorted">#REF!</definedName>
    <definedName name="INPUT" localSheetId="0">'[1]AE Sum'!#REF!</definedName>
    <definedName name="INPUT">'[1]AE Sum'!#REF!</definedName>
    <definedName name="INPUT2" localSheetId="0">'[1]AE Sum'!#REF!</definedName>
    <definedName name="INPUT2">'[1]AE Sum'!#REF!</definedName>
    <definedName name="JURIS" localSheetId="0">#REF!</definedName>
    <definedName name="JURIS">#REF!</definedName>
    <definedName name="P" localSheetId="0">#REF!</definedName>
    <definedName name="P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RINT" localSheetId="0">#REF!</definedName>
    <definedName name="PRINT">#REF!</definedName>
    <definedName name="_xlnm.Print_Area">#REF!</definedName>
    <definedName name="Print_Area_MI" localSheetId="0">'[1]AE Sum'!#REF!</definedName>
    <definedName name="Print_Area_MI">'[1]AE Sum'!#REF!</definedName>
    <definedName name="_xlnm.Print_Titles">[6]FINHLT!$A$1:$A$65536,[6]FINHLT!$A$1:$IV$9</definedName>
    <definedName name="Print_Titles_MI" localSheetId="0">'[1]AE Sum'!#REF!,'[1]AE Sum'!$Z$1:$AA$65536</definedName>
    <definedName name="Print_Titles_MI">'[1]AE Sum'!#REF!,'[1]AE Sum'!$Z$1:$AA$65536</definedName>
    <definedName name="qqq" localSheetId="0">#REF!</definedName>
    <definedName name="qqq">#REF!</definedName>
    <definedName name="RESIDENTIAL" localSheetId="0">#REF!</definedName>
    <definedName name="RESIDENTIAL">#REF!</definedName>
    <definedName name="REVIEW" localSheetId="0">'[1]AE Sum'!#REF!</definedName>
    <definedName name="REVIEW">'[1]AE Sum'!#REF!</definedName>
    <definedName name="REVIEW2" localSheetId="0">'[1]AE Sum'!#REF!</definedName>
    <definedName name="REVIEW2">'[1]AE Sum'!#REF!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TAB3ASUPPNO1" localSheetId="0">#REF!</definedName>
    <definedName name="TAB3ASUPPNO1">#REF!</definedName>
    <definedName name="Total_Emissions" localSheetId="0">#REF!</definedName>
    <definedName name="Total_Emissions">#REF!</definedName>
    <definedName name="usage" localSheetId="0">#REF!</definedName>
    <definedName name="usage">#REF!</definedName>
    <definedName name="wrn.All_Sheets." hidden="1">{#N/A,#N/A,FALSE,"CONT_MWH";#N/A,#N/A,FALSE,"CONT_MW";#N/A,#N/A,FALSE,"MIN_MWH";#N/A,#N/A,FALSE,"MIN_MW";#N/A,#N/A,FALSE,"BASECASE_MWH";#N/A,#N/A,FALSE,"BASECASE_MW"}</definedName>
    <definedName name="X" localSheetId="0">#REF!</definedName>
    <definedName name="X">#REF!</definedName>
    <definedName name="xx" localSheetId="0">#REF!</definedName>
    <definedName name="xx">#REF!</definedName>
    <definedName name="yr00" localSheetId="0">'[1]AE Sum'!#REF!</definedName>
    <definedName name="yr00">'[1]AE Sum'!#REF!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8" l="1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G7" i="8"/>
  <c r="A7" i="10"/>
  <c r="I7" i="10" s="1"/>
  <c r="A6" i="10"/>
  <c r="I6" i="10"/>
  <c r="G8" i="8"/>
  <c r="A8" i="10"/>
  <c r="I8" i="10" s="1"/>
  <c r="J7" i="8"/>
  <c r="G9" i="8"/>
  <c r="A9" i="10" s="1"/>
  <c r="I9" i="10" s="1"/>
  <c r="J6" i="8"/>
  <c r="J8" i="8"/>
  <c r="G10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B10" i="7"/>
  <c r="G10" i="7" s="1"/>
  <c r="E6" i="10" s="1"/>
  <c r="E13" i="10" s="1"/>
  <c r="B12" i="7"/>
  <c r="C10" i="7"/>
  <c r="F10" i="7"/>
  <c r="F5" i="7"/>
  <c r="C6" i="10" s="1"/>
  <c r="C21" i="10" s="1"/>
  <c r="K21" i="10" s="1"/>
  <c r="D10" i="7"/>
  <c r="G5" i="7"/>
  <c r="F6" i="10" s="1"/>
  <c r="F7" i="10" s="1"/>
  <c r="N7" i="10" s="1"/>
  <c r="E11" i="10"/>
  <c r="E19" i="10"/>
  <c r="E21" i="10"/>
  <c r="E27" i="10"/>
  <c r="M27" i="10" s="1"/>
  <c r="E29" i="10"/>
  <c r="M29" i="10" s="1"/>
  <c r="C7" i="10"/>
  <c r="K7" i="10" s="1"/>
  <c r="C13" i="10"/>
  <c r="K13" i="10" s="1"/>
  <c r="M13" i="10" l="1"/>
  <c r="F23" i="10"/>
  <c r="N23" i="10" s="1"/>
  <c r="F15" i="10"/>
  <c r="N15" i="10" s="1"/>
  <c r="F32" i="10"/>
  <c r="N32" i="10" s="1"/>
  <c r="F11" i="10"/>
  <c r="N11" i="10" s="1"/>
  <c r="M19" i="10"/>
  <c r="F24" i="10"/>
  <c r="N24" i="10" s="1"/>
  <c r="M21" i="10"/>
  <c r="G21" i="10"/>
  <c r="F31" i="10"/>
  <c r="N31" i="10" s="1"/>
  <c r="F20" i="10"/>
  <c r="N20" i="10" s="1"/>
  <c r="C29" i="10"/>
  <c r="K29" i="10" s="1"/>
  <c r="F19" i="10"/>
  <c r="N19" i="10" s="1"/>
  <c r="F8" i="10"/>
  <c r="N8" i="10" s="1"/>
  <c r="C23" i="10"/>
  <c r="K23" i="10" s="1"/>
  <c r="G11" i="8"/>
  <c r="A10" i="10"/>
  <c r="I10" i="10" s="1"/>
  <c r="C31" i="10"/>
  <c r="K31" i="10" s="1"/>
  <c r="F28" i="10"/>
  <c r="N28" i="10" s="1"/>
  <c r="M11" i="10"/>
  <c r="E7" i="10"/>
  <c r="E8" i="10"/>
  <c r="E16" i="10"/>
  <c r="E24" i="10"/>
  <c r="E32" i="10"/>
  <c r="E26" i="10"/>
  <c r="E9" i="10"/>
  <c r="E17" i="10"/>
  <c r="E25" i="10"/>
  <c r="E10" i="10"/>
  <c r="E18" i="10"/>
  <c r="E12" i="10"/>
  <c r="E20" i="10"/>
  <c r="E28" i="10"/>
  <c r="M6" i="10"/>
  <c r="E14" i="10"/>
  <c r="E22" i="10"/>
  <c r="E30" i="10"/>
  <c r="E15" i="10"/>
  <c r="E23" i="10"/>
  <c r="E31" i="10"/>
  <c r="G6" i="10"/>
  <c r="O6" i="10" s="1"/>
  <c r="N6" i="10"/>
  <c r="F10" i="10"/>
  <c r="N10" i="10" s="1"/>
  <c r="F14" i="10"/>
  <c r="N14" i="10" s="1"/>
  <c r="F18" i="10"/>
  <c r="N18" i="10" s="1"/>
  <c r="F22" i="10"/>
  <c r="N22" i="10" s="1"/>
  <c r="F26" i="10"/>
  <c r="N26" i="10" s="1"/>
  <c r="F30" i="10"/>
  <c r="N30" i="10" s="1"/>
  <c r="F9" i="10"/>
  <c r="N9" i="10" s="1"/>
  <c r="F13" i="10"/>
  <c r="N13" i="10" s="1"/>
  <c r="F17" i="10"/>
  <c r="N17" i="10" s="1"/>
  <c r="F21" i="10"/>
  <c r="N21" i="10" s="1"/>
  <c r="F25" i="10"/>
  <c r="N25" i="10" s="1"/>
  <c r="F29" i="10"/>
  <c r="N29" i="10" s="1"/>
  <c r="F12" i="10"/>
  <c r="N12" i="10" s="1"/>
  <c r="C10" i="10"/>
  <c r="K10" i="10" s="1"/>
  <c r="C18" i="10"/>
  <c r="K18" i="10" s="1"/>
  <c r="C26" i="10"/>
  <c r="K26" i="10" s="1"/>
  <c r="C20" i="10"/>
  <c r="K20" i="10" s="1"/>
  <c r="C11" i="10"/>
  <c r="K11" i="10" s="1"/>
  <c r="C19" i="10"/>
  <c r="K19" i="10" s="1"/>
  <c r="C27" i="10"/>
  <c r="K27" i="10" s="1"/>
  <c r="C12" i="10"/>
  <c r="K12" i="10" s="1"/>
  <c r="C28" i="10"/>
  <c r="K28" i="10" s="1"/>
  <c r="C14" i="10"/>
  <c r="K14" i="10" s="1"/>
  <c r="C22" i="10"/>
  <c r="K22" i="10" s="1"/>
  <c r="C30" i="10"/>
  <c r="K30" i="10" s="1"/>
  <c r="K6" i="10"/>
  <c r="C8" i="10"/>
  <c r="K8" i="10" s="1"/>
  <c r="C16" i="10"/>
  <c r="K16" i="10" s="1"/>
  <c r="C24" i="10"/>
  <c r="K24" i="10" s="1"/>
  <c r="C32" i="10"/>
  <c r="K32" i="10" s="1"/>
  <c r="C9" i="10"/>
  <c r="K9" i="10" s="1"/>
  <c r="C17" i="10"/>
  <c r="K17" i="10" s="1"/>
  <c r="C25" i="10"/>
  <c r="K25" i="10" s="1"/>
  <c r="F12" i="7"/>
  <c r="B6" i="10"/>
  <c r="F27" i="10"/>
  <c r="N27" i="10" s="1"/>
  <c r="F16" i="10"/>
  <c r="N16" i="10" s="1"/>
  <c r="C15" i="10"/>
  <c r="K15" i="10" s="1"/>
  <c r="G12" i="7"/>
  <c r="M14" i="10" l="1"/>
  <c r="G14" i="10"/>
  <c r="O14" i="10" s="1"/>
  <c r="G17" i="10"/>
  <c r="O17" i="10" s="1"/>
  <c r="M17" i="10"/>
  <c r="G11" i="10"/>
  <c r="O11" i="10" s="1"/>
  <c r="M9" i="10"/>
  <c r="G9" i="10"/>
  <c r="O9" i="10" s="1"/>
  <c r="G19" i="10"/>
  <c r="O19" i="10" s="1"/>
  <c r="G28" i="10"/>
  <c r="O28" i="10" s="1"/>
  <c r="M28" i="10"/>
  <c r="G26" i="10"/>
  <c r="O26" i="10" s="1"/>
  <c r="M26" i="10"/>
  <c r="G29" i="10"/>
  <c r="O29" i="10" s="1"/>
  <c r="M23" i="10"/>
  <c r="G23" i="10"/>
  <c r="O23" i="10" s="1"/>
  <c r="G12" i="10"/>
  <c r="O12" i="10" s="1"/>
  <c r="M12" i="10"/>
  <c r="M24" i="10"/>
  <c r="G24" i="10"/>
  <c r="O24" i="10" s="1"/>
  <c r="M31" i="10"/>
  <c r="G31" i="10"/>
  <c r="O31" i="10" s="1"/>
  <c r="G20" i="10"/>
  <c r="O20" i="10" s="1"/>
  <c r="M20" i="10"/>
  <c r="G32" i="10"/>
  <c r="O32" i="10" s="1"/>
  <c r="M32" i="10"/>
  <c r="G27" i="10"/>
  <c r="O27" i="10" s="1"/>
  <c r="G18" i="10"/>
  <c r="O18" i="10" s="1"/>
  <c r="M18" i="10"/>
  <c r="M16" i="10"/>
  <c r="G16" i="10"/>
  <c r="O16" i="10" s="1"/>
  <c r="O21" i="10"/>
  <c r="G15" i="10"/>
  <c r="O15" i="10" s="1"/>
  <c r="M15" i="10"/>
  <c r="G30" i="10"/>
  <c r="O30" i="10" s="1"/>
  <c r="M30" i="10"/>
  <c r="G10" i="10"/>
  <c r="O10" i="10" s="1"/>
  <c r="M10" i="10"/>
  <c r="A11" i="10"/>
  <c r="I11" i="10" s="1"/>
  <c r="G12" i="8"/>
  <c r="G13" i="10"/>
  <c r="O13" i="10" s="1"/>
  <c r="B12" i="10"/>
  <c r="B20" i="10"/>
  <c r="B28" i="10"/>
  <c r="B14" i="10"/>
  <c r="B30" i="10"/>
  <c r="B13" i="10"/>
  <c r="B21" i="10"/>
  <c r="B29" i="10"/>
  <c r="B22" i="10"/>
  <c r="B8" i="10"/>
  <c r="B16" i="10"/>
  <c r="B24" i="10"/>
  <c r="B32" i="10"/>
  <c r="B10" i="10"/>
  <c r="B18" i="10"/>
  <c r="B26" i="10"/>
  <c r="J6" i="10"/>
  <c r="B11" i="10"/>
  <c r="B19" i="10"/>
  <c r="B27" i="10"/>
  <c r="B9" i="10"/>
  <c r="D6" i="10"/>
  <c r="L6" i="10" s="1"/>
  <c r="B15" i="10"/>
  <c r="B17" i="10"/>
  <c r="B23" i="10"/>
  <c r="B25" i="10"/>
  <c r="B7" i="10"/>
  <c r="B31" i="10"/>
  <c r="M8" i="10"/>
  <c r="G8" i="10"/>
  <c r="O8" i="10" s="1"/>
  <c r="M22" i="10"/>
  <c r="G22" i="10"/>
  <c r="O22" i="10" s="1"/>
  <c r="G25" i="10"/>
  <c r="O25" i="10" s="1"/>
  <c r="M25" i="10"/>
  <c r="G7" i="10"/>
  <c r="O7" i="10" s="1"/>
  <c r="M7" i="10"/>
  <c r="G13" i="8" l="1"/>
  <c r="A12" i="10"/>
  <c r="I12" i="10" s="1"/>
  <c r="J29" i="10"/>
  <c r="D29" i="10"/>
  <c r="L29" i="10" s="1"/>
  <c r="D32" i="10"/>
  <c r="L32" i="10" s="1"/>
  <c r="J32" i="10"/>
  <c r="J31" i="10"/>
  <c r="D31" i="10"/>
  <c r="L31" i="10" s="1"/>
  <c r="D27" i="10"/>
  <c r="L27" i="10" s="1"/>
  <c r="J27" i="10"/>
  <c r="D24" i="10"/>
  <c r="L24" i="10" s="1"/>
  <c r="J24" i="10"/>
  <c r="D14" i="10"/>
  <c r="L14" i="10" s="1"/>
  <c r="J14" i="10"/>
  <c r="D26" i="10"/>
  <c r="L26" i="10" s="1"/>
  <c r="J26" i="10"/>
  <c r="J18" i="10"/>
  <c r="D18" i="10"/>
  <c r="L18" i="10" s="1"/>
  <c r="J13" i="10"/>
  <c r="D13" i="10"/>
  <c r="L13" i="10" s="1"/>
  <c r="J30" i="10"/>
  <c r="D30" i="10"/>
  <c r="L30" i="10" s="1"/>
  <c r="D16" i="10"/>
  <c r="L16" i="10" s="1"/>
  <c r="J16" i="10"/>
  <c r="J28" i="10"/>
  <c r="D28" i="10"/>
  <c r="L28" i="10" s="1"/>
  <c r="D17" i="10"/>
  <c r="L17" i="10" s="1"/>
  <c r="J17" i="10"/>
  <c r="J21" i="10"/>
  <c r="D21" i="10"/>
  <c r="L21" i="10" s="1"/>
  <c r="J10" i="10"/>
  <c r="D10" i="10"/>
  <c r="L10" i="10" s="1"/>
  <c r="J9" i="10"/>
  <c r="D9" i="10"/>
  <c r="L9" i="10" s="1"/>
  <c r="D7" i="10"/>
  <c r="L7" i="10" s="1"/>
  <c r="J7" i="10"/>
  <c r="D11" i="10"/>
  <c r="L11" i="10" s="1"/>
  <c r="J11" i="10"/>
  <c r="D8" i="10"/>
  <c r="L8" i="10" s="1"/>
  <c r="J8" i="10"/>
  <c r="D20" i="10"/>
  <c r="L20" i="10" s="1"/>
  <c r="J20" i="10"/>
  <c r="D15" i="10"/>
  <c r="L15" i="10" s="1"/>
  <c r="J15" i="10"/>
  <c r="J19" i="10"/>
  <c r="D19" i="10"/>
  <c r="L19" i="10" s="1"/>
  <c r="J25" i="10"/>
  <c r="D25" i="10"/>
  <c r="L25" i="10" s="1"/>
  <c r="J23" i="10"/>
  <c r="D23" i="10"/>
  <c r="L23" i="10" s="1"/>
  <c r="J22" i="10"/>
  <c r="D22" i="10"/>
  <c r="L22" i="10" s="1"/>
  <c r="D12" i="10"/>
  <c r="L12" i="10" s="1"/>
  <c r="J12" i="10"/>
  <c r="A13" i="10" l="1"/>
  <c r="I13" i="10" s="1"/>
  <c r="G14" i="8"/>
  <c r="G15" i="8" l="1"/>
  <c r="A14" i="10"/>
  <c r="I14" i="10" s="1"/>
  <c r="A15" i="10" l="1"/>
  <c r="I15" i="10" s="1"/>
  <c r="G16" i="8"/>
  <c r="G17" i="8" l="1"/>
  <c r="A16" i="10"/>
  <c r="I16" i="10" s="1"/>
  <c r="A17" i="10" l="1"/>
  <c r="I17" i="10" s="1"/>
  <c r="G18" i="8"/>
  <c r="G19" i="8" l="1"/>
  <c r="A18" i="10"/>
  <c r="I18" i="10" s="1"/>
  <c r="A19" i="10" l="1"/>
  <c r="I19" i="10" s="1"/>
  <c r="G20" i="8"/>
  <c r="G21" i="8" l="1"/>
  <c r="A20" i="10"/>
  <c r="I20" i="10" s="1"/>
  <c r="A21" i="10" l="1"/>
  <c r="I21" i="10" s="1"/>
  <c r="G22" i="8"/>
  <c r="G23" i="8" l="1"/>
  <c r="A22" i="10"/>
  <c r="I22" i="10" s="1"/>
  <c r="A23" i="10" l="1"/>
  <c r="I23" i="10" s="1"/>
  <c r="G24" i="8"/>
  <c r="G25" i="8" l="1"/>
  <c r="A24" i="10"/>
  <c r="I24" i="10" s="1"/>
  <c r="A25" i="10" l="1"/>
  <c r="I25" i="10" s="1"/>
  <c r="G26" i="8"/>
  <c r="G27" i="8" l="1"/>
  <c r="A26" i="10"/>
  <c r="I26" i="10" s="1"/>
  <c r="A27" i="10" l="1"/>
  <c r="I27" i="10" s="1"/>
  <c r="G28" i="8"/>
  <c r="G29" i="8" l="1"/>
  <c r="A28" i="10"/>
  <c r="I28" i="10" s="1"/>
  <c r="A29" i="10" l="1"/>
  <c r="I29" i="10" s="1"/>
  <c r="G30" i="8"/>
  <c r="G31" i="8" l="1"/>
  <c r="A30" i="10"/>
  <c r="I30" i="10" s="1"/>
  <c r="A31" i="10" l="1"/>
  <c r="I31" i="10" s="1"/>
  <c r="G32" i="8"/>
  <c r="A32" i="10" s="1"/>
  <c r="I32" i="10" s="1"/>
</calcChain>
</file>

<file path=xl/sharedStrings.xml><?xml version="1.0" encoding="utf-8"?>
<sst xmlns="http://schemas.openxmlformats.org/spreadsheetml/2006/main" count="359" uniqueCount="338">
  <si>
    <t>Annual DEF T&amp;D Rates (2018 = 100)</t>
  </si>
  <si>
    <t>Annual DEF T&amp;D Rate Escalators</t>
  </si>
  <si>
    <t>Winter</t>
  </si>
  <si>
    <t>Summer</t>
  </si>
  <si>
    <t>Year</t>
  </si>
  <si>
    <t>Distribution</t>
  </si>
  <si>
    <t>Transmission</t>
  </si>
  <si>
    <t>Total T&amp;D</t>
  </si>
  <si>
    <t>DEF - Avoided T&amp;D Costs</t>
  </si>
  <si>
    <t>2018 Projected Costs - Retail</t>
  </si>
  <si>
    <t>2018 Projected Retail Winter Peak KW Demand</t>
  </si>
  <si>
    <t>2018 Projected Retail Summer Peak KW Demand</t>
  </si>
  <si>
    <t>2018 Class Non-Coincident Peak KW Demand</t>
  </si>
  <si>
    <t>Cost $/Winter KW</t>
  </si>
  <si>
    <t>Cost $/Summer KW</t>
  </si>
  <si>
    <t>Distribution Primary</t>
  </si>
  <si>
    <t>Distribution Secondary</t>
  </si>
  <si>
    <t>Distribution Services</t>
  </si>
  <si>
    <t>Total Distribution</t>
  </si>
  <si>
    <t>Mnemonic</t>
  </si>
  <si>
    <t>FHWDPPP.HNCR</t>
  </si>
  <si>
    <t>FHWTPPP.HNCR</t>
  </si>
  <si>
    <t>Forecast: [INTERNAL] Handy-Whitman Electric: Distribution Plant - Total Distribution Plant- (Index- 1973=100)</t>
  </si>
  <si>
    <t>Forecast: [INTERNAL] Handy-Whitman Electric: Transmission Plant - Total Transmission Plant- (Index- 1973=100)</t>
  </si>
  <si>
    <t xml:space="preserve"> Last Updated</t>
  </si>
  <si>
    <t>Average Annual HW Index</t>
  </si>
  <si>
    <t>Yr/Qtr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</si>
  <si>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</si>
  <si>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</si>
  <si>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</si>
  <si>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</si>
  <si>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</si>
  <si>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</si>
  <si>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</si>
  <si>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</si>
  <si>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</si>
  <si>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</si>
  <si>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</si>
  <si>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</si>
  <si>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</si>
  <si>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</si>
  <si>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</si>
  <si>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</si>
  <si>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</si>
  <si>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</si>
  <si>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</si>
  <si>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</si>
  <si>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</si>
  <si>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</si>
  <si>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</si>
  <si>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</si>
  <si>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</si>
  <si>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</si>
  <si>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</si>
  <si>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</si>
  <si>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</si>
  <si>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</si>
  <si>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</si>
  <si>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</si>
  <si>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</si>
  <si>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</si>
  <si>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</si>
  <si>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</si>
  <si>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</si>
  <si>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</si>
  <si>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</si>
  <si>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</si>
  <si>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</si>
  <si>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</si>
  <si>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</si>
  <si>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</si>
  <si>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</si>
  <si>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</si>
  <si>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</si>
  <si>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</si>
  <si>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</si>
  <si>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</si>
  <si>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</si>
  <si>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</si>
  <si>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</si>
  <si>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</si>
  <si>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</si>
  <si>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</si>
  <si>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</si>
  <si>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</si>
  <si>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</si>
  <si>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</si>
  <si>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</si>
  <si>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</si>
  <si>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</si>
  <si>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</si>
  <si>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</si>
  <si>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</si>
  <si>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</si>
  <si>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</si>
  <si>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</si>
  <si>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</si>
  <si>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</si>
  <si>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</si>
  <si>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</si>
  <si>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</si>
  <si>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</si>
  <si>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</si>
  <si>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</si>
  <si>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</si>
  <si>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</si>
  <si>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</si>
  <si>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</si>
  <si>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</si>
  <si>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</si>
  <si>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</si>
  <si>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</si>
  <si>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</si>
  <si>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</si>
  <si>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</si>
  <si>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</si>
  <si>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</si>
  <si>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</si>
  <si>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</si>
  <si>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</si>
  <si>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</si>
  <si>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</si>
  <si>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</si>
  <si>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</si>
  <si>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</si>
  <si>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</si>
  <si>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</si>
  <si>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</si>
  <si>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</si>
  <si>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</si>
  <si>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</si>
  <si>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</si>
  <si>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</si>
  <si>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</si>
  <si>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</si>
  <si>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</si>
  <si>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</si>
  <si>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</si>
  <si>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</si>
  <si>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</si>
  <si>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</si>
  <si>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</si>
  <si>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</si>
  <si>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</si>
  <si>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</si>
  <si>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</si>
  <si>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</si>
  <si>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</si>
  <si>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</si>
  <si>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</si>
  <si>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</si>
  <si>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</si>
  <si>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</si>
  <si>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</si>
  <si>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</si>
  <si>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</si>
  <si>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</si>
  <si>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</si>
  <si>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</si>
  <si>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</si>
  <si>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</si>
  <si>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</si>
  <si>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</si>
  <si>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</si>
  <si>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</si>
  <si>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</si>
  <si>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</si>
  <si>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</si>
  <si>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</si>
  <si>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</si>
  <si>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</si>
  <si>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</si>
  <si>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</si>
  <si>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</si>
  <si>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</si>
  <si>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</si>
  <si>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</si>
  <si>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</si>
  <si>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</si>
  <si>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</si>
  <si>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</si>
  <si>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</si>
  <si>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</si>
  <si>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</si>
  <si>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</si>
  <si>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</si>
  <si>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</si>
  <si>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</si>
  <si>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</si>
  <si>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</si>
  <si>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</si>
  <si>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</si>
  <si>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</si>
  <si>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</si>
  <si>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</si>
  <si>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</si>
  <si>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</si>
  <si>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</si>
  <si>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</si>
  <si>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</si>
  <si>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</si>
  <si>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</si>
  <si>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</si>
  <si>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</si>
  <si>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</si>
  <si>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</si>
  <si>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</si>
  <si>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</si>
  <si>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</si>
  <si>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</si>
  <si>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</si>
  <si>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</si>
  <si>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</si>
  <si>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</si>
  <si>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</si>
  <si>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</si>
  <si>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</si>
  <si>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</si>
  <si>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</si>
  <si>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</si>
  <si>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</si>
  <si>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</si>
  <si>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</si>
  <si>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</si>
  <si>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</si>
  <si>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</si>
  <si>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</si>
  <si>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</si>
  <si>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</si>
  <si>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</si>
  <si>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</si>
  <si>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</si>
  <si>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</si>
  <si>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</si>
  <si>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</si>
  <si>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</si>
  <si>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</si>
  <si>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</si>
  <si>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</si>
  <si>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</si>
  <si>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</si>
  <si>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</si>
  <si>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</si>
  <si>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</si>
  <si>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</si>
  <si>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</si>
  <si>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</si>
  <si>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</si>
  <si>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</si>
  <si>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</si>
  <si>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</si>
  <si>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</si>
  <si>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</si>
  <si>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</si>
  <si>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</si>
  <si>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</si>
  <si>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</si>
  <si>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</si>
  <si>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</si>
  <si>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</si>
  <si>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</si>
  <si>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</si>
  <si>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</si>
  <si>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</si>
  <si>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</si>
  <si>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</si>
  <si>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</si>
  <si>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2030Q2</t>
  </si>
  <si>
    <t>2030Q3</t>
  </si>
  <si>
    <t>2030Q4</t>
  </si>
  <si>
    <t>2031Q1</t>
  </si>
  <si>
    <t>2031Q2</t>
  </si>
  <si>
    <t>2031Q3</t>
  </si>
  <si>
    <t>2031Q4</t>
  </si>
  <si>
    <t>2032Q1</t>
  </si>
  <si>
    <t>2032Q2</t>
  </si>
  <si>
    <t>2032Q3</t>
  </si>
  <si>
    <t>2032Q4</t>
  </si>
  <si>
    <t>2033Q1</t>
  </si>
  <si>
    <t>2033Q2</t>
  </si>
  <si>
    <t>2033Q3</t>
  </si>
  <si>
    <t>2033Q4</t>
  </si>
  <si>
    <t>2034Q1</t>
  </si>
  <si>
    <t>2034Q2</t>
  </si>
  <si>
    <t>2034Q3</t>
  </si>
  <si>
    <t>2034Q4</t>
  </si>
  <si>
    <t>2035Q1</t>
  </si>
  <si>
    <t>2035Q2</t>
  </si>
  <si>
    <t>2035Q3</t>
  </si>
  <si>
    <t>2035Q4</t>
  </si>
  <si>
    <t>2036Q1</t>
  </si>
  <si>
    <t>2036Q2</t>
  </si>
  <si>
    <t>2036Q3</t>
  </si>
  <si>
    <t>2036Q4</t>
  </si>
  <si>
    <t>2037Q1</t>
  </si>
  <si>
    <t>2037Q2</t>
  </si>
  <si>
    <t>2037Q3</t>
  </si>
  <si>
    <t>2037Q4</t>
  </si>
  <si>
    <t>2038Q1</t>
  </si>
  <si>
    <t>2038Q2</t>
  </si>
  <si>
    <t>2038Q3</t>
  </si>
  <si>
    <t>2038Q4</t>
  </si>
  <si>
    <t>2039Q1</t>
  </si>
  <si>
    <t>2039Q2</t>
  </si>
  <si>
    <t>2039Q3</t>
  </si>
  <si>
    <t>2039Q4</t>
  </si>
  <si>
    <t>2040Q1</t>
  </si>
  <si>
    <t>2040Q2</t>
  </si>
  <si>
    <t>2040Q3</t>
  </si>
  <si>
    <t>2040Q4</t>
  </si>
  <si>
    <t>2041Q1</t>
  </si>
  <si>
    <t>2041Q2</t>
  </si>
  <si>
    <t>2041Q3</t>
  </si>
  <si>
    <t>2041Q4</t>
  </si>
  <si>
    <t>2042Q1</t>
  </si>
  <si>
    <t>2042Q2</t>
  </si>
  <si>
    <t>2042Q3</t>
  </si>
  <si>
    <t>2042Q4</t>
  </si>
  <si>
    <t>2043Q1</t>
  </si>
  <si>
    <t>2043Q2</t>
  </si>
  <si>
    <t>2043Q3</t>
  </si>
  <si>
    <t>2043Q4</t>
  </si>
  <si>
    <t>2044Q1</t>
  </si>
  <si>
    <t>2044Q2</t>
  </si>
  <si>
    <t>2044Q3</t>
  </si>
  <si>
    <t>2044Q4</t>
  </si>
  <si>
    <t>2045Q1</t>
  </si>
  <si>
    <t>2045Q2</t>
  </si>
  <si>
    <t>2045Q3</t>
  </si>
  <si>
    <t>2045Q4</t>
  </si>
  <si>
    <t>2046Q1</t>
  </si>
  <si>
    <t>2046Q2</t>
  </si>
  <si>
    <t>2046Q3</t>
  </si>
  <si>
    <t>2046Q4</t>
  </si>
  <si>
    <t>2047Q1</t>
  </si>
  <si>
    <t>2047Q2</t>
  </si>
  <si>
    <t>2047Q3</t>
  </si>
  <si>
    <t>2047Q4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</si>
</sst>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€-2]* #,##0.00_);_([$€-2]* \(#,##0.00\);_([$€-2]* &quot;-&quot;??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Helv"/>
    </font>
    <font>
      <b/>
      <sz val="10"/>
      <name val="Arial Narrow"/>
      <family val="2"/>
    </font>
    <font>
      <sz val="10"/>
      <name val="Tahoma"/>
      <family val="2"/>
    </font>
    <font>
      <sz val="8"/>
      <name val="MS Sans Serif"/>
      <family val="2"/>
    </font>
    <font>
      <b/>
      <sz val="10"/>
      <color indexed="37"/>
      <name val="Tahoma"/>
      <family val="2"/>
    </font>
    <font>
      <sz val="8"/>
      <name val="Arial Narrow"/>
      <family val="2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0625"/>
    </fill>
    <fill>
      <patternFill patternType="solid">
        <fgColor indexed="9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0" fontId="13" fillId="15" borderId="0">
      <alignment horizontal="right"/>
    </xf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37" fontId="7" fillId="1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16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horizontal="left"/>
    </xf>
    <xf numFmtId="15" fontId="14" fillId="0" borderId="0" applyFill="0" applyBorder="0" applyAlignment="0" applyProtection="0"/>
    <xf numFmtId="4" fontId="14" fillId="0" borderId="0" applyFill="0" applyBorder="0" applyAlignment="0" applyProtection="0"/>
    <xf numFmtId="40" fontId="15" fillId="17" borderId="0" applyFont="0"/>
    <xf numFmtId="0" fontId="16" fillId="0" borderId="6">
      <alignment horizontal="center"/>
    </xf>
    <xf numFmtId="3" fontId="14" fillId="0" borderId="0" applyFill="0" applyBorder="0" applyAlignment="0" applyProtection="0"/>
    <xf numFmtId="0" fontId="14" fillId="18" borderId="0" applyNumberFormat="0" applyBorder="0" applyAlignment="0" applyProtection="0"/>
    <xf numFmtId="39" fontId="17" fillId="0" borderId="0"/>
    <xf numFmtId="0" fontId="6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10" xfId="0" applyFont="1" applyBorder="1"/>
    <xf numFmtId="0" fontId="2" fillId="0" borderId="2" xfId="0" applyFont="1" applyBorder="1" applyAlignment="1">
      <alignment horizontal="center" wrapText="1"/>
    </xf>
    <xf numFmtId="165" fontId="0" fillId="0" borderId="2" xfId="2" applyNumberFormat="1" applyFont="1" applyBorder="1"/>
    <xf numFmtId="37" fontId="0" fillId="0" borderId="2" xfId="0" applyNumberFormat="1" applyBorder="1"/>
    <xf numFmtId="44" fontId="0" fillId="0" borderId="12" xfId="2" applyNumberFormat="1" applyFont="1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0" fontId="0" fillId="0" borderId="2" xfId="0" applyBorder="1"/>
    <xf numFmtId="0" fontId="0" fillId="0" borderId="12" xfId="0" applyBorder="1"/>
    <xf numFmtId="164" fontId="0" fillId="0" borderId="3" xfId="0" applyNumberFormat="1" applyBorder="1"/>
    <xf numFmtId="37" fontId="0" fillId="0" borderId="3" xfId="0" applyNumberFormat="1" applyBorder="1"/>
    <xf numFmtId="43" fontId="0" fillId="0" borderId="13" xfId="0" applyNumberFormat="1" applyBorder="1"/>
    <xf numFmtId="0" fontId="2" fillId="0" borderId="0" xfId="0" applyFont="1" applyBorder="1" applyAlignment="1">
      <alignment horizontal="center" wrapText="1"/>
    </xf>
    <xf numFmtId="0" fontId="0" fillId="0" borderId="3" xfId="0" applyBorder="1"/>
    <xf numFmtId="0" fontId="2" fillId="0" borderId="12" xfId="0" applyFont="1" applyBorder="1" applyAlignment="1">
      <alignment horizontal="center" wrapText="1"/>
    </xf>
    <xf numFmtId="44" fontId="0" fillId="0" borderId="3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19" borderId="0" xfId="0" applyFont="1" applyFill="1" applyAlignment="1">
      <alignment horizontal="centerContinuous" wrapText="1"/>
    </xf>
    <xf numFmtId="0" fontId="0" fillId="19" borderId="0" xfId="0" applyFill="1" applyAlignment="1">
      <alignment horizontal="centerContinuous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19" borderId="0" xfId="0" applyFont="1" applyFill="1" applyAlignment="1">
      <alignment horizontal="center"/>
    </xf>
    <xf numFmtId="0" fontId="2" fillId="19" borderId="0" xfId="0" applyFont="1" applyFill="1" applyAlignment="1">
      <alignment horizontal="center" wrapText="1"/>
    </xf>
    <xf numFmtId="0" fontId="0" fillId="19" borderId="0" xfId="0" applyFill="1" applyAlignment="1">
      <alignment horizontal="center"/>
    </xf>
    <xf numFmtId="0" fontId="0" fillId="19" borderId="0" xfId="0" applyFill="1"/>
    <xf numFmtId="0" fontId="2" fillId="0" borderId="0" xfId="0" applyFont="1"/>
    <xf numFmtId="0" fontId="0" fillId="19" borderId="5" xfId="0" applyFill="1" applyBorder="1" applyAlignment="1">
      <alignment horizontal="centerContinuous" wrapText="1"/>
    </xf>
    <xf numFmtId="0" fontId="2" fillId="19" borderId="4" xfId="0" applyFont="1" applyFill="1" applyBorder="1" applyAlignment="1">
      <alignment horizontal="centerContinuous" wrapText="1"/>
    </xf>
    <xf numFmtId="44" fontId="0" fillId="19" borderId="0" xfId="0" applyNumberFormat="1" applyFill="1"/>
    <xf numFmtId="0" fontId="0" fillId="19" borderId="3" xfId="0" applyFill="1" applyBorder="1" applyAlignment="1">
      <alignment horizontal="centerContinuous" wrapText="1"/>
    </xf>
    <xf numFmtId="43" fontId="0" fillId="19" borderId="0" xfId="0" applyNumberFormat="1" applyFill="1"/>
    <xf numFmtId="0" fontId="0" fillId="0" borderId="2" xfId="0" applyNumberFormat="1" applyBorder="1"/>
    <xf numFmtId="0" fontId="0" fillId="0" borderId="12" xfId="2" applyNumberFormat="1" applyFont="1" applyBorder="1"/>
    <xf numFmtId="0" fontId="0" fillId="20" borderId="0" xfId="0" applyFill="1" applyAlignment="1">
      <alignment horizontal="center"/>
    </xf>
    <xf numFmtId="44" fontId="0" fillId="20" borderId="0" xfId="0" applyNumberFormat="1" applyFill="1"/>
    <xf numFmtId="0" fontId="0" fillId="20" borderId="0" xfId="0" applyFill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</cellXfs>
  <cellStyles count="342">
    <cellStyle name="_x0013_" xfId="8" xr:uid="{00000000-0005-0000-0000-000000000000}"/>
    <cellStyle name="_x0013_ 2" xfId="9" xr:uid="{00000000-0005-0000-0000-000001000000}"/>
    <cellStyle name="_x0013_ 3" xfId="10" xr:uid="{00000000-0005-0000-0000-000002000000}"/>
    <cellStyle name="_Copy of JW PEF Term Forecast - 1104" xfId="11" xr:uid="{00000000-0005-0000-0000-000003000000}"/>
    <cellStyle name="20% - Accent1 10" xfId="12" xr:uid="{00000000-0005-0000-0000-000004000000}"/>
    <cellStyle name="20% - Accent1 11" xfId="13" xr:uid="{00000000-0005-0000-0000-000005000000}"/>
    <cellStyle name="20% - Accent1 12" xfId="14" xr:uid="{00000000-0005-0000-0000-000006000000}"/>
    <cellStyle name="20% - Accent1 13" xfId="15" xr:uid="{00000000-0005-0000-0000-000007000000}"/>
    <cellStyle name="20% - Accent1 14" xfId="16" xr:uid="{00000000-0005-0000-0000-000008000000}"/>
    <cellStyle name="20% - Accent1 15" xfId="17" xr:uid="{00000000-0005-0000-0000-000009000000}"/>
    <cellStyle name="20% - Accent1 2" xfId="18" xr:uid="{00000000-0005-0000-0000-00000A000000}"/>
    <cellStyle name="20% - Accent1 3" xfId="19" xr:uid="{00000000-0005-0000-0000-00000B000000}"/>
    <cellStyle name="20% - Accent1 4" xfId="20" xr:uid="{00000000-0005-0000-0000-00000C000000}"/>
    <cellStyle name="20% - Accent1 5" xfId="21" xr:uid="{00000000-0005-0000-0000-00000D000000}"/>
    <cellStyle name="20% - Accent1 6" xfId="22" xr:uid="{00000000-0005-0000-0000-00000E000000}"/>
    <cellStyle name="20% - Accent1 7" xfId="23" xr:uid="{00000000-0005-0000-0000-00000F000000}"/>
    <cellStyle name="20% - Accent1 8" xfId="24" xr:uid="{00000000-0005-0000-0000-000010000000}"/>
    <cellStyle name="20% - Accent1 9" xfId="25" xr:uid="{00000000-0005-0000-0000-000011000000}"/>
    <cellStyle name="20% - Accent2 10" xfId="26" xr:uid="{00000000-0005-0000-0000-000012000000}"/>
    <cellStyle name="20% - Accent2 11" xfId="27" xr:uid="{00000000-0005-0000-0000-000013000000}"/>
    <cellStyle name="20% - Accent2 12" xfId="28" xr:uid="{00000000-0005-0000-0000-000014000000}"/>
    <cellStyle name="20% - Accent2 13" xfId="29" xr:uid="{00000000-0005-0000-0000-000015000000}"/>
    <cellStyle name="20% - Accent2 14" xfId="30" xr:uid="{00000000-0005-0000-0000-000016000000}"/>
    <cellStyle name="20% - Accent2 15" xfId="31" xr:uid="{00000000-0005-0000-0000-000017000000}"/>
    <cellStyle name="20% - Accent2 2" xfId="32" xr:uid="{00000000-0005-0000-0000-000018000000}"/>
    <cellStyle name="20% - Accent2 3" xfId="33" xr:uid="{00000000-0005-0000-0000-000019000000}"/>
    <cellStyle name="20% - Accent2 4" xfId="34" xr:uid="{00000000-0005-0000-0000-00001A000000}"/>
    <cellStyle name="20% - Accent2 5" xfId="35" xr:uid="{00000000-0005-0000-0000-00001B000000}"/>
    <cellStyle name="20% - Accent2 6" xfId="36" xr:uid="{00000000-0005-0000-0000-00001C000000}"/>
    <cellStyle name="20% - Accent2 7" xfId="37" xr:uid="{00000000-0005-0000-0000-00001D000000}"/>
    <cellStyle name="20% - Accent2 8" xfId="38" xr:uid="{00000000-0005-0000-0000-00001E000000}"/>
    <cellStyle name="20% - Accent2 9" xfId="39" xr:uid="{00000000-0005-0000-0000-00001F000000}"/>
    <cellStyle name="20% - Accent3 10" xfId="40" xr:uid="{00000000-0005-0000-0000-000020000000}"/>
    <cellStyle name="20% - Accent3 11" xfId="41" xr:uid="{00000000-0005-0000-0000-000021000000}"/>
    <cellStyle name="20% - Accent3 12" xfId="42" xr:uid="{00000000-0005-0000-0000-000022000000}"/>
    <cellStyle name="20% - Accent3 13" xfId="43" xr:uid="{00000000-0005-0000-0000-000023000000}"/>
    <cellStyle name="20% - Accent3 14" xfId="44" xr:uid="{00000000-0005-0000-0000-000024000000}"/>
    <cellStyle name="20% - Accent3 15" xfId="45" xr:uid="{00000000-0005-0000-0000-000025000000}"/>
    <cellStyle name="20% - Accent3 2" xfId="46" xr:uid="{00000000-0005-0000-0000-000026000000}"/>
    <cellStyle name="20% - Accent3 3" xfId="47" xr:uid="{00000000-0005-0000-0000-000027000000}"/>
    <cellStyle name="20% - Accent3 4" xfId="48" xr:uid="{00000000-0005-0000-0000-000028000000}"/>
    <cellStyle name="20% - Accent3 5" xfId="49" xr:uid="{00000000-0005-0000-0000-000029000000}"/>
    <cellStyle name="20% - Accent3 6" xfId="50" xr:uid="{00000000-0005-0000-0000-00002A000000}"/>
    <cellStyle name="20% - Accent3 7" xfId="51" xr:uid="{00000000-0005-0000-0000-00002B000000}"/>
    <cellStyle name="20% - Accent3 8" xfId="52" xr:uid="{00000000-0005-0000-0000-00002C000000}"/>
    <cellStyle name="20% - Accent3 9" xfId="53" xr:uid="{00000000-0005-0000-0000-00002D000000}"/>
    <cellStyle name="20% - Accent4 10" xfId="54" xr:uid="{00000000-0005-0000-0000-00002E000000}"/>
    <cellStyle name="20% - Accent4 11" xfId="55" xr:uid="{00000000-0005-0000-0000-00002F000000}"/>
    <cellStyle name="20% - Accent4 12" xfId="56" xr:uid="{00000000-0005-0000-0000-000030000000}"/>
    <cellStyle name="20% - Accent4 13" xfId="57" xr:uid="{00000000-0005-0000-0000-000031000000}"/>
    <cellStyle name="20% - Accent4 14" xfId="58" xr:uid="{00000000-0005-0000-0000-000032000000}"/>
    <cellStyle name="20% - Accent4 15" xfId="59" xr:uid="{00000000-0005-0000-0000-000033000000}"/>
    <cellStyle name="20% - Accent4 2" xfId="60" xr:uid="{00000000-0005-0000-0000-000034000000}"/>
    <cellStyle name="20% - Accent4 3" xfId="61" xr:uid="{00000000-0005-0000-0000-000035000000}"/>
    <cellStyle name="20% - Accent4 4" xfId="62" xr:uid="{00000000-0005-0000-0000-000036000000}"/>
    <cellStyle name="20% - Accent4 5" xfId="63" xr:uid="{00000000-0005-0000-0000-000037000000}"/>
    <cellStyle name="20% - Accent4 6" xfId="64" xr:uid="{00000000-0005-0000-0000-000038000000}"/>
    <cellStyle name="20% - Accent4 7" xfId="65" xr:uid="{00000000-0005-0000-0000-000039000000}"/>
    <cellStyle name="20% - Accent4 8" xfId="66" xr:uid="{00000000-0005-0000-0000-00003A000000}"/>
    <cellStyle name="20% - Accent4 9" xfId="67" xr:uid="{00000000-0005-0000-0000-00003B000000}"/>
    <cellStyle name="20% - Accent5 10" xfId="68" xr:uid="{00000000-0005-0000-0000-00003C000000}"/>
    <cellStyle name="20% - Accent5 11" xfId="69" xr:uid="{00000000-0005-0000-0000-00003D000000}"/>
    <cellStyle name="20% - Accent5 12" xfId="70" xr:uid="{00000000-0005-0000-0000-00003E000000}"/>
    <cellStyle name="20% - Accent5 13" xfId="71" xr:uid="{00000000-0005-0000-0000-00003F000000}"/>
    <cellStyle name="20% - Accent5 14" xfId="72" xr:uid="{00000000-0005-0000-0000-000040000000}"/>
    <cellStyle name="20% - Accent5 15" xfId="73" xr:uid="{00000000-0005-0000-0000-000041000000}"/>
    <cellStyle name="20% - Accent5 2" xfId="74" xr:uid="{00000000-0005-0000-0000-000042000000}"/>
    <cellStyle name="20% - Accent5 3" xfId="75" xr:uid="{00000000-0005-0000-0000-000043000000}"/>
    <cellStyle name="20% - Accent5 4" xfId="76" xr:uid="{00000000-0005-0000-0000-000044000000}"/>
    <cellStyle name="20% - Accent5 5" xfId="77" xr:uid="{00000000-0005-0000-0000-000045000000}"/>
    <cellStyle name="20% - Accent5 6" xfId="78" xr:uid="{00000000-0005-0000-0000-000046000000}"/>
    <cellStyle name="20% - Accent5 7" xfId="79" xr:uid="{00000000-0005-0000-0000-000047000000}"/>
    <cellStyle name="20% - Accent5 8" xfId="80" xr:uid="{00000000-0005-0000-0000-000048000000}"/>
    <cellStyle name="20% - Accent5 9" xfId="81" xr:uid="{00000000-0005-0000-0000-000049000000}"/>
    <cellStyle name="20% - Accent6 10" xfId="82" xr:uid="{00000000-0005-0000-0000-00004A000000}"/>
    <cellStyle name="20% - Accent6 11" xfId="83" xr:uid="{00000000-0005-0000-0000-00004B000000}"/>
    <cellStyle name="20% - Accent6 12" xfId="84" xr:uid="{00000000-0005-0000-0000-00004C000000}"/>
    <cellStyle name="20% - Accent6 13" xfId="85" xr:uid="{00000000-0005-0000-0000-00004D000000}"/>
    <cellStyle name="20% - Accent6 14" xfId="86" xr:uid="{00000000-0005-0000-0000-00004E000000}"/>
    <cellStyle name="20% - Accent6 15" xfId="87" xr:uid="{00000000-0005-0000-0000-00004F000000}"/>
    <cellStyle name="20% - Accent6 2" xfId="88" xr:uid="{00000000-0005-0000-0000-000050000000}"/>
    <cellStyle name="20% - Accent6 3" xfId="89" xr:uid="{00000000-0005-0000-0000-000051000000}"/>
    <cellStyle name="20% - Accent6 4" xfId="90" xr:uid="{00000000-0005-0000-0000-000052000000}"/>
    <cellStyle name="20% - Accent6 5" xfId="91" xr:uid="{00000000-0005-0000-0000-000053000000}"/>
    <cellStyle name="20% - Accent6 6" xfId="92" xr:uid="{00000000-0005-0000-0000-000054000000}"/>
    <cellStyle name="20% - Accent6 7" xfId="93" xr:uid="{00000000-0005-0000-0000-000055000000}"/>
    <cellStyle name="20% - Accent6 8" xfId="94" xr:uid="{00000000-0005-0000-0000-000056000000}"/>
    <cellStyle name="20% - Accent6 9" xfId="95" xr:uid="{00000000-0005-0000-0000-000057000000}"/>
    <cellStyle name="40% - Accent1 10" xfId="96" xr:uid="{00000000-0005-0000-0000-000058000000}"/>
    <cellStyle name="40% - Accent1 11" xfId="97" xr:uid="{00000000-0005-0000-0000-000059000000}"/>
    <cellStyle name="40% - Accent1 12" xfId="98" xr:uid="{00000000-0005-0000-0000-00005A000000}"/>
    <cellStyle name="40% - Accent1 13" xfId="99" xr:uid="{00000000-0005-0000-0000-00005B000000}"/>
    <cellStyle name="40% - Accent1 14" xfId="100" xr:uid="{00000000-0005-0000-0000-00005C000000}"/>
    <cellStyle name="40% - Accent1 15" xfId="101" xr:uid="{00000000-0005-0000-0000-00005D000000}"/>
    <cellStyle name="40% - Accent1 2" xfId="102" xr:uid="{00000000-0005-0000-0000-00005E000000}"/>
    <cellStyle name="40% - Accent1 3" xfId="103" xr:uid="{00000000-0005-0000-0000-00005F000000}"/>
    <cellStyle name="40% - Accent1 4" xfId="104" xr:uid="{00000000-0005-0000-0000-000060000000}"/>
    <cellStyle name="40% - Accent1 5" xfId="105" xr:uid="{00000000-0005-0000-0000-000061000000}"/>
    <cellStyle name="40% - Accent1 6" xfId="106" xr:uid="{00000000-0005-0000-0000-000062000000}"/>
    <cellStyle name="40% - Accent1 7" xfId="107" xr:uid="{00000000-0005-0000-0000-000063000000}"/>
    <cellStyle name="40% - Accent1 8" xfId="108" xr:uid="{00000000-0005-0000-0000-000064000000}"/>
    <cellStyle name="40% - Accent1 9" xfId="109" xr:uid="{00000000-0005-0000-0000-000065000000}"/>
    <cellStyle name="40% - Accent2 10" xfId="110" xr:uid="{00000000-0005-0000-0000-000066000000}"/>
    <cellStyle name="40% - Accent2 11" xfId="111" xr:uid="{00000000-0005-0000-0000-000067000000}"/>
    <cellStyle name="40% - Accent2 12" xfId="112" xr:uid="{00000000-0005-0000-0000-000068000000}"/>
    <cellStyle name="40% - Accent2 13" xfId="113" xr:uid="{00000000-0005-0000-0000-000069000000}"/>
    <cellStyle name="40% - Accent2 14" xfId="114" xr:uid="{00000000-0005-0000-0000-00006A000000}"/>
    <cellStyle name="40% - Accent2 15" xfId="115" xr:uid="{00000000-0005-0000-0000-00006B000000}"/>
    <cellStyle name="40% - Accent2 2" xfId="116" xr:uid="{00000000-0005-0000-0000-00006C000000}"/>
    <cellStyle name="40% - Accent2 3" xfId="117" xr:uid="{00000000-0005-0000-0000-00006D000000}"/>
    <cellStyle name="40% - Accent2 4" xfId="118" xr:uid="{00000000-0005-0000-0000-00006E000000}"/>
    <cellStyle name="40% - Accent2 5" xfId="119" xr:uid="{00000000-0005-0000-0000-00006F000000}"/>
    <cellStyle name="40% - Accent2 6" xfId="120" xr:uid="{00000000-0005-0000-0000-000070000000}"/>
    <cellStyle name="40% - Accent2 7" xfId="121" xr:uid="{00000000-0005-0000-0000-000071000000}"/>
    <cellStyle name="40% - Accent2 8" xfId="122" xr:uid="{00000000-0005-0000-0000-000072000000}"/>
    <cellStyle name="40% - Accent2 9" xfId="123" xr:uid="{00000000-0005-0000-0000-000073000000}"/>
    <cellStyle name="40% - Accent3 10" xfId="124" xr:uid="{00000000-0005-0000-0000-000074000000}"/>
    <cellStyle name="40% - Accent3 11" xfId="125" xr:uid="{00000000-0005-0000-0000-000075000000}"/>
    <cellStyle name="40% - Accent3 12" xfId="126" xr:uid="{00000000-0005-0000-0000-000076000000}"/>
    <cellStyle name="40% - Accent3 13" xfId="127" xr:uid="{00000000-0005-0000-0000-000077000000}"/>
    <cellStyle name="40% - Accent3 14" xfId="128" xr:uid="{00000000-0005-0000-0000-000078000000}"/>
    <cellStyle name="40% - Accent3 15" xfId="129" xr:uid="{00000000-0005-0000-0000-000079000000}"/>
    <cellStyle name="40% - Accent3 2" xfId="130" xr:uid="{00000000-0005-0000-0000-00007A000000}"/>
    <cellStyle name="40% - Accent3 3" xfId="131" xr:uid="{00000000-0005-0000-0000-00007B000000}"/>
    <cellStyle name="40% - Accent3 4" xfId="132" xr:uid="{00000000-0005-0000-0000-00007C000000}"/>
    <cellStyle name="40% - Accent3 5" xfId="133" xr:uid="{00000000-0005-0000-0000-00007D000000}"/>
    <cellStyle name="40% - Accent3 6" xfId="134" xr:uid="{00000000-0005-0000-0000-00007E000000}"/>
    <cellStyle name="40% - Accent3 7" xfId="135" xr:uid="{00000000-0005-0000-0000-00007F000000}"/>
    <cellStyle name="40% - Accent3 8" xfId="136" xr:uid="{00000000-0005-0000-0000-000080000000}"/>
    <cellStyle name="40% - Accent3 9" xfId="137" xr:uid="{00000000-0005-0000-0000-000081000000}"/>
    <cellStyle name="40% - Accent4 10" xfId="138" xr:uid="{00000000-0005-0000-0000-000082000000}"/>
    <cellStyle name="40% - Accent4 11" xfId="139" xr:uid="{00000000-0005-0000-0000-000083000000}"/>
    <cellStyle name="40% - Accent4 12" xfId="140" xr:uid="{00000000-0005-0000-0000-000084000000}"/>
    <cellStyle name="40% - Accent4 13" xfId="141" xr:uid="{00000000-0005-0000-0000-000085000000}"/>
    <cellStyle name="40% - Accent4 14" xfId="142" xr:uid="{00000000-0005-0000-0000-000086000000}"/>
    <cellStyle name="40% - Accent4 15" xfId="143" xr:uid="{00000000-0005-0000-0000-000087000000}"/>
    <cellStyle name="40% - Accent4 2" xfId="144" xr:uid="{00000000-0005-0000-0000-000088000000}"/>
    <cellStyle name="40% - Accent4 3" xfId="145" xr:uid="{00000000-0005-0000-0000-000089000000}"/>
    <cellStyle name="40% - Accent4 4" xfId="146" xr:uid="{00000000-0005-0000-0000-00008A000000}"/>
    <cellStyle name="40% - Accent4 5" xfId="147" xr:uid="{00000000-0005-0000-0000-00008B000000}"/>
    <cellStyle name="40% - Accent4 6" xfId="148" xr:uid="{00000000-0005-0000-0000-00008C000000}"/>
    <cellStyle name="40% - Accent4 7" xfId="149" xr:uid="{00000000-0005-0000-0000-00008D000000}"/>
    <cellStyle name="40% - Accent4 8" xfId="150" xr:uid="{00000000-0005-0000-0000-00008E000000}"/>
    <cellStyle name="40% - Accent4 9" xfId="151" xr:uid="{00000000-0005-0000-0000-00008F000000}"/>
    <cellStyle name="40% - Accent5 10" xfId="152" xr:uid="{00000000-0005-0000-0000-000090000000}"/>
    <cellStyle name="40% - Accent5 11" xfId="153" xr:uid="{00000000-0005-0000-0000-000091000000}"/>
    <cellStyle name="40% - Accent5 12" xfId="154" xr:uid="{00000000-0005-0000-0000-000092000000}"/>
    <cellStyle name="40% - Accent5 13" xfId="155" xr:uid="{00000000-0005-0000-0000-000093000000}"/>
    <cellStyle name="40% - Accent5 14" xfId="156" xr:uid="{00000000-0005-0000-0000-000094000000}"/>
    <cellStyle name="40% - Accent5 15" xfId="157" xr:uid="{00000000-0005-0000-0000-000095000000}"/>
    <cellStyle name="40% - Accent5 2" xfId="158" xr:uid="{00000000-0005-0000-0000-000096000000}"/>
    <cellStyle name="40% - Accent5 3" xfId="159" xr:uid="{00000000-0005-0000-0000-000097000000}"/>
    <cellStyle name="40% - Accent5 4" xfId="160" xr:uid="{00000000-0005-0000-0000-000098000000}"/>
    <cellStyle name="40% - Accent5 5" xfId="161" xr:uid="{00000000-0005-0000-0000-000099000000}"/>
    <cellStyle name="40% - Accent5 6" xfId="162" xr:uid="{00000000-0005-0000-0000-00009A000000}"/>
    <cellStyle name="40% - Accent5 7" xfId="163" xr:uid="{00000000-0005-0000-0000-00009B000000}"/>
    <cellStyle name="40% - Accent5 8" xfId="164" xr:uid="{00000000-0005-0000-0000-00009C000000}"/>
    <cellStyle name="40% - Accent5 9" xfId="165" xr:uid="{00000000-0005-0000-0000-00009D000000}"/>
    <cellStyle name="40% - Accent6 10" xfId="166" xr:uid="{00000000-0005-0000-0000-00009E000000}"/>
    <cellStyle name="40% - Accent6 11" xfId="167" xr:uid="{00000000-0005-0000-0000-00009F000000}"/>
    <cellStyle name="40% - Accent6 12" xfId="168" xr:uid="{00000000-0005-0000-0000-0000A0000000}"/>
    <cellStyle name="40% - Accent6 13" xfId="169" xr:uid="{00000000-0005-0000-0000-0000A1000000}"/>
    <cellStyle name="40% - Accent6 14" xfId="170" xr:uid="{00000000-0005-0000-0000-0000A2000000}"/>
    <cellStyle name="40% - Accent6 15" xfId="171" xr:uid="{00000000-0005-0000-0000-0000A3000000}"/>
    <cellStyle name="40% - Accent6 2" xfId="172" xr:uid="{00000000-0005-0000-0000-0000A4000000}"/>
    <cellStyle name="40% - Accent6 3" xfId="173" xr:uid="{00000000-0005-0000-0000-0000A5000000}"/>
    <cellStyle name="40% - Accent6 4" xfId="174" xr:uid="{00000000-0005-0000-0000-0000A6000000}"/>
    <cellStyle name="40% - Accent6 5" xfId="175" xr:uid="{00000000-0005-0000-0000-0000A7000000}"/>
    <cellStyle name="40% - Accent6 6" xfId="176" xr:uid="{00000000-0005-0000-0000-0000A8000000}"/>
    <cellStyle name="40% - Accent6 7" xfId="177" xr:uid="{00000000-0005-0000-0000-0000A9000000}"/>
    <cellStyle name="40% - Accent6 8" xfId="178" xr:uid="{00000000-0005-0000-0000-0000AA000000}"/>
    <cellStyle name="40% - Accent6 9" xfId="179" xr:uid="{00000000-0005-0000-0000-0000AB000000}"/>
    <cellStyle name="Comma" xfId="1" builtinId="3"/>
    <cellStyle name="Comma  - Style1" xfId="180" xr:uid="{00000000-0005-0000-0000-0000AD000000}"/>
    <cellStyle name="Comma  - Style2" xfId="181" xr:uid="{00000000-0005-0000-0000-0000AE000000}"/>
    <cellStyle name="Comma  - Style3" xfId="182" xr:uid="{00000000-0005-0000-0000-0000AF000000}"/>
    <cellStyle name="Comma  - Style4" xfId="183" xr:uid="{00000000-0005-0000-0000-0000B0000000}"/>
    <cellStyle name="Comma  - Style5" xfId="184" xr:uid="{00000000-0005-0000-0000-0000B1000000}"/>
    <cellStyle name="Comma  - Style6" xfId="185" xr:uid="{00000000-0005-0000-0000-0000B2000000}"/>
    <cellStyle name="Comma [0] 2" xfId="186" xr:uid="{00000000-0005-0000-0000-0000B3000000}"/>
    <cellStyle name="Comma [0] 2 2" xfId="187" xr:uid="{00000000-0005-0000-0000-0000B4000000}"/>
    <cellStyle name="Comma 10" xfId="188" xr:uid="{00000000-0005-0000-0000-0000B5000000}"/>
    <cellStyle name="Comma 11" xfId="189" xr:uid="{00000000-0005-0000-0000-0000B6000000}"/>
    <cellStyle name="Comma 12" xfId="190" xr:uid="{00000000-0005-0000-0000-0000B7000000}"/>
    <cellStyle name="Comma 13" xfId="191" xr:uid="{00000000-0005-0000-0000-0000B8000000}"/>
    <cellStyle name="Comma 14" xfId="192" xr:uid="{00000000-0005-0000-0000-0000B9000000}"/>
    <cellStyle name="Comma 15" xfId="193" xr:uid="{00000000-0005-0000-0000-0000BA000000}"/>
    <cellStyle name="Comma 16" xfId="194" xr:uid="{00000000-0005-0000-0000-0000BB000000}"/>
    <cellStyle name="Comma 17" xfId="195" xr:uid="{00000000-0005-0000-0000-0000BC000000}"/>
    <cellStyle name="Comma 18" xfId="196" xr:uid="{00000000-0005-0000-0000-0000BD000000}"/>
    <cellStyle name="Comma 19" xfId="197" xr:uid="{00000000-0005-0000-0000-0000BE000000}"/>
    <cellStyle name="Comma 2" xfId="5" xr:uid="{00000000-0005-0000-0000-0000BF000000}"/>
    <cellStyle name="Comma 2 2" xfId="198" xr:uid="{00000000-0005-0000-0000-0000C0000000}"/>
    <cellStyle name="Comma 2 3" xfId="199" xr:uid="{00000000-0005-0000-0000-0000C1000000}"/>
    <cellStyle name="Comma 20" xfId="200" xr:uid="{00000000-0005-0000-0000-0000C2000000}"/>
    <cellStyle name="Comma 20 2" xfId="201" xr:uid="{00000000-0005-0000-0000-0000C3000000}"/>
    <cellStyle name="Comma 20 3" xfId="202" xr:uid="{00000000-0005-0000-0000-0000C4000000}"/>
    <cellStyle name="Comma 21" xfId="203" xr:uid="{00000000-0005-0000-0000-0000C5000000}"/>
    <cellStyle name="Comma 21 2" xfId="204" xr:uid="{00000000-0005-0000-0000-0000C6000000}"/>
    <cellStyle name="Comma 22" xfId="205" xr:uid="{00000000-0005-0000-0000-0000C7000000}"/>
    <cellStyle name="Comma 23" xfId="206" xr:uid="{00000000-0005-0000-0000-0000C8000000}"/>
    <cellStyle name="Comma 24" xfId="207" xr:uid="{00000000-0005-0000-0000-0000C9000000}"/>
    <cellStyle name="Comma 25" xfId="208" xr:uid="{00000000-0005-0000-0000-0000CA000000}"/>
    <cellStyle name="Comma 26" xfId="209" xr:uid="{00000000-0005-0000-0000-0000CB000000}"/>
    <cellStyle name="Comma 27" xfId="210" xr:uid="{00000000-0005-0000-0000-0000CC000000}"/>
    <cellStyle name="Comma 28" xfId="211" xr:uid="{00000000-0005-0000-0000-0000CD000000}"/>
    <cellStyle name="Comma 29" xfId="212" xr:uid="{00000000-0005-0000-0000-0000CE000000}"/>
    <cellStyle name="Comma 3" xfId="213" xr:uid="{00000000-0005-0000-0000-0000CF000000}"/>
    <cellStyle name="Comma 30" xfId="214" xr:uid="{00000000-0005-0000-0000-0000D0000000}"/>
    <cellStyle name="Comma 31" xfId="215" xr:uid="{00000000-0005-0000-0000-0000D1000000}"/>
    <cellStyle name="Comma 32" xfId="216" xr:uid="{00000000-0005-0000-0000-0000D2000000}"/>
    <cellStyle name="Comma 33" xfId="217" xr:uid="{00000000-0005-0000-0000-0000D3000000}"/>
    <cellStyle name="Comma 34" xfId="218" xr:uid="{00000000-0005-0000-0000-0000D4000000}"/>
    <cellStyle name="Comma 35" xfId="219" xr:uid="{00000000-0005-0000-0000-0000D5000000}"/>
    <cellStyle name="Comma 36" xfId="220" xr:uid="{00000000-0005-0000-0000-0000D6000000}"/>
    <cellStyle name="Comma 37" xfId="221" xr:uid="{00000000-0005-0000-0000-0000D7000000}"/>
    <cellStyle name="Comma 38" xfId="222" xr:uid="{00000000-0005-0000-0000-0000D8000000}"/>
    <cellStyle name="Comma 39" xfId="223" xr:uid="{00000000-0005-0000-0000-0000D9000000}"/>
    <cellStyle name="Comma 4" xfId="224" xr:uid="{00000000-0005-0000-0000-0000DA000000}"/>
    <cellStyle name="Comma 40" xfId="225" xr:uid="{00000000-0005-0000-0000-0000DB000000}"/>
    <cellStyle name="Comma 5" xfId="226" xr:uid="{00000000-0005-0000-0000-0000DC000000}"/>
    <cellStyle name="Comma 5 2" xfId="227" xr:uid="{00000000-0005-0000-0000-0000DD000000}"/>
    <cellStyle name="Comma 6" xfId="228" xr:uid="{00000000-0005-0000-0000-0000DE000000}"/>
    <cellStyle name="Comma 6 2" xfId="229" xr:uid="{00000000-0005-0000-0000-0000DF000000}"/>
    <cellStyle name="Comma 7" xfId="230" xr:uid="{00000000-0005-0000-0000-0000E0000000}"/>
    <cellStyle name="Comma 8" xfId="231" xr:uid="{00000000-0005-0000-0000-0000E1000000}"/>
    <cellStyle name="Comma 9" xfId="232" xr:uid="{00000000-0005-0000-0000-0000E2000000}"/>
    <cellStyle name="Currency" xfId="2" builtinId="4"/>
    <cellStyle name="Currency 2" xfId="6" xr:uid="{00000000-0005-0000-0000-0000E4000000}"/>
    <cellStyle name="Currency 2 2" xfId="233" xr:uid="{00000000-0005-0000-0000-0000E5000000}"/>
    <cellStyle name="Currency 3" xfId="234" xr:uid="{00000000-0005-0000-0000-0000E6000000}"/>
    <cellStyle name="Currency 3 2" xfId="235" xr:uid="{00000000-0005-0000-0000-0000E7000000}"/>
    <cellStyle name="Currency 4" xfId="236" xr:uid="{00000000-0005-0000-0000-0000E8000000}"/>
    <cellStyle name="Currency 4 2" xfId="237" xr:uid="{00000000-0005-0000-0000-0000E9000000}"/>
    <cellStyle name="Currency 4 3" xfId="238" xr:uid="{00000000-0005-0000-0000-0000EA000000}"/>
    <cellStyle name="Currency 5" xfId="239" xr:uid="{00000000-0005-0000-0000-0000EB000000}"/>
    <cellStyle name="Currency 5 2" xfId="240" xr:uid="{00000000-0005-0000-0000-0000EC000000}"/>
    <cellStyle name="Currency 5 3" xfId="241" xr:uid="{00000000-0005-0000-0000-0000ED000000}"/>
    <cellStyle name="Currency 6" xfId="242" xr:uid="{00000000-0005-0000-0000-0000EE000000}"/>
    <cellStyle name="Currency 6 2" xfId="243" xr:uid="{00000000-0005-0000-0000-0000EF000000}"/>
    <cellStyle name="Detail" xfId="244" xr:uid="{00000000-0005-0000-0000-0000F0000000}"/>
    <cellStyle name="Euro" xfId="245" xr:uid="{00000000-0005-0000-0000-0000F1000000}"/>
    <cellStyle name="Normal" xfId="0" builtinId="0"/>
    <cellStyle name="Normal 10" xfId="246" xr:uid="{00000000-0005-0000-0000-0000F3000000}"/>
    <cellStyle name="Normal 10 2" xfId="247" xr:uid="{00000000-0005-0000-0000-0000F4000000}"/>
    <cellStyle name="Normal 10 3" xfId="248" xr:uid="{00000000-0005-0000-0000-0000F5000000}"/>
    <cellStyle name="Normal 11" xfId="249" xr:uid="{00000000-0005-0000-0000-0000F6000000}"/>
    <cellStyle name="Normal 11 2" xfId="250" xr:uid="{00000000-0005-0000-0000-0000F7000000}"/>
    <cellStyle name="Normal 12" xfId="251" xr:uid="{00000000-0005-0000-0000-0000F8000000}"/>
    <cellStyle name="Normal 13" xfId="252" xr:uid="{00000000-0005-0000-0000-0000F9000000}"/>
    <cellStyle name="Normal 14" xfId="253" xr:uid="{00000000-0005-0000-0000-0000FA000000}"/>
    <cellStyle name="Normal 14 2" xfId="254" xr:uid="{00000000-0005-0000-0000-0000FB000000}"/>
    <cellStyle name="Normal 14 3" xfId="255" xr:uid="{00000000-0005-0000-0000-0000FC000000}"/>
    <cellStyle name="Normal 15" xfId="256" xr:uid="{00000000-0005-0000-0000-0000FD000000}"/>
    <cellStyle name="Normal 16" xfId="257" xr:uid="{00000000-0005-0000-0000-0000FE000000}"/>
    <cellStyle name="Normal 16 2" xfId="258" xr:uid="{00000000-0005-0000-0000-0000FF000000}"/>
    <cellStyle name="Normal 16 3" xfId="259" xr:uid="{00000000-0005-0000-0000-000000010000}"/>
    <cellStyle name="Normal 17" xfId="260" xr:uid="{00000000-0005-0000-0000-000001010000}"/>
    <cellStyle name="Normal 17 2" xfId="261" xr:uid="{00000000-0005-0000-0000-000002010000}"/>
    <cellStyle name="Normal 17 3" xfId="262" xr:uid="{00000000-0005-0000-0000-000003010000}"/>
    <cellStyle name="Normal 18" xfId="263" xr:uid="{00000000-0005-0000-0000-000004010000}"/>
    <cellStyle name="Normal 18 2" xfId="264" xr:uid="{00000000-0005-0000-0000-000005010000}"/>
    <cellStyle name="Normal 18 3" xfId="265" xr:uid="{00000000-0005-0000-0000-000006010000}"/>
    <cellStyle name="Normal 19" xfId="266" xr:uid="{00000000-0005-0000-0000-000007010000}"/>
    <cellStyle name="Normal 19 2" xfId="267" xr:uid="{00000000-0005-0000-0000-000008010000}"/>
    <cellStyle name="Normal 2" xfId="4" xr:uid="{00000000-0005-0000-0000-000009010000}"/>
    <cellStyle name="Normal 2 2" xfId="268" xr:uid="{00000000-0005-0000-0000-00000A010000}"/>
    <cellStyle name="Normal 2 2 2" xfId="269" xr:uid="{00000000-0005-0000-0000-00000B010000}"/>
    <cellStyle name="Normal 2 2 3" xfId="270" xr:uid="{00000000-0005-0000-0000-00000C010000}"/>
    <cellStyle name="Normal 2 3" xfId="271" xr:uid="{00000000-0005-0000-0000-00000D010000}"/>
    <cellStyle name="Normal 2 4" xfId="272" xr:uid="{00000000-0005-0000-0000-00000E010000}"/>
    <cellStyle name="Normal 2 4 2" xfId="273" xr:uid="{00000000-0005-0000-0000-00000F010000}"/>
    <cellStyle name="Normal 2 4 3" xfId="274" xr:uid="{00000000-0005-0000-0000-000010010000}"/>
    <cellStyle name="Normal 20" xfId="275" xr:uid="{00000000-0005-0000-0000-000011010000}"/>
    <cellStyle name="Normal 21" xfId="276" xr:uid="{00000000-0005-0000-0000-000012010000}"/>
    <cellStyle name="Normal 22" xfId="277" xr:uid="{00000000-0005-0000-0000-000013010000}"/>
    <cellStyle name="Normal 23" xfId="278" xr:uid="{00000000-0005-0000-0000-000014010000}"/>
    <cellStyle name="Normal 23 2" xfId="279" xr:uid="{00000000-0005-0000-0000-000015010000}"/>
    <cellStyle name="Normal 24" xfId="280" xr:uid="{00000000-0005-0000-0000-000016010000}"/>
    <cellStyle name="Normal 25" xfId="281" xr:uid="{00000000-0005-0000-0000-000017010000}"/>
    <cellStyle name="Normal 26" xfId="282" xr:uid="{00000000-0005-0000-0000-000018010000}"/>
    <cellStyle name="Normal 27" xfId="283" xr:uid="{00000000-0005-0000-0000-000019010000}"/>
    <cellStyle name="Normal 3" xfId="284" xr:uid="{00000000-0005-0000-0000-00001A010000}"/>
    <cellStyle name="Normal 3 2" xfId="285" xr:uid="{00000000-0005-0000-0000-00001B010000}"/>
    <cellStyle name="Normal 4" xfId="286" xr:uid="{00000000-0005-0000-0000-00001C010000}"/>
    <cellStyle name="Normal 4 2" xfId="287" xr:uid="{00000000-0005-0000-0000-00001D010000}"/>
    <cellStyle name="Normal 4 2 2" xfId="288" xr:uid="{00000000-0005-0000-0000-00001E010000}"/>
    <cellStyle name="Normal 4 2 3" xfId="289" xr:uid="{00000000-0005-0000-0000-00001F010000}"/>
    <cellStyle name="Normal 4 3" xfId="290" xr:uid="{00000000-0005-0000-0000-000020010000}"/>
    <cellStyle name="Normal 4 3 2" xfId="291" xr:uid="{00000000-0005-0000-0000-000021010000}"/>
    <cellStyle name="Normal 4 3 3" xfId="292" xr:uid="{00000000-0005-0000-0000-000022010000}"/>
    <cellStyle name="Normal 4 4" xfId="293" xr:uid="{00000000-0005-0000-0000-000023010000}"/>
    <cellStyle name="Normal 4 4 2" xfId="294" xr:uid="{00000000-0005-0000-0000-000024010000}"/>
    <cellStyle name="Normal 47" xfId="295" xr:uid="{00000000-0005-0000-0000-000025010000}"/>
    <cellStyle name="Normal 5" xfId="296" xr:uid="{00000000-0005-0000-0000-000026010000}"/>
    <cellStyle name="Normal 5 2" xfId="297" xr:uid="{00000000-0005-0000-0000-000027010000}"/>
    <cellStyle name="Normal 5 2 2" xfId="298" xr:uid="{00000000-0005-0000-0000-000028010000}"/>
    <cellStyle name="Normal 5 2 3" xfId="299" xr:uid="{00000000-0005-0000-0000-000029010000}"/>
    <cellStyle name="Normal 6" xfId="300" xr:uid="{00000000-0005-0000-0000-00002A010000}"/>
    <cellStyle name="Normal 6 2" xfId="301" xr:uid="{00000000-0005-0000-0000-00002B010000}"/>
    <cellStyle name="Normal 7" xfId="302" xr:uid="{00000000-0005-0000-0000-00002C010000}"/>
    <cellStyle name="Normal 8" xfId="303" xr:uid="{00000000-0005-0000-0000-00002D010000}"/>
    <cellStyle name="Normal 9" xfId="3" xr:uid="{00000000-0005-0000-0000-00002E010000}"/>
    <cellStyle name="Normal 9 2" xfId="304" xr:uid="{00000000-0005-0000-0000-00002F010000}"/>
    <cellStyle name="Note 10" xfId="305" xr:uid="{00000000-0005-0000-0000-000030010000}"/>
    <cellStyle name="Note 11" xfId="306" xr:uid="{00000000-0005-0000-0000-000031010000}"/>
    <cellStyle name="Note 12" xfId="307" xr:uid="{00000000-0005-0000-0000-000032010000}"/>
    <cellStyle name="Note 13" xfId="308" xr:uid="{00000000-0005-0000-0000-000033010000}"/>
    <cellStyle name="Note 14" xfId="309" xr:uid="{00000000-0005-0000-0000-000034010000}"/>
    <cellStyle name="Note 15" xfId="310" xr:uid="{00000000-0005-0000-0000-000035010000}"/>
    <cellStyle name="Note 16" xfId="311" xr:uid="{00000000-0005-0000-0000-000036010000}"/>
    <cellStyle name="Note 17" xfId="312" xr:uid="{00000000-0005-0000-0000-000037010000}"/>
    <cellStyle name="Note 2" xfId="313" xr:uid="{00000000-0005-0000-0000-000038010000}"/>
    <cellStyle name="Note 3" xfId="314" xr:uid="{00000000-0005-0000-0000-000039010000}"/>
    <cellStyle name="Note 4" xfId="315" xr:uid="{00000000-0005-0000-0000-00003A010000}"/>
    <cellStyle name="Note 5" xfId="316" xr:uid="{00000000-0005-0000-0000-00003B010000}"/>
    <cellStyle name="Note 6" xfId="317" xr:uid="{00000000-0005-0000-0000-00003C010000}"/>
    <cellStyle name="Note 7" xfId="318" xr:uid="{00000000-0005-0000-0000-00003D010000}"/>
    <cellStyle name="Note 8" xfId="319" xr:uid="{00000000-0005-0000-0000-00003E010000}"/>
    <cellStyle name="Note 9" xfId="320" xr:uid="{00000000-0005-0000-0000-00003F010000}"/>
    <cellStyle name="Percent 2" xfId="7" xr:uid="{00000000-0005-0000-0000-000040010000}"/>
    <cellStyle name="Percent 2 2" xfId="321" xr:uid="{00000000-0005-0000-0000-000041010000}"/>
    <cellStyle name="Percent 2 3" xfId="322" xr:uid="{00000000-0005-0000-0000-000042010000}"/>
    <cellStyle name="Percent 3" xfId="323" xr:uid="{00000000-0005-0000-0000-000043010000}"/>
    <cellStyle name="Percent 4" xfId="324" xr:uid="{00000000-0005-0000-0000-000044010000}"/>
    <cellStyle name="Percent 5" xfId="325" xr:uid="{00000000-0005-0000-0000-000045010000}"/>
    <cellStyle name="Percent 6" xfId="326" xr:uid="{00000000-0005-0000-0000-000046010000}"/>
    <cellStyle name="Percent 6 2" xfId="327" xr:uid="{00000000-0005-0000-0000-000047010000}"/>
    <cellStyle name="Percent 6 3" xfId="328" xr:uid="{00000000-0005-0000-0000-000048010000}"/>
    <cellStyle name="Percent 7" xfId="329" xr:uid="{00000000-0005-0000-0000-000049010000}"/>
    <cellStyle name="Percent 7 2" xfId="330" xr:uid="{00000000-0005-0000-0000-00004A010000}"/>
    <cellStyle name="Percent 8" xfId="331" xr:uid="{00000000-0005-0000-0000-00004B010000}"/>
    <cellStyle name="PSChar" xfId="332" xr:uid="{00000000-0005-0000-0000-00004C010000}"/>
    <cellStyle name="PSDate" xfId="333" xr:uid="{00000000-0005-0000-0000-00004D010000}"/>
    <cellStyle name="PSDec" xfId="334" xr:uid="{00000000-0005-0000-0000-00004E010000}"/>
    <cellStyle name="PSDetail" xfId="335" xr:uid="{00000000-0005-0000-0000-00004F010000}"/>
    <cellStyle name="PSHeading" xfId="336" xr:uid="{00000000-0005-0000-0000-000050010000}"/>
    <cellStyle name="PSInt" xfId="337" xr:uid="{00000000-0005-0000-0000-000051010000}"/>
    <cellStyle name="PSSpacer" xfId="338" xr:uid="{00000000-0005-0000-0000-000052010000}"/>
    <cellStyle name="robyn" xfId="339" xr:uid="{00000000-0005-0000-0000-000053010000}"/>
    <cellStyle name="STYL1 - Style1" xfId="340" xr:uid="{00000000-0005-0000-0000-000054010000}"/>
    <cellStyle name="Style 1" xfId="341" xr:uid="{00000000-0005-0000-0000-00005501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63\corpplng_guest\Fuel%20Closing\2004\May\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63\corpplng_guest\Regulatory%20Planning\Florida\FORECAST%20-%205%20YEAR\2018\E-Schedules%202018%20Spring%20Forecast\2018-2022%20E%20Schedules%20(Spring%202018%20load)%20-%206-29-18%20working%20co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 &amp; Inputs"/>
      <sheetName val="To Do"/>
      <sheetName val="Allocators"/>
      <sheetName val="Proposed Increase"/>
      <sheetName val="E-1 (1)"/>
      <sheetName val="E-1 (2)"/>
      <sheetName val="E-2"/>
      <sheetName val="E-3a"/>
      <sheetName val="E-3b"/>
      <sheetName val="E-4a"/>
      <sheetName val="E-4b"/>
      <sheetName val="E-5"/>
      <sheetName val="E-5 Notes"/>
      <sheetName val="E-6a (1)"/>
      <sheetName val="E-6a (2)"/>
      <sheetName val="E-6a (3)"/>
      <sheetName val="E-6b"/>
      <sheetName val="E-7"/>
      <sheetName val="E-8"/>
      <sheetName val="E-8 (clause rev not filed)"/>
      <sheetName val="E-9"/>
      <sheetName val="E-10 (1-2) MWH"/>
      <sheetName val="E-10 (3) Jur MWH"/>
      <sheetName val="E-10 (4-9) MW &amp; Alloc Yr1"/>
      <sheetName val="E-10 (4-9) MW &amp; Alloc Yr2"/>
      <sheetName val="E-10 (4-9) MW &amp; Alloc Yr3"/>
      <sheetName val="E-10 (4-9) MW &amp; Alloc Yr4"/>
      <sheetName val="E-10 (4-9) MW &amp; Alloc Yr5"/>
      <sheetName val="E-10 (10) Whls Billing"/>
      <sheetName val="E-10 (11) Meter Invest"/>
      <sheetName val="E-10 (12) Meter Exp"/>
      <sheetName val="E-10 (13) MW"/>
      <sheetName val="E-10 (14) T&amp;D MW"/>
      <sheetName val="E-10 (15-16) MW data"/>
      <sheetName val="E-10 (17-19) Resource Capacity"/>
      <sheetName val="E-11"/>
      <sheetName val="E-12"/>
      <sheetName val="E-12 (old format)"/>
      <sheetName val="E-12 Citrus 1"/>
      <sheetName val="E-12 Citrus 2"/>
      <sheetName val="E-13a"/>
      <sheetName val="E-13b"/>
      <sheetName val="E-13b (Support)"/>
      <sheetName val="E-13c (RS-1)"/>
      <sheetName val="E-13c (GS-1)"/>
      <sheetName val="E-13c (GS-2)"/>
      <sheetName val="E-13c (GSD)"/>
      <sheetName val="E-13c (CS)"/>
      <sheetName val="E-13c (IS)"/>
      <sheetName val="E-13c (LS)"/>
      <sheetName val="E-13c (SS-1)"/>
      <sheetName val="E-13c (SS-2)"/>
      <sheetName val="E-13c (SS-3)"/>
      <sheetName val="E-14"/>
      <sheetName val="E-14A"/>
      <sheetName val="E-14B"/>
      <sheetName val="E-14C"/>
      <sheetName val="E-14D1"/>
      <sheetName val="E-14D2"/>
      <sheetName val="E-14d3"/>
      <sheetName val="E-14E"/>
      <sheetName val="E-14F"/>
      <sheetName val="E-14G"/>
      <sheetName val="E-14H"/>
      <sheetName val="E-15"/>
      <sheetName val="E-16"/>
      <sheetName val="E-17"/>
      <sheetName val="E-17 (last study)"/>
      <sheetName val="E-18"/>
      <sheetName val="E-19a (1)"/>
      <sheetName val="E-19a (2)"/>
      <sheetName val="E-19b"/>
      <sheetName val="E-19c"/>
      <sheetName val="Base Rates"/>
      <sheetName val="Rates"/>
      <sheetName val="Revenue Summary"/>
      <sheetName val="Revenue Detail"/>
      <sheetName val="Revenue - Yr1"/>
      <sheetName val="Revenue - Yr2"/>
      <sheetName val="Revenue - Yr3"/>
      <sheetName val="Revenue - Yr4"/>
      <sheetName val="Revenue - Yr5"/>
      <sheetName val="Forecast by RC - Yr1"/>
      <sheetName val="Forecast by RC - Yr2"/>
      <sheetName val="Forecast by RC - Yr3"/>
      <sheetName val="Forecast by RC - Yr4"/>
      <sheetName val="Forecast by RC - Yr5"/>
      <sheetName val="Checks by RC"/>
      <sheetName val="BA-1 Rates Current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MW"/>
      <sheetName val="DR"/>
      <sheetName val="WDE"/>
      <sheetName val="BC"/>
      <sheetName val="BC Monthly"/>
      <sheetName val="CURST011A"/>
      <sheetName val="CIAC"/>
      <sheetName val="CIAC_RIDER"/>
      <sheetName val="SS Customers"/>
      <sheetName val="REG FL  FERC IS - 3 Adjusted"/>
      <sheetName val="FOF Gen"/>
      <sheetName val="FOF Purch"/>
      <sheetName val="DEF - REV - Electric Revenue Su"/>
      <sheetName val="Budget Export - DE Florida"/>
    </sheetNames>
    <sheetDataSet>
      <sheetData sheetId="0">
        <row r="9">
          <cell r="F9" t="str">
            <v>xxxxxx-EI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L16">
            <v>20398045</v>
          </cell>
        </row>
      </sheetData>
      <sheetData sheetId="15">
        <row r="74">
          <cell r="K74">
            <v>34213345.478490278</v>
          </cell>
        </row>
      </sheetData>
      <sheetData sheetId="16"/>
      <sheetData sheetId="17"/>
      <sheetData sheetId="18"/>
      <sheetData sheetId="19"/>
      <sheetData sheetId="20"/>
      <sheetData sheetId="21">
        <row r="17">
          <cell r="G17">
            <v>20443686.899999999</v>
          </cell>
        </row>
      </sheetData>
      <sheetData sheetId="22"/>
      <sheetData sheetId="23">
        <row r="3">
          <cell r="D3">
            <v>8760</v>
          </cell>
        </row>
      </sheetData>
      <sheetData sheetId="24">
        <row r="17">
          <cell r="U17">
            <v>0.60343685409931636</v>
          </cell>
        </row>
      </sheetData>
      <sheetData sheetId="25">
        <row r="17">
          <cell r="U17">
            <v>0.6011431830259355</v>
          </cell>
        </row>
      </sheetData>
      <sheetData sheetId="26">
        <row r="17">
          <cell r="U17">
            <v>0.60092721490695922</v>
          </cell>
        </row>
      </sheetData>
      <sheetData sheetId="27">
        <row r="17">
          <cell r="U17">
            <v>0.60102058905462563</v>
          </cell>
        </row>
      </sheetData>
      <sheetData sheetId="28"/>
      <sheetData sheetId="29"/>
      <sheetData sheetId="30"/>
      <sheetData sheetId="31"/>
      <sheetData sheetId="32"/>
      <sheetData sheetId="33">
        <row r="59">
          <cell r="R59">
            <v>889283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7">
          <cell r="D27">
            <v>19482690.751422357</v>
          </cell>
        </row>
      </sheetData>
      <sheetData sheetId="44">
        <row r="29">
          <cell r="D29">
            <v>1593250.3800346779</v>
          </cell>
        </row>
      </sheetData>
      <sheetData sheetId="45">
        <row r="21">
          <cell r="D21">
            <v>169539.35987386917</v>
          </cell>
        </row>
      </sheetData>
      <sheetData sheetId="46">
        <row r="27">
          <cell r="D27">
            <v>596868.63963353809</v>
          </cell>
        </row>
      </sheetData>
      <sheetData sheetId="47">
        <row r="26">
          <cell r="D26">
            <v>35</v>
          </cell>
        </row>
      </sheetData>
      <sheetData sheetId="48">
        <row r="25">
          <cell r="D25">
            <v>1478.5410814449183</v>
          </cell>
        </row>
      </sheetData>
      <sheetData sheetId="49">
        <row r="20">
          <cell r="D20">
            <v>769699.4643483893</v>
          </cell>
        </row>
      </sheetData>
      <sheetData sheetId="50">
        <row r="21">
          <cell r="D21">
            <v>131.37100472016186</v>
          </cell>
        </row>
      </sheetData>
      <sheetData sheetId="51">
        <row r="21">
          <cell r="D21">
            <v>48.896937767533743</v>
          </cell>
        </row>
      </sheetData>
      <sheetData sheetId="52">
        <row r="21">
          <cell r="D21">
            <v>11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1">
          <cell r="D21">
            <v>43101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A1" t="str">
            <v>This tab calculates the details for the E-13c schedules by rate class and various other schedules.  Make sure links are correct and checks in yellow at the end of each rate class are zero.</v>
          </cell>
        </row>
      </sheetData>
      <sheetData sheetId="83">
        <row r="1">
          <cell r="A1" t="str">
            <v>This tab calculates the details for the E-13c schedules by rate class and various other schedules.  Make sure links are correct and checks in yellow at the end of each rate class are zero.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 refreshError="1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4"/>
  <sheetViews>
    <sheetView topLeftCell="E1" workbookViewId="0">
      <selection activeCell="T10" sqref="T10"/>
    </sheetView>
  </sheetViews>
  <sheetFormatPr defaultRowHeight="15" x14ac:dyDescent="0.25"/>
  <cols>
    <col min="2" max="2" width="11.5703125" bestFit="1" customWidth="1"/>
    <col min="3" max="3" width="12.5703125" bestFit="1" customWidth="1"/>
    <col min="4" max="7" width="12.5703125" customWidth="1"/>
    <col min="10" max="10" width="11.5703125" bestFit="1" customWidth="1"/>
    <col min="11" max="11" width="12.5703125" bestFit="1" customWidth="1"/>
    <col min="12" max="15" width="12.5703125" customWidth="1"/>
  </cols>
  <sheetData>
    <row r="3" spans="1:15" x14ac:dyDescent="0.25">
      <c r="A3" s="23" t="s">
        <v>0</v>
      </c>
      <c r="B3" s="24"/>
      <c r="C3" s="24"/>
      <c r="D3" s="24"/>
      <c r="E3" s="24"/>
      <c r="F3" s="24"/>
      <c r="G3" s="24"/>
      <c r="I3" s="23" t="s">
        <v>1</v>
      </c>
      <c r="J3" s="24"/>
      <c r="K3" s="24"/>
      <c r="L3" s="24"/>
      <c r="M3" s="24"/>
      <c r="N3" s="24"/>
      <c r="O3" s="24"/>
    </row>
    <row r="4" spans="1:15" x14ac:dyDescent="0.25">
      <c r="A4" s="23"/>
      <c r="B4" s="33" t="s">
        <v>2</v>
      </c>
      <c r="C4" s="35"/>
      <c r="D4" s="32"/>
      <c r="E4" s="33" t="s">
        <v>3</v>
      </c>
      <c r="F4" s="35"/>
      <c r="G4" s="32"/>
      <c r="I4" s="23"/>
      <c r="J4" s="33" t="s">
        <v>2</v>
      </c>
      <c r="K4" s="35"/>
      <c r="L4" s="32"/>
      <c r="M4" s="33" t="s">
        <v>3</v>
      </c>
      <c r="N4" s="35"/>
      <c r="O4" s="32"/>
    </row>
    <row r="5" spans="1:15" x14ac:dyDescent="0.25">
      <c r="A5" s="27" t="s">
        <v>4</v>
      </c>
      <c r="B5" s="27" t="s">
        <v>5</v>
      </c>
      <c r="C5" s="27" t="s">
        <v>6</v>
      </c>
      <c r="D5" s="27" t="s">
        <v>7</v>
      </c>
      <c r="E5" s="27" t="s">
        <v>5</v>
      </c>
      <c r="F5" s="27" t="s">
        <v>6</v>
      </c>
      <c r="G5" s="27" t="s">
        <v>7</v>
      </c>
      <c r="I5" s="27" t="s">
        <v>4</v>
      </c>
      <c r="J5" s="27" t="s">
        <v>5</v>
      </c>
      <c r="K5" s="27" t="s">
        <v>6</v>
      </c>
      <c r="L5" s="27" t="s">
        <v>7</v>
      </c>
      <c r="M5" s="27" t="s">
        <v>5</v>
      </c>
      <c r="N5" s="27" t="s">
        <v>6</v>
      </c>
      <c r="O5" s="27" t="s">
        <v>7</v>
      </c>
    </row>
    <row r="6" spans="1:15" x14ac:dyDescent="0.25">
      <c r="A6" s="29">
        <f>'HW Index'!G6</f>
        <v>2018</v>
      </c>
      <c r="B6" s="34">
        <f>'Avoided T&amp;D - Base Year'!$F$10</f>
        <v>80.613249480081421</v>
      </c>
      <c r="C6" s="34">
        <f>'Avoided T&amp;D - Base Year'!$F$5</f>
        <v>26.625251398636625</v>
      </c>
      <c r="D6" s="34">
        <f t="shared" ref="D6:D32" si="0">SUM(B6:C6)</f>
        <v>107.23850087871804</v>
      </c>
      <c r="E6" s="36">
        <f>'Avoided T&amp;D - Base Year'!$G$10</f>
        <v>87.19644286918313</v>
      </c>
      <c r="F6" s="34">
        <f>'Avoided T&amp;D - Base Year'!$G$5</f>
        <v>28.79957361143844</v>
      </c>
      <c r="G6" s="34">
        <f>SUM(E6:F6)</f>
        <v>115.99601648062156</v>
      </c>
      <c r="I6" s="29">
        <f t="shared" ref="I6:I32" si="1">A6</f>
        <v>2018</v>
      </c>
      <c r="J6" s="34">
        <f t="shared" ref="J6:O32" si="2">B6/B$6</f>
        <v>1</v>
      </c>
      <c r="K6" s="34">
        <f t="shared" ref="K6:K20" si="3">C6/C$6</f>
        <v>1</v>
      </c>
      <c r="L6" s="34">
        <f t="shared" ref="L6:L20" si="4">D6/D$6</f>
        <v>1</v>
      </c>
      <c r="M6" s="36">
        <f t="shared" ref="M6:M20" si="5">E6/E$6</f>
        <v>1</v>
      </c>
      <c r="N6" s="34">
        <f t="shared" ref="N6:N20" si="6">F6/F$6</f>
        <v>1</v>
      </c>
      <c r="O6" s="34">
        <f t="shared" ref="O6:O20" si="7">G6/G$6</f>
        <v>1</v>
      </c>
    </row>
    <row r="7" spans="1:15" x14ac:dyDescent="0.25">
      <c r="A7" s="29">
        <f>'HW Index'!G7</f>
        <v>2019</v>
      </c>
      <c r="B7" s="34">
        <f>B$6*'HW Index'!H7/'HW Index'!H$6</f>
        <v>83.204310246285289</v>
      </c>
      <c r="C7" s="34">
        <f>C$6*'HW Index'!I7/'HW Index'!I$6</f>
        <v>27.448116400654524</v>
      </c>
      <c r="D7" s="34">
        <f t="shared" si="0"/>
        <v>110.65242664693982</v>
      </c>
      <c r="E7" s="34">
        <f>E$6*'HW Index'!H7/'HW Index'!H$6</f>
        <v>89.999099796276752</v>
      </c>
      <c r="F7" s="34">
        <f>F$6*'HW Index'!I7/'HW Index'!I$6</f>
        <v>29.689636989360363</v>
      </c>
      <c r="G7" s="34">
        <f>SUM(E7:F7)</f>
        <v>119.68873678563712</v>
      </c>
      <c r="I7" s="29">
        <f t="shared" si="1"/>
        <v>2019</v>
      </c>
      <c r="J7" s="34">
        <f t="shared" si="2"/>
        <v>1.0321418722469944</v>
      </c>
      <c r="K7" s="34">
        <f t="shared" si="3"/>
        <v>1.0309054359599412</v>
      </c>
      <c r="L7" s="34">
        <f t="shared" si="4"/>
        <v>1.0318348889647644</v>
      </c>
      <c r="M7" s="34">
        <f t="shared" si="5"/>
        <v>1.0321418722469944</v>
      </c>
      <c r="N7" s="34">
        <f t="shared" si="6"/>
        <v>1.0309054359599412</v>
      </c>
      <c r="O7" s="34">
        <f t="shared" si="7"/>
        <v>1.0318348889647644</v>
      </c>
    </row>
    <row r="8" spans="1:15" x14ac:dyDescent="0.25">
      <c r="A8" s="29">
        <f>'HW Index'!G8</f>
        <v>2020</v>
      </c>
      <c r="B8" s="34">
        <f>B$6*'HW Index'!H8/'HW Index'!H$6</f>
        <v>85.659232340742022</v>
      </c>
      <c r="C8" s="34">
        <f>C$6*'HW Index'!I8/'HW Index'!I$6</f>
        <v>28.194752525216835</v>
      </c>
      <c r="D8" s="34">
        <f t="shared" si="0"/>
        <v>113.85398486595886</v>
      </c>
      <c r="E8" s="34">
        <f>E$6*'HW Index'!H8/'HW Index'!H$6</f>
        <v>92.654500434982978</v>
      </c>
      <c r="F8" s="34">
        <f>F$6*'HW Index'!I8/'HW Index'!I$6</f>
        <v>30.497246341412993</v>
      </c>
      <c r="G8" s="34">
        <f t="shared" ref="G8:G32" si="8">SUM(E8:F8)</f>
        <v>123.15174677639597</v>
      </c>
      <c r="I8" s="29">
        <f t="shared" si="1"/>
        <v>2020</v>
      </c>
      <c r="J8" s="34">
        <f t="shared" si="2"/>
        <v>1.0625949567001067</v>
      </c>
      <c r="K8" s="34">
        <f t="shared" si="3"/>
        <v>1.0589478425229284</v>
      </c>
      <c r="L8" s="34">
        <f t="shared" si="4"/>
        <v>1.061689448593865</v>
      </c>
      <c r="M8" s="34">
        <f t="shared" si="5"/>
        <v>1.0625949567001067</v>
      </c>
      <c r="N8" s="34">
        <f t="shared" si="6"/>
        <v>1.0589478425229282</v>
      </c>
      <c r="O8" s="34">
        <f t="shared" si="7"/>
        <v>1.0616894485938648</v>
      </c>
    </row>
    <row r="9" spans="1:15" x14ac:dyDescent="0.25">
      <c r="A9" s="29">
        <f>'HW Index'!G9</f>
        <v>2021</v>
      </c>
      <c r="B9" s="34">
        <f>B$6*'HW Index'!H9/'HW Index'!H$6</f>
        <v>87.15255140810541</v>
      </c>
      <c r="C9" s="34">
        <f>C$6*'HW Index'!I9/'HW Index'!I$6</f>
        <v>28.724991715791962</v>
      </c>
      <c r="D9" s="34">
        <f t="shared" si="0"/>
        <v>115.87754312389737</v>
      </c>
      <c r="E9" s="34">
        <f>E$6*'HW Index'!H9/'HW Index'!H$6</f>
        <v>94.269769780687596</v>
      </c>
      <c r="F9" s="34">
        <f>F$6*'HW Index'!I9/'HW Index'!I$6</f>
        <v>31.070786939096138</v>
      </c>
      <c r="G9" s="34">
        <f t="shared" si="8"/>
        <v>125.34055671978373</v>
      </c>
      <c r="I9" s="29">
        <f t="shared" si="1"/>
        <v>2021</v>
      </c>
      <c r="J9" s="34">
        <f t="shared" si="2"/>
        <v>1.0811194433942248</v>
      </c>
      <c r="K9" s="34">
        <f t="shared" si="3"/>
        <v>1.0788627414523815</v>
      </c>
      <c r="L9" s="34">
        <f t="shared" si="4"/>
        <v>1.0805591478283503</v>
      </c>
      <c r="M9" s="34">
        <f t="shared" si="5"/>
        <v>1.0811194433942248</v>
      </c>
      <c r="N9" s="34">
        <f t="shared" si="6"/>
        <v>1.0788627414523815</v>
      </c>
      <c r="O9" s="34">
        <f t="shared" si="7"/>
        <v>1.0805591478283505</v>
      </c>
    </row>
    <row r="10" spans="1:15" x14ac:dyDescent="0.25">
      <c r="A10" s="29">
        <f>'HW Index'!G10</f>
        <v>2022</v>
      </c>
      <c r="B10" s="34">
        <f>B$6*'HW Index'!H10/'HW Index'!H$6</f>
        <v>88.766999369607078</v>
      </c>
      <c r="C10" s="34">
        <f>C$6*'HW Index'!I10/'HW Index'!I$6</f>
        <v>29.298852875408972</v>
      </c>
      <c r="D10" s="34">
        <f t="shared" si="0"/>
        <v>118.06585224501605</v>
      </c>
      <c r="E10" s="34">
        <f>E$6*'HW Index'!H10/'HW Index'!H$6</f>
        <v>96.016059879998537</v>
      </c>
      <c r="F10" s="34">
        <f>F$6*'HW Index'!I10/'HW Index'!I$6</f>
        <v>31.691511846504216</v>
      </c>
      <c r="G10" s="34">
        <f t="shared" si="8"/>
        <v>127.70757172650275</v>
      </c>
      <c r="I10" s="29">
        <f t="shared" si="1"/>
        <v>2022</v>
      </c>
      <c r="J10" s="34">
        <f t="shared" si="2"/>
        <v>1.1011465229613446</v>
      </c>
      <c r="K10" s="34">
        <f t="shared" si="3"/>
        <v>1.1004160087258088</v>
      </c>
      <c r="L10" s="34">
        <f t="shared" si="4"/>
        <v>1.1009651503665019</v>
      </c>
      <c r="M10" s="34">
        <f t="shared" si="5"/>
        <v>1.1011465229613446</v>
      </c>
      <c r="N10" s="34">
        <f t="shared" si="6"/>
        <v>1.1004160087258088</v>
      </c>
      <c r="O10" s="34">
        <f t="shared" si="7"/>
        <v>1.1009651503665019</v>
      </c>
    </row>
    <row r="11" spans="1:15" x14ac:dyDescent="0.25">
      <c r="A11" s="29">
        <f>'HW Index'!G11</f>
        <v>2023</v>
      </c>
      <c r="B11" s="34">
        <f>B$6*'HW Index'!H11/'HW Index'!H$6</f>
        <v>90.698121202887535</v>
      </c>
      <c r="C11" s="34">
        <f>C$6*'HW Index'!I11/'HW Index'!I$6</f>
        <v>29.954641561008813</v>
      </c>
      <c r="D11" s="34">
        <f t="shared" si="0"/>
        <v>120.65276276389635</v>
      </c>
      <c r="E11" s="34">
        <f>E$6*'HW Index'!H11/'HW Index'!H$6</f>
        <v>98.104884678590466</v>
      </c>
      <c r="F11" s="34">
        <f>F$6*'HW Index'!I11/'HW Index'!I$6</f>
        <v>32.400854802246151</v>
      </c>
      <c r="G11" s="34">
        <f t="shared" si="8"/>
        <v>130.50573948083661</v>
      </c>
      <c r="I11" s="29">
        <f t="shared" si="1"/>
        <v>2023</v>
      </c>
      <c r="J11" s="34">
        <f t="shared" si="2"/>
        <v>1.1251019129962994</v>
      </c>
      <c r="K11" s="34">
        <f t="shared" si="3"/>
        <v>1.1250463371227613</v>
      </c>
      <c r="L11" s="34">
        <f t="shared" si="4"/>
        <v>1.1250881145788232</v>
      </c>
      <c r="M11" s="34">
        <f t="shared" si="5"/>
        <v>1.1251019129962994</v>
      </c>
      <c r="N11" s="34">
        <f t="shared" si="6"/>
        <v>1.1250463371227613</v>
      </c>
      <c r="O11" s="34">
        <f t="shared" si="7"/>
        <v>1.1250881145788232</v>
      </c>
    </row>
    <row r="12" spans="1:15" x14ac:dyDescent="0.25">
      <c r="A12" s="29">
        <f>'HW Index'!G12</f>
        <v>2024</v>
      </c>
      <c r="B12" s="34">
        <f>B$6*'HW Index'!H12/'HW Index'!H$6</f>
        <v>92.832646848867682</v>
      </c>
      <c r="C12" s="34">
        <f>C$6*'HW Index'!I12/'HW Index'!I$6</f>
        <v>30.630996115333417</v>
      </c>
      <c r="D12" s="34">
        <f t="shared" si="0"/>
        <v>123.4636429642011</v>
      </c>
      <c r="E12" s="34">
        <f>E$6*'HW Index'!H12/'HW Index'!H$6</f>
        <v>100.41372404113848</v>
      </c>
      <c r="F12" s="34">
        <f>F$6*'HW Index'!I12/'HW Index'!I$6</f>
        <v>33.132443116026373</v>
      </c>
      <c r="G12" s="34">
        <f t="shared" si="8"/>
        <v>133.54616715716486</v>
      </c>
      <c r="I12" s="29">
        <f t="shared" si="1"/>
        <v>2024</v>
      </c>
      <c r="J12" s="34">
        <f t="shared" si="2"/>
        <v>1.1515805087575031</v>
      </c>
      <c r="K12" s="34">
        <f t="shared" si="3"/>
        <v>1.1504490852207281</v>
      </c>
      <c r="L12" s="34">
        <f t="shared" si="4"/>
        <v>1.1512995981157268</v>
      </c>
      <c r="M12" s="34">
        <f t="shared" si="5"/>
        <v>1.1515805087575033</v>
      </c>
      <c r="N12" s="34">
        <f t="shared" si="6"/>
        <v>1.1504490852207281</v>
      </c>
      <c r="O12" s="34">
        <f t="shared" si="7"/>
        <v>1.151299598115727</v>
      </c>
    </row>
    <row r="13" spans="1:15" x14ac:dyDescent="0.25">
      <c r="A13" s="29">
        <f>'HW Index'!G13</f>
        <v>2025</v>
      </c>
      <c r="B13" s="34">
        <f>B$6*'HW Index'!H13/'HW Index'!H$6</f>
        <v>94.926891289617842</v>
      </c>
      <c r="C13" s="34">
        <f>C$6*'HW Index'!I13/'HW Index'!I$6</f>
        <v>31.314313021879155</v>
      </c>
      <c r="D13" s="34">
        <f t="shared" si="0"/>
        <v>126.241204311497</v>
      </c>
      <c r="E13" s="34">
        <f>E$6*'HW Index'!H13/'HW Index'!H$6</f>
        <v>102.6789926776186</v>
      </c>
      <c r="F13" s="34">
        <f>F$6*'HW Index'!I13/'HW Index'!I$6</f>
        <v>33.871562354953525</v>
      </c>
      <c r="G13" s="34">
        <f t="shared" si="8"/>
        <v>136.55055503257211</v>
      </c>
      <c r="I13" s="29">
        <f t="shared" si="1"/>
        <v>2025</v>
      </c>
      <c r="J13" s="34">
        <f t="shared" si="2"/>
        <v>1.1775594198454082</v>
      </c>
      <c r="K13" s="34">
        <f t="shared" si="3"/>
        <v>1.1761133276466504</v>
      </c>
      <c r="L13" s="34">
        <f t="shared" si="4"/>
        <v>1.1772003830440541</v>
      </c>
      <c r="M13" s="34">
        <f t="shared" si="5"/>
        <v>1.1775594198454085</v>
      </c>
      <c r="N13" s="34">
        <f t="shared" si="6"/>
        <v>1.1761133276466504</v>
      </c>
      <c r="O13" s="34">
        <f t="shared" si="7"/>
        <v>1.1772003830440541</v>
      </c>
    </row>
    <row r="14" spans="1:15" x14ac:dyDescent="0.25">
      <c r="A14" s="29">
        <f>'HW Index'!G14</f>
        <v>2026</v>
      </c>
      <c r="B14" s="34">
        <f>B$6*'HW Index'!H14/'HW Index'!H$6</f>
        <v>97.097890148078278</v>
      </c>
      <c r="C14" s="34">
        <f>C$6*'HW Index'!I14/'HW Index'!I$6</f>
        <v>32.046901707203915</v>
      </c>
      <c r="D14" s="34">
        <f t="shared" si="0"/>
        <v>129.14479185528219</v>
      </c>
      <c r="E14" s="34">
        <f>E$6*'HW Index'!H14/'HW Index'!H$6</f>
        <v>105.02728379789629</v>
      </c>
      <c r="F14" s="34">
        <f>F$6*'HW Index'!I14/'HW Index'!I$6</f>
        <v>34.663977098913378</v>
      </c>
      <c r="G14" s="34">
        <f t="shared" si="8"/>
        <v>139.69126089680967</v>
      </c>
      <c r="I14" s="29">
        <f t="shared" si="1"/>
        <v>2026</v>
      </c>
      <c r="J14" s="34">
        <f t="shared" si="2"/>
        <v>1.2044904624775115</v>
      </c>
      <c r="K14" s="34">
        <f t="shared" si="3"/>
        <v>1.203628135839683</v>
      </c>
      <c r="L14" s="34">
        <f t="shared" si="4"/>
        <v>1.2042763634055198</v>
      </c>
      <c r="M14" s="34">
        <f t="shared" si="5"/>
        <v>1.2044904624775115</v>
      </c>
      <c r="N14" s="34">
        <f t="shared" si="6"/>
        <v>1.203628135839683</v>
      </c>
      <c r="O14" s="34">
        <f t="shared" si="7"/>
        <v>1.2042763634055198</v>
      </c>
    </row>
    <row r="15" spans="1:15" x14ac:dyDescent="0.25">
      <c r="A15" s="29">
        <f>'HW Index'!G15</f>
        <v>2027</v>
      </c>
      <c r="B15" s="34">
        <f>B$6*'HW Index'!H15/'HW Index'!H$6</f>
        <v>99.444452210758968</v>
      </c>
      <c r="C15" s="34">
        <f>C$6*'HW Index'!I15/'HW Index'!I$6</f>
        <v>32.83230161683295</v>
      </c>
      <c r="D15" s="34">
        <f t="shared" si="0"/>
        <v>132.2767538275919</v>
      </c>
      <c r="E15" s="34">
        <f>E$6*'HW Index'!H15/'HW Index'!H$6</f>
        <v>107.56547530062296</v>
      </c>
      <c r="F15" s="34">
        <f>F$6*'HW Index'!I15/'HW Index'!I$6</f>
        <v>35.51351583840249</v>
      </c>
      <c r="G15" s="34">
        <f t="shared" si="8"/>
        <v>143.07899113902545</v>
      </c>
      <c r="I15" s="29">
        <f t="shared" si="1"/>
        <v>2027</v>
      </c>
      <c r="J15" s="34">
        <f t="shared" si="2"/>
        <v>1.2335993506294585</v>
      </c>
      <c r="K15" s="34">
        <f t="shared" si="3"/>
        <v>1.2331264454657569</v>
      </c>
      <c r="L15" s="34">
        <f t="shared" si="4"/>
        <v>1.2334819373985002</v>
      </c>
      <c r="M15" s="34">
        <f t="shared" si="5"/>
        <v>1.2335993506294582</v>
      </c>
      <c r="N15" s="34">
        <f t="shared" si="6"/>
        <v>1.2331264454657567</v>
      </c>
      <c r="O15" s="34">
        <f t="shared" si="7"/>
        <v>1.2334819373985002</v>
      </c>
    </row>
    <row r="16" spans="1:15" x14ac:dyDescent="0.25">
      <c r="A16" s="29">
        <f>'HW Index'!G16</f>
        <v>2028</v>
      </c>
      <c r="B16" s="34">
        <f>B$6*'HW Index'!H16/'HW Index'!H$6</f>
        <v>101.85559746201433</v>
      </c>
      <c r="C16" s="34">
        <f>C$6*'HW Index'!I16/'HW Index'!I$6</f>
        <v>33.651732413628892</v>
      </c>
      <c r="D16" s="34">
        <f t="shared" si="0"/>
        <v>135.50732987564322</v>
      </c>
      <c r="E16" s="34">
        <f>E$6*'HW Index'!H16/'HW Index'!H$6</f>
        <v>110.17352410781487</v>
      </c>
      <c r="F16" s="34">
        <f>F$6*'HW Index'!I16/'HW Index'!I$6</f>
        <v>36.399864560466128</v>
      </c>
      <c r="G16" s="34">
        <f t="shared" si="8"/>
        <v>146.57338866828098</v>
      </c>
      <c r="I16" s="29">
        <f t="shared" si="1"/>
        <v>2028</v>
      </c>
      <c r="J16" s="34">
        <f t="shared" si="2"/>
        <v>1.2635093873393808</v>
      </c>
      <c r="K16" s="34">
        <f t="shared" si="3"/>
        <v>1.2639028984098932</v>
      </c>
      <c r="L16" s="34">
        <f t="shared" si="4"/>
        <v>1.2636070885483186</v>
      </c>
      <c r="M16" s="34">
        <f t="shared" si="5"/>
        <v>1.2635093873393806</v>
      </c>
      <c r="N16" s="34">
        <f t="shared" si="6"/>
        <v>1.2639028984098934</v>
      </c>
      <c r="O16" s="34">
        <f t="shared" si="7"/>
        <v>1.2636070885483186</v>
      </c>
    </row>
    <row r="17" spans="1:15" x14ac:dyDescent="0.25">
      <c r="A17" s="29">
        <f>'HW Index'!G17</f>
        <v>2029</v>
      </c>
      <c r="B17" s="34">
        <f>B$6*'HW Index'!H17/'HW Index'!H$6</f>
        <v>104.31149346694632</v>
      </c>
      <c r="C17" s="34">
        <f>C$6*'HW Index'!I17/'HW Index'!I$6</f>
        <v>34.476078524850372</v>
      </c>
      <c r="D17" s="34">
        <f t="shared" si="0"/>
        <v>138.78757199179668</v>
      </c>
      <c r="E17" s="34">
        <f>E$6*'HW Index'!H17/'HW Index'!H$6</f>
        <v>112.82997819033665</v>
      </c>
      <c r="F17" s="34">
        <f>F$6*'HW Index'!I17/'HW Index'!I$6</f>
        <v>37.291530000764716</v>
      </c>
      <c r="G17" s="34">
        <f t="shared" si="8"/>
        <v>150.12150819110136</v>
      </c>
      <c r="I17" s="29">
        <f t="shared" si="1"/>
        <v>2029</v>
      </c>
      <c r="J17" s="34">
        <f t="shared" si="2"/>
        <v>1.2939745530630229</v>
      </c>
      <c r="K17" s="34">
        <f t="shared" si="3"/>
        <v>1.2948639623592721</v>
      </c>
      <c r="L17" s="34">
        <f t="shared" si="4"/>
        <v>1.294195376236742</v>
      </c>
      <c r="M17" s="34">
        <f t="shared" si="5"/>
        <v>1.2939745530630229</v>
      </c>
      <c r="N17" s="34">
        <f t="shared" si="6"/>
        <v>1.2948639623592724</v>
      </c>
      <c r="O17" s="34">
        <f t="shared" si="7"/>
        <v>1.294195376236742</v>
      </c>
    </row>
    <row r="18" spans="1:15" x14ac:dyDescent="0.25">
      <c r="A18" s="29">
        <f>'HW Index'!G18</f>
        <v>2030</v>
      </c>
      <c r="B18" s="34">
        <f>B$6*'HW Index'!H18/'HW Index'!H$6</f>
        <v>106.78255500817033</v>
      </c>
      <c r="C18" s="34">
        <f>C$6*'HW Index'!I18/'HW Index'!I$6</f>
        <v>35.295190138284887</v>
      </c>
      <c r="D18" s="34">
        <f t="shared" si="0"/>
        <v>142.07774514645521</v>
      </c>
      <c r="E18" s="34">
        <f>E$6*'HW Index'!H18/'HW Index'!H$6</f>
        <v>115.5028362861862</v>
      </c>
      <c r="F18" s="34">
        <f>F$6*'HW Index'!I18/'HW Index'!I$6</f>
        <v>38.177533473704663</v>
      </c>
      <c r="G18" s="34">
        <f t="shared" si="8"/>
        <v>153.68036975989085</v>
      </c>
      <c r="I18" s="29">
        <f t="shared" si="1"/>
        <v>2030</v>
      </c>
      <c r="J18" s="34">
        <f t="shared" si="2"/>
        <v>1.3246278458797898</v>
      </c>
      <c r="K18" s="34">
        <f t="shared" si="3"/>
        <v>1.3256284273091301</v>
      </c>
      <c r="L18" s="34">
        <f t="shared" si="4"/>
        <v>1.3248762709499156</v>
      </c>
      <c r="M18" s="34">
        <f t="shared" si="5"/>
        <v>1.3246278458797895</v>
      </c>
      <c r="N18" s="34">
        <f t="shared" si="6"/>
        <v>1.3256284273091301</v>
      </c>
      <c r="O18" s="34">
        <f t="shared" si="7"/>
        <v>1.3248762709499156</v>
      </c>
    </row>
    <row r="19" spans="1:15" x14ac:dyDescent="0.25">
      <c r="A19" s="29">
        <f>'HW Index'!G19</f>
        <v>2031</v>
      </c>
      <c r="B19" s="34">
        <f>B$6*'HW Index'!H19/'HW Index'!H$6</f>
        <v>109.22087428773455</v>
      </c>
      <c r="C19" s="34">
        <f>C$6*'HW Index'!I19/'HW Index'!I$6</f>
        <v>36.113997693804151</v>
      </c>
      <c r="D19" s="34">
        <f t="shared" si="0"/>
        <v>145.3348719815387</v>
      </c>
      <c r="E19" s="34">
        <f>E$6*'HW Index'!H19/'HW Index'!H$6</f>
        <v>118.14027825916959</v>
      </c>
      <c r="F19" s="34">
        <f>F$6*'HW Index'!I19/'HW Index'!I$6</f>
        <v>39.06320805817024</v>
      </c>
      <c r="G19" s="34">
        <f t="shared" si="8"/>
        <v>157.20348631733984</v>
      </c>
      <c r="I19" s="29">
        <f t="shared" si="1"/>
        <v>2031</v>
      </c>
      <c r="J19" s="34">
        <f t="shared" si="2"/>
        <v>1.3548749739299584</v>
      </c>
      <c r="K19" s="34">
        <f t="shared" si="3"/>
        <v>1.3563814723512211</v>
      </c>
      <c r="L19" s="34">
        <f t="shared" si="4"/>
        <v>1.3552490084312718</v>
      </c>
      <c r="M19" s="34">
        <f t="shared" si="5"/>
        <v>1.3548749739299584</v>
      </c>
      <c r="N19" s="34">
        <f t="shared" si="6"/>
        <v>1.3563814723512209</v>
      </c>
      <c r="O19" s="34">
        <f t="shared" si="7"/>
        <v>1.3552490084312718</v>
      </c>
    </row>
    <row r="20" spans="1:15" x14ac:dyDescent="0.25">
      <c r="A20" s="29">
        <f>'HW Index'!G20</f>
        <v>2032</v>
      </c>
      <c r="B20" s="34">
        <f>B$6*'HW Index'!H20/'HW Index'!H$6</f>
        <v>111.63916043259235</v>
      </c>
      <c r="C20" s="34">
        <f>C$6*'HW Index'!I20/'HW Index'!I$6</f>
        <v>36.938839846766889</v>
      </c>
      <c r="D20" s="34">
        <f t="shared" si="0"/>
        <v>148.57800027935923</v>
      </c>
      <c r="E20" s="34">
        <f>E$6*'HW Index'!H20/'HW Index'!H$6</f>
        <v>120.75605111327756</v>
      </c>
      <c r="F20" s="34">
        <f>F$6*'HW Index'!I20/'HW Index'!I$6</f>
        <v>39.955410048919674</v>
      </c>
      <c r="G20" s="34">
        <f t="shared" si="8"/>
        <v>160.71146116219722</v>
      </c>
      <c r="I20" s="29">
        <f t="shared" si="1"/>
        <v>2032</v>
      </c>
      <c r="J20" s="34">
        <f t="shared" si="2"/>
        <v>1.3848735927730722</v>
      </c>
      <c r="K20" s="34">
        <f t="shared" si="3"/>
        <v>1.3873611668004151</v>
      </c>
      <c r="L20" s="34">
        <f t="shared" si="4"/>
        <v>1.3854912094248157</v>
      </c>
      <c r="M20" s="34">
        <f t="shared" si="5"/>
        <v>1.3848735927730722</v>
      </c>
      <c r="N20" s="34">
        <f t="shared" si="6"/>
        <v>1.3873611668004149</v>
      </c>
      <c r="O20" s="34">
        <f t="shared" si="7"/>
        <v>1.3854912094248157</v>
      </c>
    </row>
    <row r="21" spans="1:15" x14ac:dyDescent="0.25">
      <c r="A21" s="29">
        <f>'HW Index'!G21</f>
        <v>2033</v>
      </c>
      <c r="B21" s="34">
        <f>B$6*'HW Index'!H21/'HW Index'!H$6</f>
        <v>114.06489731359414</v>
      </c>
      <c r="C21" s="34">
        <f>C$6*'HW Index'!I21/'HW Index'!I$6</f>
        <v>37.774214595071278</v>
      </c>
      <c r="D21" s="34">
        <f t="shared" si="0"/>
        <v>151.83911190866542</v>
      </c>
      <c r="E21" s="34">
        <f>E$6*'HW Index'!H21/'HW Index'!H$6</f>
        <v>123.3798831597975</v>
      </c>
      <c r="F21" s="34">
        <f>F$6*'HW Index'!I21/'HW Index'!I$6</f>
        <v>40.859004767959995</v>
      </c>
      <c r="G21" s="34">
        <f t="shared" si="8"/>
        <v>164.2388879277575</v>
      </c>
      <c r="I21" s="29">
        <f t="shared" si="1"/>
        <v>2033</v>
      </c>
      <c r="J21" s="34">
        <f t="shared" si="2"/>
        <v>1.4149646373178175</v>
      </c>
      <c r="K21" s="34">
        <f t="shared" si="2"/>
        <v>1.4187364479497666</v>
      </c>
      <c r="L21" s="34">
        <f t="shared" si="2"/>
        <v>1.4159011051486878</v>
      </c>
      <c r="M21" s="34">
        <f t="shared" si="2"/>
        <v>1.4149646373178175</v>
      </c>
      <c r="N21" s="34">
        <f t="shared" si="2"/>
        <v>1.4187364479497664</v>
      </c>
      <c r="O21" s="34">
        <f t="shared" si="2"/>
        <v>1.4159011051486881</v>
      </c>
    </row>
    <row r="22" spans="1:15" x14ac:dyDescent="0.25">
      <c r="A22" s="29">
        <f>'HW Index'!G22</f>
        <v>2034</v>
      </c>
      <c r="B22" s="34">
        <f>B$6*'HW Index'!H22/'HW Index'!H$6</f>
        <v>116.52173094113625</v>
      </c>
      <c r="C22" s="34">
        <f>C$6*'HW Index'!I22/'HW Index'!I$6</f>
        <v>38.623328897777839</v>
      </c>
      <c r="D22" s="34">
        <f t="shared" si="0"/>
        <v>155.14505983891411</v>
      </c>
      <c r="E22" s="34">
        <f>E$6*'HW Index'!H22/'HW Index'!H$6</f>
        <v>126.0373514348606</v>
      </c>
      <c r="F22" s="34">
        <f>F$6*'HW Index'!I22/'HW Index'!I$6</f>
        <v>41.777461067177327</v>
      </c>
      <c r="G22" s="34">
        <f t="shared" si="8"/>
        <v>167.81481250203791</v>
      </c>
      <c r="I22" s="29">
        <f t="shared" si="1"/>
        <v>2034</v>
      </c>
      <c r="J22" s="34">
        <f t="shared" si="2"/>
        <v>1.4454414341643353</v>
      </c>
      <c r="K22" s="34">
        <f t="shared" si="2"/>
        <v>1.4506277638285732</v>
      </c>
      <c r="L22" s="34">
        <f t="shared" si="2"/>
        <v>1.4467290997882958</v>
      </c>
      <c r="M22" s="34">
        <f t="shared" si="2"/>
        <v>1.4454414341643353</v>
      </c>
      <c r="N22" s="34">
        <f t="shared" si="2"/>
        <v>1.4506277638285732</v>
      </c>
      <c r="O22" s="34">
        <f t="shared" si="2"/>
        <v>1.4467290997882953</v>
      </c>
    </row>
    <row r="23" spans="1:15" x14ac:dyDescent="0.25">
      <c r="A23" s="29">
        <f>'HW Index'!G23</f>
        <v>2035</v>
      </c>
      <c r="B23" s="34">
        <f>B$6*'HW Index'!H23/'HW Index'!H$6</f>
        <v>119.05683191123126</v>
      </c>
      <c r="C23" s="34">
        <f>C$6*'HW Index'!I23/'HW Index'!I$6</f>
        <v>39.489484840247243</v>
      </c>
      <c r="D23" s="34">
        <f t="shared" si="0"/>
        <v>158.54631675147851</v>
      </c>
      <c r="E23" s="34">
        <f>E$6*'HW Index'!H23/'HW Index'!H$6</f>
        <v>128.77947866992659</v>
      </c>
      <c r="F23" s="34">
        <f>F$6*'HW Index'!I23/'HW Index'!I$6</f>
        <v>42.714350693143828</v>
      </c>
      <c r="G23" s="34">
        <f t="shared" si="8"/>
        <v>171.4938293630704</v>
      </c>
      <c r="I23" s="29">
        <f t="shared" si="1"/>
        <v>2035</v>
      </c>
      <c r="J23" s="34">
        <f t="shared" si="2"/>
        <v>1.4768891302495974</v>
      </c>
      <c r="K23" s="34">
        <f t="shared" si="2"/>
        <v>1.4831591352511828</v>
      </c>
      <c r="L23" s="34">
        <f t="shared" si="2"/>
        <v>1.4784458515583627</v>
      </c>
      <c r="M23" s="34">
        <f t="shared" si="2"/>
        <v>1.4768891302495974</v>
      </c>
      <c r="N23" s="34">
        <f t="shared" si="2"/>
        <v>1.483159135251183</v>
      </c>
      <c r="O23" s="34">
        <f t="shared" si="2"/>
        <v>1.4784458515583625</v>
      </c>
    </row>
    <row r="24" spans="1:15" x14ac:dyDescent="0.25">
      <c r="A24" s="29">
        <f>'HW Index'!G24</f>
        <v>2036</v>
      </c>
      <c r="B24" s="34">
        <f>B$6*'HW Index'!H24/'HW Index'!H$6</f>
        <v>121.65125237548058</v>
      </c>
      <c r="C24" s="34">
        <f>C$6*'HW Index'!I24/'HW Index'!I$6</f>
        <v>40.370933884453265</v>
      </c>
      <c r="D24" s="34">
        <f t="shared" si="0"/>
        <v>162.02218625993385</v>
      </c>
      <c r="E24" s="34">
        <f>E$6*'HW Index'!H24/'HW Index'!H$6</f>
        <v>131.58576966115444</v>
      </c>
      <c r="F24" s="34">
        <f>F$6*'HW Index'!I24/'HW Index'!I$6</f>
        <v>43.667782315376066</v>
      </c>
      <c r="G24" s="34">
        <f t="shared" si="8"/>
        <v>175.2535519765305</v>
      </c>
      <c r="I24" s="29">
        <f t="shared" si="1"/>
        <v>2036</v>
      </c>
      <c r="J24" s="34">
        <f t="shared" si="2"/>
        <v>1.5090726792441131</v>
      </c>
      <c r="K24" s="34">
        <f t="shared" si="2"/>
        <v>1.5162648900479678</v>
      </c>
      <c r="L24" s="34">
        <f t="shared" si="2"/>
        <v>1.5108583664664774</v>
      </c>
      <c r="M24" s="34">
        <f t="shared" si="2"/>
        <v>1.5090726792441134</v>
      </c>
      <c r="N24" s="34">
        <f t="shared" si="2"/>
        <v>1.5162648900479681</v>
      </c>
      <c r="O24" s="34">
        <f t="shared" si="2"/>
        <v>1.5108583664664776</v>
      </c>
    </row>
    <row r="25" spans="1:15" x14ac:dyDescent="0.25">
      <c r="A25" s="29">
        <f>'HW Index'!G25</f>
        <v>2037</v>
      </c>
      <c r="B25" s="34">
        <f>B$6*'HW Index'!H25/'HW Index'!H$6</f>
        <v>124.27696693642952</v>
      </c>
      <c r="C25" s="34">
        <f>C$6*'HW Index'!I25/'HW Index'!I$6</f>
        <v>41.268754857401127</v>
      </c>
      <c r="D25" s="34">
        <f t="shared" si="0"/>
        <v>165.54572179383064</v>
      </c>
      <c r="E25" s="34">
        <f>E$6*'HW Index'!H25/'HW Index'!H$6</f>
        <v>134.42591034747099</v>
      </c>
      <c r="F25" s="34">
        <f>F$6*'HW Index'!I25/'HW Index'!I$6</f>
        <v>44.63892286211393</v>
      </c>
      <c r="G25" s="34">
        <f t="shared" si="8"/>
        <v>179.06483320958492</v>
      </c>
      <c r="I25" s="29">
        <f t="shared" si="1"/>
        <v>2037</v>
      </c>
      <c r="J25" s="34">
        <f t="shared" si="2"/>
        <v>1.54164442865111</v>
      </c>
      <c r="K25" s="34">
        <f t="shared" si="2"/>
        <v>1.5499855471604802</v>
      </c>
      <c r="L25" s="34">
        <f t="shared" si="2"/>
        <v>1.5437153674971218</v>
      </c>
      <c r="M25" s="34">
        <f t="shared" si="2"/>
        <v>1.5416444286511102</v>
      </c>
      <c r="N25" s="34">
        <f t="shared" si="2"/>
        <v>1.54998554716048</v>
      </c>
      <c r="O25" s="34">
        <f t="shared" si="2"/>
        <v>1.5437153674971218</v>
      </c>
    </row>
    <row r="26" spans="1:15" x14ac:dyDescent="0.25">
      <c r="A26" s="29">
        <f>'HW Index'!G26</f>
        <v>2038</v>
      </c>
      <c r="B26" s="34">
        <f>B$6*'HW Index'!H26/'HW Index'!H$6</f>
        <v>126.94041250309512</v>
      </c>
      <c r="C26" s="34">
        <f>C$6*'HW Index'!I26/'HW Index'!I$6</f>
        <v>42.193333291359316</v>
      </c>
      <c r="D26" s="34">
        <f t="shared" si="0"/>
        <v>169.13374579445443</v>
      </c>
      <c r="E26" s="34">
        <f>E$6*'HW Index'!H26/'HW Index'!H$6</f>
        <v>137.30686330107099</v>
      </c>
      <c r="F26" s="34">
        <f>F$6*'HW Index'!I26/'HW Index'!I$6</f>
        <v>45.639005988829155</v>
      </c>
      <c r="G26" s="34">
        <f t="shared" si="8"/>
        <v>182.94586928990014</v>
      </c>
      <c r="I26" s="29">
        <f t="shared" si="1"/>
        <v>2038</v>
      </c>
      <c r="J26" s="34">
        <f t="shared" si="2"/>
        <v>1.5746842277392699</v>
      </c>
      <c r="K26" s="34">
        <f t="shared" si="2"/>
        <v>1.5847111698453249</v>
      </c>
      <c r="L26" s="34">
        <f t="shared" si="2"/>
        <v>1.5771737240689063</v>
      </c>
      <c r="M26" s="34">
        <f t="shared" si="2"/>
        <v>1.5746842277392696</v>
      </c>
      <c r="N26" s="34">
        <f t="shared" si="2"/>
        <v>1.5847111698453247</v>
      </c>
      <c r="O26" s="34">
        <f t="shared" si="2"/>
        <v>1.5771737240689063</v>
      </c>
    </row>
    <row r="27" spans="1:15" x14ac:dyDescent="0.25">
      <c r="A27" s="29">
        <f>'HW Index'!G27</f>
        <v>2039</v>
      </c>
      <c r="B27" s="34">
        <f>B$6*'HW Index'!H27/'HW Index'!H$6</f>
        <v>129.64956124033091</v>
      </c>
      <c r="C27" s="34">
        <f>C$6*'HW Index'!I27/'HW Index'!I$6</f>
        <v>43.142486019516497</v>
      </c>
      <c r="D27" s="34">
        <f t="shared" si="0"/>
        <v>172.79204725984741</v>
      </c>
      <c r="E27" s="34">
        <f>E$6*'HW Index'!H27/'HW Index'!H$6</f>
        <v>140.23725172498476</v>
      </c>
      <c r="F27" s="34">
        <f>F$6*'HW Index'!I27/'HW Index'!I$6</f>
        <v>46.665670242765934</v>
      </c>
      <c r="G27" s="34">
        <f t="shared" si="8"/>
        <v>186.9029219677507</v>
      </c>
      <c r="I27" s="29">
        <f t="shared" si="1"/>
        <v>2039</v>
      </c>
      <c r="J27" s="34">
        <f t="shared" si="2"/>
        <v>1.6082909704857609</v>
      </c>
      <c r="K27" s="34">
        <f t="shared" si="2"/>
        <v>1.6203597620011827</v>
      </c>
      <c r="L27" s="34">
        <f t="shared" si="2"/>
        <v>1.6112874186414401</v>
      </c>
      <c r="M27" s="34">
        <f t="shared" si="2"/>
        <v>1.6082909704857611</v>
      </c>
      <c r="N27" s="34">
        <f t="shared" si="2"/>
        <v>1.6203597620011827</v>
      </c>
      <c r="O27" s="34">
        <f t="shared" si="2"/>
        <v>1.6112874186414405</v>
      </c>
    </row>
    <row r="28" spans="1:15" x14ac:dyDescent="0.25">
      <c r="A28" s="29">
        <f>'HW Index'!G28</f>
        <v>2040</v>
      </c>
      <c r="B28" s="34">
        <f>B$6*'HW Index'!H28/'HW Index'!H$6</f>
        <v>132.4500269947313</v>
      </c>
      <c r="C28" s="34">
        <f>C$6*'HW Index'!I28/'HW Index'!I$6</f>
        <v>44.123857770398075</v>
      </c>
      <c r="D28" s="34">
        <f t="shared" si="0"/>
        <v>176.57388476512938</v>
      </c>
      <c r="E28" s="34">
        <f>E$6*'HW Index'!H28/'HW Index'!H$6</f>
        <v>143.26641447100474</v>
      </c>
      <c r="F28" s="34">
        <f>F$6*'HW Index'!I28/'HW Index'!I$6</f>
        <v>47.727184650894579</v>
      </c>
      <c r="G28" s="34">
        <f t="shared" si="8"/>
        <v>190.99359912189931</v>
      </c>
      <c r="I28" s="29">
        <f t="shared" si="1"/>
        <v>2040</v>
      </c>
      <c r="J28" s="34">
        <f t="shared" si="2"/>
        <v>1.6430304924931494</v>
      </c>
      <c r="K28" s="34">
        <f t="shared" si="2"/>
        <v>1.6572184468709839</v>
      </c>
      <c r="L28" s="34">
        <f t="shared" si="2"/>
        <v>1.6465530879140744</v>
      </c>
      <c r="M28" s="34">
        <f t="shared" si="2"/>
        <v>1.6430304924931496</v>
      </c>
      <c r="N28" s="34">
        <f t="shared" si="2"/>
        <v>1.6572184468709836</v>
      </c>
      <c r="O28" s="34">
        <f t="shared" si="2"/>
        <v>1.6465530879140744</v>
      </c>
    </row>
    <row r="29" spans="1:15" x14ac:dyDescent="0.25">
      <c r="A29" s="29">
        <f>'HW Index'!G29</f>
        <v>2041</v>
      </c>
      <c r="B29" s="34">
        <f>B$6*'HW Index'!H29/'HW Index'!H$6</f>
        <v>135.29455180026952</v>
      </c>
      <c r="C29" s="34">
        <f>C$6*'HW Index'!I29/'HW Index'!I$6</f>
        <v>45.128409723149247</v>
      </c>
      <c r="D29" s="34">
        <f t="shared" si="0"/>
        <v>180.42296152341876</v>
      </c>
      <c r="E29" s="34">
        <f>E$6*'HW Index'!H29/'HW Index'!H$6</f>
        <v>146.34323430267983</v>
      </c>
      <c r="F29" s="34">
        <f>F$6*'HW Index'!I29/'HW Index'!I$6</f>
        <v>48.813772246880731</v>
      </c>
      <c r="G29" s="34">
        <f t="shared" si="8"/>
        <v>195.15700654956055</v>
      </c>
      <c r="I29" s="29">
        <f t="shared" si="1"/>
        <v>2041</v>
      </c>
      <c r="J29" s="34">
        <f t="shared" si="2"/>
        <v>1.6783165630074148</v>
      </c>
      <c r="K29" s="34">
        <f t="shared" si="2"/>
        <v>1.6949477414309071</v>
      </c>
      <c r="L29" s="34">
        <f t="shared" si="2"/>
        <v>1.6824457638350343</v>
      </c>
      <c r="M29" s="34">
        <f t="shared" si="2"/>
        <v>1.6783165630074148</v>
      </c>
      <c r="N29" s="34">
        <f t="shared" si="2"/>
        <v>1.6949477414309069</v>
      </c>
      <c r="O29" s="34">
        <f t="shared" si="2"/>
        <v>1.6824457638350341</v>
      </c>
    </row>
    <row r="30" spans="1:15" x14ac:dyDescent="0.25">
      <c r="A30" s="29">
        <f>'HW Index'!G30</f>
        <v>2042</v>
      </c>
      <c r="B30" s="34">
        <f>B$6*'HW Index'!H30/'HW Index'!H$6</f>
        <v>138.19782107686692</v>
      </c>
      <c r="C30" s="34">
        <f>C$6*'HW Index'!I30/'HW Index'!I$6</f>
        <v>46.156377871177405</v>
      </c>
      <c r="D30" s="34">
        <f t="shared" si="0"/>
        <v>184.35419894804431</v>
      </c>
      <c r="E30" s="34">
        <f>E$6*'HW Index'!H30/'HW Index'!H$6</f>
        <v>149.48359590878567</v>
      </c>
      <c r="F30" s="34">
        <f>F$6*'HW Index'!I30/'HW Index'!I$6</f>
        <v>49.925688296276874</v>
      </c>
      <c r="G30" s="34">
        <f t="shared" si="8"/>
        <v>199.40928420506253</v>
      </c>
      <c r="I30" s="29">
        <f t="shared" si="1"/>
        <v>2042</v>
      </c>
      <c r="J30" s="34">
        <f t="shared" si="2"/>
        <v>1.7143313533219369</v>
      </c>
      <c r="K30" s="34">
        <f t="shared" si="2"/>
        <v>1.7335565091994172</v>
      </c>
      <c r="L30" s="34">
        <f t="shared" si="2"/>
        <v>1.719104588719873</v>
      </c>
      <c r="M30" s="34">
        <f t="shared" si="2"/>
        <v>1.7143313533219369</v>
      </c>
      <c r="N30" s="34">
        <f t="shared" si="2"/>
        <v>1.7335565091994172</v>
      </c>
      <c r="O30" s="34">
        <f t="shared" si="2"/>
        <v>1.7191045887198728</v>
      </c>
    </row>
    <row r="31" spans="1:15" x14ac:dyDescent="0.25">
      <c r="A31" s="29">
        <f>'HW Index'!G31</f>
        <v>2043</v>
      </c>
      <c r="B31" s="34">
        <f>B$6*'HW Index'!H31/'HW Index'!H$6</f>
        <v>141.15078518920984</v>
      </c>
      <c r="C31" s="34">
        <f>C$6*'HW Index'!I31/'HW Index'!I$6</f>
        <v>47.206181332004391</v>
      </c>
      <c r="D31" s="34">
        <f t="shared" si="0"/>
        <v>188.35696652121425</v>
      </c>
      <c r="E31" s="34">
        <f>E$6*'HW Index'!H31/'HW Index'!H$6</f>
        <v>152.67771062537804</v>
      </c>
      <c r="F31" s="34">
        <f>F$6*'HW Index'!I31/'HW Index'!I$6</f>
        <v>51.061222815555737</v>
      </c>
      <c r="G31" s="34">
        <f t="shared" si="8"/>
        <v>203.73893344093378</v>
      </c>
      <c r="I31" s="29">
        <f t="shared" si="1"/>
        <v>2043</v>
      </c>
      <c r="J31" s="34">
        <f t="shared" si="2"/>
        <v>1.7509626035368606</v>
      </c>
      <c r="K31" s="34">
        <f t="shared" si="2"/>
        <v>1.7729853748694233</v>
      </c>
      <c r="L31" s="34">
        <f t="shared" si="2"/>
        <v>1.756430432893104</v>
      </c>
      <c r="M31" s="34">
        <f t="shared" si="2"/>
        <v>1.7509626035368608</v>
      </c>
      <c r="N31" s="34">
        <f t="shared" si="2"/>
        <v>1.7729853748694235</v>
      </c>
      <c r="O31" s="34">
        <f t="shared" si="2"/>
        <v>1.7564304328931042</v>
      </c>
    </row>
    <row r="32" spans="1:15" x14ac:dyDescent="0.25">
      <c r="A32" s="29">
        <f>'HW Index'!G32</f>
        <v>2044</v>
      </c>
      <c r="B32" s="34">
        <f>B$6*'HW Index'!H32/'HW Index'!H$6</f>
        <v>144.19308444300091</v>
      </c>
      <c r="C32" s="34">
        <f>C$6*'HW Index'!I32/'HW Index'!I$6</f>
        <v>48.283450234063913</v>
      </c>
      <c r="D32" s="34">
        <f t="shared" si="0"/>
        <v>192.47653467706482</v>
      </c>
      <c r="E32" s="34">
        <f>E$6*'HW Index'!H32/'HW Index'!H$6</f>
        <v>155.96845594063416</v>
      </c>
      <c r="F32" s="34">
        <f>F$6*'HW Index'!I32/'HW Index'!I$6</f>
        <v>52.226465711469402</v>
      </c>
      <c r="G32" s="34">
        <f t="shared" si="8"/>
        <v>208.19492165210357</v>
      </c>
      <c r="I32" s="29">
        <f t="shared" si="1"/>
        <v>2044</v>
      </c>
      <c r="J32" s="34">
        <f t="shared" si="2"/>
        <v>1.7887020480253599</v>
      </c>
      <c r="K32" s="34">
        <f t="shared" si="2"/>
        <v>1.8134457966671564</v>
      </c>
      <c r="L32" s="34">
        <f t="shared" si="2"/>
        <v>1.7948454435664594</v>
      </c>
      <c r="M32" s="34">
        <f t="shared" si="2"/>
        <v>1.7887020480253599</v>
      </c>
      <c r="N32" s="34">
        <f t="shared" si="2"/>
        <v>1.8134457966671567</v>
      </c>
      <c r="O32" s="34">
        <f t="shared" si="2"/>
        <v>1.7948454435664596</v>
      </c>
    </row>
    <row r="33" spans="1:15" x14ac:dyDescent="0.25">
      <c r="A33" s="39"/>
      <c r="B33" s="40"/>
      <c r="C33" s="40"/>
      <c r="D33" s="40"/>
      <c r="E33" s="40"/>
      <c r="F33" s="40"/>
      <c r="G33" s="40"/>
      <c r="H33" s="41"/>
      <c r="I33" s="39"/>
      <c r="J33" s="40"/>
      <c r="K33" s="40"/>
      <c r="L33" s="40"/>
      <c r="M33" s="40"/>
      <c r="N33" s="40"/>
      <c r="O33" s="40"/>
    </row>
    <row r="34" spans="1:15" x14ac:dyDescent="0.25">
      <c r="A34" s="39"/>
      <c r="B34" s="40"/>
      <c r="C34" s="40"/>
      <c r="D34" s="40"/>
      <c r="E34" s="40"/>
      <c r="F34" s="40"/>
      <c r="G34" s="40"/>
      <c r="H34" s="41"/>
      <c r="I34" s="39"/>
      <c r="J34" s="40"/>
      <c r="K34" s="40"/>
      <c r="L34" s="40"/>
      <c r="M34" s="40"/>
      <c r="N34" s="40"/>
      <c r="O34" s="40"/>
    </row>
  </sheetData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topLeftCell="A4" workbookViewId="0">
      <selection activeCell="T10" sqref="T10"/>
    </sheetView>
  </sheetViews>
  <sheetFormatPr defaultRowHeight="15" x14ac:dyDescent="0.25"/>
  <cols>
    <col min="1" max="1" width="43.140625" customWidth="1"/>
    <col min="2" max="2" width="10.7109375" customWidth="1"/>
    <col min="3" max="3" width="12.140625" customWidth="1"/>
    <col min="4" max="4" width="13.42578125" customWidth="1"/>
    <col min="5" max="6" width="11.85546875" customWidth="1"/>
    <col min="7" max="7" width="13.140625" customWidth="1"/>
  </cols>
  <sheetData>
    <row r="1" spans="1:7" ht="15.75" thickBot="1" x14ac:dyDescent="0.3"/>
    <row r="2" spans="1:7" ht="18.75" x14ac:dyDescent="0.3">
      <c r="A2" s="42" t="s">
        <v>8</v>
      </c>
      <c r="B2" s="43"/>
      <c r="C2" s="43"/>
      <c r="D2" s="43"/>
      <c r="E2" s="43"/>
      <c r="F2" s="43"/>
      <c r="G2" s="44"/>
    </row>
    <row r="3" spans="1:7" x14ac:dyDescent="0.25">
      <c r="A3" s="2"/>
      <c r="B3" s="1"/>
      <c r="C3" s="1"/>
      <c r="D3" s="1"/>
      <c r="E3" s="1"/>
      <c r="F3" s="1"/>
      <c r="G3" s="3"/>
    </row>
    <row r="4" spans="1:7" ht="94.5" customHeight="1" x14ac:dyDescent="0.25">
      <c r="A4" s="4"/>
      <c r="B4" s="5" t="s">
        <v>9</v>
      </c>
      <c r="C4" s="5" t="s">
        <v>10</v>
      </c>
      <c r="D4" s="5" t="s">
        <v>11</v>
      </c>
      <c r="E4" s="16" t="s">
        <v>12</v>
      </c>
      <c r="F4" s="5" t="s">
        <v>13</v>
      </c>
      <c r="G4" s="18" t="s">
        <v>14</v>
      </c>
    </row>
    <row r="5" spans="1:7" x14ac:dyDescent="0.25">
      <c r="A5" s="2" t="s">
        <v>6</v>
      </c>
      <c r="B5" s="6">
        <v>246826.01693086576</v>
      </c>
      <c r="C5" s="7">
        <v>9270373.1970585175</v>
      </c>
      <c r="D5" s="7">
        <v>8570474.6973348558</v>
      </c>
      <c r="E5" s="17"/>
      <c r="F5" s="19">
        <f>$B5*1000/C5</f>
        <v>26.625251398636625</v>
      </c>
      <c r="G5" s="8">
        <f>$B5*1000/D5</f>
        <v>28.79957361143844</v>
      </c>
    </row>
    <row r="6" spans="1:7" x14ac:dyDescent="0.25">
      <c r="A6" s="2"/>
      <c r="B6" s="9"/>
      <c r="C6" s="1"/>
      <c r="D6" s="1"/>
      <c r="E6" s="1"/>
      <c r="F6" s="1"/>
      <c r="G6" s="3"/>
    </row>
    <row r="7" spans="1:7" x14ac:dyDescent="0.25">
      <c r="A7" s="2" t="s">
        <v>15</v>
      </c>
      <c r="B7" s="9">
        <v>395840.11625387712</v>
      </c>
      <c r="C7" s="1"/>
      <c r="D7" s="1"/>
      <c r="E7" s="1"/>
      <c r="F7" s="1"/>
      <c r="G7" s="3"/>
    </row>
    <row r="8" spans="1:7" x14ac:dyDescent="0.25">
      <c r="A8" s="2" t="s">
        <v>16</v>
      </c>
      <c r="B8" s="9">
        <v>258294.88970470833</v>
      </c>
      <c r="C8" s="1"/>
      <c r="D8" s="1"/>
      <c r="E8" s="1"/>
      <c r="F8" s="1"/>
      <c r="G8" s="3"/>
    </row>
    <row r="9" spans="1:7" x14ac:dyDescent="0.25">
      <c r="A9" s="2" t="s">
        <v>17</v>
      </c>
      <c r="B9" s="10">
        <v>93179.90134935292</v>
      </c>
      <c r="C9" s="11"/>
      <c r="D9" s="1"/>
      <c r="E9" s="1"/>
      <c r="F9" s="1"/>
      <c r="G9" s="12"/>
    </row>
    <row r="10" spans="1:7" x14ac:dyDescent="0.25">
      <c r="A10" s="2" t="s">
        <v>18</v>
      </c>
      <c r="B10" s="13">
        <f>SUM(B7:B9)</f>
        <v>747314.90730793832</v>
      </c>
      <c r="C10" s="14">
        <f>C5</f>
        <v>9270373.1970585175</v>
      </c>
      <c r="D10" s="14">
        <f>D5</f>
        <v>8570474.6973348558</v>
      </c>
      <c r="E10" s="14">
        <v>10388000</v>
      </c>
      <c r="F10" s="19">
        <f>$B10*1000/C10</f>
        <v>80.613249480081421</v>
      </c>
      <c r="G10" s="15">
        <f>$B10*1000/D10</f>
        <v>87.19644286918313</v>
      </c>
    </row>
    <row r="11" spans="1:7" x14ac:dyDescent="0.25">
      <c r="A11" s="2"/>
      <c r="B11" s="1"/>
      <c r="C11" s="1"/>
      <c r="D11" s="1"/>
      <c r="E11" s="1"/>
      <c r="F11" s="1"/>
      <c r="G11" s="3"/>
    </row>
    <row r="12" spans="1:7" x14ac:dyDescent="0.25">
      <c r="A12" s="2" t="s">
        <v>7</v>
      </c>
      <c r="B12" s="6">
        <f>B5+B10</f>
        <v>994140.92423880403</v>
      </c>
      <c r="C12" s="7"/>
      <c r="D12" s="7"/>
      <c r="E12" s="11"/>
      <c r="F12" s="37">
        <f>F5+F10</f>
        <v>107.23850087871804</v>
      </c>
      <c r="G12" s="38">
        <f>G5+G10</f>
        <v>115.99601648062156</v>
      </c>
    </row>
    <row r="13" spans="1:7" x14ac:dyDescent="0.25">
      <c r="A13" s="2"/>
      <c r="B13" s="1"/>
      <c r="C13" s="1"/>
      <c r="D13" s="1"/>
      <c r="E13" s="1"/>
      <c r="F13" s="1"/>
      <c r="G13" s="3"/>
    </row>
    <row r="14" spans="1:7" ht="34.5" customHeight="1" x14ac:dyDescent="0.25">
      <c r="A14" s="45"/>
      <c r="B14" s="45"/>
      <c r="C14" s="45"/>
      <c r="D14" s="45"/>
      <c r="E14" s="45"/>
      <c r="F14" s="45"/>
      <c r="G14" s="45"/>
    </row>
  </sheetData>
  <mergeCells count="2">
    <mergeCell ref="A2:G2"/>
    <mergeCell ref="A14:G14"/>
  </mergeCell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6"/>
  <sheetViews>
    <sheetView tabSelected="1" topLeftCell="F25" workbookViewId="0">
      <selection activeCell="T10" sqref="T10"/>
    </sheetView>
  </sheetViews>
  <sheetFormatPr defaultRowHeight="15" x14ac:dyDescent="0.25"/>
  <cols>
    <col min="2" max="2" width="14.42578125" style="31" bestFit="1" customWidth="1"/>
    <col min="3" max="3" width="28.7109375" customWidth="1"/>
    <col min="4" max="4" width="29.5703125" customWidth="1"/>
    <col min="8" max="8" width="11.5703125" bestFit="1" customWidth="1"/>
    <col min="9" max="9" width="12.5703125" bestFit="1" customWidth="1"/>
    <col min="10" max="10" width="11.140625" customWidth="1"/>
  </cols>
  <sheetData>
    <row r="1" spans="1:10" x14ac:dyDescent="0.25">
      <c r="B1" s="20" t="s">
        <v>19</v>
      </c>
      <c r="C1" s="21" t="s">
        <v>20</v>
      </c>
      <c r="D1" s="21" t="s">
        <v>21</v>
      </c>
    </row>
    <row r="2" spans="1:10" ht="60" x14ac:dyDescent="0.25">
      <c r="C2" s="22" t="s">
        <v>22</v>
      </c>
      <c r="D2" s="22" t="s">
        <v>23</v>
      </c>
    </row>
    <row r="3" spans="1:10" x14ac:dyDescent="0.25">
      <c r="B3" s="25" t="s">
        <v>24</v>
      </c>
      <c r="C3" s="26">
        <v>43068</v>
      </c>
      <c r="D3" s="26">
        <v>43068</v>
      </c>
      <c r="G3" s="23" t="s">
        <v>25</v>
      </c>
      <c r="H3" s="24"/>
      <c r="I3" s="24"/>
      <c r="J3" s="24"/>
    </row>
    <row r="4" spans="1:10" x14ac:dyDescent="0.25">
      <c r="G4" s="30"/>
      <c r="H4" s="24"/>
      <c r="I4" s="24"/>
      <c r="J4" s="24"/>
    </row>
    <row r="5" spans="1:10" x14ac:dyDescent="0.25">
      <c r="A5" s="20" t="s">
        <v>4</v>
      </c>
      <c r="B5" s="20" t="s">
        <v>26</v>
      </c>
      <c r="C5" s="20" t="s">
        <v>5</v>
      </c>
      <c r="D5" s="20" t="s">
        <v>6</v>
      </c>
      <c r="G5" s="27" t="s">
        <v>4</v>
      </c>
      <c r="H5" s="27" t="s">
        <v>5</v>
      </c>
      <c r="I5" s="27" t="s">
        <v>6</v>
      </c>
      <c r="J5" s="28" t="s">
        <v>7</v>
      </c>
    </row>
    <row r="6" spans="1:10" x14ac:dyDescent="0.25">
      <c r="A6" s="20">
        <f t="shared" ref="A6:A69" si="0">VALUE(LEFT(B6,4))</f>
        <v>1970</v>
      </c>
      <c r="B6" s="20" t="s">
        <v>27</v>
      </c>
      <c r="C6" s="21">
        <v>84.182236000000003</v>
      </c>
      <c r="D6" s="21">
        <v>84.128365000000002</v>
      </c>
      <c r="G6" s="29">
        <f>2018</f>
        <v>2018</v>
      </c>
      <c r="H6" s="30">
        <v>721.98532249999994</v>
      </c>
      <c r="I6" s="30">
        <v>730.5225375</v>
      </c>
      <c r="J6" s="30">
        <f t="shared" ref="J6:J32" si="1">AVERAGE(H6:I6)</f>
        <v>726.25392999999997</v>
      </c>
    </row>
    <row r="7" spans="1:10" x14ac:dyDescent="0.25">
      <c r="A7" s="20">
        <f t="shared" si="0"/>
        <v>1970</v>
      </c>
      <c r="B7" s="20" t="s">
        <v>28</v>
      </c>
      <c r="C7" s="21">
        <v>85.698218999999995</v>
      </c>
      <c r="D7" s="21">
        <v>85.974068000000003</v>
      </c>
      <c r="G7" s="29">
        <f t="shared" ref="G7:G32" si="2">G6+1</f>
        <v>2019</v>
      </c>
      <c r="H7" s="30">
        <v>745.19128249999994</v>
      </c>
      <c r="I7" s="30">
        <v>753.09965499999998</v>
      </c>
      <c r="J7" s="30">
        <f t="shared" si="1"/>
        <v>749.14546874999996</v>
      </c>
    </row>
    <row r="8" spans="1:10" x14ac:dyDescent="0.25">
      <c r="A8" s="20">
        <f t="shared" si="0"/>
        <v>1970</v>
      </c>
      <c r="B8" s="20" t="s">
        <v>29</v>
      </c>
      <c r="C8" s="21">
        <v>87.275917000000007</v>
      </c>
      <c r="D8" s="21">
        <v>87.669830000000005</v>
      </c>
      <c r="G8" s="29">
        <f t="shared" si="2"/>
        <v>2020</v>
      </c>
      <c r="H8" s="30">
        <v>767.17796250000004</v>
      </c>
      <c r="I8" s="30">
        <v>773.58526499999994</v>
      </c>
      <c r="J8" s="30">
        <f t="shared" si="1"/>
        <v>770.38161375000004</v>
      </c>
    </row>
    <row r="9" spans="1:10" x14ac:dyDescent="0.25">
      <c r="A9" s="20">
        <f t="shared" si="0"/>
        <v>1971</v>
      </c>
      <c r="B9" s="20" t="s">
        <v>30</v>
      </c>
      <c r="C9" s="21">
        <v>88.837067000000005</v>
      </c>
      <c r="D9" s="21">
        <v>89.179451</v>
      </c>
      <c r="G9" s="29">
        <f t="shared" si="2"/>
        <v>2021</v>
      </c>
      <c r="H9" s="30">
        <v>780.55236999999988</v>
      </c>
      <c r="I9" s="30">
        <v>788.13354750000008</v>
      </c>
      <c r="J9" s="30">
        <f t="shared" si="1"/>
        <v>784.34295874999998</v>
      </c>
    </row>
    <row r="10" spans="1:10" x14ac:dyDescent="0.25">
      <c r="A10" s="20">
        <f t="shared" si="0"/>
        <v>1971</v>
      </c>
      <c r="B10" s="20" t="s">
        <v>31</v>
      </c>
      <c r="C10" s="21">
        <v>90.338607999999994</v>
      </c>
      <c r="D10" s="21">
        <v>90.504715000000004</v>
      </c>
      <c r="G10" s="29">
        <f t="shared" si="2"/>
        <v>2022</v>
      </c>
      <c r="H10" s="30">
        <v>795.01162750000003</v>
      </c>
      <c r="I10" s="30">
        <v>803.87869499999999</v>
      </c>
      <c r="J10" s="30">
        <f t="shared" si="1"/>
        <v>799.44516124999996</v>
      </c>
    </row>
    <row r="11" spans="1:10" x14ac:dyDescent="0.25">
      <c r="A11" s="20">
        <f t="shared" si="0"/>
        <v>1971</v>
      </c>
      <c r="B11" s="20" t="s">
        <v>32</v>
      </c>
      <c r="C11" s="21">
        <v>91.752975000000006</v>
      </c>
      <c r="D11" s="21">
        <v>91.656609000000003</v>
      </c>
      <c r="G11" s="29">
        <f t="shared" si="2"/>
        <v>2023</v>
      </c>
      <c r="H11" s="30">
        <v>812.30706750000002</v>
      </c>
      <c r="I11" s="30">
        <v>821.87170500000002</v>
      </c>
      <c r="J11" s="30">
        <f t="shared" si="1"/>
        <v>817.08938624999996</v>
      </c>
    </row>
    <row r="12" spans="1:10" x14ac:dyDescent="0.25">
      <c r="A12" s="20">
        <f t="shared" si="0"/>
        <v>1971</v>
      </c>
      <c r="B12" s="20" t="s">
        <v>33</v>
      </c>
      <c r="C12" s="21">
        <v>93.017135999999994</v>
      </c>
      <c r="D12" s="21">
        <v>92.614258000000007</v>
      </c>
      <c r="G12" s="29">
        <f t="shared" si="2"/>
        <v>2024</v>
      </c>
      <c r="H12" s="30">
        <v>831.42422499999998</v>
      </c>
      <c r="I12" s="30">
        <v>840.42898500000001</v>
      </c>
      <c r="J12" s="30">
        <f t="shared" si="1"/>
        <v>835.926605</v>
      </c>
    </row>
    <row r="13" spans="1:10" x14ac:dyDescent="0.25">
      <c r="A13" s="20">
        <f t="shared" si="0"/>
        <v>1972</v>
      </c>
      <c r="B13" s="20" t="s">
        <v>34</v>
      </c>
      <c r="C13" s="21">
        <v>94.064612999999994</v>
      </c>
      <c r="D13" s="21">
        <v>93.357140000000001</v>
      </c>
      <c r="G13" s="29">
        <f t="shared" si="2"/>
        <v>2025</v>
      </c>
      <c r="H13" s="30">
        <v>850.18061750000004</v>
      </c>
      <c r="I13" s="30">
        <v>859.17729250000002</v>
      </c>
      <c r="J13" s="30">
        <f t="shared" si="1"/>
        <v>854.67895500000009</v>
      </c>
    </row>
    <row r="14" spans="1:10" x14ac:dyDescent="0.25">
      <c r="A14" s="20">
        <f t="shared" si="0"/>
        <v>1972</v>
      </c>
      <c r="B14" s="20" t="s">
        <v>35</v>
      </c>
      <c r="C14" s="21">
        <v>94.846275000000006</v>
      </c>
      <c r="D14" s="21">
        <v>93.878281000000001</v>
      </c>
      <c r="G14" s="29">
        <f t="shared" si="2"/>
        <v>2026</v>
      </c>
      <c r="H14" s="30">
        <v>869.62443500000006</v>
      </c>
      <c r="I14" s="30">
        <v>879.27747999999997</v>
      </c>
      <c r="J14" s="30">
        <f t="shared" si="1"/>
        <v>874.45095749999996</v>
      </c>
    </row>
    <row r="15" spans="1:10" x14ac:dyDescent="0.25">
      <c r="A15" s="20">
        <f t="shared" si="0"/>
        <v>1972</v>
      </c>
      <c r="B15" s="20" t="s">
        <v>36</v>
      </c>
      <c r="C15" s="21">
        <v>95.338736999999995</v>
      </c>
      <c r="D15" s="21">
        <v>94.195023000000006</v>
      </c>
      <c r="G15" s="29">
        <f t="shared" si="2"/>
        <v>2027</v>
      </c>
      <c r="H15" s="30">
        <v>890.640625</v>
      </c>
      <c r="I15" s="30">
        <v>900.82665999999995</v>
      </c>
      <c r="J15" s="30">
        <f t="shared" si="1"/>
        <v>895.73364249999997</v>
      </c>
    </row>
    <row r="16" spans="1:10" x14ac:dyDescent="0.25">
      <c r="A16" s="20">
        <f t="shared" si="0"/>
        <v>1972</v>
      </c>
      <c r="B16" s="20" t="s">
        <v>37</v>
      </c>
      <c r="C16" s="21">
        <v>95.738524999999996</v>
      </c>
      <c r="D16" s="21">
        <v>94.561256</v>
      </c>
      <c r="G16" s="29">
        <f t="shared" si="2"/>
        <v>2028</v>
      </c>
      <c r="H16" s="30">
        <v>912.23523250000005</v>
      </c>
      <c r="I16" s="30">
        <v>923.3095525</v>
      </c>
      <c r="J16" s="30">
        <f t="shared" si="1"/>
        <v>917.77239250000002</v>
      </c>
    </row>
    <row r="17" spans="1:10" x14ac:dyDescent="0.25">
      <c r="A17" s="20">
        <f t="shared" si="0"/>
        <v>1973</v>
      </c>
      <c r="B17" s="20" t="s">
        <v>38</v>
      </c>
      <c r="C17" s="21">
        <v>96.468650999999994</v>
      </c>
      <c r="D17" s="21">
        <v>95.466530000000006</v>
      </c>
      <c r="G17" s="29">
        <f t="shared" si="2"/>
        <v>2029</v>
      </c>
      <c r="H17" s="30">
        <v>934.23063499999989</v>
      </c>
      <c r="I17" s="30">
        <v>945.92730749999998</v>
      </c>
      <c r="J17" s="30">
        <f t="shared" si="1"/>
        <v>940.07897125</v>
      </c>
    </row>
    <row r="18" spans="1:10" x14ac:dyDescent="0.25">
      <c r="A18" s="20">
        <f t="shared" si="0"/>
        <v>1973</v>
      </c>
      <c r="B18" s="20" t="s">
        <v>39</v>
      </c>
      <c r="C18" s="21">
        <v>97.972435000000004</v>
      </c>
      <c r="D18" s="21">
        <v>97.418755000000004</v>
      </c>
      <c r="G18" s="29">
        <f t="shared" si="2"/>
        <v>2030</v>
      </c>
      <c r="H18" s="30">
        <v>956.36186250000014</v>
      </c>
      <c r="I18" s="30">
        <v>968.40144250000003</v>
      </c>
      <c r="J18" s="30">
        <f t="shared" si="1"/>
        <v>962.38165250000009</v>
      </c>
    </row>
    <row r="19" spans="1:10" x14ac:dyDescent="0.25">
      <c r="A19" s="20">
        <f t="shared" si="0"/>
        <v>1973</v>
      </c>
      <c r="B19" s="20" t="s">
        <v>40</v>
      </c>
      <c r="C19" s="21">
        <v>100.70090999999999</v>
      </c>
      <c r="D19" s="21">
        <v>100.93519000000001</v>
      </c>
      <c r="G19" s="29">
        <f t="shared" si="2"/>
        <v>2031</v>
      </c>
      <c r="H19" s="30">
        <v>978.19984499999998</v>
      </c>
      <c r="I19" s="30">
        <v>990.86723499999994</v>
      </c>
      <c r="J19" s="30">
        <f t="shared" si="1"/>
        <v>984.5335399999999</v>
      </c>
    </row>
    <row r="20" spans="1:10" x14ac:dyDescent="0.25">
      <c r="A20" s="20">
        <f t="shared" si="0"/>
        <v>1973</v>
      </c>
      <c r="B20" s="20" t="s">
        <v>41</v>
      </c>
      <c r="C20" s="21">
        <v>104.75919</v>
      </c>
      <c r="D20" s="21">
        <v>106.05291</v>
      </c>
      <c r="G20" s="29">
        <f t="shared" si="2"/>
        <v>2032</v>
      </c>
      <c r="H20" s="30">
        <v>999.8584075</v>
      </c>
      <c r="I20" s="30">
        <v>1013.4986</v>
      </c>
      <c r="J20" s="30">
        <f t="shared" si="1"/>
        <v>1006.67850375</v>
      </c>
    </row>
    <row r="21" spans="1:10" x14ac:dyDescent="0.25">
      <c r="A21" s="20">
        <f t="shared" si="0"/>
        <v>1974</v>
      </c>
      <c r="B21" s="20" t="s">
        <v>42</v>
      </c>
      <c r="C21" s="21">
        <v>109.82250000000001</v>
      </c>
      <c r="D21" s="21">
        <v>112.22695</v>
      </c>
      <c r="G21" s="29">
        <f t="shared" si="2"/>
        <v>2033</v>
      </c>
      <c r="H21" s="30">
        <v>1021.5836999999999</v>
      </c>
      <c r="I21" s="30">
        <v>1036.41895</v>
      </c>
      <c r="J21" s="30">
        <f t="shared" si="1"/>
        <v>1029.001325</v>
      </c>
    </row>
    <row r="22" spans="1:10" x14ac:dyDescent="0.25">
      <c r="A22" s="20">
        <f t="shared" si="0"/>
        <v>1974</v>
      </c>
      <c r="B22" s="20" t="s">
        <v>43</v>
      </c>
      <c r="C22" s="21">
        <v>115.62153000000001</v>
      </c>
      <c r="D22" s="21">
        <v>118.98183</v>
      </c>
      <c r="G22" s="29">
        <f t="shared" si="2"/>
        <v>2034</v>
      </c>
      <c r="H22" s="30">
        <v>1043.5875000000001</v>
      </c>
      <c r="I22" s="30">
        <v>1059.716275</v>
      </c>
      <c r="J22" s="30">
        <f t="shared" si="1"/>
        <v>1051.6518875000002</v>
      </c>
    </row>
    <row r="23" spans="1:10" x14ac:dyDescent="0.25">
      <c r="A23" s="20">
        <f t="shared" si="0"/>
        <v>1974</v>
      </c>
      <c r="B23" s="20" t="s">
        <v>44</v>
      </c>
      <c r="C23" s="21">
        <v>121.96281</v>
      </c>
      <c r="D23" s="21">
        <v>125.94173000000001</v>
      </c>
      <c r="G23" s="29">
        <f t="shared" si="2"/>
        <v>2035</v>
      </c>
      <c r="H23" s="30">
        <v>1066.292275</v>
      </c>
      <c r="I23" s="30">
        <v>1083.4811749999999</v>
      </c>
      <c r="J23" s="30">
        <f t="shared" si="1"/>
        <v>1074.8867249999998</v>
      </c>
    </row>
    <row r="24" spans="1:10" x14ac:dyDescent="0.25">
      <c r="A24" s="20">
        <f t="shared" si="0"/>
        <v>1974</v>
      </c>
      <c r="B24" s="20" t="s">
        <v>45</v>
      </c>
      <c r="C24" s="21">
        <v>128.35692</v>
      </c>
      <c r="D24" s="21">
        <v>132.58792</v>
      </c>
      <c r="G24" s="29">
        <f t="shared" si="2"/>
        <v>2036</v>
      </c>
      <c r="H24" s="30">
        <v>1089.528325</v>
      </c>
      <c r="I24" s="30">
        <v>1107.665675</v>
      </c>
      <c r="J24" s="30">
        <f t="shared" si="1"/>
        <v>1098.597</v>
      </c>
    </row>
    <row r="25" spans="1:10" x14ac:dyDescent="0.25">
      <c r="A25" s="20">
        <f t="shared" si="0"/>
        <v>1975</v>
      </c>
      <c r="B25" s="20" t="s">
        <v>46</v>
      </c>
      <c r="C25" s="21">
        <v>134.071</v>
      </c>
      <c r="D25" s="21">
        <v>138.35222999999999</v>
      </c>
      <c r="G25" s="29">
        <f t="shared" si="2"/>
        <v>2037</v>
      </c>
      <c r="H25" s="30">
        <v>1113.0446499999998</v>
      </c>
      <c r="I25" s="30">
        <v>1132.2993749999998</v>
      </c>
      <c r="J25" s="30">
        <f t="shared" si="1"/>
        <v>1122.6720124999997</v>
      </c>
    </row>
    <row r="26" spans="1:10" x14ac:dyDescent="0.25">
      <c r="A26" s="20">
        <f t="shared" si="0"/>
        <v>1975</v>
      </c>
      <c r="B26" s="20" t="s">
        <v>47</v>
      </c>
      <c r="C26" s="21">
        <v>138.51015000000001</v>
      </c>
      <c r="D26" s="21">
        <v>142.82509999999999</v>
      </c>
      <c r="G26" s="29">
        <f t="shared" si="2"/>
        <v>2038</v>
      </c>
      <c r="H26" s="30">
        <v>1136.8989000000001</v>
      </c>
      <c r="I26" s="30">
        <v>1157.6672250000001</v>
      </c>
      <c r="J26" s="30">
        <f t="shared" si="1"/>
        <v>1147.2830625000001</v>
      </c>
    </row>
    <row r="27" spans="1:10" x14ac:dyDescent="0.25">
      <c r="A27" s="20">
        <f t="shared" si="0"/>
        <v>1975</v>
      </c>
      <c r="B27" s="20" t="s">
        <v>48</v>
      </c>
      <c r="C27" s="21">
        <v>141.1618</v>
      </c>
      <c r="D27" s="21">
        <v>145.66605000000001</v>
      </c>
      <c r="G27" s="29">
        <f t="shared" si="2"/>
        <v>2039</v>
      </c>
      <c r="H27" s="30">
        <v>1161.1624750000001</v>
      </c>
      <c r="I27" s="30">
        <v>1183.709325</v>
      </c>
      <c r="J27" s="30">
        <f t="shared" si="1"/>
        <v>1172.4358999999999</v>
      </c>
    </row>
    <row r="28" spans="1:10" x14ac:dyDescent="0.25">
      <c r="A28" s="20">
        <f t="shared" si="0"/>
        <v>1975</v>
      </c>
      <c r="B28" s="20" t="s">
        <v>49</v>
      </c>
      <c r="C28" s="21">
        <v>142.14457999999999</v>
      </c>
      <c r="D28" s="21">
        <v>147.03737000000001</v>
      </c>
      <c r="G28" s="29">
        <f t="shared" si="2"/>
        <v>2040</v>
      </c>
      <c r="H28" s="30">
        <v>1186.2439000000002</v>
      </c>
      <c r="I28" s="30">
        <v>1210.6354249999999</v>
      </c>
      <c r="J28" s="30">
        <f t="shared" si="1"/>
        <v>1198.4396624999999</v>
      </c>
    </row>
    <row r="29" spans="1:10" x14ac:dyDescent="0.25">
      <c r="A29" s="20">
        <f t="shared" si="0"/>
        <v>1976</v>
      </c>
      <c r="B29" s="20" t="s">
        <v>50</v>
      </c>
      <c r="C29" s="21">
        <v>142.39859000000001</v>
      </c>
      <c r="D29" s="21">
        <v>147.78142</v>
      </c>
      <c r="G29" s="29">
        <f t="shared" si="2"/>
        <v>2041</v>
      </c>
      <c r="H29" s="30">
        <v>1211.7199249999999</v>
      </c>
      <c r="I29" s="30">
        <v>1238.197525</v>
      </c>
      <c r="J29" s="30">
        <f t="shared" si="1"/>
        <v>1224.958725</v>
      </c>
    </row>
    <row r="30" spans="1:10" x14ac:dyDescent="0.25">
      <c r="A30" s="20">
        <f t="shared" si="0"/>
        <v>1976</v>
      </c>
      <c r="B30" s="20" t="s">
        <v>51</v>
      </c>
      <c r="C30" s="21">
        <v>142.94909999999999</v>
      </c>
      <c r="D30" s="21">
        <v>148.81654</v>
      </c>
      <c r="G30" s="29">
        <f t="shared" si="2"/>
        <v>2042</v>
      </c>
      <c r="H30" s="30">
        <v>1237.7220749999999</v>
      </c>
      <c r="I30" s="30">
        <v>1266.4021000000002</v>
      </c>
      <c r="J30" s="30">
        <f t="shared" si="1"/>
        <v>1252.0620875</v>
      </c>
    </row>
    <row r="31" spans="1:10" x14ac:dyDescent="0.25">
      <c r="A31" s="20">
        <f t="shared" si="0"/>
        <v>1976</v>
      </c>
      <c r="B31" s="20" t="s">
        <v>52</v>
      </c>
      <c r="C31" s="21">
        <v>144.74433999999999</v>
      </c>
      <c r="D31" s="21">
        <v>150.99561</v>
      </c>
      <c r="G31" s="29">
        <f t="shared" si="2"/>
        <v>2043</v>
      </c>
      <c r="H31" s="30">
        <v>1264.1693</v>
      </c>
      <c r="I31" s="30">
        <v>1295.2057749999999</v>
      </c>
      <c r="J31" s="30">
        <f t="shared" si="1"/>
        <v>1279.6875375</v>
      </c>
    </row>
    <row r="32" spans="1:10" x14ac:dyDescent="0.25">
      <c r="A32" s="20">
        <f t="shared" si="0"/>
        <v>1976</v>
      </c>
      <c r="B32" s="20" t="s">
        <v>53</v>
      </c>
      <c r="C32" s="21">
        <v>147.86829</v>
      </c>
      <c r="D32" s="21">
        <v>154.35861</v>
      </c>
      <c r="G32" s="29">
        <f t="shared" si="2"/>
        <v>2044</v>
      </c>
      <c r="H32" s="30">
        <v>1291.4166249999998</v>
      </c>
      <c r="I32" s="30">
        <v>1324.7630250000002</v>
      </c>
      <c r="J32" s="30">
        <f t="shared" si="1"/>
        <v>1308.089825</v>
      </c>
    </row>
    <row r="33" spans="1:10" x14ac:dyDescent="0.25">
      <c r="A33" s="20">
        <f t="shared" si="0"/>
        <v>1977</v>
      </c>
      <c r="B33" s="20" t="s">
        <v>54</v>
      </c>
      <c r="C33" s="21">
        <v>151.44469000000001</v>
      </c>
      <c r="D33" s="21">
        <v>158.04356000000001</v>
      </c>
      <c r="G33" s="39"/>
      <c r="H33" s="41"/>
      <c r="I33" s="41"/>
      <c r="J33" s="41"/>
    </row>
    <row r="34" spans="1:10" x14ac:dyDescent="0.25">
      <c r="A34" s="20">
        <f t="shared" si="0"/>
        <v>1977</v>
      </c>
      <c r="B34" s="20" t="s">
        <v>55</v>
      </c>
      <c r="C34" s="21">
        <v>154.59632999999999</v>
      </c>
      <c r="D34" s="21">
        <v>161.19864999999999</v>
      </c>
      <c r="G34" s="39"/>
      <c r="H34" s="41"/>
      <c r="I34" s="41"/>
      <c r="J34" s="41"/>
    </row>
    <row r="35" spans="1:10" x14ac:dyDescent="0.25">
      <c r="A35" s="20">
        <f t="shared" si="0"/>
        <v>1977</v>
      </c>
      <c r="B35" s="20" t="s">
        <v>56</v>
      </c>
      <c r="C35" s="21">
        <v>156.55295000000001</v>
      </c>
      <c r="D35" s="21">
        <v>163.06934999999999</v>
      </c>
    </row>
    <row r="36" spans="1:10" x14ac:dyDescent="0.25">
      <c r="A36" s="20">
        <f t="shared" si="0"/>
        <v>1977</v>
      </c>
      <c r="B36" s="20" t="s">
        <v>57</v>
      </c>
      <c r="C36" s="21">
        <v>157.32436000000001</v>
      </c>
      <c r="D36" s="21">
        <v>163.61000000000001</v>
      </c>
    </row>
    <row r="37" spans="1:10" x14ac:dyDescent="0.25">
      <c r="A37" s="20">
        <f t="shared" si="0"/>
        <v>1978</v>
      </c>
      <c r="B37" s="20" t="s">
        <v>58</v>
      </c>
      <c r="C37" s="21">
        <v>157.84045</v>
      </c>
      <c r="D37" s="21">
        <v>163.63197</v>
      </c>
    </row>
    <row r="38" spans="1:10" x14ac:dyDescent="0.25">
      <c r="A38" s="20">
        <f t="shared" si="0"/>
        <v>1978</v>
      </c>
      <c r="B38" s="20" t="s">
        <v>59</v>
      </c>
      <c r="C38" s="21">
        <v>159.11510000000001</v>
      </c>
      <c r="D38" s="21">
        <v>164.02270999999999</v>
      </c>
    </row>
    <row r="39" spans="1:10" x14ac:dyDescent="0.25">
      <c r="A39" s="20">
        <f t="shared" si="0"/>
        <v>1978</v>
      </c>
      <c r="B39" s="20" t="s">
        <v>60</v>
      </c>
      <c r="C39" s="21">
        <v>162.10767000000001</v>
      </c>
      <c r="D39" s="21">
        <v>165.62273999999999</v>
      </c>
    </row>
    <row r="40" spans="1:10" x14ac:dyDescent="0.25">
      <c r="A40" s="20">
        <f t="shared" si="0"/>
        <v>1978</v>
      </c>
      <c r="B40" s="20" t="s">
        <v>61</v>
      </c>
      <c r="C40" s="21">
        <v>166.8313</v>
      </c>
      <c r="D40" s="21">
        <v>168.66588999999999</v>
      </c>
    </row>
    <row r="41" spans="1:10" x14ac:dyDescent="0.25">
      <c r="A41" s="20">
        <f t="shared" si="0"/>
        <v>1979</v>
      </c>
      <c r="B41" s="20" t="s">
        <v>62</v>
      </c>
      <c r="C41" s="21">
        <v>172.22348</v>
      </c>
      <c r="D41" s="21">
        <v>172.67015000000001</v>
      </c>
    </row>
    <row r="42" spans="1:10" x14ac:dyDescent="0.25">
      <c r="A42" s="20">
        <f t="shared" si="0"/>
        <v>1979</v>
      </c>
      <c r="B42" s="20" t="s">
        <v>63</v>
      </c>
      <c r="C42" s="21">
        <v>177.24806000000001</v>
      </c>
      <c r="D42" s="21">
        <v>177.16265999999999</v>
      </c>
    </row>
    <row r="43" spans="1:10" x14ac:dyDescent="0.25">
      <c r="A43" s="20">
        <f t="shared" si="0"/>
        <v>1979</v>
      </c>
      <c r="B43" s="20" t="s">
        <v>64</v>
      </c>
      <c r="C43" s="21">
        <v>181.0043</v>
      </c>
      <c r="D43" s="21">
        <v>181.76239000000001</v>
      </c>
    </row>
    <row r="44" spans="1:10" x14ac:dyDescent="0.25">
      <c r="A44" s="20">
        <f t="shared" si="0"/>
        <v>1979</v>
      </c>
      <c r="B44" s="20" t="s">
        <v>65</v>
      </c>
      <c r="C44" s="21">
        <v>183.3741</v>
      </c>
      <c r="D44" s="21">
        <v>186.23090999999999</v>
      </c>
    </row>
    <row r="45" spans="1:10" x14ac:dyDescent="0.25">
      <c r="A45" s="20">
        <f t="shared" si="0"/>
        <v>1980</v>
      </c>
      <c r="B45" s="20" t="s">
        <v>66</v>
      </c>
      <c r="C45" s="21">
        <v>185.20802</v>
      </c>
      <c r="D45" s="21">
        <v>190.55889999999999</v>
      </c>
    </row>
    <row r="46" spans="1:10" x14ac:dyDescent="0.25">
      <c r="A46" s="20">
        <f t="shared" si="0"/>
        <v>1980</v>
      </c>
      <c r="B46" s="20" t="s">
        <v>67</v>
      </c>
      <c r="C46" s="21">
        <v>187.47024999999999</v>
      </c>
      <c r="D46" s="21">
        <v>194.81064000000001</v>
      </c>
    </row>
    <row r="47" spans="1:10" x14ac:dyDescent="0.25">
      <c r="A47" s="20">
        <f t="shared" si="0"/>
        <v>1980</v>
      </c>
      <c r="B47" s="20" t="s">
        <v>68</v>
      </c>
      <c r="C47" s="21">
        <v>191.07796999999999</v>
      </c>
      <c r="D47" s="21">
        <v>199.09353999999999</v>
      </c>
    </row>
    <row r="48" spans="1:10" x14ac:dyDescent="0.25">
      <c r="A48" s="20">
        <f t="shared" si="0"/>
        <v>1980</v>
      </c>
      <c r="B48" s="20" t="s">
        <v>69</v>
      </c>
      <c r="C48" s="21">
        <v>196.16417999999999</v>
      </c>
      <c r="D48" s="21">
        <v>203.44315</v>
      </c>
    </row>
    <row r="49" spans="1:4" x14ac:dyDescent="0.25">
      <c r="A49" s="20">
        <f t="shared" si="0"/>
        <v>1981</v>
      </c>
      <c r="B49" s="20" t="s">
        <v>70</v>
      </c>
      <c r="C49" s="21">
        <v>201.96325999999999</v>
      </c>
      <c r="D49" s="21">
        <v>207.79738</v>
      </c>
    </row>
    <row r="50" spans="1:4" x14ac:dyDescent="0.25">
      <c r="A50" s="20">
        <f t="shared" si="0"/>
        <v>1981</v>
      </c>
      <c r="B50" s="20" t="s">
        <v>71</v>
      </c>
      <c r="C50" s="21">
        <v>207.75614999999999</v>
      </c>
      <c r="D50" s="21">
        <v>212.18600000000001</v>
      </c>
    </row>
    <row r="51" spans="1:4" x14ac:dyDescent="0.25">
      <c r="A51" s="20">
        <f t="shared" si="0"/>
        <v>1981</v>
      </c>
      <c r="B51" s="20" t="s">
        <v>72</v>
      </c>
      <c r="C51" s="21">
        <v>212.93191999999999</v>
      </c>
      <c r="D51" s="21">
        <v>216.68084999999999</v>
      </c>
    </row>
    <row r="52" spans="1:4" x14ac:dyDescent="0.25">
      <c r="A52" s="20">
        <f t="shared" si="0"/>
        <v>1981</v>
      </c>
      <c r="B52" s="20" t="s">
        <v>73</v>
      </c>
      <c r="C52" s="21">
        <v>217.14959999999999</v>
      </c>
      <c r="D52" s="21">
        <v>221.16489000000001</v>
      </c>
    </row>
    <row r="53" spans="1:4" x14ac:dyDescent="0.25">
      <c r="A53" s="20">
        <f t="shared" si="0"/>
        <v>1982</v>
      </c>
      <c r="B53" s="20" t="s">
        <v>74</v>
      </c>
      <c r="C53" s="21">
        <v>220.47767999999999</v>
      </c>
      <c r="D53" s="21">
        <v>225.37982</v>
      </c>
    </row>
    <row r="54" spans="1:4" x14ac:dyDescent="0.25">
      <c r="A54" s="20">
        <f t="shared" si="0"/>
        <v>1982</v>
      </c>
      <c r="B54" s="20" t="s">
        <v>75</v>
      </c>
      <c r="C54" s="21">
        <v>223.11813000000001</v>
      </c>
      <c r="D54" s="21">
        <v>229.16074</v>
      </c>
    </row>
    <row r="55" spans="1:4" x14ac:dyDescent="0.25">
      <c r="A55" s="20">
        <f t="shared" si="0"/>
        <v>1982</v>
      </c>
      <c r="B55" s="20" t="s">
        <v>76</v>
      </c>
      <c r="C55" s="21">
        <v>225.27536000000001</v>
      </c>
      <c r="D55" s="21">
        <v>232.38377</v>
      </c>
    </row>
    <row r="56" spans="1:4" x14ac:dyDescent="0.25">
      <c r="A56" s="20">
        <f t="shared" si="0"/>
        <v>1982</v>
      </c>
      <c r="B56" s="20" t="s">
        <v>77</v>
      </c>
      <c r="C56" s="21">
        <v>227.04266000000001</v>
      </c>
      <c r="D56" s="21">
        <v>234.94980000000001</v>
      </c>
    </row>
    <row r="57" spans="1:4" x14ac:dyDescent="0.25">
      <c r="A57" s="20">
        <f t="shared" si="0"/>
        <v>1983</v>
      </c>
      <c r="B57" s="20" t="s">
        <v>78</v>
      </c>
      <c r="C57" s="21">
        <v>228.46137999999999</v>
      </c>
      <c r="D57" s="21">
        <v>236.87643</v>
      </c>
    </row>
    <row r="58" spans="1:4" x14ac:dyDescent="0.25">
      <c r="A58" s="20">
        <f t="shared" si="0"/>
        <v>1983</v>
      </c>
      <c r="B58" s="20" t="s">
        <v>79</v>
      </c>
      <c r="C58" s="21">
        <v>229.60713000000001</v>
      </c>
      <c r="D58" s="21">
        <v>238.25064</v>
      </c>
    </row>
    <row r="59" spans="1:4" x14ac:dyDescent="0.25">
      <c r="A59" s="20">
        <f t="shared" si="0"/>
        <v>1983</v>
      </c>
      <c r="B59" s="20" t="s">
        <v>80</v>
      </c>
      <c r="C59" s="21">
        <v>230.55717000000001</v>
      </c>
      <c r="D59" s="21">
        <v>239.15903</v>
      </c>
    </row>
    <row r="60" spans="1:4" x14ac:dyDescent="0.25">
      <c r="A60" s="20">
        <f t="shared" si="0"/>
        <v>1983</v>
      </c>
      <c r="B60" s="20" t="s">
        <v>81</v>
      </c>
      <c r="C60" s="21">
        <v>231.33658</v>
      </c>
      <c r="D60" s="21">
        <v>239.67589000000001</v>
      </c>
    </row>
    <row r="61" spans="1:4" x14ac:dyDescent="0.25">
      <c r="A61" s="20">
        <f t="shared" si="0"/>
        <v>1984</v>
      </c>
      <c r="B61" s="20" t="s">
        <v>82</v>
      </c>
      <c r="C61" s="21">
        <v>231.94631999999999</v>
      </c>
      <c r="D61" s="21">
        <v>239.90941000000001</v>
      </c>
    </row>
    <row r="62" spans="1:4" x14ac:dyDescent="0.25">
      <c r="A62" s="20">
        <f t="shared" si="0"/>
        <v>1984</v>
      </c>
      <c r="B62" s="20" t="s">
        <v>83</v>
      </c>
      <c r="C62" s="21">
        <v>232.39580000000001</v>
      </c>
      <c r="D62" s="21">
        <v>239.97862000000001</v>
      </c>
    </row>
    <row r="63" spans="1:4" x14ac:dyDescent="0.25">
      <c r="A63" s="20">
        <f t="shared" si="0"/>
        <v>1984</v>
      </c>
      <c r="B63" s="20" t="s">
        <v>84</v>
      </c>
      <c r="C63" s="21">
        <v>232.70299</v>
      </c>
      <c r="D63" s="21">
        <v>240.00120999999999</v>
      </c>
    </row>
    <row r="64" spans="1:4" x14ac:dyDescent="0.25">
      <c r="A64" s="20">
        <f t="shared" si="0"/>
        <v>1984</v>
      </c>
      <c r="B64" s="20" t="s">
        <v>85</v>
      </c>
      <c r="C64" s="21">
        <v>232.94772</v>
      </c>
      <c r="D64" s="21">
        <v>240.10953000000001</v>
      </c>
    </row>
    <row r="65" spans="1:4" x14ac:dyDescent="0.25">
      <c r="A65" s="20">
        <f t="shared" si="0"/>
        <v>1985</v>
      </c>
      <c r="B65" s="20" t="s">
        <v>86</v>
      </c>
      <c r="C65" s="21">
        <v>233.27533</v>
      </c>
      <c r="D65" s="21">
        <v>240.44675000000001</v>
      </c>
    </row>
    <row r="66" spans="1:4" x14ac:dyDescent="0.25">
      <c r="A66" s="20">
        <f t="shared" si="0"/>
        <v>1985</v>
      </c>
      <c r="B66" s="20" t="s">
        <v>87</v>
      </c>
      <c r="C66" s="21">
        <v>233.83946</v>
      </c>
      <c r="D66" s="21">
        <v>241.15582000000001</v>
      </c>
    </row>
    <row r="67" spans="1:4" x14ac:dyDescent="0.25">
      <c r="A67" s="20">
        <f t="shared" si="0"/>
        <v>1985</v>
      </c>
      <c r="B67" s="20" t="s">
        <v>88</v>
      </c>
      <c r="C67" s="21">
        <v>234.78856999999999</v>
      </c>
      <c r="D67" s="21">
        <v>242.37549000000001</v>
      </c>
    </row>
    <row r="68" spans="1:4" x14ac:dyDescent="0.25">
      <c r="A68" s="20">
        <f t="shared" si="0"/>
        <v>1985</v>
      </c>
      <c r="B68" s="20" t="s">
        <v>89</v>
      </c>
      <c r="C68" s="21">
        <v>236.06283999999999</v>
      </c>
      <c r="D68" s="21">
        <v>243.97900000000001</v>
      </c>
    </row>
    <row r="69" spans="1:4" x14ac:dyDescent="0.25">
      <c r="A69" s="20">
        <f t="shared" si="0"/>
        <v>1986</v>
      </c>
      <c r="B69" s="20" t="s">
        <v>90</v>
      </c>
      <c r="C69" s="21">
        <v>237.37246999999999</v>
      </c>
      <c r="D69" s="21">
        <v>245.54755</v>
      </c>
    </row>
    <row r="70" spans="1:4" x14ac:dyDescent="0.25">
      <c r="A70" s="20">
        <f t="shared" ref="A70:A133" si="3">VALUE(LEFT(B70,4))</f>
        <v>1986</v>
      </c>
      <c r="B70" s="20" t="s">
        <v>91</v>
      </c>
      <c r="C70" s="21">
        <v>238.44084000000001</v>
      </c>
      <c r="D70" s="21">
        <v>246.68002000000001</v>
      </c>
    </row>
    <row r="71" spans="1:4" x14ac:dyDescent="0.25">
      <c r="A71" s="20">
        <f t="shared" si="3"/>
        <v>1986</v>
      </c>
      <c r="B71" s="20" t="s">
        <v>92</v>
      </c>
      <c r="C71" s="21">
        <v>239.02399</v>
      </c>
      <c r="D71" s="21">
        <v>247.02512999999999</v>
      </c>
    </row>
    <row r="72" spans="1:4" x14ac:dyDescent="0.25">
      <c r="A72" s="20">
        <f t="shared" si="3"/>
        <v>1986</v>
      </c>
      <c r="B72" s="20" t="s">
        <v>93</v>
      </c>
      <c r="C72" s="21">
        <v>239.13756000000001</v>
      </c>
      <c r="D72" s="21">
        <v>246.72855000000001</v>
      </c>
    </row>
    <row r="73" spans="1:4" x14ac:dyDescent="0.25">
      <c r="A73" s="20">
        <f t="shared" si="3"/>
        <v>1987</v>
      </c>
      <c r="B73" s="20" t="s">
        <v>94</v>
      </c>
      <c r="C73" s="21">
        <v>239.10925</v>
      </c>
      <c r="D73" s="21">
        <v>246.50524999999999</v>
      </c>
    </row>
    <row r="74" spans="1:4" x14ac:dyDescent="0.25">
      <c r="A74" s="20">
        <f t="shared" si="3"/>
        <v>1987</v>
      </c>
      <c r="B74" s="20" t="s">
        <v>95</v>
      </c>
      <c r="C74" s="21">
        <v>239.29177999999999</v>
      </c>
      <c r="D74" s="21">
        <v>247.10132999999999</v>
      </c>
    </row>
    <row r="75" spans="1:4" x14ac:dyDescent="0.25">
      <c r="A75" s="20">
        <f t="shared" si="3"/>
        <v>1987</v>
      </c>
      <c r="B75" s="20" t="s">
        <v>96</v>
      </c>
      <c r="C75" s="21">
        <v>240.03093999999999</v>
      </c>
      <c r="D75" s="21">
        <v>249.23813000000001</v>
      </c>
    </row>
    <row r="76" spans="1:4" x14ac:dyDescent="0.25">
      <c r="A76" s="20">
        <f t="shared" si="3"/>
        <v>1987</v>
      </c>
      <c r="B76" s="20" t="s">
        <v>97</v>
      </c>
      <c r="C76" s="21">
        <v>241.54095000000001</v>
      </c>
      <c r="D76" s="21">
        <v>253.08043000000001</v>
      </c>
    </row>
    <row r="77" spans="1:4" x14ac:dyDescent="0.25">
      <c r="A77" s="20">
        <f t="shared" si="3"/>
        <v>1988</v>
      </c>
      <c r="B77" s="20" t="s">
        <v>98</v>
      </c>
      <c r="C77" s="21">
        <v>243.86688000000001</v>
      </c>
      <c r="D77" s="21">
        <v>258.14182</v>
      </c>
    </row>
    <row r="78" spans="1:4" x14ac:dyDescent="0.25">
      <c r="A78" s="20">
        <f t="shared" si="3"/>
        <v>1988</v>
      </c>
      <c r="B78" s="20" t="s">
        <v>99</v>
      </c>
      <c r="C78" s="21">
        <v>247.04427999999999</v>
      </c>
      <c r="D78" s="21">
        <v>263.90886999999998</v>
      </c>
    </row>
    <row r="79" spans="1:4" x14ac:dyDescent="0.25">
      <c r="A79" s="20">
        <f t="shared" si="3"/>
        <v>1988</v>
      </c>
      <c r="B79" s="20" t="s">
        <v>100</v>
      </c>
      <c r="C79" s="21">
        <v>251.13025999999999</v>
      </c>
      <c r="D79" s="21">
        <v>269.95398</v>
      </c>
    </row>
    <row r="80" spans="1:4" x14ac:dyDescent="0.25">
      <c r="A80" s="20">
        <f t="shared" si="3"/>
        <v>1988</v>
      </c>
      <c r="B80" s="20" t="s">
        <v>101</v>
      </c>
      <c r="C80" s="21">
        <v>255.87061</v>
      </c>
      <c r="D80" s="21">
        <v>275.86547999999999</v>
      </c>
    </row>
    <row r="81" spans="1:4" x14ac:dyDescent="0.25">
      <c r="A81" s="20">
        <f t="shared" si="3"/>
        <v>1989</v>
      </c>
      <c r="B81" s="20" t="s">
        <v>102</v>
      </c>
      <c r="C81" s="21">
        <v>260.63207999999997</v>
      </c>
      <c r="D81" s="21">
        <v>281.22003000000001</v>
      </c>
    </row>
    <row r="82" spans="1:4" x14ac:dyDescent="0.25">
      <c r="A82" s="20">
        <f t="shared" si="3"/>
        <v>1989</v>
      </c>
      <c r="B82" s="20" t="s">
        <v>103</v>
      </c>
      <c r="C82" s="21">
        <v>264.86777000000001</v>
      </c>
      <c r="D82" s="21">
        <v>285.73880000000003</v>
      </c>
    </row>
    <row r="83" spans="1:4" x14ac:dyDescent="0.25">
      <c r="A83" s="20">
        <f t="shared" si="3"/>
        <v>1989</v>
      </c>
      <c r="B83" s="20" t="s">
        <v>104</v>
      </c>
      <c r="C83" s="21">
        <v>268.10953000000001</v>
      </c>
      <c r="D83" s="21">
        <v>289.20614999999998</v>
      </c>
    </row>
    <row r="84" spans="1:4" x14ac:dyDescent="0.25">
      <c r="A84" s="20">
        <f t="shared" si="3"/>
        <v>1989</v>
      </c>
      <c r="B84" s="20" t="s">
        <v>105</v>
      </c>
      <c r="C84" s="21">
        <v>270.26159999999999</v>
      </c>
      <c r="D84" s="21">
        <v>291.69567999999998</v>
      </c>
    </row>
    <row r="85" spans="1:4" x14ac:dyDescent="0.25">
      <c r="A85" s="20">
        <f t="shared" si="3"/>
        <v>1990</v>
      </c>
      <c r="B85" s="20" t="s">
        <v>106</v>
      </c>
      <c r="C85" s="21">
        <v>271.73642000000001</v>
      </c>
      <c r="D85" s="21">
        <v>293.70251000000002</v>
      </c>
    </row>
    <row r="86" spans="1:4" x14ac:dyDescent="0.25">
      <c r="A86" s="20">
        <f t="shared" si="3"/>
        <v>1990</v>
      </c>
      <c r="B86" s="20" t="s">
        <v>107</v>
      </c>
      <c r="C86" s="21">
        <v>273.03487999999999</v>
      </c>
      <c r="D86" s="21">
        <v>295.80716000000001</v>
      </c>
    </row>
    <row r="87" spans="1:4" x14ac:dyDescent="0.25">
      <c r="A87" s="20">
        <f t="shared" si="3"/>
        <v>1990</v>
      </c>
      <c r="B87" s="20" t="s">
        <v>108</v>
      </c>
      <c r="C87" s="21">
        <v>274.62601000000001</v>
      </c>
      <c r="D87" s="21">
        <v>298.5564</v>
      </c>
    </row>
    <row r="88" spans="1:4" x14ac:dyDescent="0.25">
      <c r="A88" s="20">
        <f t="shared" si="3"/>
        <v>1990</v>
      </c>
      <c r="B88" s="20" t="s">
        <v>109</v>
      </c>
      <c r="C88" s="21">
        <v>276.54293999999999</v>
      </c>
      <c r="D88" s="21">
        <v>301.83298000000002</v>
      </c>
    </row>
    <row r="89" spans="1:4" x14ac:dyDescent="0.25">
      <c r="A89" s="20">
        <f t="shared" si="3"/>
        <v>1991</v>
      </c>
      <c r="B89" s="20" t="s">
        <v>110</v>
      </c>
      <c r="C89" s="21">
        <v>278.36612000000002</v>
      </c>
      <c r="D89" s="21">
        <v>304.82706000000002</v>
      </c>
    </row>
    <row r="90" spans="1:4" x14ac:dyDescent="0.25">
      <c r="A90" s="20">
        <f t="shared" si="3"/>
        <v>1991</v>
      </c>
      <c r="B90" s="20" t="s">
        <v>111</v>
      </c>
      <c r="C90" s="21">
        <v>279.68579</v>
      </c>
      <c r="D90" s="21">
        <v>306.75542999999999</v>
      </c>
    </row>
    <row r="91" spans="1:4" x14ac:dyDescent="0.25">
      <c r="A91" s="20">
        <f t="shared" si="3"/>
        <v>1991</v>
      </c>
      <c r="B91" s="20" t="s">
        <v>112</v>
      </c>
      <c r="C91" s="21">
        <v>280.13693000000001</v>
      </c>
      <c r="D91" s="21">
        <v>306.91446000000002</v>
      </c>
    </row>
    <row r="92" spans="1:4" x14ac:dyDescent="0.25">
      <c r="A92" s="20">
        <f t="shared" si="3"/>
        <v>1991</v>
      </c>
      <c r="B92" s="20" t="s">
        <v>113</v>
      </c>
      <c r="C92" s="21">
        <v>279.78850999999997</v>
      </c>
      <c r="D92" s="21">
        <v>305.48575</v>
      </c>
    </row>
    <row r="93" spans="1:4" x14ac:dyDescent="0.25">
      <c r="A93" s="20">
        <f t="shared" si="3"/>
        <v>1992</v>
      </c>
      <c r="B93" s="20" t="s">
        <v>114</v>
      </c>
      <c r="C93" s="21">
        <v>279.22485</v>
      </c>
      <c r="D93" s="21">
        <v>303.68734999999998</v>
      </c>
    </row>
    <row r="94" spans="1:4" x14ac:dyDescent="0.25">
      <c r="A94" s="20">
        <f t="shared" si="3"/>
        <v>1992</v>
      </c>
      <c r="B94" s="20" t="s">
        <v>115</v>
      </c>
      <c r="C94" s="21">
        <v>279.07019000000003</v>
      </c>
      <c r="D94" s="21">
        <v>302.80788999999999</v>
      </c>
    </row>
    <row r="95" spans="1:4" x14ac:dyDescent="0.25">
      <c r="A95" s="20">
        <f t="shared" si="3"/>
        <v>1992</v>
      </c>
      <c r="B95" s="20" t="s">
        <v>116</v>
      </c>
      <c r="C95" s="21">
        <v>279.90066999999999</v>
      </c>
      <c r="D95" s="21">
        <v>304.02816999999999</v>
      </c>
    </row>
    <row r="96" spans="1:4" x14ac:dyDescent="0.25">
      <c r="A96" s="20">
        <f t="shared" si="3"/>
        <v>1992</v>
      </c>
      <c r="B96" s="20" t="s">
        <v>117</v>
      </c>
      <c r="C96" s="21">
        <v>281.78577000000001</v>
      </c>
      <c r="D96" s="21">
        <v>307.44936999999999</v>
      </c>
    </row>
    <row r="97" spans="1:4" x14ac:dyDescent="0.25">
      <c r="A97" s="20">
        <f t="shared" si="3"/>
        <v>1993</v>
      </c>
      <c r="B97" s="20" t="s">
        <v>118</v>
      </c>
      <c r="C97" s="21">
        <v>284.21539000000001</v>
      </c>
      <c r="D97" s="21">
        <v>311.94281000000001</v>
      </c>
    </row>
    <row r="98" spans="1:4" x14ac:dyDescent="0.25">
      <c r="A98" s="20">
        <f t="shared" si="3"/>
        <v>1993</v>
      </c>
      <c r="B98" s="20" t="s">
        <v>119</v>
      </c>
      <c r="C98" s="21">
        <v>286.67764</v>
      </c>
      <c r="D98" s="21">
        <v>316.36392000000001</v>
      </c>
    </row>
    <row r="99" spans="1:4" x14ac:dyDescent="0.25">
      <c r="A99" s="20">
        <f t="shared" si="3"/>
        <v>1993</v>
      </c>
      <c r="B99" s="20" t="s">
        <v>120</v>
      </c>
      <c r="C99" s="21">
        <v>288.73122999999998</v>
      </c>
      <c r="D99" s="21">
        <v>319.71228000000002</v>
      </c>
    </row>
    <row r="100" spans="1:4" x14ac:dyDescent="0.25">
      <c r="A100" s="20">
        <f t="shared" si="3"/>
        <v>1993</v>
      </c>
      <c r="B100" s="20" t="s">
        <v>121</v>
      </c>
      <c r="C100" s="21">
        <v>290.29538000000002</v>
      </c>
      <c r="D100" s="21">
        <v>321.84780999999998</v>
      </c>
    </row>
    <row r="101" spans="1:4" x14ac:dyDescent="0.25">
      <c r="A101" s="20">
        <f t="shared" si="3"/>
        <v>1994</v>
      </c>
      <c r="B101" s="20" t="s">
        <v>122</v>
      </c>
      <c r="C101" s="21">
        <v>291.72095000000002</v>
      </c>
      <c r="D101" s="21">
        <v>323.64715999999999</v>
      </c>
    </row>
    <row r="102" spans="1:4" x14ac:dyDescent="0.25">
      <c r="A102" s="20">
        <f t="shared" si="3"/>
        <v>1994</v>
      </c>
      <c r="B102" s="20" t="s">
        <v>123</v>
      </c>
      <c r="C102" s="21">
        <v>293.42714999999998</v>
      </c>
      <c r="D102" s="21">
        <v>326.11221</v>
      </c>
    </row>
    <row r="103" spans="1:4" x14ac:dyDescent="0.25">
      <c r="A103" s="20">
        <f t="shared" si="3"/>
        <v>1994</v>
      </c>
      <c r="B103" s="20" t="s">
        <v>124</v>
      </c>
      <c r="C103" s="21">
        <v>295.82538</v>
      </c>
      <c r="D103" s="21">
        <v>330.20056</v>
      </c>
    </row>
    <row r="104" spans="1:4" x14ac:dyDescent="0.25">
      <c r="A104" s="20">
        <f t="shared" si="3"/>
        <v>1994</v>
      </c>
      <c r="B104" s="20" t="s">
        <v>125</v>
      </c>
      <c r="C104" s="21">
        <v>298.93813999999998</v>
      </c>
      <c r="D104" s="21">
        <v>335.89229999999998</v>
      </c>
    </row>
    <row r="105" spans="1:4" x14ac:dyDescent="0.25">
      <c r="A105" s="20">
        <f t="shared" si="3"/>
        <v>1995</v>
      </c>
      <c r="B105" s="20" t="s">
        <v>126</v>
      </c>
      <c r="C105" s="21">
        <v>302.36011000000002</v>
      </c>
      <c r="D105" s="21">
        <v>342.08276000000001</v>
      </c>
    </row>
    <row r="106" spans="1:4" x14ac:dyDescent="0.25">
      <c r="A106" s="20">
        <f t="shared" si="3"/>
        <v>1995</v>
      </c>
      <c r="B106" s="20" t="s">
        <v>127</v>
      </c>
      <c r="C106" s="21">
        <v>305.72357</v>
      </c>
      <c r="D106" s="21">
        <v>347.71570000000003</v>
      </c>
    </row>
    <row r="107" spans="1:4" x14ac:dyDescent="0.25">
      <c r="A107" s="20">
        <f t="shared" si="3"/>
        <v>1995</v>
      </c>
      <c r="B107" s="20" t="s">
        <v>128</v>
      </c>
      <c r="C107" s="21">
        <v>308.71395999999999</v>
      </c>
      <c r="D107" s="21">
        <v>351.85757000000001</v>
      </c>
    </row>
    <row r="108" spans="1:4" x14ac:dyDescent="0.25">
      <c r="A108" s="20">
        <f t="shared" si="3"/>
        <v>1995</v>
      </c>
      <c r="B108" s="20" t="s">
        <v>129</v>
      </c>
      <c r="C108" s="21">
        <v>311.08762000000002</v>
      </c>
      <c r="D108" s="21">
        <v>354.17968999999999</v>
      </c>
    </row>
    <row r="109" spans="1:4" x14ac:dyDescent="0.25">
      <c r="A109" s="20">
        <f t="shared" si="3"/>
        <v>1996</v>
      </c>
      <c r="B109" s="20" t="s">
        <v>130</v>
      </c>
      <c r="C109" s="21">
        <v>312.76159999999999</v>
      </c>
      <c r="D109" s="21">
        <v>355.16757000000001</v>
      </c>
    </row>
    <row r="110" spans="1:4" x14ac:dyDescent="0.25">
      <c r="A110" s="20">
        <f t="shared" si="3"/>
        <v>1996</v>
      </c>
      <c r="B110" s="20" t="s">
        <v>131</v>
      </c>
      <c r="C110" s="21">
        <v>313.70416</v>
      </c>
      <c r="D110" s="21">
        <v>355.41971000000001</v>
      </c>
    </row>
    <row r="111" spans="1:4" x14ac:dyDescent="0.25">
      <c r="A111" s="20">
        <f t="shared" si="3"/>
        <v>1996</v>
      </c>
      <c r="B111" s="20" t="s">
        <v>132</v>
      </c>
      <c r="C111" s="21">
        <v>313.90807999999998</v>
      </c>
      <c r="D111" s="21">
        <v>355.51080000000002</v>
      </c>
    </row>
    <row r="112" spans="1:4" x14ac:dyDescent="0.25">
      <c r="A112" s="20">
        <f t="shared" si="3"/>
        <v>1996</v>
      </c>
      <c r="B112" s="20" t="s">
        <v>133</v>
      </c>
      <c r="C112" s="21">
        <v>313.62036000000001</v>
      </c>
      <c r="D112" s="21">
        <v>355.89737000000002</v>
      </c>
    </row>
    <row r="113" spans="1:4" x14ac:dyDescent="0.25">
      <c r="A113" s="20">
        <f t="shared" si="3"/>
        <v>1997</v>
      </c>
      <c r="B113" s="20" t="s">
        <v>134</v>
      </c>
      <c r="C113" s="21">
        <v>313.37700999999998</v>
      </c>
      <c r="D113" s="21">
        <v>356.90402</v>
      </c>
    </row>
    <row r="114" spans="1:4" x14ac:dyDescent="0.25">
      <c r="A114" s="20">
        <f t="shared" si="3"/>
        <v>1997</v>
      </c>
      <c r="B114" s="20" t="s">
        <v>135</v>
      </c>
      <c r="C114" s="21">
        <v>313.72329999999999</v>
      </c>
      <c r="D114" s="21">
        <v>358.84366</v>
      </c>
    </row>
    <row r="115" spans="1:4" x14ac:dyDescent="0.25">
      <c r="A115" s="20">
        <f t="shared" si="3"/>
        <v>1997</v>
      </c>
      <c r="B115" s="20" t="s">
        <v>136</v>
      </c>
      <c r="C115" s="21">
        <v>315.17183999999997</v>
      </c>
      <c r="D115" s="21">
        <v>362.02355999999997</v>
      </c>
    </row>
    <row r="116" spans="1:4" x14ac:dyDescent="0.25">
      <c r="A116" s="20">
        <f t="shared" si="3"/>
        <v>1997</v>
      </c>
      <c r="B116" s="20" t="s">
        <v>137</v>
      </c>
      <c r="C116" s="21">
        <v>317.67871000000002</v>
      </c>
      <c r="D116" s="21">
        <v>366.11624</v>
      </c>
    </row>
    <row r="117" spans="1:4" x14ac:dyDescent="0.25">
      <c r="A117" s="20">
        <f t="shared" si="3"/>
        <v>1998</v>
      </c>
      <c r="B117" s="20" t="s">
        <v>138</v>
      </c>
      <c r="C117" s="21">
        <v>320.55862000000002</v>
      </c>
      <c r="D117" s="21">
        <v>370.09854000000001</v>
      </c>
    </row>
    <row r="118" spans="1:4" x14ac:dyDescent="0.25">
      <c r="A118" s="20">
        <f t="shared" si="3"/>
        <v>1998</v>
      </c>
      <c r="B118" s="20" t="s">
        <v>139</v>
      </c>
      <c r="C118" s="21">
        <v>323.13646999999997</v>
      </c>
      <c r="D118" s="21">
        <v>372.99619000000001</v>
      </c>
    </row>
    <row r="119" spans="1:4" x14ac:dyDescent="0.25">
      <c r="A119" s="20">
        <f t="shared" si="3"/>
        <v>1998</v>
      </c>
      <c r="B119" s="20" t="s">
        <v>140</v>
      </c>
      <c r="C119" s="21">
        <v>324.80932999999999</v>
      </c>
      <c r="D119" s="21">
        <v>373.93081999999998</v>
      </c>
    </row>
    <row r="120" spans="1:4" x14ac:dyDescent="0.25">
      <c r="A120" s="20">
        <f t="shared" si="3"/>
        <v>1998</v>
      </c>
      <c r="B120" s="20" t="s">
        <v>141</v>
      </c>
      <c r="C120" s="21">
        <v>325.42764</v>
      </c>
      <c r="D120" s="21">
        <v>372.92764</v>
      </c>
    </row>
    <row r="121" spans="1:4" x14ac:dyDescent="0.25">
      <c r="A121" s="20">
        <f t="shared" si="3"/>
        <v>1999</v>
      </c>
      <c r="B121" s="20" t="s">
        <v>142</v>
      </c>
      <c r="C121" s="21">
        <v>325.40978999999999</v>
      </c>
      <c r="D121" s="21">
        <v>371.10962000000001</v>
      </c>
    </row>
    <row r="122" spans="1:4" x14ac:dyDescent="0.25">
      <c r="A122" s="20">
        <f t="shared" si="3"/>
        <v>1999</v>
      </c>
      <c r="B122" s="20" t="s">
        <v>143</v>
      </c>
      <c r="C122" s="21">
        <v>325.23367000000002</v>
      </c>
      <c r="D122" s="21">
        <v>369.65768000000003</v>
      </c>
    </row>
    <row r="123" spans="1:4" x14ac:dyDescent="0.25">
      <c r="A123" s="20">
        <f t="shared" si="3"/>
        <v>1999</v>
      </c>
      <c r="B123" s="20" t="s">
        <v>144</v>
      </c>
      <c r="C123" s="21">
        <v>325.34755999999999</v>
      </c>
      <c r="D123" s="21">
        <v>369.67129999999997</v>
      </c>
    </row>
    <row r="124" spans="1:4" x14ac:dyDescent="0.25">
      <c r="A124" s="20">
        <f t="shared" si="3"/>
        <v>1999</v>
      </c>
      <c r="B124" s="20" t="s">
        <v>145</v>
      </c>
      <c r="C124" s="21">
        <v>326.00412</v>
      </c>
      <c r="D124" s="21">
        <v>371.56549000000001</v>
      </c>
    </row>
    <row r="125" spans="1:4" x14ac:dyDescent="0.25">
      <c r="A125" s="20">
        <f t="shared" si="3"/>
        <v>2000</v>
      </c>
      <c r="B125" s="20" t="s">
        <v>146</v>
      </c>
      <c r="C125" s="21">
        <v>327.22710999999998</v>
      </c>
      <c r="D125" s="21">
        <v>374.93169999999998</v>
      </c>
    </row>
    <row r="126" spans="1:4" x14ac:dyDescent="0.25">
      <c r="A126" s="20">
        <f t="shared" si="3"/>
        <v>2000</v>
      </c>
      <c r="B126" s="20" t="s">
        <v>147</v>
      </c>
      <c r="C126" s="21">
        <v>329.01886000000002</v>
      </c>
      <c r="D126" s="21">
        <v>379.29187000000002</v>
      </c>
    </row>
    <row r="127" spans="1:4" x14ac:dyDescent="0.25">
      <c r="A127" s="20">
        <f t="shared" si="3"/>
        <v>2000</v>
      </c>
      <c r="B127" s="20" t="s">
        <v>148</v>
      </c>
      <c r="C127" s="21">
        <v>331.40195</v>
      </c>
      <c r="D127" s="21">
        <v>384.24301000000003</v>
      </c>
    </row>
    <row r="128" spans="1:4" x14ac:dyDescent="0.25">
      <c r="A128" s="20">
        <f t="shared" si="3"/>
        <v>2000</v>
      </c>
      <c r="B128" s="20" t="s">
        <v>149</v>
      </c>
      <c r="C128" s="21">
        <v>334.30041999999997</v>
      </c>
      <c r="D128" s="21">
        <v>389.42719</v>
      </c>
    </row>
    <row r="129" spans="1:4" x14ac:dyDescent="0.25">
      <c r="A129" s="20">
        <f t="shared" si="3"/>
        <v>2001</v>
      </c>
      <c r="B129" s="20" t="s">
        <v>150</v>
      </c>
      <c r="C129" s="21">
        <v>337.49265000000003</v>
      </c>
      <c r="D129" s="21">
        <v>394.48656999999997</v>
      </c>
    </row>
    <row r="130" spans="1:4" x14ac:dyDescent="0.25">
      <c r="A130" s="20">
        <f t="shared" si="3"/>
        <v>2001</v>
      </c>
      <c r="B130" s="20" t="s">
        <v>151</v>
      </c>
      <c r="C130" s="21">
        <v>340.81331999999998</v>
      </c>
      <c r="D130" s="21">
        <v>399.18941999999998</v>
      </c>
    </row>
    <row r="131" spans="1:4" x14ac:dyDescent="0.25">
      <c r="A131" s="20">
        <f t="shared" si="3"/>
        <v>2001</v>
      </c>
      <c r="B131" s="20" t="s">
        <v>152</v>
      </c>
      <c r="C131" s="21">
        <v>344.14935000000003</v>
      </c>
      <c r="D131" s="21">
        <v>403.35757000000001</v>
      </c>
    </row>
    <row r="132" spans="1:4" x14ac:dyDescent="0.25">
      <c r="A132" s="20">
        <f t="shared" si="3"/>
        <v>2001</v>
      </c>
      <c r="B132" s="20" t="s">
        <v>153</v>
      </c>
      <c r="C132" s="21">
        <v>347.41750999999999</v>
      </c>
      <c r="D132" s="21">
        <v>406.80520999999999</v>
      </c>
    </row>
    <row r="133" spans="1:4" x14ac:dyDescent="0.25">
      <c r="A133" s="20">
        <f t="shared" si="3"/>
        <v>2002</v>
      </c>
      <c r="B133" s="20" t="s">
        <v>154</v>
      </c>
      <c r="C133" s="21">
        <v>350.60843</v>
      </c>
      <c r="D133" s="21">
        <v>409.44439999999997</v>
      </c>
    </row>
    <row r="134" spans="1:4" x14ac:dyDescent="0.25">
      <c r="A134" s="20">
        <f t="shared" ref="A134:A197" si="4">VALUE(LEFT(B134,4))</f>
        <v>2002</v>
      </c>
      <c r="B134" s="20" t="s">
        <v>155</v>
      </c>
      <c r="C134" s="21">
        <v>353.79336999999998</v>
      </c>
      <c r="D134" s="21">
        <v>411.27749999999997</v>
      </c>
    </row>
    <row r="135" spans="1:4" x14ac:dyDescent="0.25">
      <c r="A135" s="20">
        <f t="shared" si="4"/>
        <v>2002</v>
      </c>
      <c r="B135" s="20" t="s">
        <v>156</v>
      </c>
      <c r="C135" s="21">
        <v>357.07211000000001</v>
      </c>
      <c r="D135" s="21">
        <v>412.33037999999999</v>
      </c>
    </row>
    <row r="136" spans="1:4" x14ac:dyDescent="0.25">
      <c r="A136" s="20">
        <f t="shared" si="4"/>
        <v>2002</v>
      </c>
      <c r="B136" s="20" t="s">
        <v>157</v>
      </c>
      <c r="C136" s="21">
        <v>360.40120999999999</v>
      </c>
      <c r="D136" s="21">
        <v>412.9006</v>
      </c>
    </row>
    <row r="137" spans="1:4" x14ac:dyDescent="0.25">
      <c r="A137" s="20">
        <f t="shared" si="4"/>
        <v>2003</v>
      </c>
      <c r="B137" s="20" t="s">
        <v>158</v>
      </c>
      <c r="C137" s="21">
        <v>363.62473</v>
      </c>
      <c r="D137" s="21">
        <v>413.62407999999999</v>
      </c>
    </row>
    <row r="138" spans="1:4" x14ac:dyDescent="0.25">
      <c r="A138" s="20">
        <f t="shared" si="4"/>
        <v>2003</v>
      </c>
      <c r="B138" s="20" t="s">
        <v>159</v>
      </c>
      <c r="C138" s="21">
        <v>366.65438999999998</v>
      </c>
      <c r="D138" s="21">
        <v>415.16681</v>
      </c>
    </row>
    <row r="139" spans="1:4" x14ac:dyDescent="0.25">
      <c r="A139" s="20">
        <f t="shared" si="4"/>
        <v>2003</v>
      </c>
      <c r="B139" s="20" t="s">
        <v>160</v>
      </c>
      <c r="C139" s="21">
        <v>369.45247999999998</v>
      </c>
      <c r="D139" s="21">
        <v>418.19220000000001</v>
      </c>
    </row>
    <row r="140" spans="1:4" x14ac:dyDescent="0.25">
      <c r="A140" s="20">
        <f t="shared" si="4"/>
        <v>2003</v>
      </c>
      <c r="B140" s="20" t="s">
        <v>161</v>
      </c>
      <c r="C140" s="21">
        <v>372.15866</v>
      </c>
      <c r="D140" s="21">
        <v>422.90726000000001</v>
      </c>
    </row>
    <row r="141" spans="1:4" x14ac:dyDescent="0.25">
      <c r="A141" s="20">
        <f t="shared" si="4"/>
        <v>2004</v>
      </c>
      <c r="B141" s="20" t="s">
        <v>162</v>
      </c>
      <c r="C141" s="21">
        <v>375.15679999999998</v>
      </c>
      <c r="D141" s="21">
        <v>428.98969</v>
      </c>
    </row>
    <row r="142" spans="1:4" x14ac:dyDescent="0.25">
      <c r="A142" s="20">
        <f t="shared" si="4"/>
        <v>2004</v>
      </c>
      <c r="B142" s="20" t="s">
        <v>163</v>
      </c>
      <c r="C142" s="21">
        <v>378.87592000000001</v>
      </c>
      <c r="D142" s="21">
        <v>436.10753999999997</v>
      </c>
    </row>
    <row r="143" spans="1:4" x14ac:dyDescent="0.25">
      <c r="A143" s="20">
        <f t="shared" si="4"/>
        <v>2004</v>
      </c>
      <c r="B143" s="20" t="s">
        <v>164</v>
      </c>
      <c r="C143" s="21">
        <v>383.77444000000003</v>
      </c>
      <c r="D143" s="21">
        <v>444.04196000000002</v>
      </c>
    </row>
    <row r="144" spans="1:4" x14ac:dyDescent="0.25">
      <c r="A144" s="20">
        <f t="shared" si="4"/>
        <v>2004</v>
      </c>
      <c r="B144" s="20" t="s">
        <v>165</v>
      </c>
      <c r="C144" s="21">
        <v>390.08456000000001</v>
      </c>
      <c r="D144" s="21">
        <v>452.68808000000001</v>
      </c>
    </row>
    <row r="145" spans="1:4" x14ac:dyDescent="0.25">
      <c r="A145" s="20">
        <f t="shared" si="4"/>
        <v>2005</v>
      </c>
      <c r="B145" s="20" t="s">
        <v>166</v>
      </c>
      <c r="C145" s="21">
        <v>397.69772</v>
      </c>
      <c r="D145" s="21">
        <v>461.96697999999998</v>
      </c>
    </row>
    <row r="146" spans="1:4" x14ac:dyDescent="0.25">
      <c r="A146" s="20">
        <f t="shared" si="4"/>
        <v>2005</v>
      </c>
      <c r="B146" s="20" t="s">
        <v>167</v>
      </c>
      <c r="C146" s="21">
        <v>406.61624</v>
      </c>
      <c r="D146" s="21">
        <v>471.99936000000002</v>
      </c>
    </row>
    <row r="147" spans="1:4" x14ac:dyDescent="0.25">
      <c r="A147" s="20">
        <f t="shared" si="4"/>
        <v>2005</v>
      </c>
      <c r="B147" s="20" t="s">
        <v>168</v>
      </c>
      <c r="C147" s="21">
        <v>416.95632999999998</v>
      </c>
      <c r="D147" s="21">
        <v>483.00720000000001</v>
      </c>
    </row>
    <row r="148" spans="1:4" x14ac:dyDescent="0.25">
      <c r="A148" s="20">
        <f t="shared" si="4"/>
        <v>2005</v>
      </c>
      <c r="B148" s="20" t="s">
        <v>169</v>
      </c>
      <c r="C148" s="21">
        <v>428.34393</v>
      </c>
      <c r="D148" s="21">
        <v>494.61266999999998</v>
      </c>
    </row>
    <row r="149" spans="1:4" x14ac:dyDescent="0.25">
      <c r="A149" s="20">
        <f t="shared" si="4"/>
        <v>2006</v>
      </c>
      <c r="B149" s="20" t="s">
        <v>170</v>
      </c>
      <c r="C149" s="21">
        <v>439.93029999999999</v>
      </c>
      <c r="D149" s="21">
        <v>505.89731</v>
      </c>
    </row>
    <row r="150" spans="1:4" x14ac:dyDescent="0.25">
      <c r="A150" s="20">
        <f t="shared" si="4"/>
        <v>2006</v>
      </c>
      <c r="B150" s="20" t="s">
        <v>171</v>
      </c>
      <c r="C150" s="21">
        <v>451.09512000000001</v>
      </c>
      <c r="D150" s="21">
        <v>516.17255</v>
      </c>
    </row>
    <row r="151" spans="1:4" x14ac:dyDescent="0.25">
      <c r="A151" s="20">
        <f t="shared" si="4"/>
        <v>2006</v>
      </c>
      <c r="B151" s="20" t="s">
        <v>172</v>
      </c>
      <c r="C151" s="21">
        <v>461.41867000000002</v>
      </c>
      <c r="D151" s="21">
        <v>524.94348000000002</v>
      </c>
    </row>
    <row r="152" spans="1:4" x14ac:dyDescent="0.25">
      <c r="A152" s="20">
        <f t="shared" si="4"/>
        <v>2006</v>
      </c>
      <c r="B152" s="20" t="s">
        <v>173</v>
      </c>
      <c r="C152" s="21">
        <v>471.15325999999999</v>
      </c>
      <c r="D152" s="21">
        <v>532.63849000000005</v>
      </c>
    </row>
    <row r="153" spans="1:4" x14ac:dyDescent="0.25">
      <c r="A153" s="20">
        <f t="shared" si="4"/>
        <v>2007</v>
      </c>
      <c r="B153" s="20" t="s">
        <v>174</v>
      </c>
      <c r="C153" s="21">
        <v>481.41759999999999</v>
      </c>
      <c r="D153" s="21">
        <v>540.83594000000005</v>
      </c>
    </row>
    <row r="154" spans="1:4" x14ac:dyDescent="0.25">
      <c r="A154" s="20">
        <f t="shared" si="4"/>
        <v>2007</v>
      </c>
      <c r="B154" s="20" t="s">
        <v>175</v>
      </c>
      <c r="C154" s="21">
        <v>493.60388</v>
      </c>
      <c r="D154" s="21">
        <v>551.35846000000004</v>
      </c>
    </row>
    <row r="155" spans="1:4" x14ac:dyDescent="0.25">
      <c r="A155" s="20">
        <f t="shared" si="4"/>
        <v>2007</v>
      </c>
      <c r="B155" s="20" t="s">
        <v>176</v>
      </c>
      <c r="C155" s="21">
        <v>509.12360000000001</v>
      </c>
      <c r="D155" s="21">
        <v>565.99414000000002</v>
      </c>
    </row>
    <row r="156" spans="1:4" x14ac:dyDescent="0.25">
      <c r="A156" s="20">
        <f t="shared" si="4"/>
        <v>2007</v>
      </c>
      <c r="B156" s="20" t="s">
        <v>177</v>
      </c>
      <c r="C156" s="21">
        <v>527.28357000000005</v>
      </c>
      <c r="D156" s="21">
        <v>583.97771999999998</v>
      </c>
    </row>
    <row r="157" spans="1:4" x14ac:dyDescent="0.25">
      <c r="A157" s="20">
        <f t="shared" si="4"/>
        <v>2008</v>
      </c>
      <c r="B157" s="20" t="s">
        <v>178</v>
      </c>
      <c r="C157" s="21">
        <v>545.27808000000005</v>
      </c>
      <c r="D157" s="21">
        <v>601.89940999999999</v>
      </c>
    </row>
    <row r="158" spans="1:4" x14ac:dyDescent="0.25">
      <c r="A158" s="20">
        <f t="shared" si="4"/>
        <v>2008</v>
      </c>
      <c r="B158" s="20" t="s">
        <v>179</v>
      </c>
      <c r="C158" s="21">
        <v>560.34276999999997</v>
      </c>
      <c r="D158" s="21">
        <v>616.34514999999999</v>
      </c>
    </row>
    <row r="159" spans="1:4" x14ac:dyDescent="0.25">
      <c r="A159" s="20">
        <f t="shared" si="4"/>
        <v>2008</v>
      </c>
      <c r="B159" s="20" t="s">
        <v>180</v>
      </c>
      <c r="C159" s="21">
        <v>570.06812000000002</v>
      </c>
      <c r="D159" s="21">
        <v>624.29332999999997</v>
      </c>
    </row>
    <row r="160" spans="1:4" x14ac:dyDescent="0.25">
      <c r="A160" s="20">
        <f t="shared" si="4"/>
        <v>2008</v>
      </c>
      <c r="B160" s="20" t="s">
        <v>181</v>
      </c>
      <c r="C160" s="21">
        <v>574.10046</v>
      </c>
      <c r="D160" s="21">
        <v>625.29094999999995</v>
      </c>
    </row>
    <row r="161" spans="1:4" x14ac:dyDescent="0.25">
      <c r="A161" s="20">
        <f t="shared" si="4"/>
        <v>2009</v>
      </c>
      <c r="B161" s="20" t="s">
        <v>182</v>
      </c>
      <c r="C161" s="21">
        <v>574.46258999999998</v>
      </c>
      <c r="D161" s="21">
        <v>621.86487</v>
      </c>
    </row>
    <row r="162" spans="1:4" x14ac:dyDescent="0.25">
      <c r="A162" s="20">
        <f t="shared" si="4"/>
        <v>2009</v>
      </c>
      <c r="B162" s="20" t="s">
        <v>183</v>
      </c>
      <c r="C162" s="21">
        <v>573.46038999999996</v>
      </c>
      <c r="D162" s="21">
        <v>616.80340999999999</v>
      </c>
    </row>
    <row r="163" spans="1:4" x14ac:dyDescent="0.25">
      <c r="A163" s="20">
        <f t="shared" si="4"/>
        <v>2009</v>
      </c>
      <c r="B163" s="20" t="s">
        <v>184</v>
      </c>
      <c r="C163" s="21">
        <v>573.22808999999995</v>
      </c>
      <c r="D163" s="21">
        <v>612.65008999999998</v>
      </c>
    </row>
    <row r="164" spans="1:4" x14ac:dyDescent="0.25">
      <c r="A164" s="20">
        <f t="shared" si="4"/>
        <v>2009</v>
      </c>
      <c r="B164" s="20" t="s">
        <v>185</v>
      </c>
      <c r="C164" s="21">
        <v>574.85308999999995</v>
      </c>
      <c r="D164" s="21">
        <v>610.83416999999997</v>
      </c>
    </row>
    <row r="165" spans="1:4" x14ac:dyDescent="0.25">
      <c r="A165" s="20">
        <f t="shared" si="4"/>
        <v>2010</v>
      </c>
      <c r="B165" s="20" t="s">
        <v>186</v>
      </c>
      <c r="C165" s="21">
        <v>578.22362999999996</v>
      </c>
      <c r="D165" s="21">
        <v>611.43737999999996</v>
      </c>
    </row>
    <row r="166" spans="1:4" x14ac:dyDescent="0.25">
      <c r="A166" s="20">
        <f t="shared" si="4"/>
        <v>2010</v>
      </c>
      <c r="B166" s="20" t="s">
        <v>187</v>
      </c>
      <c r="C166" s="21">
        <v>583.14948000000004</v>
      </c>
      <c r="D166" s="21">
        <v>614.36663999999996</v>
      </c>
    </row>
    <row r="167" spans="1:4" x14ac:dyDescent="0.25">
      <c r="A167" s="20">
        <f t="shared" si="4"/>
        <v>2010</v>
      </c>
      <c r="B167" s="20" t="s">
        <v>188</v>
      </c>
      <c r="C167" s="21">
        <v>589.52246000000002</v>
      </c>
      <c r="D167" s="21">
        <v>619.58385999999996</v>
      </c>
    </row>
    <row r="168" spans="1:4" x14ac:dyDescent="0.25">
      <c r="A168" s="20">
        <f t="shared" si="4"/>
        <v>2010</v>
      </c>
      <c r="B168" s="20" t="s">
        <v>189</v>
      </c>
      <c r="C168" s="21">
        <v>596.87183000000005</v>
      </c>
      <c r="D168" s="21">
        <v>626.42998999999998</v>
      </c>
    </row>
    <row r="169" spans="1:4" x14ac:dyDescent="0.25">
      <c r="A169" s="20">
        <f t="shared" si="4"/>
        <v>2011</v>
      </c>
      <c r="B169" s="20" t="s">
        <v>190</v>
      </c>
      <c r="C169" s="21">
        <v>604.33831999999995</v>
      </c>
      <c r="D169" s="21">
        <v>633.52002000000005</v>
      </c>
    </row>
    <row r="170" spans="1:4" x14ac:dyDescent="0.25">
      <c r="A170" s="20">
        <f t="shared" si="4"/>
        <v>2011</v>
      </c>
      <c r="B170" s="20" t="s">
        <v>191</v>
      </c>
      <c r="C170" s="21">
        <v>611.20941000000005</v>
      </c>
      <c r="D170" s="21">
        <v>639.58416999999997</v>
      </c>
    </row>
    <row r="171" spans="1:4" x14ac:dyDescent="0.25">
      <c r="A171" s="20">
        <f t="shared" si="4"/>
        <v>2011</v>
      </c>
      <c r="B171" s="20" t="s">
        <v>192</v>
      </c>
      <c r="C171" s="21">
        <v>616.89837999999997</v>
      </c>
      <c r="D171" s="21">
        <v>643.50780999999995</v>
      </c>
    </row>
    <row r="172" spans="1:4" x14ac:dyDescent="0.25">
      <c r="A172" s="20">
        <f t="shared" si="4"/>
        <v>2011</v>
      </c>
      <c r="B172" s="20" t="s">
        <v>193</v>
      </c>
      <c r="C172" s="21">
        <v>621.32989999999995</v>
      </c>
      <c r="D172" s="21">
        <v>645.22631999999999</v>
      </c>
    </row>
    <row r="173" spans="1:4" x14ac:dyDescent="0.25">
      <c r="A173" s="20">
        <f t="shared" si="4"/>
        <v>2012</v>
      </c>
      <c r="B173" s="20" t="s">
        <v>194</v>
      </c>
      <c r="C173" s="21">
        <v>625.14373999999998</v>
      </c>
      <c r="D173" s="21">
        <v>645.98212000000001</v>
      </c>
    </row>
    <row r="174" spans="1:4" x14ac:dyDescent="0.25">
      <c r="A174" s="20">
        <f t="shared" si="4"/>
        <v>2012</v>
      </c>
      <c r="B174" s="20" t="s">
        <v>195</v>
      </c>
      <c r="C174" s="21">
        <v>629.09613000000002</v>
      </c>
      <c r="D174" s="21">
        <v>647.15619000000004</v>
      </c>
    </row>
    <row r="175" spans="1:4" x14ac:dyDescent="0.25">
      <c r="A175" s="20">
        <f t="shared" si="4"/>
        <v>2012</v>
      </c>
      <c r="B175" s="20" t="s">
        <v>196</v>
      </c>
      <c r="C175" s="21">
        <v>633.92693999999995</v>
      </c>
      <c r="D175" s="21">
        <v>650.03368999999998</v>
      </c>
    </row>
    <row r="176" spans="1:4" x14ac:dyDescent="0.25">
      <c r="A176" s="20">
        <f t="shared" si="4"/>
        <v>2012</v>
      </c>
      <c r="B176" s="20" t="s">
        <v>197</v>
      </c>
      <c r="C176" s="21">
        <v>639.72717</v>
      </c>
      <c r="D176" s="21">
        <v>654.76433999999995</v>
      </c>
    </row>
    <row r="177" spans="1:4" x14ac:dyDescent="0.25">
      <c r="A177" s="20">
        <f t="shared" si="4"/>
        <v>2013</v>
      </c>
      <c r="B177" s="20" t="s">
        <v>198</v>
      </c>
      <c r="C177" s="21">
        <v>645.85082999999997</v>
      </c>
      <c r="D177" s="21">
        <v>660.22717</v>
      </c>
    </row>
    <row r="178" spans="1:4" x14ac:dyDescent="0.25">
      <c r="A178" s="20">
        <f t="shared" si="4"/>
        <v>2013</v>
      </c>
      <c r="B178" s="20" t="s">
        <v>199</v>
      </c>
      <c r="C178" s="21">
        <v>651.72882000000004</v>
      </c>
      <c r="D178" s="21">
        <v>665.31262000000004</v>
      </c>
    </row>
    <row r="179" spans="1:4" x14ac:dyDescent="0.25">
      <c r="A179" s="20">
        <f t="shared" si="4"/>
        <v>2013</v>
      </c>
      <c r="B179" s="20" t="s">
        <v>200</v>
      </c>
      <c r="C179" s="21">
        <v>656.90337999999997</v>
      </c>
      <c r="D179" s="21">
        <v>669.04882999999995</v>
      </c>
    </row>
    <row r="180" spans="1:4" x14ac:dyDescent="0.25">
      <c r="A180" s="20">
        <f t="shared" si="4"/>
        <v>2013</v>
      </c>
      <c r="B180" s="20" t="s">
        <v>201</v>
      </c>
      <c r="C180" s="21">
        <v>661.31506000000002</v>
      </c>
      <c r="D180" s="21">
        <v>671.26207999999997</v>
      </c>
    </row>
    <row r="181" spans="1:4" x14ac:dyDescent="0.25">
      <c r="A181" s="20">
        <f t="shared" si="4"/>
        <v>2014</v>
      </c>
      <c r="B181" s="20" t="s">
        <v>202</v>
      </c>
      <c r="C181" s="21">
        <v>665.43566999999996</v>
      </c>
      <c r="D181" s="21">
        <v>672.76178000000004</v>
      </c>
    </row>
    <row r="182" spans="1:4" x14ac:dyDescent="0.25">
      <c r="A182" s="20">
        <f t="shared" si="4"/>
        <v>2014</v>
      </c>
      <c r="B182" s="20" t="s">
        <v>203</v>
      </c>
      <c r="C182" s="21">
        <v>669.87603999999999</v>
      </c>
      <c r="D182" s="21">
        <v>674.48297000000002</v>
      </c>
    </row>
    <row r="183" spans="1:4" x14ac:dyDescent="0.25">
      <c r="A183" s="20">
        <f t="shared" si="4"/>
        <v>2014</v>
      </c>
      <c r="B183" s="20" t="s">
        <v>204</v>
      </c>
      <c r="C183" s="21">
        <v>675.23413000000005</v>
      </c>
      <c r="D183" s="21">
        <v>677.31084999999996</v>
      </c>
    </row>
    <row r="184" spans="1:4" x14ac:dyDescent="0.25">
      <c r="A184" s="20">
        <f t="shared" si="4"/>
        <v>2014</v>
      </c>
      <c r="B184" s="20" t="s">
        <v>205</v>
      </c>
      <c r="C184" s="21">
        <v>681.25580000000002</v>
      </c>
      <c r="D184" s="21">
        <v>681.34124999999995</v>
      </c>
    </row>
    <row r="185" spans="1:4" x14ac:dyDescent="0.25">
      <c r="A185" s="20">
        <f t="shared" si="4"/>
        <v>2015</v>
      </c>
      <c r="B185" s="20" t="s">
        <v>206</v>
      </c>
      <c r="C185" s="21">
        <v>686.81841999999995</v>
      </c>
      <c r="D185" s="21">
        <v>685.79967999999997</v>
      </c>
    </row>
    <row r="186" spans="1:4" x14ac:dyDescent="0.25">
      <c r="A186" s="20">
        <f t="shared" si="4"/>
        <v>2015</v>
      </c>
      <c r="B186" s="20" t="s">
        <v>207</v>
      </c>
      <c r="C186" s="21">
        <v>690.87847999999997</v>
      </c>
      <c r="D186" s="21">
        <v>689.93573000000004</v>
      </c>
    </row>
    <row r="187" spans="1:4" x14ac:dyDescent="0.25">
      <c r="A187" s="20">
        <f t="shared" si="4"/>
        <v>2015</v>
      </c>
      <c r="B187" s="20" t="s">
        <v>208</v>
      </c>
      <c r="C187" s="21">
        <v>692.49872000000005</v>
      </c>
      <c r="D187" s="21">
        <v>693.09105999999997</v>
      </c>
    </row>
    <row r="188" spans="1:4" x14ac:dyDescent="0.25">
      <c r="A188" s="20">
        <f t="shared" si="4"/>
        <v>2015</v>
      </c>
      <c r="B188" s="20" t="s">
        <v>209</v>
      </c>
      <c r="C188" s="21">
        <v>691.72844999999995</v>
      </c>
      <c r="D188" s="21">
        <v>695.04889000000003</v>
      </c>
    </row>
    <row r="189" spans="1:4" x14ac:dyDescent="0.25">
      <c r="A189" s="20">
        <f t="shared" si="4"/>
        <v>2016</v>
      </c>
      <c r="B189" s="20" t="s">
        <v>210</v>
      </c>
      <c r="C189" s="21">
        <v>689.83496000000002</v>
      </c>
      <c r="D189" s="21">
        <v>696.18097</v>
      </c>
    </row>
    <row r="190" spans="1:4" x14ac:dyDescent="0.25">
      <c r="A190" s="20">
        <f t="shared" si="4"/>
        <v>2016</v>
      </c>
      <c r="B190" s="20" t="s">
        <v>211</v>
      </c>
      <c r="C190" s="21">
        <v>688.18957999999998</v>
      </c>
      <c r="D190" s="21">
        <v>696.94164999999998</v>
      </c>
    </row>
    <row r="191" spans="1:4" x14ac:dyDescent="0.25">
      <c r="A191" s="20">
        <f t="shared" si="4"/>
        <v>2016</v>
      </c>
      <c r="B191" s="20" t="s">
        <v>212</v>
      </c>
      <c r="C191" s="21">
        <v>688.06084999999996</v>
      </c>
      <c r="D191" s="21">
        <v>697.77899000000002</v>
      </c>
    </row>
    <row r="192" spans="1:4" x14ac:dyDescent="0.25">
      <c r="A192" s="20">
        <f t="shared" si="4"/>
        <v>2016</v>
      </c>
      <c r="B192" s="20" t="s">
        <v>213</v>
      </c>
      <c r="C192" s="21">
        <v>689.91498000000001</v>
      </c>
      <c r="D192" s="21">
        <v>699.07806000000005</v>
      </c>
    </row>
    <row r="193" spans="1:4" x14ac:dyDescent="0.25">
      <c r="A193" s="20">
        <f t="shared" si="4"/>
        <v>2017</v>
      </c>
      <c r="B193" s="20" t="s">
        <v>214</v>
      </c>
      <c r="C193" s="21">
        <v>693.29218000000003</v>
      </c>
      <c r="D193" s="21">
        <v>701.13189999999997</v>
      </c>
    </row>
    <row r="194" spans="1:4" x14ac:dyDescent="0.25">
      <c r="A194" s="20">
        <f t="shared" si="4"/>
        <v>2017</v>
      </c>
      <c r="B194" s="20" t="s">
        <v>215</v>
      </c>
      <c r="C194" s="21">
        <v>697.69372999999996</v>
      </c>
      <c r="D194" s="21">
        <v>704.24603000000002</v>
      </c>
    </row>
    <row r="195" spans="1:4" x14ac:dyDescent="0.25">
      <c r="A195" s="20">
        <f t="shared" si="4"/>
        <v>2017</v>
      </c>
      <c r="B195" s="20" t="s">
        <v>216</v>
      </c>
      <c r="C195" s="21">
        <v>702.72313999999994</v>
      </c>
      <c r="D195" s="21">
        <v>708.75640999999996</v>
      </c>
    </row>
    <row r="196" spans="1:4" x14ac:dyDescent="0.25">
      <c r="A196" s="20">
        <f t="shared" si="4"/>
        <v>2017</v>
      </c>
      <c r="B196" s="20" t="s">
        <v>217</v>
      </c>
      <c r="C196" s="21">
        <v>708.07416000000001</v>
      </c>
      <c r="D196" s="21">
        <v>714.55096000000003</v>
      </c>
    </row>
    <row r="197" spans="1:4" x14ac:dyDescent="0.25">
      <c r="A197" s="20">
        <f t="shared" si="4"/>
        <v>2018</v>
      </c>
      <c r="B197" s="20" t="s">
        <v>218</v>
      </c>
      <c r="C197" s="21">
        <v>713.55762000000004</v>
      </c>
      <c r="D197" s="21">
        <v>721.00310999999999</v>
      </c>
    </row>
    <row r="198" spans="1:4" x14ac:dyDescent="0.25">
      <c r="A198" s="20">
        <f t="shared" ref="A198:A261" si="5">VALUE(LEFT(B198,4))</f>
        <v>2018</v>
      </c>
      <c r="B198" s="20" t="s">
        <v>219</v>
      </c>
      <c r="C198" s="21">
        <v>719.11926000000005</v>
      </c>
      <c r="D198" s="21">
        <v>727.58019999999999</v>
      </c>
    </row>
    <row r="199" spans="1:4" x14ac:dyDescent="0.25">
      <c r="A199" s="20">
        <f t="shared" si="5"/>
        <v>2018</v>
      </c>
      <c r="B199" s="20" t="s">
        <v>220</v>
      </c>
      <c r="C199" s="21">
        <v>724.77625</v>
      </c>
      <c r="D199" s="21">
        <v>733.86383000000001</v>
      </c>
    </row>
    <row r="200" spans="1:4" x14ac:dyDescent="0.25">
      <c r="A200" s="20">
        <f t="shared" si="5"/>
        <v>2018</v>
      </c>
      <c r="B200" s="20" t="s">
        <v>221</v>
      </c>
      <c r="C200" s="21">
        <v>730.48815999999999</v>
      </c>
      <c r="D200" s="21">
        <v>739.64301</v>
      </c>
    </row>
    <row r="201" spans="1:4" x14ac:dyDescent="0.25">
      <c r="A201" s="20">
        <f t="shared" si="5"/>
        <v>2019</v>
      </c>
      <c r="B201" s="20" t="s">
        <v>222</v>
      </c>
      <c r="C201" s="21">
        <v>736.21825999999999</v>
      </c>
      <c r="D201" s="21">
        <v>745.02997000000005</v>
      </c>
    </row>
    <row r="202" spans="1:4" x14ac:dyDescent="0.25">
      <c r="A202" s="20">
        <f t="shared" si="5"/>
        <v>2019</v>
      </c>
      <c r="B202" s="20" t="s">
        <v>223</v>
      </c>
      <c r="C202" s="21">
        <v>742.05835000000002</v>
      </c>
      <c r="D202" s="21">
        <v>750.29529000000002</v>
      </c>
    </row>
    <row r="203" spans="1:4" x14ac:dyDescent="0.25">
      <c r="A203" s="20">
        <f t="shared" si="5"/>
        <v>2019</v>
      </c>
      <c r="B203" s="20" t="s">
        <v>224</v>
      </c>
      <c r="C203" s="21">
        <v>748.15295000000003</v>
      </c>
      <c r="D203" s="21">
        <v>755.74248999999998</v>
      </c>
    </row>
    <row r="204" spans="1:4" x14ac:dyDescent="0.25">
      <c r="A204" s="20">
        <f t="shared" si="5"/>
        <v>2019</v>
      </c>
      <c r="B204" s="20" t="s">
        <v>225</v>
      </c>
      <c r="C204" s="21">
        <v>754.33556999999996</v>
      </c>
      <c r="D204" s="21">
        <v>761.33087</v>
      </c>
    </row>
    <row r="205" spans="1:4" x14ac:dyDescent="0.25">
      <c r="A205" s="20">
        <f t="shared" si="5"/>
        <v>2020</v>
      </c>
      <c r="B205" s="20" t="s">
        <v>226</v>
      </c>
      <c r="C205" s="21">
        <v>760.21361999999999</v>
      </c>
      <c r="D205" s="21">
        <v>766.74901999999997</v>
      </c>
    </row>
    <row r="206" spans="1:4" x14ac:dyDescent="0.25">
      <c r="A206" s="20">
        <f t="shared" si="5"/>
        <v>2020</v>
      </c>
      <c r="B206" s="20" t="s">
        <v>227</v>
      </c>
      <c r="C206" s="21">
        <v>765.45110999999997</v>
      </c>
      <c r="D206" s="21">
        <v>771.72838999999999</v>
      </c>
    </row>
    <row r="207" spans="1:4" x14ac:dyDescent="0.25">
      <c r="A207" s="20">
        <f t="shared" si="5"/>
        <v>2020</v>
      </c>
      <c r="B207" s="20" t="s">
        <v>228</v>
      </c>
      <c r="C207" s="21">
        <v>769.79376000000002</v>
      </c>
      <c r="D207" s="21">
        <v>776.07488999999998</v>
      </c>
    </row>
    <row r="208" spans="1:4" x14ac:dyDescent="0.25">
      <c r="A208" s="20">
        <f t="shared" si="5"/>
        <v>2020</v>
      </c>
      <c r="B208" s="20" t="s">
        <v>229</v>
      </c>
      <c r="C208" s="21">
        <v>773.25336000000004</v>
      </c>
      <c r="D208" s="21">
        <v>779.78876000000002</v>
      </c>
    </row>
    <row r="209" spans="1:4" x14ac:dyDescent="0.25">
      <c r="A209" s="20">
        <f t="shared" si="5"/>
        <v>2021</v>
      </c>
      <c r="B209" s="20" t="s">
        <v>230</v>
      </c>
      <c r="C209" s="21">
        <v>776.14368000000002</v>
      </c>
      <c r="D209" s="21">
        <v>783.08478000000002</v>
      </c>
    </row>
    <row r="210" spans="1:4" x14ac:dyDescent="0.25">
      <c r="A210" s="20">
        <f t="shared" si="5"/>
        <v>2021</v>
      </c>
      <c r="B210" s="20" t="s">
        <v>231</v>
      </c>
      <c r="C210" s="21">
        <v>778.88103999999998</v>
      </c>
      <c r="D210" s="21">
        <v>786.27930000000003</v>
      </c>
    </row>
    <row r="211" spans="1:4" x14ac:dyDescent="0.25">
      <c r="A211" s="20">
        <f t="shared" si="5"/>
        <v>2021</v>
      </c>
      <c r="B211" s="20" t="s">
        <v>232</v>
      </c>
      <c r="C211" s="21">
        <v>781.88489000000004</v>
      </c>
      <c r="D211" s="21">
        <v>789.70441000000005</v>
      </c>
    </row>
    <row r="212" spans="1:4" x14ac:dyDescent="0.25">
      <c r="A212" s="20">
        <f t="shared" si="5"/>
        <v>2021</v>
      </c>
      <c r="B212" s="20" t="s">
        <v>233</v>
      </c>
      <c r="C212" s="21">
        <v>785.29987000000006</v>
      </c>
      <c r="D212" s="21">
        <v>793.46569999999997</v>
      </c>
    </row>
    <row r="213" spans="1:4" x14ac:dyDescent="0.25">
      <c r="A213" s="20">
        <f t="shared" si="5"/>
        <v>2022</v>
      </c>
      <c r="B213" s="20" t="s">
        <v>234</v>
      </c>
      <c r="C213" s="21">
        <v>788.99567000000002</v>
      </c>
      <c r="D213" s="21">
        <v>797.45258000000001</v>
      </c>
    </row>
    <row r="214" spans="1:4" x14ac:dyDescent="0.25">
      <c r="A214" s="20">
        <f t="shared" si="5"/>
        <v>2022</v>
      </c>
      <c r="B214" s="20" t="s">
        <v>235</v>
      </c>
      <c r="C214" s="21">
        <v>792.89440999999999</v>
      </c>
      <c r="D214" s="21">
        <v>801.62012000000004</v>
      </c>
    </row>
    <row r="215" spans="1:4" x14ac:dyDescent="0.25">
      <c r="A215" s="20">
        <f t="shared" si="5"/>
        <v>2022</v>
      </c>
      <c r="B215" s="20" t="s">
        <v>236</v>
      </c>
      <c r="C215" s="21">
        <v>796.97424000000001</v>
      </c>
      <c r="D215" s="21">
        <v>805.97833000000003</v>
      </c>
    </row>
    <row r="216" spans="1:4" x14ac:dyDescent="0.25">
      <c r="A216" s="20">
        <f t="shared" si="5"/>
        <v>2022</v>
      </c>
      <c r="B216" s="20" t="s">
        <v>237</v>
      </c>
      <c r="C216" s="21">
        <v>801.18218999999999</v>
      </c>
      <c r="D216" s="21">
        <v>810.46375</v>
      </c>
    </row>
    <row r="217" spans="1:4" x14ac:dyDescent="0.25">
      <c r="A217" s="20">
        <f t="shared" si="5"/>
        <v>2023</v>
      </c>
      <c r="B217" s="20" t="s">
        <v>238</v>
      </c>
      <c r="C217" s="21">
        <v>805.47028</v>
      </c>
      <c r="D217" s="21">
        <v>814.97864000000004</v>
      </c>
    </row>
    <row r="218" spans="1:4" x14ac:dyDescent="0.25">
      <c r="A218" s="20">
        <f t="shared" si="5"/>
        <v>2023</v>
      </c>
      <c r="B218" s="20" t="s">
        <v>239</v>
      </c>
      <c r="C218" s="21">
        <v>809.88616999999999</v>
      </c>
      <c r="D218" s="21">
        <v>819.52440999999999</v>
      </c>
    </row>
    <row r="219" spans="1:4" x14ac:dyDescent="0.25">
      <c r="A219" s="20">
        <f t="shared" si="5"/>
        <v>2023</v>
      </c>
      <c r="B219" s="20" t="s">
        <v>240</v>
      </c>
      <c r="C219" s="21">
        <v>814.52666999999997</v>
      </c>
      <c r="D219" s="21">
        <v>824.15497000000005</v>
      </c>
    </row>
    <row r="220" spans="1:4" x14ac:dyDescent="0.25">
      <c r="A220" s="20">
        <f t="shared" si="5"/>
        <v>2023</v>
      </c>
      <c r="B220" s="20" t="s">
        <v>241</v>
      </c>
      <c r="C220" s="21">
        <v>819.34514999999999</v>
      </c>
      <c r="D220" s="21">
        <v>828.8288</v>
      </c>
    </row>
    <row r="221" spans="1:4" x14ac:dyDescent="0.25">
      <c r="A221" s="20">
        <f t="shared" si="5"/>
        <v>2024</v>
      </c>
      <c r="B221" s="20" t="s">
        <v>242</v>
      </c>
      <c r="C221" s="21">
        <v>824.21489999999994</v>
      </c>
      <c r="D221" s="21">
        <v>833.48290999999995</v>
      </c>
    </row>
    <row r="222" spans="1:4" x14ac:dyDescent="0.25">
      <c r="A222" s="20">
        <f t="shared" si="5"/>
        <v>2024</v>
      </c>
      <c r="B222" s="20" t="s">
        <v>243</v>
      </c>
      <c r="C222" s="21">
        <v>829.05651999999998</v>
      </c>
      <c r="D222" s="21">
        <v>838.10535000000004</v>
      </c>
    </row>
    <row r="223" spans="1:4" x14ac:dyDescent="0.25">
      <c r="A223" s="20">
        <f t="shared" si="5"/>
        <v>2024</v>
      </c>
      <c r="B223" s="20" t="s">
        <v>244</v>
      </c>
      <c r="C223" s="21">
        <v>833.84955000000002</v>
      </c>
      <c r="D223" s="21">
        <v>842.7373</v>
      </c>
    </row>
    <row r="224" spans="1:4" x14ac:dyDescent="0.25">
      <c r="A224" s="20">
        <f t="shared" si="5"/>
        <v>2024</v>
      </c>
      <c r="B224" s="20" t="s">
        <v>245</v>
      </c>
      <c r="C224" s="21">
        <v>838.57592999999997</v>
      </c>
      <c r="D224" s="21">
        <v>847.39038000000005</v>
      </c>
    </row>
    <row r="225" spans="1:4" x14ac:dyDescent="0.25">
      <c r="A225" s="20">
        <f t="shared" si="5"/>
        <v>2025</v>
      </c>
      <c r="B225" s="20" t="s">
        <v>246</v>
      </c>
      <c r="C225" s="21">
        <v>843.19957999999997</v>
      </c>
      <c r="D225" s="21">
        <v>852.02246000000002</v>
      </c>
    </row>
    <row r="226" spans="1:4" x14ac:dyDescent="0.25">
      <c r="A226" s="20">
        <f t="shared" si="5"/>
        <v>2025</v>
      </c>
      <c r="B226" s="20" t="s">
        <v>247</v>
      </c>
      <c r="C226" s="21">
        <v>847.79229999999995</v>
      </c>
      <c r="D226" s="21">
        <v>856.69335999999998</v>
      </c>
    </row>
    <row r="227" spans="1:4" x14ac:dyDescent="0.25">
      <c r="A227" s="20">
        <f t="shared" si="5"/>
        <v>2025</v>
      </c>
      <c r="B227" s="20" t="s">
        <v>248</v>
      </c>
      <c r="C227" s="21">
        <v>852.47466999999995</v>
      </c>
      <c r="D227" s="21">
        <v>861.51508000000001</v>
      </c>
    </row>
    <row r="228" spans="1:4" x14ac:dyDescent="0.25">
      <c r="A228" s="20">
        <f t="shared" si="5"/>
        <v>2025</v>
      </c>
      <c r="B228" s="20" t="s">
        <v>249</v>
      </c>
      <c r="C228" s="21">
        <v>857.25591999999995</v>
      </c>
      <c r="D228" s="21">
        <v>866.47826999999995</v>
      </c>
    </row>
    <row r="229" spans="1:4" x14ac:dyDescent="0.25">
      <c r="A229" s="20">
        <f t="shared" si="5"/>
        <v>2026</v>
      </c>
      <c r="B229" s="20" t="s">
        <v>250</v>
      </c>
      <c r="C229" s="21">
        <v>862.07921999999996</v>
      </c>
      <c r="D229" s="21">
        <v>871.49639999999999</v>
      </c>
    </row>
    <row r="230" spans="1:4" x14ac:dyDescent="0.25">
      <c r="A230" s="20">
        <f t="shared" si="5"/>
        <v>2026</v>
      </c>
      <c r="B230" s="20" t="s">
        <v>251</v>
      </c>
      <c r="C230" s="21">
        <v>866.98981000000003</v>
      </c>
      <c r="D230" s="21">
        <v>876.58812999999998</v>
      </c>
    </row>
    <row r="231" spans="1:4" x14ac:dyDescent="0.25">
      <c r="A231" s="20">
        <f t="shared" si="5"/>
        <v>2026</v>
      </c>
      <c r="B231" s="20" t="s">
        <v>252</v>
      </c>
      <c r="C231" s="21">
        <v>872.08807000000002</v>
      </c>
      <c r="D231" s="21">
        <v>881.83185000000003</v>
      </c>
    </row>
    <row r="232" spans="1:4" x14ac:dyDescent="0.25">
      <c r="A232" s="20">
        <f t="shared" si="5"/>
        <v>2026</v>
      </c>
      <c r="B232" s="20" t="s">
        <v>253</v>
      </c>
      <c r="C232" s="21">
        <v>877.34064000000001</v>
      </c>
      <c r="D232" s="21">
        <v>887.19353999999998</v>
      </c>
    </row>
    <row r="233" spans="1:4" x14ac:dyDescent="0.25">
      <c r="A233" s="20">
        <f t="shared" si="5"/>
        <v>2027</v>
      </c>
      <c r="B233" s="20" t="s">
        <v>254</v>
      </c>
      <c r="C233" s="21">
        <v>882.62432999999999</v>
      </c>
      <c r="D233" s="21">
        <v>892.57677999999999</v>
      </c>
    </row>
    <row r="234" spans="1:4" x14ac:dyDescent="0.25">
      <c r="A234" s="20">
        <f t="shared" si="5"/>
        <v>2027</v>
      </c>
      <c r="B234" s="20" t="s">
        <v>255</v>
      </c>
      <c r="C234" s="21">
        <v>887.92798000000005</v>
      </c>
      <c r="D234" s="21">
        <v>898.00127999999995</v>
      </c>
    </row>
    <row r="235" spans="1:4" x14ac:dyDescent="0.25">
      <c r="A235" s="20">
        <f t="shared" si="5"/>
        <v>2027</v>
      </c>
      <c r="B235" s="20" t="s">
        <v>256</v>
      </c>
      <c r="C235" s="21">
        <v>893.30298000000005</v>
      </c>
      <c r="D235" s="21">
        <v>903.54889000000003</v>
      </c>
    </row>
    <row r="236" spans="1:4" x14ac:dyDescent="0.25">
      <c r="A236" s="20">
        <f t="shared" si="5"/>
        <v>2027</v>
      </c>
      <c r="B236" s="20" t="s">
        <v>257</v>
      </c>
      <c r="C236" s="21">
        <v>898.70721000000003</v>
      </c>
      <c r="D236" s="21">
        <v>909.17969000000005</v>
      </c>
    </row>
    <row r="237" spans="1:4" x14ac:dyDescent="0.25">
      <c r="A237" s="20">
        <f t="shared" si="5"/>
        <v>2028</v>
      </c>
      <c r="B237" s="20" t="s">
        <v>258</v>
      </c>
      <c r="C237" s="21">
        <v>904.09351000000004</v>
      </c>
      <c r="D237" s="21">
        <v>914.81890999999996</v>
      </c>
    </row>
    <row r="238" spans="1:4" x14ac:dyDescent="0.25">
      <c r="A238" s="20">
        <f t="shared" si="5"/>
        <v>2028</v>
      </c>
      <c r="B238" s="20" t="s">
        <v>259</v>
      </c>
      <c r="C238" s="21">
        <v>909.47559000000001</v>
      </c>
      <c r="D238" s="21">
        <v>920.45245</v>
      </c>
    </row>
    <row r="239" spans="1:4" x14ac:dyDescent="0.25">
      <c r="A239" s="20">
        <f t="shared" si="5"/>
        <v>2028</v>
      </c>
      <c r="B239" s="20" t="s">
        <v>260</v>
      </c>
      <c r="C239" s="21">
        <v>914.92560000000003</v>
      </c>
      <c r="D239" s="21">
        <v>926.12872000000004</v>
      </c>
    </row>
    <row r="240" spans="1:4" x14ac:dyDescent="0.25">
      <c r="A240" s="20">
        <f t="shared" si="5"/>
        <v>2028</v>
      </c>
      <c r="B240" s="20" t="s">
        <v>261</v>
      </c>
      <c r="C240" s="21">
        <v>920.44623000000001</v>
      </c>
      <c r="D240" s="21">
        <v>931.83812999999998</v>
      </c>
    </row>
    <row r="241" spans="1:4" x14ac:dyDescent="0.25">
      <c r="A241" s="20">
        <f t="shared" si="5"/>
        <v>2029</v>
      </c>
      <c r="B241" s="20" t="s">
        <v>262</v>
      </c>
      <c r="C241" s="21">
        <v>925.93895999999995</v>
      </c>
      <c r="D241" s="21">
        <v>937.48186999999996</v>
      </c>
    </row>
    <row r="242" spans="1:4" x14ac:dyDescent="0.25">
      <c r="A242" s="20">
        <f t="shared" si="5"/>
        <v>2029</v>
      </c>
      <c r="B242" s="20" t="s">
        <v>263</v>
      </c>
      <c r="C242" s="21">
        <v>931.42400999999995</v>
      </c>
      <c r="D242" s="21">
        <v>943.08556999999996</v>
      </c>
    </row>
    <row r="243" spans="1:4" x14ac:dyDescent="0.25">
      <c r="A243" s="20">
        <f t="shared" si="5"/>
        <v>2029</v>
      </c>
      <c r="B243" s="20" t="s">
        <v>264</v>
      </c>
      <c r="C243" s="21">
        <v>936.98290999999995</v>
      </c>
      <c r="D243" s="21">
        <v>948.73699999999997</v>
      </c>
    </row>
    <row r="244" spans="1:4" x14ac:dyDescent="0.25">
      <c r="A244" s="20">
        <f t="shared" si="5"/>
        <v>2029</v>
      </c>
      <c r="B244" s="20" t="s">
        <v>265</v>
      </c>
      <c r="C244" s="21">
        <v>942.57665999999995</v>
      </c>
      <c r="D244" s="21">
        <v>954.40479000000005</v>
      </c>
    </row>
    <row r="245" spans="1:4" x14ac:dyDescent="0.25">
      <c r="A245" s="20">
        <f t="shared" si="5"/>
        <v>2030</v>
      </c>
      <c r="B245" s="20" t="s">
        <v>266</v>
      </c>
      <c r="C245" s="21">
        <v>948.10491999999999</v>
      </c>
      <c r="D245" s="21">
        <v>960.00176999999996</v>
      </c>
    </row>
    <row r="246" spans="1:4" x14ac:dyDescent="0.25">
      <c r="A246" s="20">
        <f t="shared" si="5"/>
        <v>2030</v>
      </c>
      <c r="B246" s="20" t="s">
        <v>267</v>
      </c>
      <c r="C246" s="21">
        <v>953.58954000000006</v>
      </c>
      <c r="D246" s="21">
        <v>965.56433000000004</v>
      </c>
    </row>
    <row r="247" spans="1:4" x14ac:dyDescent="0.25">
      <c r="A247" s="20">
        <f t="shared" si="5"/>
        <v>2030</v>
      </c>
      <c r="B247" s="20" t="s">
        <v>268</v>
      </c>
      <c r="C247" s="21">
        <v>959.11279000000002</v>
      </c>
      <c r="D247" s="21">
        <v>971.18982000000005</v>
      </c>
    </row>
    <row r="248" spans="1:4" x14ac:dyDescent="0.25">
      <c r="A248" s="20">
        <f t="shared" si="5"/>
        <v>2030</v>
      </c>
      <c r="B248" s="20" t="s">
        <v>269</v>
      </c>
      <c r="C248" s="21">
        <v>964.64020000000005</v>
      </c>
      <c r="D248" s="21">
        <v>976.84984999999995</v>
      </c>
    </row>
    <row r="249" spans="1:4" x14ac:dyDescent="0.25">
      <c r="A249" s="20">
        <f t="shared" si="5"/>
        <v>2031</v>
      </c>
      <c r="B249" s="20" t="s">
        <v>270</v>
      </c>
      <c r="C249" s="21">
        <v>970.08300999999994</v>
      </c>
      <c r="D249" s="21">
        <v>982.45154000000002</v>
      </c>
    </row>
    <row r="250" spans="1:4" x14ac:dyDescent="0.25">
      <c r="A250" s="20">
        <f t="shared" si="5"/>
        <v>2031</v>
      </c>
      <c r="B250" s="20" t="s">
        <v>271</v>
      </c>
      <c r="C250" s="21">
        <v>975.47289999999998</v>
      </c>
      <c r="D250" s="21">
        <v>988.02454</v>
      </c>
    </row>
    <row r="251" spans="1:4" x14ac:dyDescent="0.25">
      <c r="A251" s="20">
        <f t="shared" si="5"/>
        <v>2031</v>
      </c>
      <c r="B251" s="20" t="s">
        <v>272</v>
      </c>
      <c r="C251" s="21">
        <v>980.90093999999999</v>
      </c>
      <c r="D251" s="21">
        <v>993.66070999999999</v>
      </c>
    </row>
    <row r="252" spans="1:4" x14ac:dyDescent="0.25">
      <c r="A252" s="20">
        <f t="shared" si="5"/>
        <v>2031</v>
      </c>
      <c r="B252" s="20" t="s">
        <v>273</v>
      </c>
      <c r="C252" s="21">
        <v>986.34253000000001</v>
      </c>
      <c r="D252" s="21">
        <v>999.33214999999996</v>
      </c>
    </row>
    <row r="253" spans="1:4" x14ac:dyDescent="0.25">
      <c r="A253" s="20">
        <f t="shared" si="5"/>
        <v>2032</v>
      </c>
      <c r="B253" s="20" t="s">
        <v>274</v>
      </c>
      <c r="C253" s="21">
        <v>991.74779999999998</v>
      </c>
      <c r="D253" s="21">
        <v>1004.9838999999999</v>
      </c>
    </row>
    <row r="254" spans="1:4" x14ac:dyDescent="0.25">
      <c r="A254" s="20">
        <f t="shared" si="5"/>
        <v>2032</v>
      </c>
      <c r="B254" s="20" t="s">
        <v>275</v>
      </c>
      <c r="C254" s="21">
        <v>997.12653</v>
      </c>
      <c r="D254" s="21">
        <v>1010.6229</v>
      </c>
    </row>
    <row r="255" spans="1:4" x14ac:dyDescent="0.25">
      <c r="A255" s="20">
        <f t="shared" si="5"/>
        <v>2032</v>
      </c>
      <c r="B255" s="20" t="s">
        <v>276</v>
      </c>
      <c r="C255" s="21">
        <v>1002.547</v>
      </c>
      <c r="D255" s="21">
        <v>1016.3174</v>
      </c>
    </row>
    <row r="256" spans="1:4" x14ac:dyDescent="0.25">
      <c r="A256" s="20">
        <f t="shared" si="5"/>
        <v>2032</v>
      </c>
      <c r="B256" s="20" t="s">
        <v>277</v>
      </c>
      <c r="C256" s="21">
        <v>1008.0123</v>
      </c>
      <c r="D256" s="21">
        <v>1022.0702</v>
      </c>
    </row>
    <row r="257" spans="1:4" x14ac:dyDescent="0.25">
      <c r="A257" s="20">
        <f t="shared" si="5"/>
        <v>2033</v>
      </c>
      <c r="B257" s="20" t="s">
        <v>278</v>
      </c>
      <c r="C257" s="21">
        <v>1013.4302</v>
      </c>
      <c r="D257" s="21">
        <v>1027.7852</v>
      </c>
    </row>
    <row r="258" spans="1:4" x14ac:dyDescent="0.25">
      <c r="A258" s="20">
        <f t="shared" si="5"/>
        <v>2033</v>
      </c>
      <c r="B258" s="20" t="s">
        <v>279</v>
      </c>
      <c r="C258" s="21">
        <v>1018.8265</v>
      </c>
      <c r="D258" s="21">
        <v>1033.4907000000001</v>
      </c>
    </row>
    <row r="259" spans="1:4" x14ac:dyDescent="0.25">
      <c r="A259" s="20">
        <f t="shared" si="5"/>
        <v>2033</v>
      </c>
      <c r="B259" s="20" t="s">
        <v>280</v>
      </c>
      <c r="C259" s="21">
        <v>1024.2878000000001</v>
      </c>
      <c r="D259" s="21">
        <v>1039.2792999999999</v>
      </c>
    </row>
    <row r="260" spans="1:4" x14ac:dyDescent="0.25">
      <c r="A260" s="20">
        <f t="shared" si="5"/>
        <v>2033</v>
      </c>
      <c r="B260" s="20" t="s">
        <v>281</v>
      </c>
      <c r="C260" s="21">
        <v>1029.7902999999999</v>
      </c>
      <c r="D260" s="21">
        <v>1045.1206</v>
      </c>
    </row>
    <row r="261" spans="1:4" x14ac:dyDescent="0.25">
      <c r="A261" s="20">
        <f t="shared" si="5"/>
        <v>2034</v>
      </c>
      <c r="B261" s="20" t="s">
        <v>282</v>
      </c>
      <c r="C261" s="21">
        <v>1035.2587000000001</v>
      </c>
      <c r="D261" s="21">
        <v>1050.924</v>
      </c>
    </row>
    <row r="262" spans="1:4" x14ac:dyDescent="0.25">
      <c r="A262" s="20">
        <f t="shared" ref="A262:A316" si="6">VALUE(LEFT(B262,4))</f>
        <v>2034</v>
      </c>
      <c r="B262" s="20" t="s">
        <v>283</v>
      </c>
      <c r="C262" s="21">
        <v>1040.7380000000001</v>
      </c>
      <c r="D262" s="21">
        <v>1056.7251000000001</v>
      </c>
    </row>
    <row r="263" spans="1:4" x14ac:dyDescent="0.25">
      <c r="A263" s="20">
        <f t="shared" si="6"/>
        <v>2034</v>
      </c>
      <c r="B263" s="20" t="s">
        <v>284</v>
      </c>
      <c r="C263" s="21">
        <v>1046.3339000000001</v>
      </c>
      <c r="D263" s="21">
        <v>1062.6248000000001</v>
      </c>
    </row>
    <row r="264" spans="1:4" x14ac:dyDescent="0.25">
      <c r="A264" s="20">
        <f t="shared" si="6"/>
        <v>2034</v>
      </c>
      <c r="B264" s="20" t="s">
        <v>285</v>
      </c>
      <c r="C264" s="21">
        <v>1052.0193999999999</v>
      </c>
      <c r="D264" s="21">
        <v>1068.5912000000001</v>
      </c>
    </row>
    <row r="265" spans="1:4" x14ac:dyDescent="0.25">
      <c r="A265" s="20">
        <f t="shared" si="6"/>
        <v>2035</v>
      </c>
      <c r="B265" s="20" t="s">
        <v>286</v>
      </c>
      <c r="C265" s="21">
        <v>1057.692</v>
      </c>
      <c r="D265" s="21">
        <v>1074.5219999999999</v>
      </c>
    </row>
    <row r="266" spans="1:4" x14ac:dyDescent="0.25">
      <c r="A266" s="20">
        <f t="shared" si="6"/>
        <v>2035</v>
      </c>
      <c r="B266" s="20" t="s">
        <v>287</v>
      </c>
      <c r="C266" s="21">
        <v>1063.3712</v>
      </c>
      <c r="D266" s="21">
        <v>1080.444</v>
      </c>
    </row>
    <row r="267" spans="1:4" x14ac:dyDescent="0.25">
      <c r="A267" s="20">
        <f t="shared" si="6"/>
        <v>2035</v>
      </c>
      <c r="B267" s="20" t="s">
        <v>288</v>
      </c>
      <c r="C267" s="21">
        <v>1069.1411000000001</v>
      </c>
      <c r="D267" s="21">
        <v>1086.4505999999999</v>
      </c>
    </row>
    <row r="268" spans="1:4" x14ac:dyDescent="0.25">
      <c r="A268" s="20">
        <f t="shared" si="6"/>
        <v>2035</v>
      </c>
      <c r="B268" s="20" t="s">
        <v>289</v>
      </c>
      <c r="C268" s="21">
        <v>1074.9648</v>
      </c>
      <c r="D268" s="21">
        <v>1092.5081</v>
      </c>
    </row>
    <row r="269" spans="1:4" x14ac:dyDescent="0.25">
      <c r="A269" s="20">
        <f t="shared" si="6"/>
        <v>2036</v>
      </c>
      <c r="B269" s="20" t="s">
        <v>290</v>
      </c>
      <c r="C269" s="21">
        <v>1080.7774999999999</v>
      </c>
      <c r="D269" s="21">
        <v>1098.5528999999999</v>
      </c>
    </row>
    <row r="270" spans="1:4" x14ac:dyDescent="0.25">
      <c r="A270" s="20">
        <f t="shared" si="6"/>
        <v>2036</v>
      </c>
      <c r="B270" s="20" t="s">
        <v>291</v>
      </c>
      <c r="C270" s="21">
        <v>1086.5776000000001</v>
      </c>
      <c r="D270" s="21">
        <v>1104.5876000000001</v>
      </c>
    </row>
    <row r="271" spans="1:4" x14ac:dyDescent="0.25">
      <c r="A271" s="20">
        <f t="shared" si="6"/>
        <v>2036</v>
      </c>
      <c r="B271" s="20" t="s">
        <v>292</v>
      </c>
      <c r="C271" s="21">
        <v>1092.4282000000001</v>
      </c>
      <c r="D271" s="21">
        <v>1110.6815999999999</v>
      </c>
    </row>
    <row r="272" spans="1:4" x14ac:dyDescent="0.25">
      <c r="A272" s="20">
        <f t="shared" si="6"/>
        <v>2036</v>
      </c>
      <c r="B272" s="20" t="s">
        <v>293</v>
      </c>
      <c r="C272" s="21">
        <v>1098.33</v>
      </c>
      <c r="D272" s="21">
        <v>1116.8406</v>
      </c>
    </row>
    <row r="273" spans="1:4" x14ac:dyDescent="0.25">
      <c r="A273" s="20">
        <f t="shared" si="6"/>
        <v>2037</v>
      </c>
      <c r="B273" s="20" t="s">
        <v>294</v>
      </c>
      <c r="C273" s="21">
        <v>1104.1886</v>
      </c>
      <c r="D273" s="21">
        <v>1122.9712999999999</v>
      </c>
    </row>
    <row r="274" spans="1:4" x14ac:dyDescent="0.25">
      <c r="A274" s="20">
        <f t="shared" si="6"/>
        <v>2037</v>
      </c>
      <c r="B274" s="20" t="s">
        <v>295</v>
      </c>
      <c r="C274" s="21">
        <v>1110.0382</v>
      </c>
      <c r="D274" s="21">
        <v>1129.1143999999999</v>
      </c>
    </row>
    <row r="275" spans="1:4" x14ac:dyDescent="0.25">
      <c r="A275" s="20">
        <f t="shared" si="6"/>
        <v>2037</v>
      </c>
      <c r="B275" s="20" t="s">
        <v>296</v>
      </c>
      <c r="C275" s="21">
        <v>1115.9776999999999</v>
      </c>
      <c r="D275" s="21">
        <v>1135.3789999999999</v>
      </c>
    </row>
    <row r="276" spans="1:4" x14ac:dyDescent="0.25">
      <c r="A276" s="20">
        <f t="shared" si="6"/>
        <v>2037</v>
      </c>
      <c r="B276" s="20" t="s">
        <v>297</v>
      </c>
      <c r="C276" s="21">
        <v>1121.9740999999999</v>
      </c>
      <c r="D276" s="21">
        <v>1141.7328</v>
      </c>
    </row>
    <row r="277" spans="1:4" x14ac:dyDescent="0.25">
      <c r="A277" s="20">
        <f t="shared" si="6"/>
        <v>2038</v>
      </c>
      <c r="B277" s="20" t="s">
        <v>298</v>
      </c>
      <c r="C277" s="21">
        <v>1127.9257</v>
      </c>
      <c r="D277" s="21">
        <v>1148.0651</v>
      </c>
    </row>
    <row r="278" spans="1:4" x14ac:dyDescent="0.25">
      <c r="A278" s="20">
        <f t="shared" si="6"/>
        <v>2038</v>
      </c>
      <c r="B278" s="20" t="s">
        <v>299</v>
      </c>
      <c r="C278" s="21">
        <v>1133.8602000000001</v>
      </c>
      <c r="D278" s="21">
        <v>1154.4027000000001</v>
      </c>
    </row>
    <row r="279" spans="1:4" x14ac:dyDescent="0.25">
      <c r="A279" s="20">
        <f t="shared" si="6"/>
        <v>2038</v>
      </c>
      <c r="B279" s="20" t="s">
        <v>300</v>
      </c>
      <c r="C279" s="21">
        <v>1139.8729000000001</v>
      </c>
      <c r="D279" s="21">
        <v>1160.8444999999999</v>
      </c>
    </row>
    <row r="280" spans="1:4" x14ac:dyDescent="0.25">
      <c r="A280" s="20">
        <f t="shared" si="6"/>
        <v>2038</v>
      </c>
      <c r="B280" s="20" t="s">
        <v>301</v>
      </c>
      <c r="C280" s="21">
        <v>1145.9367999999999</v>
      </c>
      <c r="D280" s="21">
        <v>1167.3566000000001</v>
      </c>
    </row>
    <row r="281" spans="1:4" x14ac:dyDescent="0.25">
      <c r="A281" s="20">
        <f t="shared" si="6"/>
        <v>2039</v>
      </c>
      <c r="B281" s="20" t="s">
        <v>302</v>
      </c>
      <c r="C281" s="21">
        <v>1151.9683</v>
      </c>
      <c r="D281" s="21">
        <v>1173.8402000000001</v>
      </c>
    </row>
    <row r="282" spans="1:4" x14ac:dyDescent="0.25">
      <c r="A282" s="20">
        <f t="shared" si="6"/>
        <v>2039</v>
      </c>
      <c r="B282" s="20" t="s">
        <v>303</v>
      </c>
      <c r="C282" s="21">
        <v>1158.0155999999999</v>
      </c>
      <c r="D282" s="21">
        <v>1180.3384000000001</v>
      </c>
    </row>
    <row r="283" spans="1:4" x14ac:dyDescent="0.25">
      <c r="A283" s="20">
        <f t="shared" si="6"/>
        <v>2039</v>
      </c>
      <c r="B283" s="20" t="s">
        <v>304</v>
      </c>
      <c r="C283" s="21">
        <v>1164.1943000000001</v>
      </c>
      <c r="D283" s="21">
        <v>1186.9668999999999</v>
      </c>
    </row>
    <row r="284" spans="1:4" x14ac:dyDescent="0.25">
      <c r="A284" s="20">
        <f t="shared" si="6"/>
        <v>2039</v>
      </c>
      <c r="B284" s="20" t="s">
        <v>305</v>
      </c>
      <c r="C284" s="21">
        <v>1170.4717000000001</v>
      </c>
      <c r="D284" s="21">
        <v>1193.6918000000001</v>
      </c>
    </row>
    <row r="285" spans="1:4" x14ac:dyDescent="0.25">
      <c r="A285" s="20">
        <f t="shared" si="6"/>
        <v>2040</v>
      </c>
      <c r="B285" s="20" t="s">
        <v>306</v>
      </c>
      <c r="C285" s="21">
        <v>1176.7634</v>
      </c>
      <c r="D285" s="21">
        <v>1200.4332999999999</v>
      </c>
    </row>
    <row r="286" spans="1:4" x14ac:dyDescent="0.25">
      <c r="A286" s="20">
        <f t="shared" si="6"/>
        <v>2040</v>
      </c>
      <c r="B286" s="20" t="s">
        <v>307</v>
      </c>
      <c r="C286" s="21">
        <v>1183.0515</v>
      </c>
      <c r="D286" s="21">
        <v>1207.184</v>
      </c>
    </row>
    <row r="287" spans="1:4" x14ac:dyDescent="0.25">
      <c r="A287" s="20">
        <f t="shared" si="6"/>
        <v>2040</v>
      </c>
      <c r="B287" s="20" t="s">
        <v>308</v>
      </c>
      <c r="C287" s="21">
        <v>1189.3885</v>
      </c>
      <c r="D287" s="21">
        <v>1214.0110999999999</v>
      </c>
    </row>
    <row r="288" spans="1:4" x14ac:dyDescent="0.25">
      <c r="A288" s="20">
        <f t="shared" si="6"/>
        <v>2040</v>
      </c>
      <c r="B288" s="20" t="s">
        <v>309</v>
      </c>
      <c r="C288" s="21">
        <v>1195.7722000000001</v>
      </c>
      <c r="D288" s="21">
        <v>1220.9132999999999</v>
      </c>
    </row>
    <row r="289" spans="1:4" x14ac:dyDescent="0.25">
      <c r="A289" s="20">
        <f t="shared" si="6"/>
        <v>2041</v>
      </c>
      <c r="B289" s="20" t="s">
        <v>310</v>
      </c>
      <c r="C289" s="21">
        <v>1202.1089999999999</v>
      </c>
      <c r="D289" s="21">
        <v>1227.7799</v>
      </c>
    </row>
    <row r="290" spans="1:4" x14ac:dyDescent="0.25">
      <c r="A290" s="20">
        <f t="shared" si="6"/>
        <v>2041</v>
      </c>
      <c r="B290" s="20" t="s">
        <v>311</v>
      </c>
      <c r="C290" s="21">
        <v>1208.4449</v>
      </c>
      <c r="D290" s="21">
        <v>1234.6507999999999</v>
      </c>
    </row>
    <row r="291" spans="1:4" x14ac:dyDescent="0.25">
      <c r="A291" s="20">
        <f t="shared" si="6"/>
        <v>2041</v>
      </c>
      <c r="B291" s="20" t="s">
        <v>312</v>
      </c>
      <c r="C291" s="21">
        <v>1214.8965000000001</v>
      </c>
      <c r="D291" s="21">
        <v>1241.6424999999999</v>
      </c>
    </row>
    <row r="292" spans="1:4" x14ac:dyDescent="0.25">
      <c r="A292" s="20">
        <f t="shared" si="6"/>
        <v>2041</v>
      </c>
      <c r="B292" s="20" t="s">
        <v>313</v>
      </c>
      <c r="C292" s="21">
        <v>1221.4293</v>
      </c>
      <c r="D292" s="21">
        <v>1248.7168999999999</v>
      </c>
    </row>
    <row r="293" spans="1:4" x14ac:dyDescent="0.25">
      <c r="A293" s="20">
        <f t="shared" si="6"/>
        <v>2042</v>
      </c>
      <c r="B293" s="20" t="s">
        <v>314</v>
      </c>
      <c r="C293" s="21">
        <v>1227.9251999999999</v>
      </c>
      <c r="D293" s="21">
        <v>1255.7538999999999</v>
      </c>
    </row>
    <row r="294" spans="1:4" x14ac:dyDescent="0.25">
      <c r="A294" s="20">
        <f t="shared" si="6"/>
        <v>2042</v>
      </c>
      <c r="B294" s="20" t="s">
        <v>315</v>
      </c>
      <c r="C294" s="21">
        <v>1234.4069</v>
      </c>
      <c r="D294" s="21">
        <v>1262.7867000000001</v>
      </c>
    </row>
    <row r="295" spans="1:4" x14ac:dyDescent="0.25">
      <c r="A295" s="20">
        <f t="shared" si="6"/>
        <v>2042</v>
      </c>
      <c r="B295" s="20" t="s">
        <v>316</v>
      </c>
      <c r="C295" s="21">
        <v>1240.9711</v>
      </c>
      <c r="D295" s="21">
        <v>1269.9277</v>
      </c>
    </row>
    <row r="296" spans="1:4" x14ac:dyDescent="0.25">
      <c r="A296" s="20">
        <f t="shared" si="6"/>
        <v>2042</v>
      </c>
      <c r="B296" s="20" t="s">
        <v>317</v>
      </c>
      <c r="C296" s="21">
        <v>1247.5851</v>
      </c>
      <c r="D296" s="21">
        <v>1277.1401000000001</v>
      </c>
    </row>
    <row r="297" spans="1:4" x14ac:dyDescent="0.25">
      <c r="A297" s="20">
        <f t="shared" si="6"/>
        <v>2043</v>
      </c>
      <c r="B297" s="20" t="s">
        <v>318</v>
      </c>
      <c r="C297" s="21">
        <v>1254.1583000000001</v>
      </c>
      <c r="D297" s="21">
        <v>1284.3131000000001</v>
      </c>
    </row>
    <row r="298" spans="1:4" x14ac:dyDescent="0.25">
      <c r="A298" s="20">
        <f t="shared" si="6"/>
        <v>2043</v>
      </c>
      <c r="B298" s="20" t="s">
        <v>319</v>
      </c>
      <c r="C298" s="21">
        <v>1260.7451000000001</v>
      </c>
      <c r="D298" s="21">
        <v>1291.4929</v>
      </c>
    </row>
    <row r="299" spans="1:4" x14ac:dyDescent="0.25">
      <c r="A299" s="20">
        <f t="shared" si="6"/>
        <v>2043</v>
      </c>
      <c r="B299" s="20" t="s">
        <v>320</v>
      </c>
      <c r="C299" s="21">
        <v>1267.4718</v>
      </c>
      <c r="D299" s="21">
        <v>1298.8059000000001</v>
      </c>
    </row>
    <row r="300" spans="1:4" x14ac:dyDescent="0.25">
      <c r="A300" s="20">
        <f t="shared" si="6"/>
        <v>2043</v>
      </c>
      <c r="B300" s="20" t="s">
        <v>321</v>
      </c>
      <c r="C300" s="21">
        <v>1274.3019999999999</v>
      </c>
      <c r="D300" s="21">
        <v>1306.2112</v>
      </c>
    </row>
    <row r="301" spans="1:4" x14ac:dyDescent="0.25">
      <c r="A301" s="20">
        <f t="shared" si="6"/>
        <v>2044</v>
      </c>
      <c r="B301" s="20" t="s">
        <v>322</v>
      </c>
      <c r="C301" s="21">
        <v>1281.1405999999999</v>
      </c>
      <c r="D301" s="21">
        <v>1313.6166000000001</v>
      </c>
    </row>
    <row r="302" spans="1:4" x14ac:dyDescent="0.25">
      <c r="A302" s="20">
        <f t="shared" si="6"/>
        <v>2044</v>
      </c>
      <c r="B302" s="20" t="s">
        <v>323</v>
      </c>
      <c r="C302" s="21">
        <v>1287.9650999999999</v>
      </c>
      <c r="D302" s="21">
        <v>1321.0093999999999</v>
      </c>
    </row>
    <row r="303" spans="1:4" x14ac:dyDescent="0.25">
      <c r="A303" s="20">
        <f t="shared" si="6"/>
        <v>2044</v>
      </c>
      <c r="B303" s="20" t="s">
        <v>324</v>
      </c>
      <c r="C303" s="21">
        <v>1294.8295000000001</v>
      </c>
      <c r="D303" s="21">
        <v>1328.4592</v>
      </c>
    </row>
    <row r="304" spans="1:4" x14ac:dyDescent="0.25">
      <c r="A304" s="20">
        <f t="shared" si="6"/>
        <v>2044</v>
      </c>
      <c r="B304" s="20" t="s">
        <v>325</v>
      </c>
      <c r="C304" s="21">
        <v>1301.7312999999999</v>
      </c>
      <c r="D304" s="21">
        <v>1335.9668999999999</v>
      </c>
    </row>
    <row r="305" spans="1:4" x14ac:dyDescent="0.25">
      <c r="A305" s="20">
        <f t="shared" si="6"/>
        <v>2045</v>
      </c>
      <c r="B305" s="20" t="s">
        <v>326</v>
      </c>
      <c r="C305" s="21">
        <v>1308.5740000000001</v>
      </c>
      <c r="D305" s="21">
        <v>1343.4219000000001</v>
      </c>
    </row>
    <row r="306" spans="1:4" x14ac:dyDescent="0.25">
      <c r="A306" s="20">
        <f t="shared" si="6"/>
        <v>2045</v>
      </c>
      <c r="B306" s="20" t="s">
        <v>327</v>
      </c>
      <c r="C306" s="21">
        <v>1315.4122</v>
      </c>
      <c r="D306" s="21">
        <v>1350.8774000000001</v>
      </c>
    </row>
    <row r="307" spans="1:4" x14ac:dyDescent="0.25">
      <c r="A307" s="20">
        <f t="shared" si="6"/>
        <v>2045</v>
      </c>
      <c r="B307" s="20" t="s">
        <v>328</v>
      </c>
      <c r="C307" s="21">
        <v>1322.3761999999999</v>
      </c>
      <c r="D307" s="21">
        <v>1358.4701</v>
      </c>
    </row>
    <row r="308" spans="1:4" x14ac:dyDescent="0.25">
      <c r="A308" s="20">
        <f t="shared" si="6"/>
        <v>2045</v>
      </c>
      <c r="B308" s="20" t="s">
        <v>329</v>
      </c>
      <c r="C308" s="21">
        <v>1329.4371000000001</v>
      </c>
      <c r="D308" s="21">
        <v>1366.1622</v>
      </c>
    </row>
    <row r="309" spans="1:4" x14ac:dyDescent="0.25">
      <c r="A309" s="20">
        <f t="shared" si="6"/>
        <v>2046</v>
      </c>
      <c r="B309" s="20" t="s">
        <v>330</v>
      </c>
      <c r="C309" s="21">
        <v>1336.4785999999999</v>
      </c>
      <c r="D309" s="21">
        <v>1373.8215</v>
      </c>
    </row>
    <row r="310" spans="1:4" x14ac:dyDescent="0.25">
      <c r="A310" s="20">
        <f t="shared" si="6"/>
        <v>2046</v>
      </c>
      <c r="B310" s="20" t="s">
        <v>331</v>
      </c>
      <c r="C310" s="21">
        <v>1343.5364999999999</v>
      </c>
      <c r="D310" s="21">
        <v>1381.4818</v>
      </c>
    </row>
    <row r="311" spans="1:4" x14ac:dyDescent="0.25">
      <c r="A311" s="20">
        <f t="shared" si="6"/>
        <v>2046</v>
      </c>
      <c r="B311" s="20" t="s">
        <v>332</v>
      </c>
      <c r="C311" s="21">
        <v>1350.7263</v>
      </c>
      <c r="D311" s="21">
        <v>1389.2626</v>
      </c>
    </row>
    <row r="312" spans="1:4" x14ac:dyDescent="0.25">
      <c r="A312" s="20">
        <f t="shared" si="6"/>
        <v>2046</v>
      </c>
      <c r="B312" s="20" t="s">
        <v>333</v>
      </c>
      <c r="C312" s="21">
        <v>1358.0083999999999</v>
      </c>
      <c r="D312" s="21">
        <v>1397.1144999999999</v>
      </c>
    </row>
    <row r="313" spans="1:4" x14ac:dyDescent="0.25">
      <c r="A313" s="20">
        <f t="shared" si="6"/>
        <v>2047</v>
      </c>
      <c r="B313" s="20" t="s">
        <v>334</v>
      </c>
      <c r="C313" s="21">
        <v>1365.2616</v>
      </c>
      <c r="D313" s="21">
        <v>1404.9021</v>
      </c>
    </row>
    <row r="314" spans="1:4" x14ac:dyDescent="0.25">
      <c r="A314" s="20">
        <f t="shared" si="6"/>
        <v>2047</v>
      </c>
      <c r="B314" s="20" t="s">
        <v>335</v>
      </c>
      <c r="C314" s="21">
        <v>1372.5233000000001</v>
      </c>
      <c r="D314" s="21">
        <v>1412.6602</v>
      </c>
    </row>
    <row r="315" spans="1:4" x14ac:dyDescent="0.25">
      <c r="A315" s="20">
        <f t="shared" si="6"/>
        <v>2047</v>
      </c>
      <c r="B315" s="20" t="s">
        <v>336</v>
      </c>
      <c r="C315" s="21">
        <v>1379.9123999999999</v>
      </c>
      <c r="D315" s="21">
        <v>1420.5098</v>
      </c>
    </row>
    <row r="316" spans="1:4" x14ac:dyDescent="0.25">
      <c r="A316" s="20">
        <f t="shared" si="6"/>
        <v>2047</v>
      </c>
      <c r="B316" s="20" t="s">
        <v>337</v>
      </c>
      <c r="C316" s="21">
        <v>1387.3877</v>
      </c>
      <c r="D316" s="21">
        <v>1428.4005999999999</v>
      </c>
    </row>
  </sheetData>
  <pageMargins left="0.7" right="0.7" top="0.75" bottom="0.75" header="0.3" footer="0.3"/>
  <pageSetup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618F1E-A1FF-4146-82A9-97FBB9A507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466EB8-01C4-4428-AED8-06F6D270B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F7464D-64F5-4B0F-8AB1-2AF2468B31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Avoided T&amp;D Forecast</vt:lpstr>
      <vt:lpstr>Avoided T&amp;D - Base Year</vt:lpstr>
      <vt:lpstr>HW Index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Cross, Lori J</dc:creator>
  <cp:keywords/>
  <dc:description/>
  <cp:lastModifiedBy>West, Monique</cp:lastModifiedBy>
  <cp:revision/>
  <cp:lastPrinted>2019-05-16T15:33:01Z</cp:lastPrinted>
  <dcterms:created xsi:type="dcterms:W3CDTF">2018-07-05T19:29:17Z</dcterms:created>
  <dcterms:modified xsi:type="dcterms:W3CDTF">2019-05-16T15:33:08Z</dcterms:modified>
  <cp:category/>
  <cp:contentStatus/>
</cp:coreProperties>
</file>