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filterPrivacy="1" codeName="ThisWorkbook" defaultThemeVersion="124226"/>
  <xr:revisionPtr revIDLastSave="0" documentId="13_ncr:1_{BA02EB38-3DFF-4414-B933-283CBC2D2159}" xr6:coauthVersionLast="43" xr6:coauthVersionMax="43" xr10:uidLastSave="{00000000-0000-0000-0000-000000000000}"/>
  <bookViews>
    <workbookView xWindow="32625" yWindow="1290" windowWidth="10230" windowHeight="11385" firstSheet="3" activeTab="6" xr2:uid="{00000000-000D-0000-FFFF-FFFF00000000}"/>
  </bookViews>
  <sheets>
    <sheet name="DEF" sheetId="12" r:id="rId1"/>
    <sheet name="FPL" sheetId="17" r:id="rId2"/>
    <sheet name="GRU" sheetId="8" r:id="rId3"/>
    <sheet name="JEA" sheetId="18" r:id="rId4"/>
    <sheet name="OUC" sheetId="16" r:id="rId5"/>
    <sheet name="TAL" sheetId="4" r:id="rId6"/>
    <sheet name="TEC" sheetId="9" r:id="rId7"/>
    <sheet name="Blank" sheetId="19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9" i="9" l="1"/>
  <c r="K29" i="9" s="1"/>
  <c r="F29" i="9"/>
  <c r="L43" i="19" l="1"/>
  <c r="E43" i="19"/>
  <c r="L42" i="19"/>
  <c r="E42" i="19"/>
  <c r="L41" i="19"/>
  <c r="E41" i="19"/>
  <c r="L40" i="19"/>
  <c r="E40" i="19"/>
  <c r="L39" i="19"/>
  <c r="E39" i="19"/>
  <c r="L38" i="19"/>
  <c r="E38" i="19"/>
  <c r="L37" i="19"/>
  <c r="E37" i="19"/>
  <c r="L36" i="19"/>
  <c r="E36" i="19"/>
  <c r="L35" i="19"/>
  <c r="E35" i="19"/>
  <c r="L34" i="19"/>
  <c r="E34" i="19"/>
  <c r="B34" i="19"/>
  <c r="L29" i="19"/>
  <c r="E29" i="19"/>
  <c r="L28" i="19"/>
  <c r="E28" i="19"/>
  <c r="L27" i="19"/>
  <c r="E27" i="19"/>
  <c r="L26" i="19"/>
  <c r="E26" i="19"/>
  <c r="L25" i="19"/>
  <c r="E25" i="19"/>
  <c r="L24" i="19"/>
  <c r="E24" i="19"/>
  <c r="L23" i="19"/>
  <c r="E23" i="19"/>
  <c r="L22" i="19"/>
  <c r="E22" i="19"/>
  <c r="L21" i="19"/>
  <c r="E21" i="19"/>
  <c r="L20" i="19"/>
  <c r="E20" i="19"/>
  <c r="L15" i="19"/>
  <c r="E15" i="19"/>
  <c r="L14" i="19"/>
  <c r="E14" i="19"/>
  <c r="L13" i="19"/>
  <c r="E13" i="19"/>
  <c r="L12" i="19"/>
  <c r="E12" i="19"/>
  <c r="L11" i="19"/>
  <c r="E11" i="19"/>
  <c r="L10" i="19"/>
  <c r="E10" i="19"/>
  <c r="L9" i="19"/>
  <c r="E9" i="19"/>
  <c r="L8" i="19"/>
  <c r="E8" i="19"/>
  <c r="L7" i="19"/>
  <c r="E7" i="19"/>
  <c r="B7" i="19"/>
  <c r="I7" i="19" s="1"/>
  <c r="L6" i="19"/>
  <c r="I6" i="19"/>
  <c r="E6" i="19"/>
  <c r="B8" i="19" l="1"/>
  <c r="I8" i="19" s="1"/>
  <c r="I21" i="19" s="1"/>
  <c r="I35" i="19"/>
  <c r="I34" i="19"/>
  <c r="I20" i="19"/>
  <c r="I36" i="19"/>
  <c r="B35" i="19"/>
  <c r="B21" i="19"/>
  <c r="B20" i="19"/>
  <c r="M43" i="16"/>
  <c r="M42" i="16"/>
  <c r="M41" i="16"/>
  <c r="M40" i="16"/>
  <c r="M39" i="16"/>
  <c r="M38" i="16"/>
  <c r="M37" i="16"/>
  <c r="M36" i="16"/>
  <c r="M35" i="16"/>
  <c r="M34" i="16"/>
  <c r="F43" i="16"/>
  <c r="F42" i="16"/>
  <c r="F41" i="16"/>
  <c r="F40" i="16"/>
  <c r="F39" i="16"/>
  <c r="F38" i="16"/>
  <c r="F37" i="16"/>
  <c r="F36" i="16"/>
  <c r="F35" i="16"/>
  <c r="F34" i="16"/>
  <c r="M28" i="16"/>
  <c r="M27" i="16"/>
  <c r="M26" i="16"/>
  <c r="M25" i="16"/>
  <c r="M24" i="16"/>
  <c r="M23" i="16"/>
  <c r="M22" i="16"/>
  <c r="M21" i="16"/>
  <c r="M20" i="16"/>
  <c r="F28" i="16"/>
  <c r="F27" i="16"/>
  <c r="F26" i="16"/>
  <c r="F25" i="16"/>
  <c r="F24" i="16"/>
  <c r="F23" i="16"/>
  <c r="F22" i="16"/>
  <c r="F21" i="16"/>
  <c r="F20" i="16"/>
  <c r="M15" i="16"/>
  <c r="M14" i="16"/>
  <c r="M13" i="16"/>
  <c r="M12" i="16"/>
  <c r="M11" i="16"/>
  <c r="M10" i="16"/>
  <c r="M9" i="16"/>
  <c r="M8" i="16"/>
  <c r="M7" i="16"/>
  <c r="M6" i="16"/>
  <c r="F7" i="16"/>
  <c r="F8" i="16"/>
  <c r="F9" i="16"/>
  <c r="F10" i="16"/>
  <c r="F11" i="16"/>
  <c r="F12" i="16"/>
  <c r="F13" i="16"/>
  <c r="F14" i="16"/>
  <c r="F15" i="16"/>
  <c r="F6" i="16"/>
  <c r="B9" i="19" l="1"/>
  <c r="B37" i="19" s="1"/>
  <c r="B36" i="19"/>
  <c r="B22" i="19"/>
  <c r="D29" i="9"/>
  <c r="B10" i="19" l="1"/>
  <c r="B23" i="19" s="1"/>
  <c r="I9" i="19"/>
  <c r="I37" i="19"/>
  <c r="I22" i="19"/>
  <c r="B38" i="19"/>
  <c r="B11" i="19"/>
  <c r="I10" i="19"/>
  <c r="I23" i="19" s="1"/>
  <c r="Q13" i="8"/>
  <c r="Q13" i="17"/>
  <c r="F6" i="17"/>
  <c r="F7" i="17"/>
  <c r="F8" i="17"/>
  <c r="F9" i="17"/>
  <c r="F10" i="17"/>
  <c r="F11" i="17"/>
  <c r="F12" i="17"/>
  <c r="F13" i="17"/>
  <c r="F14" i="17"/>
  <c r="F15" i="17"/>
  <c r="Q13" i="18"/>
  <c r="Q13" i="16"/>
  <c r="Q13" i="4"/>
  <c r="Q13" i="9"/>
  <c r="Q13" i="12"/>
  <c r="B39" i="19" l="1"/>
  <c r="I11" i="19"/>
  <c r="B12" i="19"/>
  <c r="B25" i="19" s="1"/>
  <c r="B24" i="19"/>
  <c r="I38" i="19"/>
  <c r="I24" i="19"/>
  <c r="E29" i="18"/>
  <c r="B34" i="17"/>
  <c r="B34" i="8"/>
  <c r="B34" i="18"/>
  <c r="B34" i="16"/>
  <c r="B34" i="4"/>
  <c r="B34" i="9"/>
  <c r="B34" i="12"/>
  <c r="I6" i="17"/>
  <c r="I34" i="17" s="1"/>
  <c r="I6" i="8"/>
  <c r="I34" i="8" s="1"/>
  <c r="I6" i="18"/>
  <c r="I34" i="18" s="1"/>
  <c r="I6" i="16"/>
  <c r="I34" i="16" s="1"/>
  <c r="I6" i="4"/>
  <c r="I34" i="4" s="1"/>
  <c r="I6" i="9"/>
  <c r="I34" i="9" s="1"/>
  <c r="I6" i="12"/>
  <c r="I34" i="12" s="1"/>
  <c r="B7" i="17"/>
  <c r="B20" i="17" s="1"/>
  <c r="T10" i="17" s="1"/>
  <c r="B7" i="8"/>
  <c r="B35" i="8" s="1"/>
  <c r="B7" i="18"/>
  <c r="B8" i="18" s="1"/>
  <c r="B7" i="16"/>
  <c r="B20" i="16" s="1"/>
  <c r="B7" i="4"/>
  <c r="B20" i="4" s="1"/>
  <c r="T10" i="4" s="1"/>
  <c r="B7" i="9"/>
  <c r="I7" i="9" s="1"/>
  <c r="B7" i="12"/>
  <c r="B35" i="12" s="1"/>
  <c r="L29" i="17"/>
  <c r="L29" i="18"/>
  <c r="L29" i="16"/>
  <c r="L29" i="9"/>
  <c r="L29" i="12"/>
  <c r="E29" i="17"/>
  <c r="E29" i="16"/>
  <c r="E29" i="9"/>
  <c r="E29" i="12"/>
  <c r="M43" i="18"/>
  <c r="K43" i="18" s="1"/>
  <c r="L43" i="18" s="1"/>
  <c r="F43" i="18"/>
  <c r="D43" i="18" s="1"/>
  <c r="E43" i="18" s="1"/>
  <c r="M42" i="18"/>
  <c r="K42" i="18" s="1"/>
  <c r="L42" i="18" s="1"/>
  <c r="F42" i="18"/>
  <c r="D42" i="18" s="1"/>
  <c r="E42" i="18" s="1"/>
  <c r="M41" i="18"/>
  <c r="K41" i="18" s="1"/>
  <c r="L41" i="18" s="1"/>
  <c r="F41" i="18"/>
  <c r="D41" i="18" s="1"/>
  <c r="E41" i="18" s="1"/>
  <c r="M40" i="18"/>
  <c r="K40" i="18" s="1"/>
  <c r="L40" i="18" s="1"/>
  <c r="F40" i="18"/>
  <c r="D40" i="18" s="1"/>
  <c r="E40" i="18" s="1"/>
  <c r="M39" i="18"/>
  <c r="K39" i="18" s="1"/>
  <c r="L39" i="18" s="1"/>
  <c r="F39" i="18"/>
  <c r="D39" i="18" s="1"/>
  <c r="E39" i="18" s="1"/>
  <c r="M38" i="18"/>
  <c r="K38" i="18" s="1"/>
  <c r="L38" i="18" s="1"/>
  <c r="F38" i="18"/>
  <c r="D38" i="18" s="1"/>
  <c r="E38" i="18" s="1"/>
  <c r="M37" i="18"/>
  <c r="K37" i="18" s="1"/>
  <c r="L37" i="18" s="1"/>
  <c r="F37" i="18"/>
  <c r="D37" i="18" s="1"/>
  <c r="E37" i="18" s="1"/>
  <c r="M36" i="18"/>
  <c r="K36" i="18" s="1"/>
  <c r="L36" i="18" s="1"/>
  <c r="F36" i="18"/>
  <c r="D36" i="18" s="1"/>
  <c r="E36" i="18" s="1"/>
  <c r="M35" i="18"/>
  <c r="K35" i="18" s="1"/>
  <c r="L35" i="18" s="1"/>
  <c r="F35" i="18"/>
  <c r="D35" i="18" s="1"/>
  <c r="E35" i="18" s="1"/>
  <c r="M34" i="18"/>
  <c r="K34" i="18" s="1"/>
  <c r="L34" i="18" s="1"/>
  <c r="F34" i="18"/>
  <c r="D34" i="18" s="1"/>
  <c r="E34" i="18" s="1"/>
  <c r="M28" i="18"/>
  <c r="K28" i="18" s="1"/>
  <c r="L28" i="18" s="1"/>
  <c r="F28" i="18"/>
  <c r="D28" i="18" s="1"/>
  <c r="E28" i="18" s="1"/>
  <c r="M27" i="18"/>
  <c r="K27" i="18" s="1"/>
  <c r="L27" i="18" s="1"/>
  <c r="F27" i="18"/>
  <c r="D27" i="18" s="1"/>
  <c r="E27" i="18" s="1"/>
  <c r="M26" i="18"/>
  <c r="K26" i="18" s="1"/>
  <c r="L26" i="18" s="1"/>
  <c r="F26" i="18"/>
  <c r="D26" i="18" s="1"/>
  <c r="E26" i="18" s="1"/>
  <c r="M25" i="18"/>
  <c r="K25" i="18" s="1"/>
  <c r="L25" i="18" s="1"/>
  <c r="F25" i="18"/>
  <c r="D25" i="18" s="1"/>
  <c r="E25" i="18" s="1"/>
  <c r="M24" i="18"/>
  <c r="K24" i="18" s="1"/>
  <c r="L24" i="18" s="1"/>
  <c r="F24" i="18"/>
  <c r="D24" i="18" s="1"/>
  <c r="E24" i="18" s="1"/>
  <c r="M23" i="18"/>
  <c r="K23" i="18" s="1"/>
  <c r="L23" i="18" s="1"/>
  <c r="F23" i="18"/>
  <c r="D23" i="18" s="1"/>
  <c r="E23" i="18" s="1"/>
  <c r="M22" i="18"/>
  <c r="K22" i="18" s="1"/>
  <c r="L22" i="18" s="1"/>
  <c r="F22" i="18"/>
  <c r="D22" i="18" s="1"/>
  <c r="E22" i="18" s="1"/>
  <c r="M21" i="18"/>
  <c r="K21" i="18" s="1"/>
  <c r="L21" i="18" s="1"/>
  <c r="F21" i="18"/>
  <c r="D21" i="18" s="1"/>
  <c r="E21" i="18" s="1"/>
  <c r="M20" i="18"/>
  <c r="K20" i="18" s="1"/>
  <c r="L20" i="18" s="1"/>
  <c r="F20" i="18"/>
  <c r="D20" i="18" s="1"/>
  <c r="E20" i="18" s="1"/>
  <c r="M15" i="18"/>
  <c r="K15" i="18" s="1"/>
  <c r="L15" i="18" s="1"/>
  <c r="F15" i="18"/>
  <c r="D15" i="18" s="1"/>
  <c r="E15" i="18" s="1"/>
  <c r="M14" i="18"/>
  <c r="K14" i="18" s="1"/>
  <c r="L14" i="18" s="1"/>
  <c r="F14" i="18"/>
  <c r="D14" i="18" s="1"/>
  <c r="E14" i="18" s="1"/>
  <c r="M13" i="18"/>
  <c r="K13" i="18" s="1"/>
  <c r="L13" i="18" s="1"/>
  <c r="F13" i="18"/>
  <c r="D13" i="18" s="1"/>
  <c r="E13" i="18" s="1"/>
  <c r="M12" i="18"/>
  <c r="K12" i="18" s="1"/>
  <c r="L12" i="18" s="1"/>
  <c r="F12" i="18"/>
  <c r="D12" i="18" s="1"/>
  <c r="E12" i="18" s="1"/>
  <c r="M11" i="18"/>
  <c r="K11" i="18" s="1"/>
  <c r="L11" i="18" s="1"/>
  <c r="F11" i="18"/>
  <c r="D11" i="18" s="1"/>
  <c r="E11" i="18" s="1"/>
  <c r="M10" i="18"/>
  <c r="K10" i="18" s="1"/>
  <c r="L10" i="18" s="1"/>
  <c r="F10" i="18"/>
  <c r="D10" i="18" s="1"/>
  <c r="E10" i="18" s="1"/>
  <c r="M9" i="18"/>
  <c r="K9" i="18" s="1"/>
  <c r="L9" i="18" s="1"/>
  <c r="F9" i="18"/>
  <c r="D9" i="18" s="1"/>
  <c r="E9" i="18" s="1"/>
  <c r="M8" i="18"/>
  <c r="K8" i="18" s="1"/>
  <c r="L8" i="18" s="1"/>
  <c r="F8" i="18"/>
  <c r="D8" i="18" s="1"/>
  <c r="E8" i="18" s="1"/>
  <c r="M7" i="18"/>
  <c r="K7" i="18" s="1"/>
  <c r="L7" i="18" s="1"/>
  <c r="F7" i="18"/>
  <c r="D7" i="18" s="1"/>
  <c r="E7" i="18" s="1"/>
  <c r="M6" i="18"/>
  <c r="K6" i="18" s="1"/>
  <c r="L6" i="18" s="1"/>
  <c r="F6" i="18"/>
  <c r="D6" i="18" s="1"/>
  <c r="E6" i="18" s="1"/>
  <c r="B40" i="19" l="1"/>
  <c r="I12" i="19"/>
  <c r="I25" i="19" s="1"/>
  <c r="B13" i="19"/>
  <c r="B26" i="19" s="1"/>
  <c r="I39" i="19"/>
  <c r="B20" i="9"/>
  <c r="T10" i="9" s="1"/>
  <c r="B35" i="9"/>
  <c r="B20" i="8"/>
  <c r="T10" i="8" s="1"/>
  <c r="T10" i="16"/>
  <c r="U10" i="16"/>
  <c r="I7" i="17"/>
  <c r="I20" i="17" s="1"/>
  <c r="I35" i="9"/>
  <c r="I20" i="9"/>
  <c r="B8" i="9"/>
  <c r="B8" i="4"/>
  <c r="I7" i="4"/>
  <c r="B35" i="4"/>
  <c r="B8" i="16"/>
  <c r="B35" i="16"/>
  <c r="I7" i="16"/>
  <c r="I35" i="16" s="1"/>
  <c r="B9" i="18"/>
  <c r="B36" i="18"/>
  <c r="I8" i="18"/>
  <c r="I36" i="18" s="1"/>
  <c r="B20" i="18"/>
  <c r="T10" i="18" s="1"/>
  <c r="I7" i="18"/>
  <c r="I35" i="18" s="1"/>
  <c r="B35" i="18"/>
  <c r="B8" i="8"/>
  <c r="I7" i="8"/>
  <c r="B20" i="12"/>
  <c r="T10" i="12" s="1"/>
  <c r="B8" i="12"/>
  <c r="I7" i="12"/>
  <c r="I35" i="12" s="1"/>
  <c r="B8" i="17"/>
  <c r="B35" i="17"/>
  <c r="B21" i="18"/>
  <c r="M43" i="17"/>
  <c r="K43" i="17" s="1"/>
  <c r="L43" i="17" s="1"/>
  <c r="F43" i="17"/>
  <c r="D43" i="17" s="1"/>
  <c r="E43" i="17" s="1"/>
  <c r="M42" i="17"/>
  <c r="K42" i="17" s="1"/>
  <c r="L42" i="17" s="1"/>
  <c r="F42" i="17"/>
  <c r="D42" i="17" s="1"/>
  <c r="E42" i="17" s="1"/>
  <c r="M41" i="17"/>
  <c r="K41" i="17" s="1"/>
  <c r="L41" i="17" s="1"/>
  <c r="F41" i="17"/>
  <c r="D41" i="17" s="1"/>
  <c r="E41" i="17" s="1"/>
  <c r="M40" i="17"/>
  <c r="K40" i="17" s="1"/>
  <c r="L40" i="17" s="1"/>
  <c r="F40" i="17"/>
  <c r="D40" i="17" s="1"/>
  <c r="E40" i="17" s="1"/>
  <c r="M39" i="17"/>
  <c r="K39" i="17" s="1"/>
  <c r="L39" i="17" s="1"/>
  <c r="F39" i="17"/>
  <c r="D39" i="17" s="1"/>
  <c r="E39" i="17" s="1"/>
  <c r="M38" i="17"/>
  <c r="K38" i="17" s="1"/>
  <c r="L38" i="17" s="1"/>
  <c r="F38" i="17"/>
  <c r="D38" i="17" s="1"/>
  <c r="E38" i="17" s="1"/>
  <c r="M37" i="17"/>
  <c r="K37" i="17" s="1"/>
  <c r="L37" i="17" s="1"/>
  <c r="F37" i="17"/>
  <c r="D37" i="17" s="1"/>
  <c r="E37" i="17" s="1"/>
  <c r="M36" i="17"/>
  <c r="K36" i="17" s="1"/>
  <c r="L36" i="17" s="1"/>
  <c r="F36" i="17"/>
  <c r="D36" i="17" s="1"/>
  <c r="E36" i="17" s="1"/>
  <c r="M35" i="17"/>
  <c r="K35" i="17" s="1"/>
  <c r="L35" i="17" s="1"/>
  <c r="F35" i="17"/>
  <c r="D35" i="17" s="1"/>
  <c r="E35" i="17" s="1"/>
  <c r="M34" i="17"/>
  <c r="K34" i="17" s="1"/>
  <c r="L34" i="17" s="1"/>
  <c r="F34" i="17"/>
  <c r="D34" i="17" s="1"/>
  <c r="E34" i="17" s="1"/>
  <c r="M28" i="17"/>
  <c r="K28" i="17" s="1"/>
  <c r="L28" i="17" s="1"/>
  <c r="F28" i="17"/>
  <c r="D28" i="17" s="1"/>
  <c r="E28" i="17" s="1"/>
  <c r="M27" i="17"/>
  <c r="K27" i="17" s="1"/>
  <c r="L27" i="17" s="1"/>
  <c r="F27" i="17"/>
  <c r="D27" i="17" s="1"/>
  <c r="E27" i="17" s="1"/>
  <c r="M26" i="17"/>
  <c r="K26" i="17" s="1"/>
  <c r="L26" i="17" s="1"/>
  <c r="F26" i="17"/>
  <c r="D26" i="17" s="1"/>
  <c r="E26" i="17" s="1"/>
  <c r="M25" i="17"/>
  <c r="K25" i="17" s="1"/>
  <c r="L25" i="17" s="1"/>
  <c r="F25" i="17"/>
  <c r="D25" i="17" s="1"/>
  <c r="E25" i="17" s="1"/>
  <c r="M24" i="17"/>
  <c r="K24" i="17" s="1"/>
  <c r="L24" i="17" s="1"/>
  <c r="F24" i="17"/>
  <c r="D24" i="17" s="1"/>
  <c r="E24" i="17" s="1"/>
  <c r="M23" i="17"/>
  <c r="K23" i="17" s="1"/>
  <c r="L23" i="17" s="1"/>
  <c r="F23" i="17"/>
  <c r="D23" i="17" s="1"/>
  <c r="E23" i="17" s="1"/>
  <c r="M22" i="17"/>
  <c r="K22" i="17" s="1"/>
  <c r="L22" i="17" s="1"/>
  <c r="F22" i="17"/>
  <c r="D22" i="17" s="1"/>
  <c r="E22" i="17" s="1"/>
  <c r="M21" i="17"/>
  <c r="K21" i="17" s="1"/>
  <c r="L21" i="17" s="1"/>
  <c r="F21" i="17"/>
  <c r="D21" i="17" s="1"/>
  <c r="E21" i="17" s="1"/>
  <c r="M20" i="17"/>
  <c r="K20" i="17" s="1"/>
  <c r="L20" i="17" s="1"/>
  <c r="F20" i="17"/>
  <c r="D20" i="17" s="1"/>
  <c r="E20" i="17" s="1"/>
  <c r="M15" i="17"/>
  <c r="K15" i="17" s="1"/>
  <c r="L15" i="17" s="1"/>
  <c r="D15" i="17"/>
  <c r="E15" i="17" s="1"/>
  <c r="M14" i="17"/>
  <c r="K14" i="17" s="1"/>
  <c r="L14" i="17" s="1"/>
  <c r="D14" i="17"/>
  <c r="E14" i="17" s="1"/>
  <c r="M13" i="17"/>
  <c r="K13" i="17" s="1"/>
  <c r="L13" i="17" s="1"/>
  <c r="D13" i="17"/>
  <c r="E13" i="17" s="1"/>
  <c r="M12" i="17"/>
  <c r="K12" i="17" s="1"/>
  <c r="L12" i="17" s="1"/>
  <c r="D12" i="17"/>
  <c r="E12" i="17" s="1"/>
  <c r="M11" i="17"/>
  <c r="K11" i="17" s="1"/>
  <c r="L11" i="17" s="1"/>
  <c r="D11" i="17"/>
  <c r="E11" i="17" s="1"/>
  <c r="M10" i="17"/>
  <c r="K10" i="17" s="1"/>
  <c r="L10" i="17" s="1"/>
  <c r="D10" i="17"/>
  <c r="E10" i="17" s="1"/>
  <c r="M9" i="17"/>
  <c r="K9" i="17" s="1"/>
  <c r="L9" i="17" s="1"/>
  <c r="D9" i="17"/>
  <c r="E9" i="17" s="1"/>
  <c r="M8" i="17"/>
  <c r="K8" i="17" s="1"/>
  <c r="L8" i="17" s="1"/>
  <c r="D8" i="17"/>
  <c r="E8" i="17" s="1"/>
  <c r="M7" i="17"/>
  <c r="K7" i="17" s="1"/>
  <c r="L7" i="17" s="1"/>
  <c r="D7" i="17"/>
  <c r="E7" i="17" s="1"/>
  <c r="M6" i="17"/>
  <c r="K6" i="17" s="1"/>
  <c r="L6" i="17" s="1"/>
  <c r="D6" i="17"/>
  <c r="E6" i="17" s="1"/>
  <c r="D6" i="16"/>
  <c r="E6" i="16" s="1"/>
  <c r="D7" i="16"/>
  <c r="E7" i="16" s="1"/>
  <c r="D8" i="16"/>
  <c r="E8" i="16" s="1"/>
  <c r="D9" i="16"/>
  <c r="E9" i="16" s="1"/>
  <c r="D10" i="16"/>
  <c r="E10" i="16" s="1"/>
  <c r="D11" i="16"/>
  <c r="E11" i="16" s="1"/>
  <c r="D12" i="16"/>
  <c r="E12" i="16" s="1"/>
  <c r="D13" i="16"/>
  <c r="E13" i="16" s="1"/>
  <c r="D14" i="16"/>
  <c r="E14" i="16" s="1"/>
  <c r="D15" i="16"/>
  <c r="E15" i="16" s="1"/>
  <c r="K6" i="16"/>
  <c r="L6" i="16" s="1"/>
  <c r="K7" i="16"/>
  <c r="L7" i="16" s="1"/>
  <c r="K8" i="16"/>
  <c r="L8" i="16" s="1"/>
  <c r="K9" i="16"/>
  <c r="L9" i="16" s="1"/>
  <c r="K10" i="16"/>
  <c r="L10" i="16" s="1"/>
  <c r="K11" i="16"/>
  <c r="L11" i="16" s="1"/>
  <c r="K12" i="16"/>
  <c r="L12" i="16" s="1"/>
  <c r="K13" i="16"/>
  <c r="L13" i="16" s="1"/>
  <c r="K14" i="16"/>
  <c r="L14" i="16" s="1"/>
  <c r="K15" i="16"/>
  <c r="L15" i="16" s="1"/>
  <c r="K20" i="16"/>
  <c r="L20" i="16" s="1"/>
  <c r="K21" i="16"/>
  <c r="L21" i="16" s="1"/>
  <c r="K22" i="16"/>
  <c r="L22" i="16" s="1"/>
  <c r="K23" i="16"/>
  <c r="L23" i="16" s="1"/>
  <c r="K24" i="16"/>
  <c r="L24" i="16" s="1"/>
  <c r="K25" i="16"/>
  <c r="L25" i="16" s="1"/>
  <c r="K26" i="16"/>
  <c r="L26" i="16" s="1"/>
  <c r="K27" i="16"/>
  <c r="L27" i="16" s="1"/>
  <c r="K28" i="16"/>
  <c r="L28" i="16" s="1"/>
  <c r="I20" i="12" l="1"/>
  <c r="I35" i="17"/>
  <c r="B41" i="19"/>
  <c r="B14" i="19"/>
  <c r="B27" i="19" s="1"/>
  <c r="I13" i="19"/>
  <c r="I26" i="19" s="1"/>
  <c r="I40" i="19"/>
  <c r="I20" i="16"/>
  <c r="K34" i="16"/>
  <c r="L34" i="16" s="1"/>
  <c r="D20" i="16"/>
  <c r="E20" i="16" s="1"/>
  <c r="I20" i="18"/>
  <c r="D34" i="16"/>
  <c r="E34" i="16" s="1"/>
  <c r="B36" i="9"/>
  <c r="I8" i="9"/>
  <c r="I36" i="9" s="1"/>
  <c r="B9" i="9"/>
  <c r="I20" i="4"/>
  <c r="I35" i="4"/>
  <c r="B9" i="4"/>
  <c r="B36" i="4"/>
  <c r="I8" i="4"/>
  <c r="I36" i="4" s="1"/>
  <c r="B9" i="16"/>
  <c r="I8" i="16"/>
  <c r="I36" i="16" s="1"/>
  <c r="B36" i="16"/>
  <c r="B10" i="18"/>
  <c r="B37" i="18"/>
  <c r="I9" i="18"/>
  <c r="I21" i="18"/>
  <c r="I20" i="8"/>
  <c r="I35" i="8"/>
  <c r="B36" i="8"/>
  <c r="I8" i="8"/>
  <c r="I36" i="8" s="1"/>
  <c r="B9" i="8"/>
  <c r="B36" i="12"/>
  <c r="I8" i="12"/>
  <c r="I36" i="12" s="1"/>
  <c r="B9" i="12"/>
  <c r="I8" i="17"/>
  <c r="I36" i="17" s="1"/>
  <c r="B36" i="17"/>
  <c r="B9" i="17"/>
  <c r="B22" i="18"/>
  <c r="B21" i="16"/>
  <c r="B21" i="17"/>
  <c r="F6" i="12"/>
  <c r="F7" i="12"/>
  <c r="D7" i="12" s="1"/>
  <c r="E7" i="12" s="1"/>
  <c r="F8" i="12"/>
  <c r="D8" i="12" s="1"/>
  <c r="E8" i="12" s="1"/>
  <c r="F9" i="12"/>
  <c r="D9" i="12" s="1"/>
  <c r="E9" i="12" s="1"/>
  <c r="F10" i="12"/>
  <c r="D10" i="12" s="1"/>
  <c r="E10" i="12" s="1"/>
  <c r="F11" i="12"/>
  <c r="D11" i="12" s="1"/>
  <c r="E11" i="12" s="1"/>
  <c r="F12" i="12"/>
  <c r="D12" i="12" s="1"/>
  <c r="E12" i="12" s="1"/>
  <c r="F13" i="12"/>
  <c r="D13" i="12" s="1"/>
  <c r="E13" i="12" s="1"/>
  <c r="F14" i="12"/>
  <c r="D14" i="12" s="1"/>
  <c r="E14" i="12" s="1"/>
  <c r="F15" i="12"/>
  <c r="D15" i="12" s="1"/>
  <c r="E15" i="12" s="1"/>
  <c r="M43" i="12"/>
  <c r="K43" i="12" s="1"/>
  <c r="L43" i="12" s="1"/>
  <c r="F43" i="12"/>
  <c r="D43" i="12" s="1"/>
  <c r="E43" i="12" s="1"/>
  <c r="M42" i="12"/>
  <c r="K42" i="12" s="1"/>
  <c r="L42" i="12" s="1"/>
  <c r="F42" i="12"/>
  <c r="D42" i="12" s="1"/>
  <c r="E42" i="12" s="1"/>
  <c r="M41" i="12"/>
  <c r="K41" i="12" s="1"/>
  <c r="L41" i="12" s="1"/>
  <c r="F41" i="12"/>
  <c r="D41" i="12" s="1"/>
  <c r="E41" i="12" s="1"/>
  <c r="M40" i="12"/>
  <c r="K40" i="12" s="1"/>
  <c r="L40" i="12" s="1"/>
  <c r="F40" i="12"/>
  <c r="D40" i="12" s="1"/>
  <c r="E40" i="12" s="1"/>
  <c r="M39" i="12"/>
  <c r="K39" i="12" s="1"/>
  <c r="L39" i="12" s="1"/>
  <c r="F39" i="12"/>
  <c r="D39" i="12" s="1"/>
  <c r="E39" i="12" s="1"/>
  <c r="M38" i="12"/>
  <c r="K38" i="12" s="1"/>
  <c r="L38" i="12" s="1"/>
  <c r="F38" i="12"/>
  <c r="D38" i="12" s="1"/>
  <c r="E38" i="12" s="1"/>
  <c r="M37" i="12"/>
  <c r="K37" i="12" s="1"/>
  <c r="L37" i="12" s="1"/>
  <c r="F37" i="12"/>
  <c r="D37" i="12" s="1"/>
  <c r="E37" i="12" s="1"/>
  <c r="M36" i="12"/>
  <c r="K36" i="12" s="1"/>
  <c r="L36" i="12" s="1"/>
  <c r="F36" i="12"/>
  <c r="D36" i="12" s="1"/>
  <c r="E36" i="12" s="1"/>
  <c r="M35" i="12"/>
  <c r="K35" i="12" s="1"/>
  <c r="L35" i="12" s="1"/>
  <c r="F35" i="12"/>
  <c r="D35" i="12" s="1"/>
  <c r="E35" i="12" s="1"/>
  <c r="M34" i="12"/>
  <c r="K34" i="12" s="1"/>
  <c r="L34" i="12" s="1"/>
  <c r="F34" i="12"/>
  <c r="D34" i="12" s="1"/>
  <c r="E34" i="12" s="1"/>
  <c r="M28" i="12"/>
  <c r="K28" i="12" s="1"/>
  <c r="L28" i="12" s="1"/>
  <c r="F28" i="12"/>
  <c r="D28" i="12" s="1"/>
  <c r="E28" i="12" s="1"/>
  <c r="M27" i="12"/>
  <c r="K27" i="12" s="1"/>
  <c r="L27" i="12" s="1"/>
  <c r="F27" i="12"/>
  <c r="D27" i="12" s="1"/>
  <c r="E27" i="12" s="1"/>
  <c r="M26" i="12"/>
  <c r="K26" i="12" s="1"/>
  <c r="L26" i="12" s="1"/>
  <c r="F26" i="12"/>
  <c r="D26" i="12" s="1"/>
  <c r="E26" i="12" s="1"/>
  <c r="M25" i="12"/>
  <c r="K25" i="12" s="1"/>
  <c r="L25" i="12" s="1"/>
  <c r="F25" i="12"/>
  <c r="D25" i="12" s="1"/>
  <c r="E25" i="12" s="1"/>
  <c r="M24" i="12"/>
  <c r="K24" i="12" s="1"/>
  <c r="L24" i="12" s="1"/>
  <c r="F24" i="12"/>
  <c r="D24" i="12" s="1"/>
  <c r="E24" i="12" s="1"/>
  <c r="M23" i="12"/>
  <c r="K23" i="12" s="1"/>
  <c r="L23" i="12" s="1"/>
  <c r="F23" i="12"/>
  <c r="D23" i="12" s="1"/>
  <c r="E23" i="12" s="1"/>
  <c r="M22" i="12"/>
  <c r="K22" i="12" s="1"/>
  <c r="L22" i="12" s="1"/>
  <c r="F22" i="12"/>
  <c r="D22" i="12" s="1"/>
  <c r="E22" i="12" s="1"/>
  <c r="M21" i="12"/>
  <c r="K21" i="12" s="1"/>
  <c r="L21" i="12" s="1"/>
  <c r="F21" i="12"/>
  <c r="D21" i="12" s="1"/>
  <c r="E21" i="12" s="1"/>
  <c r="M20" i="12"/>
  <c r="K20" i="12" s="1"/>
  <c r="L20" i="12" s="1"/>
  <c r="F20" i="12"/>
  <c r="D20" i="12" s="1"/>
  <c r="E20" i="12" s="1"/>
  <c r="M15" i="12"/>
  <c r="K15" i="12" s="1"/>
  <c r="L15" i="12" s="1"/>
  <c r="M14" i="12"/>
  <c r="K14" i="12" s="1"/>
  <c r="L14" i="12" s="1"/>
  <c r="M13" i="12"/>
  <c r="K13" i="12" s="1"/>
  <c r="L13" i="12" s="1"/>
  <c r="M12" i="12"/>
  <c r="K12" i="12" s="1"/>
  <c r="L12" i="12" s="1"/>
  <c r="M11" i="12"/>
  <c r="K11" i="12" s="1"/>
  <c r="L11" i="12" s="1"/>
  <c r="M10" i="12"/>
  <c r="K10" i="12" s="1"/>
  <c r="L10" i="12" s="1"/>
  <c r="M9" i="12"/>
  <c r="K9" i="12" s="1"/>
  <c r="L9" i="12" s="1"/>
  <c r="M8" i="12"/>
  <c r="K8" i="12" s="1"/>
  <c r="L8" i="12" s="1"/>
  <c r="M7" i="12"/>
  <c r="K7" i="12" s="1"/>
  <c r="L7" i="12" s="1"/>
  <c r="M6" i="12"/>
  <c r="M43" i="9"/>
  <c r="K43" i="9" s="1"/>
  <c r="L43" i="9" s="1"/>
  <c r="F43" i="9"/>
  <c r="D43" i="9" s="1"/>
  <c r="E43" i="9" s="1"/>
  <c r="M42" i="9"/>
  <c r="K42" i="9" s="1"/>
  <c r="L42" i="9" s="1"/>
  <c r="F42" i="9"/>
  <c r="D42" i="9" s="1"/>
  <c r="E42" i="9" s="1"/>
  <c r="M41" i="9"/>
  <c r="K41" i="9" s="1"/>
  <c r="L41" i="9" s="1"/>
  <c r="F41" i="9"/>
  <c r="D41" i="9" s="1"/>
  <c r="E41" i="9" s="1"/>
  <c r="M40" i="9"/>
  <c r="K40" i="9" s="1"/>
  <c r="L40" i="9" s="1"/>
  <c r="F40" i="9"/>
  <c r="D40" i="9" s="1"/>
  <c r="E40" i="9" s="1"/>
  <c r="M39" i="9"/>
  <c r="K39" i="9" s="1"/>
  <c r="L39" i="9" s="1"/>
  <c r="F39" i="9"/>
  <c r="D39" i="9" s="1"/>
  <c r="E39" i="9" s="1"/>
  <c r="M38" i="9"/>
  <c r="K38" i="9" s="1"/>
  <c r="L38" i="9" s="1"/>
  <c r="F38" i="9"/>
  <c r="D38" i="9" s="1"/>
  <c r="E38" i="9" s="1"/>
  <c r="M37" i="9"/>
  <c r="K37" i="9" s="1"/>
  <c r="L37" i="9" s="1"/>
  <c r="F37" i="9"/>
  <c r="D37" i="9" s="1"/>
  <c r="E37" i="9" s="1"/>
  <c r="M36" i="9"/>
  <c r="K36" i="9" s="1"/>
  <c r="L36" i="9" s="1"/>
  <c r="F36" i="9"/>
  <c r="D36" i="9" s="1"/>
  <c r="E36" i="9" s="1"/>
  <c r="M35" i="9"/>
  <c r="K35" i="9" s="1"/>
  <c r="L35" i="9" s="1"/>
  <c r="F35" i="9"/>
  <c r="D35" i="9" s="1"/>
  <c r="E35" i="9" s="1"/>
  <c r="M34" i="9"/>
  <c r="K34" i="9" s="1"/>
  <c r="L34" i="9" s="1"/>
  <c r="F34" i="9"/>
  <c r="D34" i="9" s="1"/>
  <c r="E34" i="9" s="1"/>
  <c r="M28" i="9"/>
  <c r="K28" i="9" s="1"/>
  <c r="L28" i="9" s="1"/>
  <c r="F28" i="9"/>
  <c r="D28" i="9" s="1"/>
  <c r="E28" i="9" s="1"/>
  <c r="M27" i="9"/>
  <c r="K27" i="9" s="1"/>
  <c r="L27" i="9" s="1"/>
  <c r="F27" i="9"/>
  <c r="D27" i="9" s="1"/>
  <c r="E27" i="9" s="1"/>
  <c r="M26" i="9"/>
  <c r="K26" i="9" s="1"/>
  <c r="L26" i="9" s="1"/>
  <c r="F26" i="9"/>
  <c r="D26" i="9" s="1"/>
  <c r="E26" i="9" s="1"/>
  <c r="M25" i="9"/>
  <c r="K25" i="9" s="1"/>
  <c r="L25" i="9" s="1"/>
  <c r="F25" i="9"/>
  <c r="D25" i="9" s="1"/>
  <c r="E25" i="9" s="1"/>
  <c r="M24" i="9"/>
  <c r="K24" i="9" s="1"/>
  <c r="L24" i="9" s="1"/>
  <c r="F24" i="9"/>
  <c r="D24" i="9" s="1"/>
  <c r="E24" i="9" s="1"/>
  <c r="M23" i="9"/>
  <c r="K23" i="9" s="1"/>
  <c r="L23" i="9" s="1"/>
  <c r="F23" i="9"/>
  <c r="D23" i="9" s="1"/>
  <c r="E23" i="9" s="1"/>
  <c r="M22" i="9"/>
  <c r="K22" i="9" s="1"/>
  <c r="L22" i="9" s="1"/>
  <c r="F22" i="9"/>
  <c r="D22" i="9" s="1"/>
  <c r="E22" i="9" s="1"/>
  <c r="M21" i="9"/>
  <c r="K21" i="9" s="1"/>
  <c r="L21" i="9" s="1"/>
  <c r="F21" i="9"/>
  <c r="D21" i="9" s="1"/>
  <c r="E21" i="9" s="1"/>
  <c r="M20" i="9"/>
  <c r="K20" i="9" s="1"/>
  <c r="L20" i="9" s="1"/>
  <c r="F20" i="9"/>
  <c r="D20" i="9" s="1"/>
  <c r="E20" i="9" s="1"/>
  <c r="M15" i="9"/>
  <c r="K15" i="9" s="1"/>
  <c r="L15" i="9" s="1"/>
  <c r="F15" i="9"/>
  <c r="D15" i="9" s="1"/>
  <c r="E15" i="9" s="1"/>
  <c r="M14" i="9"/>
  <c r="K14" i="9" s="1"/>
  <c r="L14" i="9" s="1"/>
  <c r="F14" i="9"/>
  <c r="D14" i="9" s="1"/>
  <c r="E14" i="9" s="1"/>
  <c r="M13" i="9"/>
  <c r="K13" i="9" s="1"/>
  <c r="L13" i="9" s="1"/>
  <c r="F13" i="9"/>
  <c r="D13" i="9" s="1"/>
  <c r="E13" i="9" s="1"/>
  <c r="M12" i="9"/>
  <c r="K12" i="9" s="1"/>
  <c r="L12" i="9" s="1"/>
  <c r="F12" i="9"/>
  <c r="D12" i="9" s="1"/>
  <c r="E12" i="9" s="1"/>
  <c r="M11" i="9"/>
  <c r="K11" i="9" s="1"/>
  <c r="L11" i="9" s="1"/>
  <c r="F11" i="9"/>
  <c r="D11" i="9" s="1"/>
  <c r="E11" i="9" s="1"/>
  <c r="M10" i="9"/>
  <c r="K10" i="9" s="1"/>
  <c r="L10" i="9" s="1"/>
  <c r="F10" i="9"/>
  <c r="D10" i="9" s="1"/>
  <c r="E10" i="9" s="1"/>
  <c r="M9" i="9"/>
  <c r="K9" i="9" s="1"/>
  <c r="L9" i="9" s="1"/>
  <c r="F9" i="9"/>
  <c r="D9" i="9" s="1"/>
  <c r="E9" i="9" s="1"/>
  <c r="M8" i="9"/>
  <c r="K8" i="9" s="1"/>
  <c r="L8" i="9" s="1"/>
  <c r="F8" i="9"/>
  <c r="D8" i="9" s="1"/>
  <c r="E8" i="9" s="1"/>
  <c r="M7" i="9"/>
  <c r="K7" i="9" s="1"/>
  <c r="L7" i="9" s="1"/>
  <c r="F7" i="9"/>
  <c r="D7" i="9" s="1"/>
  <c r="E7" i="9" s="1"/>
  <c r="M6" i="9"/>
  <c r="K6" i="9" s="1"/>
  <c r="L6" i="9" s="1"/>
  <c r="F6" i="9"/>
  <c r="D6" i="9" s="1"/>
  <c r="E6" i="9" s="1"/>
  <c r="M43" i="8"/>
  <c r="K43" i="8" s="1"/>
  <c r="L43" i="8" s="1"/>
  <c r="F43" i="8"/>
  <c r="D43" i="8" s="1"/>
  <c r="E43" i="8" s="1"/>
  <c r="M42" i="8"/>
  <c r="K42" i="8" s="1"/>
  <c r="L42" i="8" s="1"/>
  <c r="F42" i="8"/>
  <c r="D42" i="8" s="1"/>
  <c r="E42" i="8" s="1"/>
  <c r="M41" i="8"/>
  <c r="K41" i="8" s="1"/>
  <c r="L41" i="8" s="1"/>
  <c r="F41" i="8"/>
  <c r="D41" i="8" s="1"/>
  <c r="E41" i="8" s="1"/>
  <c r="M40" i="8"/>
  <c r="K40" i="8" s="1"/>
  <c r="L40" i="8" s="1"/>
  <c r="F40" i="8"/>
  <c r="D40" i="8" s="1"/>
  <c r="E40" i="8" s="1"/>
  <c r="M39" i="8"/>
  <c r="K39" i="8" s="1"/>
  <c r="L39" i="8" s="1"/>
  <c r="F39" i="8"/>
  <c r="D39" i="8" s="1"/>
  <c r="E39" i="8" s="1"/>
  <c r="M38" i="8"/>
  <c r="K38" i="8" s="1"/>
  <c r="L38" i="8" s="1"/>
  <c r="F38" i="8"/>
  <c r="D38" i="8" s="1"/>
  <c r="E38" i="8" s="1"/>
  <c r="M37" i="8"/>
  <c r="K37" i="8" s="1"/>
  <c r="L37" i="8" s="1"/>
  <c r="F37" i="8"/>
  <c r="D37" i="8" s="1"/>
  <c r="E37" i="8" s="1"/>
  <c r="M36" i="8"/>
  <c r="K36" i="8" s="1"/>
  <c r="L36" i="8" s="1"/>
  <c r="F36" i="8"/>
  <c r="D36" i="8" s="1"/>
  <c r="E36" i="8" s="1"/>
  <c r="M35" i="8"/>
  <c r="K35" i="8" s="1"/>
  <c r="L35" i="8" s="1"/>
  <c r="F35" i="8"/>
  <c r="D35" i="8" s="1"/>
  <c r="E35" i="8" s="1"/>
  <c r="M34" i="8"/>
  <c r="K34" i="8" s="1"/>
  <c r="L34" i="8" s="1"/>
  <c r="F34" i="8"/>
  <c r="M29" i="8"/>
  <c r="F29" i="8"/>
  <c r="M28" i="8"/>
  <c r="F28" i="8"/>
  <c r="M27" i="8"/>
  <c r="F27" i="8"/>
  <c r="M26" i="8"/>
  <c r="F26" i="8"/>
  <c r="M25" i="8"/>
  <c r="F25" i="8"/>
  <c r="M24" i="8"/>
  <c r="F24" i="8"/>
  <c r="M23" i="8"/>
  <c r="F23" i="8"/>
  <c r="M22" i="8"/>
  <c r="F22" i="8"/>
  <c r="M21" i="8"/>
  <c r="F21" i="8"/>
  <c r="M20" i="8"/>
  <c r="F20" i="8"/>
  <c r="M15" i="8"/>
  <c r="F15" i="8"/>
  <c r="M14" i="8"/>
  <c r="F14" i="8"/>
  <c r="M13" i="8"/>
  <c r="F13" i="8"/>
  <c r="M12" i="8"/>
  <c r="F12" i="8"/>
  <c r="M11" i="8"/>
  <c r="F11" i="8"/>
  <c r="M10" i="8"/>
  <c r="F10" i="8"/>
  <c r="M9" i="8"/>
  <c r="F9" i="8"/>
  <c r="M8" i="8"/>
  <c r="F8" i="8"/>
  <c r="M7" i="8"/>
  <c r="F7" i="8"/>
  <c r="M6" i="8"/>
  <c r="F6" i="8"/>
  <c r="M35" i="4"/>
  <c r="K35" i="4" s="1"/>
  <c r="L35" i="4" s="1"/>
  <c r="M36" i="4"/>
  <c r="K36" i="4" s="1"/>
  <c r="L36" i="4" s="1"/>
  <c r="M37" i="4"/>
  <c r="K37" i="4" s="1"/>
  <c r="L37" i="4" s="1"/>
  <c r="M38" i="4"/>
  <c r="K38" i="4" s="1"/>
  <c r="L38" i="4" s="1"/>
  <c r="M39" i="4"/>
  <c r="K39" i="4" s="1"/>
  <c r="L39" i="4" s="1"/>
  <c r="M40" i="4"/>
  <c r="K40" i="4" s="1"/>
  <c r="L40" i="4" s="1"/>
  <c r="M41" i="4"/>
  <c r="K41" i="4" s="1"/>
  <c r="L41" i="4" s="1"/>
  <c r="M42" i="4"/>
  <c r="K42" i="4" s="1"/>
  <c r="L42" i="4" s="1"/>
  <c r="M43" i="4"/>
  <c r="K43" i="4" s="1"/>
  <c r="L43" i="4" s="1"/>
  <c r="M34" i="4"/>
  <c r="K34" i="4" s="1"/>
  <c r="L34" i="4" s="1"/>
  <c r="F35" i="4"/>
  <c r="D35" i="4" s="1"/>
  <c r="E35" i="4" s="1"/>
  <c r="F36" i="4"/>
  <c r="D36" i="4" s="1"/>
  <c r="E36" i="4" s="1"/>
  <c r="F37" i="4"/>
  <c r="D37" i="4" s="1"/>
  <c r="E37" i="4" s="1"/>
  <c r="F38" i="4"/>
  <c r="D38" i="4" s="1"/>
  <c r="E38" i="4" s="1"/>
  <c r="F39" i="4"/>
  <c r="D39" i="4" s="1"/>
  <c r="E39" i="4" s="1"/>
  <c r="F40" i="4"/>
  <c r="D40" i="4" s="1"/>
  <c r="E40" i="4" s="1"/>
  <c r="F41" i="4"/>
  <c r="D41" i="4" s="1"/>
  <c r="E41" i="4" s="1"/>
  <c r="F42" i="4"/>
  <c r="D42" i="4" s="1"/>
  <c r="E42" i="4" s="1"/>
  <c r="F43" i="4"/>
  <c r="D43" i="4" s="1"/>
  <c r="E43" i="4" s="1"/>
  <c r="F34" i="4"/>
  <c r="D34" i="4" s="1"/>
  <c r="E34" i="4" s="1"/>
  <c r="M21" i="4"/>
  <c r="K21" i="4" s="1"/>
  <c r="L21" i="4" s="1"/>
  <c r="M22" i="4"/>
  <c r="K22" i="4" s="1"/>
  <c r="L22" i="4" s="1"/>
  <c r="M23" i="4"/>
  <c r="K23" i="4" s="1"/>
  <c r="L23" i="4" s="1"/>
  <c r="M24" i="4"/>
  <c r="K24" i="4" s="1"/>
  <c r="L24" i="4" s="1"/>
  <c r="M25" i="4"/>
  <c r="K25" i="4" s="1"/>
  <c r="L25" i="4" s="1"/>
  <c r="M26" i="4"/>
  <c r="K26" i="4" s="1"/>
  <c r="L26" i="4" s="1"/>
  <c r="M27" i="4"/>
  <c r="K27" i="4" s="1"/>
  <c r="L27" i="4" s="1"/>
  <c r="M28" i="4"/>
  <c r="K28" i="4" s="1"/>
  <c r="L28" i="4" s="1"/>
  <c r="M29" i="4"/>
  <c r="K29" i="4" s="1"/>
  <c r="L29" i="4" s="1"/>
  <c r="M20" i="4"/>
  <c r="K20" i="4" s="1"/>
  <c r="L20" i="4" s="1"/>
  <c r="F21" i="4"/>
  <c r="D21" i="4" s="1"/>
  <c r="E21" i="4" s="1"/>
  <c r="F22" i="4"/>
  <c r="D22" i="4" s="1"/>
  <c r="E22" i="4" s="1"/>
  <c r="F23" i="4"/>
  <c r="D23" i="4" s="1"/>
  <c r="E23" i="4" s="1"/>
  <c r="F24" i="4"/>
  <c r="D24" i="4" s="1"/>
  <c r="E24" i="4" s="1"/>
  <c r="F25" i="4"/>
  <c r="D25" i="4" s="1"/>
  <c r="E25" i="4" s="1"/>
  <c r="F26" i="4"/>
  <c r="D26" i="4" s="1"/>
  <c r="E26" i="4" s="1"/>
  <c r="F27" i="4"/>
  <c r="D27" i="4" s="1"/>
  <c r="E27" i="4" s="1"/>
  <c r="F28" i="4"/>
  <c r="D28" i="4" s="1"/>
  <c r="E28" i="4" s="1"/>
  <c r="F29" i="4"/>
  <c r="D29" i="4" s="1"/>
  <c r="E29" i="4" s="1"/>
  <c r="F20" i="4"/>
  <c r="D20" i="4" s="1"/>
  <c r="E20" i="4" s="1"/>
  <c r="M8" i="4"/>
  <c r="K8" i="4" s="1"/>
  <c r="L8" i="4" s="1"/>
  <c r="M9" i="4"/>
  <c r="K9" i="4" s="1"/>
  <c r="L9" i="4" s="1"/>
  <c r="M10" i="4"/>
  <c r="K10" i="4" s="1"/>
  <c r="L10" i="4" s="1"/>
  <c r="M11" i="4"/>
  <c r="K11" i="4" s="1"/>
  <c r="L11" i="4" s="1"/>
  <c r="M12" i="4"/>
  <c r="K12" i="4" s="1"/>
  <c r="L12" i="4" s="1"/>
  <c r="M13" i="4"/>
  <c r="K13" i="4" s="1"/>
  <c r="L13" i="4" s="1"/>
  <c r="M14" i="4"/>
  <c r="K14" i="4" s="1"/>
  <c r="L14" i="4" s="1"/>
  <c r="M15" i="4"/>
  <c r="K15" i="4" s="1"/>
  <c r="L15" i="4" s="1"/>
  <c r="M7" i="4"/>
  <c r="K7" i="4" s="1"/>
  <c r="L7" i="4" s="1"/>
  <c r="M6" i="4"/>
  <c r="K6" i="4" s="1"/>
  <c r="L6" i="4" s="1"/>
  <c r="F7" i="4"/>
  <c r="D7" i="4" s="1"/>
  <c r="E7" i="4" s="1"/>
  <c r="F8" i="4"/>
  <c r="D8" i="4" s="1"/>
  <c r="E8" i="4" s="1"/>
  <c r="F9" i="4"/>
  <c r="D9" i="4" s="1"/>
  <c r="E9" i="4" s="1"/>
  <c r="F10" i="4"/>
  <c r="D10" i="4" s="1"/>
  <c r="E10" i="4" s="1"/>
  <c r="F11" i="4"/>
  <c r="D11" i="4" s="1"/>
  <c r="E11" i="4" s="1"/>
  <c r="F12" i="4"/>
  <c r="D12" i="4" s="1"/>
  <c r="E12" i="4" s="1"/>
  <c r="F13" i="4"/>
  <c r="D13" i="4" s="1"/>
  <c r="E13" i="4" s="1"/>
  <c r="F14" i="4"/>
  <c r="D14" i="4" s="1"/>
  <c r="E14" i="4" s="1"/>
  <c r="F15" i="4"/>
  <c r="D15" i="4" s="1"/>
  <c r="E15" i="4" s="1"/>
  <c r="F6" i="4"/>
  <c r="D6" i="4" s="1"/>
  <c r="E6" i="4" s="1"/>
  <c r="I41" i="19" l="1"/>
  <c r="B42" i="19"/>
  <c r="B15" i="19"/>
  <c r="I14" i="19"/>
  <c r="I27" i="19" s="1"/>
  <c r="I21" i="16"/>
  <c r="D21" i="16"/>
  <c r="E21" i="16" s="1"/>
  <c r="K35" i="16"/>
  <c r="L35" i="16" s="1"/>
  <c r="K6" i="8"/>
  <c r="L6" i="8" s="1"/>
  <c r="D35" i="16"/>
  <c r="E35" i="16" s="1"/>
  <c r="B37" i="9"/>
  <c r="I9" i="9"/>
  <c r="I37" i="9" s="1"/>
  <c r="B10" i="9"/>
  <c r="I9" i="4"/>
  <c r="I37" i="4" s="1"/>
  <c r="B10" i="4"/>
  <c r="B37" i="4"/>
  <c r="B37" i="16"/>
  <c r="B10" i="16"/>
  <c r="B23" i="16" s="1"/>
  <c r="I9" i="16"/>
  <c r="B38" i="18"/>
  <c r="I10" i="18"/>
  <c r="I38" i="18" s="1"/>
  <c r="B11" i="18"/>
  <c r="B23" i="18"/>
  <c r="I37" i="18"/>
  <c r="I22" i="18"/>
  <c r="I9" i="8"/>
  <c r="I37" i="8" s="1"/>
  <c r="B10" i="8"/>
  <c r="B37" i="8"/>
  <c r="I9" i="12"/>
  <c r="I37" i="12" s="1"/>
  <c r="B10" i="12"/>
  <c r="B37" i="12"/>
  <c r="I21" i="17"/>
  <c r="I9" i="17"/>
  <c r="I37" i="17" s="1"/>
  <c r="B37" i="17"/>
  <c r="B10" i="17"/>
  <c r="K6" i="12"/>
  <c r="L6" i="12" s="1"/>
  <c r="D6" i="12"/>
  <c r="E6" i="12" s="1"/>
  <c r="D34" i="8"/>
  <c r="E34" i="8" s="1"/>
  <c r="K21" i="8"/>
  <c r="L21" i="8" s="1"/>
  <c r="K22" i="8"/>
  <c r="L22" i="8" s="1"/>
  <c r="K24" i="8"/>
  <c r="L24" i="8" s="1"/>
  <c r="K26" i="8"/>
  <c r="L26" i="8" s="1"/>
  <c r="K28" i="8"/>
  <c r="L28" i="8" s="1"/>
  <c r="K23" i="8"/>
  <c r="L23" i="8" s="1"/>
  <c r="K25" i="8"/>
  <c r="L25" i="8" s="1"/>
  <c r="K27" i="8"/>
  <c r="L27" i="8" s="1"/>
  <c r="K29" i="8"/>
  <c r="L29" i="8" s="1"/>
  <c r="K20" i="8"/>
  <c r="L20" i="8" s="1"/>
  <c r="D26" i="8"/>
  <c r="E26" i="8" s="1"/>
  <c r="D28" i="8"/>
  <c r="E28" i="8" s="1"/>
  <c r="D25" i="8"/>
  <c r="E25" i="8" s="1"/>
  <c r="D27" i="8"/>
  <c r="E27" i="8" s="1"/>
  <c r="D29" i="8"/>
  <c r="E29" i="8" s="1"/>
  <c r="D24" i="8"/>
  <c r="E24" i="8" s="1"/>
  <c r="D23" i="8"/>
  <c r="E23" i="8" s="1"/>
  <c r="D22" i="8"/>
  <c r="E22" i="8" s="1"/>
  <c r="D21" i="8"/>
  <c r="E21" i="8" s="1"/>
  <c r="D20" i="8"/>
  <c r="E20" i="8" s="1"/>
  <c r="K15" i="8"/>
  <c r="L15" i="8" s="1"/>
  <c r="K14" i="8"/>
  <c r="L14" i="8" s="1"/>
  <c r="K13" i="8"/>
  <c r="L13" i="8" s="1"/>
  <c r="K12" i="8"/>
  <c r="L12" i="8" s="1"/>
  <c r="K11" i="8"/>
  <c r="L11" i="8" s="1"/>
  <c r="K10" i="8"/>
  <c r="L10" i="8" s="1"/>
  <c r="K9" i="8"/>
  <c r="L9" i="8" s="1"/>
  <c r="K8" i="8"/>
  <c r="L8" i="8" s="1"/>
  <c r="K7" i="8"/>
  <c r="L7" i="8" s="1"/>
  <c r="D15" i="8"/>
  <c r="E15" i="8" s="1"/>
  <c r="D14" i="8"/>
  <c r="E14" i="8" s="1"/>
  <c r="D13" i="8"/>
  <c r="E13" i="8" s="1"/>
  <c r="D12" i="8"/>
  <c r="E12" i="8" s="1"/>
  <c r="D11" i="8"/>
  <c r="E11" i="8" s="1"/>
  <c r="D10" i="8"/>
  <c r="E10" i="8" s="1"/>
  <c r="D9" i="8"/>
  <c r="E9" i="8" s="1"/>
  <c r="D8" i="8"/>
  <c r="E8" i="8" s="1"/>
  <c r="D7" i="8"/>
  <c r="E7" i="8" s="1"/>
  <c r="D6" i="8"/>
  <c r="E6" i="8" s="1"/>
  <c r="B21" i="8"/>
  <c r="B21" i="9"/>
  <c r="B21" i="12"/>
  <c r="B22" i="17"/>
  <c r="B21" i="4"/>
  <c r="I21" i="8"/>
  <c r="I21" i="9"/>
  <c r="I21" i="4"/>
  <c r="I21" i="12"/>
  <c r="B22" i="16"/>
  <c r="B22" i="9"/>
  <c r="I22" i="8" l="1"/>
  <c r="B43" i="19"/>
  <c r="B29" i="19"/>
  <c r="I15" i="19"/>
  <c r="I28" i="19" s="1"/>
  <c r="B28" i="19"/>
  <c r="I42" i="19"/>
  <c r="D36" i="16"/>
  <c r="E36" i="16" s="1"/>
  <c r="K36" i="16"/>
  <c r="L36" i="16" s="1"/>
  <c r="I23" i="18"/>
  <c r="D22" i="16"/>
  <c r="E22" i="16" s="1"/>
  <c r="I22" i="9"/>
  <c r="B38" i="9"/>
  <c r="I10" i="9"/>
  <c r="I38" i="9" s="1"/>
  <c r="B11" i="9"/>
  <c r="I10" i="4"/>
  <c r="I38" i="4" s="1"/>
  <c r="B11" i="4"/>
  <c r="B38" i="4"/>
  <c r="I37" i="16"/>
  <c r="I22" i="16"/>
  <c r="I10" i="16"/>
  <c r="I38" i="16" s="1"/>
  <c r="B38" i="16"/>
  <c r="B11" i="16"/>
  <c r="B12" i="18"/>
  <c r="B39" i="18"/>
  <c r="I11" i="18"/>
  <c r="I39" i="18" s="1"/>
  <c r="B38" i="8"/>
  <c r="I10" i="8"/>
  <c r="I38" i="8" s="1"/>
  <c r="B11" i="8"/>
  <c r="I10" i="12"/>
  <c r="I38" i="12" s="1"/>
  <c r="B11" i="12"/>
  <c r="B38" i="12"/>
  <c r="I22" i="17"/>
  <c r="B38" i="17"/>
  <c r="B11" i="17"/>
  <c r="I10" i="17"/>
  <c r="I38" i="17" s="1"/>
  <c r="I22" i="4"/>
  <c r="B22" i="4"/>
  <c r="B23" i="12"/>
  <c r="B24" i="18"/>
  <c r="I22" i="12"/>
  <c r="B23" i="17"/>
  <c r="B22" i="12"/>
  <c r="B22" i="8"/>
  <c r="I24" i="18" l="1"/>
  <c r="I43" i="19"/>
  <c r="I29" i="19"/>
  <c r="I23" i="8"/>
  <c r="K37" i="16"/>
  <c r="L37" i="16" s="1"/>
  <c r="D23" i="16"/>
  <c r="E23" i="16" s="1"/>
  <c r="I23" i="17"/>
  <c r="I23" i="16"/>
  <c r="D37" i="16"/>
  <c r="E37" i="16" s="1"/>
  <c r="B12" i="9"/>
  <c r="I11" i="9"/>
  <c r="I39" i="9" s="1"/>
  <c r="B39" i="9"/>
  <c r="B12" i="4"/>
  <c r="B39" i="4"/>
  <c r="I11" i="4"/>
  <c r="I39" i="4" s="1"/>
  <c r="B12" i="16"/>
  <c r="I11" i="16"/>
  <c r="I39" i="16" s="1"/>
  <c r="B39" i="16"/>
  <c r="B13" i="18"/>
  <c r="B40" i="18"/>
  <c r="I12" i="18"/>
  <c r="I40" i="18" s="1"/>
  <c r="B25" i="18"/>
  <c r="B12" i="8"/>
  <c r="B39" i="8"/>
  <c r="I11" i="8"/>
  <c r="I39" i="8" s="1"/>
  <c r="B12" i="12"/>
  <c r="B39" i="12"/>
  <c r="I11" i="12"/>
  <c r="I39" i="12" s="1"/>
  <c r="B12" i="17"/>
  <c r="B39" i="17"/>
  <c r="I11" i="17"/>
  <c r="B23" i="4"/>
  <c r="B23" i="9"/>
  <c r="B24" i="12"/>
  <c r="B23" i="8"/>
  <c r="I23" i="9"/>
  <c r="B24" i="16"/>
  <c r="B24" i="17"/>
  <c r="I23" i="12"/>
  <c r="I23" i="4"/>
  <c r="B24" i="8"/>
  <c r="I24" i="16" l="1"/>
  <c r="D38" i="16"/>
  <c r="E38" i="16" s="1"/>
  <c r="D24" i="16"/>
  <c r="E24" i="16" s="1"/>
  <c r="K38" i="16"/>
  <c r="L38" i="16" s="1"/>
  <c r="B13" i="9"/>
  <c r="B40" i="9"/>
  <c r="I12" i="9"/>
  <c r="I40" i="9" s="1"/>
  <c r="I24" i="9"/>
  <c r="B13" i="4"/>
  <c r="B40" i="4"/>
  <c r="I12" i="4"/>
  <c r="I40" i="4" s="1"/>
  <c r="B13" i="16"/>
  <c r="B26" i="16" s="1"/>
  <c r="I12" i="16"/>
  <c r="I40" i="16" s="1"/>
  <c r="B40" i="16"/>
  <c r="I25" i="18"/>
  <c r="B14" i="18"/>
  <c r="B41" i="18"/>
  <c r="I13" i="18"/>
  <c r="B13" i="8"/>
  <c r="B40" i="8"/>
  <c r="I12" i="8"/>
  <c r="I40" i="8" s="1"/>
  <c r="B13" i="12"/>
  <c r="B26" i="12" s="1"/>
  <c r="B40" i="12"/>
  <c r="I12" i="12"/>
  <c r="I40" i="12" s="1"/>
  <c r="B13" i="17"/>
  <c r="I12" i="17"/>
  <c r="B40" i="17"/>
  <c r="I39" i="17"/>
  <c r="I24" i="17"/>
  <c r="I24" i="12"/>
  <c r="B25" i="17"/>
  <c r="I24" i="4"/>
  <c r="B25" i="16"/>
  <c r="B24" i="9"/>
  <c r="B26" i="18"/>
  <c r="I24" i="8"/>
  <c r="B25" i="12"/>
  <c r="B24" i="4"/>
  <c r="B25" i="8"/>
  <c r="D25" i="16" l="1"/>
  <c r="E25" i="16" s="1"/>
  <c r="K39" i="16"/>
  <c r="L39" i="16" s="1"/>
  <c r="D39" i="16"/>
  <c r="E39" i="16" s="1"/>
  <c r="I25" i="9"/>
  <c r="B14" i="9"/>
  <c r="B41" i="9"/>
  <c r="I13" i="9"/>
  <c r="I41" i="9" s="1"/>
  <c r="B14" i="4"/>
  <c r="I13" i="4"/>
  <c r="I41" i="4" s="1"/>
  <c r="B41" i="4"/>
  <c r="I25" i="16"/>
  <c r="B14" i="16"/>
  <c r="B41" i="16"/>
  <c r="I13" i="16"/>
  <c r="B15" i="18"/>
  <c r="B42" i="18"/>
  <c r="I14" i="18"/>
  <c r="I42" i="18" s="1"/>
  <c r="B27" i="18"/>
  <c r="I41" i="18"/>
  <c r="I26" i="18"/>
  <c r="I25" i="8"/>
  <c r="B14" i="8"/>
  <c r="I13" i="8"/>
  <c r="I41" i="8" s="1"/>
  <c r="B41" i="8"/>
  <c r="B14" i="12"/>
  <c r="B27" i="12" s="1"/>
  <c r="I13" i="12"/>
  <c r="I41" i="12" s="1"/>
  <c r="B41" i="12"/>
  <c r="I40" i="17"/>
  <c r="I25" i="17"/>
  <c r="B14" i="17"/>
  <c r="I13" i="17"/>
  <c r="I41" i="17" s="1"/>
  <c r="B41" i="17"/>
  <c r="B26" i="17"/>
  <c r="B25" i="4"/>
  <c r="B25" i="9"/>
  <c r="I25" i="12"/>
  <c r="I25" i="4"/>
  <c r="B26" i="9"/>
  <c r="B26" i="8"/>
  <c r="I27" i="18" l="1"/>
  <c r="I26" i="17"/>
  <c r="K40" i="16"/>
  <c r="L40" i="16" s="1"/>
  <c r="D40" i="16"/>
  <c r="E40" i="16" s="1"/>
  <c r="D26" i="16"/>
  <c r="E26" i="16" s="1"/>
  <c r="B15" i="9"/>
  <c r="B42" i="9"/>
  <c r="I14" i="9"/>
  <c r="I42" i="9" s="1"/>
  <c r="B15" i="4"/>
  <c r="I14" i="4"/>
  <c r="I42" i="4" s="1"/>
  <c r="B42" i="4"/>
  <c r="B15" i="16"/>
  <c r="B29" i="16" s="1"/>
  <c r="I14" i="16"/>
  <c r="B42" i="16"/>
  <c r="I41" i="16"/>
  <c r="I26" i="16"/>
  <c r="B43" i="18"/>
  <c r="I15" i="18"/>
  <c r="B29" i="18"/>
  <c r="B15" i="8"/>
  <c r="B42" i="8"/>
  <c r="I14" i="8"/>
  <c r="I42" i="8" s="1"/>
  <c r="B15" i="12"/>
  <c r="B29" i="12" s="1"/>
  <c r="I14" i="12"/>
  <c r="I42" i="12" s="1"/>
  <c r="B42" i="12"/>
  <c r="B15" i="17"/>
  <c r="B42" i="17"/>
  <c r="I14" i="17"/>
  <c r="B28" i="18"/>
  <c r="I26" i="8"/>
  <c r="B26" i="4"/>
  <c r="I26" i="9"/>
  <c r="I26" i="12"/>
  <c r="B27" i="16"/>
  <c r="B27" i="17"/>
  <c r="I26" i="4"/>
  <c r="B29" i="17"/>
  <c r="B27" i="9"/>
  <c r="B27" i="8"/>
  <c r="D41" i="16" l="1"/>
  <c r="E41" i="16" s="1"/>
  <c r="D28" i="16"/>
  <c r="E28" i="16" s="1"/>
  <c r="D27" i="16"/>
  <c r="E27" i="16" s="1"/>
  <c r="K41" i="16"/>
  <c r="L41" i="16" s="1"/>
  <c r="I15" i="9"/>
  <c r="I43" i="9" s="1"/>
  <c r="B43" i="9"/>
  <c r="B43" i="4"/>
  <c r="I15" i="4"/>
  <c r="I43" i="4" s="1"/>
  <c r="I42" i="16"/>
  <c r="I27" i="16"/>
  <c r="I15" i="16"/>
  <c r="B43" i="16"/>
  <c r="I43" i="18"/>
  <c r="I29" i="18"/>
  <c r="I28" i="18"/>
  <c r="I27" i="8"/>
  <c r="B43" i="8"/>
  <c r="I15" i="8"/>
  <c r="I43" i="8" s="1"/>
  <c r="I27" i="12"/>
  <c r="B43" i="12"/>
  <c r="I15" i="12"/>
  <c r="I43" i="12" s="1"/>
  <c r="I42" i="17"/>
  <c r="I27" i="17"/>
  <c r="B43" i="17"/>
  <c r="I15" i="17"/>
  <c r="I28" i="17" s="1"/>
  <c r="B28" i="12"/>
  <c r="B29" i="4"/>
  <c r="I29" i="4"/>
  <c r="B28" i="16"/>
  <c r="B27" i="4"/>
  <c r="B28" i="17"/>
  <c r="I27" i="9"/>
  <c r="I27" i="4"/>
  <c r="I29" i="12"/>
  <c r="B29" i="9"/>
  <c r="B29" i="8"/>
  <c r="I29" i="8" l="1"/>
  <c r="K43" i="16"/>
  <c r="L43" i="16" s="1"/>
  <c r="K42" i="16"/>
  <c r="L42" i="16" s="1"/>
  <c r="D43" i="16"/>
  <c r="E43" i="16" s="1"/>
  <c r="D42" i="16"/>
  <c r="E42" i="16" s="1"/>
  <c r="I29" i="9"/>
  <c r="I43" i="16"/>
  <c r="I29" i="16"/>
  <c r="I28" i="16"/>
  <c r="I43" i="17"/>
  <c r="I29" i="17"/>
  <c r="B28" i="8"/>
  <c r="I28" i="8"/>
  <c r="I28" i="4"/>
  <c r="I28" i="9"/>
  <c r="I28" i="12"/>
  <c r="B28" i="9"/>
  <c r="B28" i="4"/>
</calcChain>
</file>

<file path=xl/sharedStrings.xml><?xml version="1.0" encoding="utf-8"?>
<sst xmlns="http://schemas.openxmlformats.org/spreadsheetml/2006/main" count="417" uniqueCount="41">
  <si>
    <t>Residential Conservation</t>
  </si>
  <si>
    <t>Year</t>
  </si>
  <si>
    <t>FPL</t>
  </si>
  <si>
    <t>TAL</t>
  </si>
  <si>
    <t>TYSP Conservation* adjusted by:</t>
  </si>
  <si>
    <t>TYSP Conservation</t>
  </si>
  <si>
    <t>GRU</t>
  </si>
  <si>
    <t>TEC</t>
  </si>
  <si>
    <t>DEF</t>
  </si>
  <si>
    <t>JEA</t>
  </si>
  <si>
    <t>OUC</t>
  </si>
  <si>
    <t>Summer Pk Dmd (MW)</t>
  </si>
  <si>
    <t>Winter Pk Dmd (MW)</t>
  </si>
  <si>
    <t>NEL (GWH)</t>
  </si>
  <si>
    <t xml:space="preserve">Comm/Ind Conservation </t>
  </si>
  <si>
    <t>Mandated Codes/ Stds (GWH)</t>
  </si>
  <si>
    <t>Total Conservation (GWH)</t>
  </si>
  <si>
    <t>Mandated Codes/ Stds (MW)</t>
  </si>
  <si>
    <t>Utility DSM Programs (MW)</t>
  </si>
  <si>
    <t>Total Conservation (MW)</t>
  </si>
  <si>
    <t>Utility DSM Programs (GWH)</t>
  </si>
  <si>
    <r>
      <t xml:space="preserve">SUMMER  PEAK DEMAND (MW) </t>
    </r>
    <r>
      <rPr>
        <sz val="16"/>
        <color theme="1"/>
        <rFont val="Calibri"/>
        <family val="2"/>
        <scheme val="minor"/>
      </rPr>
      <t>TYSP Schedule 3.1</t>
    </r>
  </si>
  <si>
    <r>
      <t>WINTER PEAK DEMAND (MW)</t>
    </r>
    <r>
      <rPr>
        <sz val="16"/>
        <color theme="1"/>
        <rFont val="Calibri"/>
        <family val="2"/>
        <scheme val="minor"/>
      </rPr>
      <t xml:space="preserve"> TYSP Schedule 3.2</t>
    </r>
  </si>
  <si>
    <r>
      <t xml:space="preserve">NET ENERGY FOR LOAD (GWH) </t>
    </r>
    <r>
      <rPr>
        <sz val="16"/>
        <color theme="1"/>
        <rFont val="Calibri"/>
        <family val="2"/>
        <scheme val="minor"/>
      </rPr>
      <t>TYSP Schedule 3.3</t>
    </r>
  </si>
  <si>
    <t>Res Conservation</t>
  </si>
  <si>
    <t>C/I Conservation</t>
  </si>
  <si>
    <t>Adjusted TYSP Conservation</t>
  </si>
  <si>
    <t>BLANK</t>
  </si>
  <si>
    <t>NOTE:</t>
  </si>
  <si>
    <t>The mandated EE variables used in the model are in the form of "Interactive Variables". In other</t>
  </si>
  <si>
    <t>words, a number of variables are combined to create a single variable for use in the model.  (See</t>
  </si>
  <si>
    <t xml:space="preserve"> Chapter 2 of TYSP for more details).  To determine the impacts of mandated EE, a separate model was</t>
  </si>
  <si>
    <t>The results of this model were compared to the base case model and the difference was assumed to be</t>
  </si>
  <si>
    <t>the impacts on conservation from mandated EE.</t>
  </si>
  <si>
    <t>captured through NEL, which is an explanatory variable in the peak demand model. A separate model</t>
  </si>
  <si>
    <t>flat at 2016 levels.</t>
  </si>
  <si>
    <r>
      <t xml:space="preserve">was also developed for peak demands, using the NEL results from the consumption models where EE was </t>
    </r>
    <r>
      <rPr>
        <b/>
        <u/>
        <sz val="11"/>
        <color rgb="FF0000FF"/>
        <rFont val="Calibri"/>
        <family val="2"/>
        <scheme val="minor"/>
      </rPr>
      <t>held</t>
    </r>
  </si>
  <si>
    <r>
      <rPr>
        <b/>
        <sz val="11"/>
        <color theme="1"/>
        <rFont val="Calibri"/>
        <family val="2"/>
        <scheme val="minor"/>
      </rPr>
      <t>Peak</t>
    </r>
    <r>
      <rPr>
        <sz val="11"/>
        <color theme="1"/>
        <rFont val="Calibri"/>
        <family val="2"/>
        <scheme val="minor"/>
      </rPr>
      <t xml:space="preserve"> demand models do not have mandated EE variables, the impacts of mandated EE are </t>
    </r>
    <r>
      <rPr>
        <u/>
        <sz val="11"/>
        <color theme="1"/>
        <rFont val="Calibri"/>
        <family val="2"/>
        <scheme val="minor"/>
      </rPr>
      <t>indirectly</t>
    </r>
  </si>
  <si>
    <r>
      <t>Tampa Electric's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rgb="FF0000FF"/>
        <rFont val="Calibri"/>
        <family val="2"/>
        <scheme val="minor"/>
      </rPr>
      <t>energy</t>
    </r>
    <r>
      <rPr>
        <sz val="11"/>
        <color theme="1"/>
        <rFont val="Calibri"/>
        <family val="2"/>
        <scheme val="minor"/>
      </rPr>
      <t xml:space="preserve"> consumption models do not breakout the impacts of mandated energy efficiency (EE).</t>
    </r>
  </si>
  <si>
    <r>
      <t xml:space="preserve">developed where the EE inputs were </t>
    </r>
    <r>
      <rPr>
        <b/>
        <u/>
        <sz val="11"/>
        <color rgb="FF0000FF"/>
        <rFont val="Calibri"/>
        <family val="2"/>
        <scheme val="minor"/>
      </rPr>
      <t>held flat at 2016 levels</t>
    </r>
    <r>
      <rPr>
        <sz val="11"/>
        <color theme="1"/>
        <rFont val="Calibri"/>
        <family val="2"/>
        <scheme val="minor"/>
      </rPr>
      <t xml:space="preserve"> (no more mandated EE gains after 2016).</t>
    </r>
  </si>
  <si>
    <t>Also note: TEC cannot separate RES and COM demand, as the peak is modeled at the retail level, not by customer class.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</si>
</sst>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6"/>
      <color theme="0"/>
      <name val="Cambria"/>
      <family val="1"/>
      <scheme val="major"/>
    </font>
    <font>
      <sz val="16"/>
      <color theme="1"/>
      <name val="Calibri"/>
      <family val="2"/>
      <scheme val="minor"/>
    </font>
    <font>
      <b/>
      <u/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0" xfId="0" applyFill="1" applyAlignment="1">
      <alignment horizontal="center"/>
    </xf>
    <xf numFmtId="0" fontId="0" fillId="2" borderId="0" xfId="0" applyFill="1" applyAlignment="1"/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3" xfId="0" quotePrefix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0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3" xfId="0" applyFill="1" applyBorder="1" applyAlignment="1"/>
    <xf numFmtId="0" fontId="0" fillId="5" borderId="1" xfId="0" applyFill="1" applyBorder="1" applyAlignment="1"/>
    <xf numFmtId="0" fontId="2" fillId="2" borderId="0" xfId="0" applyFont="1" applyFill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1" fontId="0" fillId="2" borderId="0" xfId="0" applyNumberFormat="1" applyFill="1" applyAlignment="1">
      <alignment horizontal="center"/>
    </xf>
    <xf numFmtId="164" fontId="0" fillId="5" borderId="3" xfId="0" applyNumberFormat="1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" fontId="0" fillId="5" borderId="3" xfId="0" applyNumberFormat="1" applyFill="1" applyBorder="1" applyAlignment="1">
      <alignment horizontal="center"/>
    </xf>
    <xf numFmtId="1" fontId="0" fillId="2" borderId="3" xfId="0" applyNumberFormat="1" applyFill="1" applyBorder="1" applyAlignment="1">
      <alignment horizontal="center"/>
    </xf>
    <xf numFmtId="1" fontId="0" fillId="2" borderId="0" xfId="0" applyNumberFormat="1" applyFill="1" applyBorder="1" applyAlignment="1">
      <alignment horizontal="center"/>
    </xf>
    <xf numFmtId="1" fontId="0" fillId="2" borderId="0" xfId="0" applyNumberFormat="1" applyFill="1"/>
    <xf numFmtId="0" fontId="6" fillId="2" borderId="0" xfId="0" applyFont="1" applyFill="1"/>
    <xf numFmtId="0" fontId="8" fillId="2" borderId="0" xfId="0" applyFont="1" applyFill="1"/>
    <xf numFmtId="0" fontId="0" fillId="2" borderId="0" xfId="0" applyFont="1" applyFill="1"/>
    <xf numFmtId="0" fontId="10" fillId="2" borderId="0" xfId="0" applyFont="1" applyFill="1"/>
    <xf numFmtId="0" fontId="7" fillId="5" borderId="3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1" fontId="7" fillId="2" borderId="0" xfId="0" applyNumberFormat="1" applyFont="1" applyFill="1" applyBorder="1" applyAlignment="1">
      <alignment horizontal="center"/>
    </xf>
    <xf numFmtId="1" fontId="7" fillId="2" borderId="0" xfId="0" applyNumberFormat="1" applyFont="1" applyFill="1" applyAlignment="1">
      <alignment horizontal="center"/>
    </xf>
    <xf numFmtId="1" fontId="7" fillId="5" borderId="3" xfId="0" applyNumberFormat="1" applyFont="1" applyFill="1" applyBorder="1" applyAlignment="1">
      <alignment horizontal="center"/>
    </xf>
    <xf numFmtId="1" fontId="7" fillId="5" borderId="1" xfId="0" applyNumberFormat="1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2" borderId="0" xfId="0" applyFill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/>
    </xf>
    <xf numFmtId="0" fontId="3" fillId="2" borderId="0" xfId="0" applyFont="1" applyFill="1" applyBorder="1" applyAlignment="1">
      <alignment horizontal="center" vertical="center" textRotation="90"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T43"/>
  <sheetViews>
    <sheetView zoomScaleNormal="100" workbookViewId="0">
      <selection activeCell="H17" sqref="H17"/>
    </sheetView>
  </sheetViews>
  <sheetFormatPr defaultColWidth="9.140625" defaultRowHeight="15" x14ac:dyDescent="0.25"/>
  <cols>
    <col min="1" max="2" width="9.140625" style="1"/>
    <col min="3" max="6" width="13" style="1" customWidth="1"/>
    <col min="7" max="7" width="13" style="1" hidden="1" customWidth="1"/>
    <col min="8" max="9" width="9.140625" style="1"/>
    <col min="10" max="13" width="13" style="1" customWidth="1"/>
    <col min="14" max="14" width="13.42578125" style="1" hidden="1" customWidth="1"/>
    <col min="15" max="16" width="9.140625" style="1"/>
    <col min="17" max="17" width="22.5703125" style="1" customWidth="1"/>
    <col min="18" max="19" width="12.42578125" style="1" customWidth="1"/>
    <col min="20" max="16384" width="9.140625" style="1"/>
  </cols>
  <sheetData>
    <row r="1" spans="1:20" x14ac:dyDescent="0.25">
      <c r="B1" s="47" t="s">
        <v>8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20" ht="17.25" customHeight="1" x14ac:dyDescent="0.25"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20" ht="28.5" customHeight="1" x14ac:dyDescent="0.3">
      <c r="A3" s="48" t="s">
        <v>21</v>
      </c>
      <c r="C3" s="44" t="s">
        <v>0</v>
      </c>
      <c r="D3" s="44"/>
      <c r="E3" s="44"/>
      <c r="F3" s="44"/>
      <c r="G3" s="8"/>
      <c r="J3" s="44" t="s">
        <v>14</v>
      </c>
      <c r="K3" s="44"/>
      <c r="L3" s="44"/>
      <c r="M3" s="44"/>
    </row>
    <row r="4" spans="1:20" ht="15" customHeight="1" x14ac:dyDescent="0.25">
      <c r="A4" s="48"/>
      <c r="B4" s="45" t="s">
        <v>1</v>
      </c>
      <c r="C4" s="41" t="s">
        <v>17</v>
      </c>
      <c r="D4" s="41" t="s">
        <v>18</v>
      </c>
      <c r="E4" s="41" t="s">
        <v>19</v>
      </c>
      <c r="F4" s="41" t="s">
        <v>26</v>
      </c>
      <c r="G4" s="43" t="s">
        <v>5</v>
      </c>
      <c r="I4" s="45" t="s">
        <v>1</v>
      </c>
      <c r="J4" s="41" t="s">
        <v>17</v>
      </c>
      <c r="K4" s="41" t="s">
        <v>18</v>
      </c>
      <c r="L4" s="41" t="s">
        <v>19</v>
      </c>
      <c r="M4" s="41" t="s">
        <v>26</v>
      </c>
      <c r="N4" s="43" t="s">
        <v>5</v>
      </c>
    </row>
    <row r="5" spans="1:20" ht="31.5" customHeight="1" thickBot="1" x14ac:dyDescent="0.3">
      <c r="A5" s="48"/>
      <c r="B5" s="46"/>
      <c r="C5" s="42"/>
      <c r="D5" s="42"/>
      <c r="E5" s="42"/>
      <c r="F5" s="42"/>
      <c r="G5" s="43"/>
      <c r="I5" s="46"/>
      <c r="J5" s="42"/>
      <c r="K5" s="42"/>
      <c r="L5" s="42"/>
      <c r="M5" s="42"/>
      <c r="N5" s="43"/>
    </row>
    <row r="6" spans="1:20" ht="15.75" thickTop="1" x14ac:dyDescent="0.25">
      <c r="A6" s="48"/>
      <c r="B6" s="6">
        <v>2017</v>
      </c>
      <c r="C6" s="10"/>
      <c r="D6" s="25">
        <f>F6</f>
        <v>33.539598607103187</v>
      </c>
      <c r="E6" s="26">
        <f>C6+D6</f>
        <v>33.539598607103187</v>
      </c>
      <c r="F6" s="26">
        <f>G6-$R$9</f>
        <v>33.539598607103187</v>
      </c>
      <c r="G6" s="27">
        <v>499.21393738741193</v>
      </c>
      <c r="H6" s="3"/>
      <c r="I6" s="6">
        <f>B6</f>
        <v>2017</v>
      </c>
      <c r="J6" s="10"/>
      <c r="K6" s="25">
        <f>M6</f>
        <v>6.5814767205712883</v>
      </c>
      <c r="L6" s="26">
        <f>J6+K6</f>
        <v>6.5814767205712883</v>
      </c>
      <c r="M6" s="26">
        <f>N6-S$9</f>
        <v>6.5814767205712883</v>
      </c>
      <c r="N6" s="21">
        <v>339.87293785911021</v>
      </c>
      <c r="Q6" s="51" t="s">
        <v>4</v>
      </c>
      <c r="R6" s="51"/>
      <c r="S6" s="51"/>
    </row>
    <row r="7" spans="1:20" x14ac:dyDescent="0.25">
      <c r="A7" s="48"/>
      <c r="B7" s="5">
        <f>B6+1</f>
        <v>2018</v>
      </c>
      <c r="C7" s="11"/>
      <c r="D7" s="25">
        <f t="shared" ref="D7:D15" si="0">F7</f>
        <v>64.42894088649507</v>
      </c>
      <c r="E7" s="26">
        <f t="shared" ref="E7:E15" si="1">C7+D7</f>
        <v>64.42894088649507</v>
      </c>
      <c r="F7" s="26">
        <f t="shared" ref="F7:F15" si="2">G7-$R$9</f>
        <v>64.42894088649507</v>
      </c>
      <c r="G7" s="27">
        <v>530.10327966680381</v>
      </c>
      <c r="H7" s="3"/>
      <c r="I7" s="6">
        <f t="shared" ref="I7:I15" si="3">B7</f>
        <v>2018</v>
      </c>
      <c r="J7" s="11"/>
      <c r="K7" s="25">
        <f t="shared" ref="K7:K15" si="4">M7</f>
        <v>12.361301688475237</v>
      </c>
      <c r="L7" s="26">
        <f t="shared" ref="L7:L15" si="5">J7+K7</f>
        <v>12.361301688475237</v>
      </c>
      <c r="M7" s="19">
        <f>N7-$S$9</f>
        <v>12.361301688475237</v>
      </c>
      <c r="N7" s="21">
        <v>345.65276282701416</v>
      </c>
      <c r="Q7" s="50"/>
      <c r="R7" s="49" t="s">
        <v>24</v>
      </c>
      <c r="S7" s="49" t="s">
        <v>25</v>
      </c>
    </row>
    <row r="8" spans="1:20" x14ac:dyDescent="0.25">
      <c r="A8" s="48"/>
      <c r="B8" s="15">
        <f t="shared" ref="B8:B15" si="6">B7+1</f>
        <v>2019</v>
      </c>
      <c r="C8" s="11"/>
      <c r="D8" s="25">
        <f t="shared" si="0"/>
        <v>88.451876938762325</v>
      </c>
      <c r="E8" s="26">
        <f t="shared" si="1"/>
        <v>88.451876938762325</v>
      </c>
      <c r="F8" s="26">
        <f t="shared" si="2"/>
        <v>88.451876938762325</v>
      </c>
      <c r="G8" s="27">
        <v>554.12621571907107</v>
      </c>
      <c r="H8" s="3"/>
      <c r="I8" s="6">
        <f t="shared" si="3"/>
        <v>2019</v>
      </c>
      <c r="J8" s="11"/>
      <c r="K8" s="25">
        <f t="shared" si="4"/>
        <v>17.266100978856855</v>
      </c>
      <c r="L8" s="26">
        <f t="shared" si="5"/>
        <v>17.266100978856855</v>
      </c>
      <c r="M8" s="19">
        <f t="shared" ref="M8:M15" si="7">N8-$S$9</f>
        <v>17.266100978856855</v>
      </c>
      <c r="N8" s="21">
        <v>350.55756211739578</v>
      </c>
      <c r="Q8" s="50"/>
      <c r="R8" s="49"/>
      <c r="S8" s="49"/>
    </row>
    <row r="9" spans="1:20" x14ac:dyDescent="0.25">
      <c r="A9" s="48"/>
      <c r="B9" s="15">
        <f t="shared" si="6"/>
        <v>2020</v>
      </c>
      <c r="C9" s="11"/>
      <c r="D9" s="25">
        <f t="shared" si="0"/>
        <v>109.80692698650762</v>
      </c>
      <c r="E9" s="26">
        <f t="shared" si="1"/>
        <v>109.80692698650762</v>
      </c>
      <c r="F9" s="26">
        <f t="shared" si="2"/>
        <v>109.80692698650762</v>
      </c>
      <c r="G9" s="27">
        <v>575.48126576681636</v>
      </c>
      <c r="H9" s="3"/>
      <c r="I9" s="6">
        <f t="shared" si="3"/>
        <v>2020</v>
      </c>
      <c r="J9" s="11"/>
      <c r="K9" s="25">
        <f t="shared" si="4"/>
        <v>21.175441208013865</v>
      </c>
      <c r="L9" s="26">
        <f t="shared" si="5"/>
        <v>21.175441208013865</v>
      </c>
      <c r="M9" s="19">
        <f t="shared" si="7"/>
        <v>21.175441208013865</v>
      </c>
      <c r="N9" s="21">
        <v>354.46690234655279</v>
      </c>
      <c r="Q9" s="2" t="s">
        <v>11</v>
      </c>
      <c r="R9" s="19">
        <v>465.67433878030874</v>
      </c>
      <c r="S9" s="19">
        <v>333.29146113853892</v>
      </c>
    </row>
    <row r="10" spans="1:20" x14ac:dyDescent="0.25">
      <c r="A10" s="48"/>
      <c r="B10" s="15">
        <f t="shared" si="6"/>
        <v>2021</v>
      </c>
      <c r="C10" s="11"/>
      <c r="D10" s="25">
        <f t="shared" si="0"/>
        <v>128.01048115558297</v>
      </c>
      <c r="E10" s="26">
        <f t="shared" si="1"/>
        <v>128.01048115558297</v>
      </c>
      <c r="F10" s="26">
        <f t="shared" si="2"/>
        <v>128.01048115558297</v>
      </c>
      <c r="G10" s="27">
        <v>593.68481993589171</v>
      </c>
      <c r="H10" s="3"/>
      <c r="I10" s="6">
        <f t="shared" si="3"/>
        <v>2021</v>
      </c>
      <c r="J10" s="11"/>
      <c r="K10" s="25">
        <f t="shared" si="4"/>
        <v>23.976358930762672</v>
      </c>
      <c r="L10" s="26">
        <f t="shared" si="5"/>
        <v>23.976358930762672</v>
      </c>
      <c r="M10" s="19">
        <f t="shared" si="7"/>
        <v>23.976358930762672</v>
      </c>
      <c r="N10" s="21">
        <v>357.26782006930159</v>
      </c>
      <c r="Q10" s="2" t="s">
        <v>12</v>
      </c>
      <c r="R10" s="19">
        <v>878.60458005641988</v>
      </c>
      <c r="S10" s="19">
        <v>241.83136600833228</v>
      </c>
      <c r="T10" s="1" t="str">
        <f>"(FRCC's forecasted winter starts "&amp;B20&amp;"" &amp; ")"</f>
        <v>(FRCC's forecasted winter starts 2017/18)</v>
      </c>
    </row>
    <row r="11" spans="1:20" x14ac:dyDescent="0.25">
      <c r="A11" s="48"/>
      <c r="B11" s="15">
        <f t="shared" si="6"/>
        <v>2022</v>
      </c>
      <c r="C11" s="11"/>
      <c r="D11" s="25">
        <f t="shared" si="0"/>
        <v>144.19759342308885</v>
      </c>
      <c r="E11" s="26">
        <f t="shared" si="1"/>
        <v>144.19759342308885</v>
      </c>
      <c r="F11" s="26">
        <f t="shared" si="2"/>
        <v>144.19759342308885</v>
      </c>
      <c r="G11" s="27">
        <v>609.87193220339759</v>
      </c>
      <c r="H11" s="3"/>
      <c r="I11" s="6">
        <f t="shared" si="3"/>
        <v>2022</v>
      </c>
      <c r="J11" s="11"/>
      <c r="K11" s="25">
        <f t="shared" si="4"/>
        <v>25.767180874885355</v>
      </c>
      <c r="L11" s="26">
        <f t="shared" si="5"/>
        <v>25.767180874885355</v>
      </c>
      <c r="M11" s="19">
        <f t="shared" si="7"/>
        <v>25.767180874885355</v>
      </c>
      <c r="N11" s="21">
        <v>359.05864201342428</v>
      </c>
      <c r="Q11" s="2" t="s">
        <v>13</v>
      </c>
      <c r="R11" s="19">
        <v>890.98299999999995</v>
      </c>
      <c r="S11" s="19">
        <v>844</v>
      </c>
    </row>
    <row r="12" spans="1:20" x14ac:dyDescent="0.25">
      <c r="A12" s="48"/>
      <c r="B12" s="15">
        <f t="shared" si="6"/>
        <v>2023</v>
      </c>
      <c r="C12" s="11"/>
      <c r="D12" s="25">
        <f t="shared" si="0"/>
        <v>158.87738145140531</v>
      </c>
      <c r="E12" s="26">
        <f t="shared" si="1"/>
        <v>158.87738145140531</v>
      </c>
      <c r="F12" s="26">
        <f t="shared" si="2"/>
        <v>158.87738145140531</v>
      </c>
      <c r="G12" s="27">
        <v>624.55172023171406</v>
      </c>
      <c r="H12" s="3"/>
      <c r="I12" s="6">
        <f t="shared" si="3"/>
        <v>2023</v>
      </c>
      <c r="J12" s="11"/>
      <c r="K12" s="25">
        <f t="shared" si="4"/>
        <v>26.837495574090894</v>
      </c>
      <c r="L12" s="26">
        <f t="shared" si="5"/>
        <v>26.837495574090894</v>
      </c>
      <c r="M12" s="19">
        <f t="shared" si="7"/>
        <v>26.837495574090894</v>
      </c>
      <c r="N12" s="21">
        <v>360.12895671262982</v>
      </c>
    </row>
    <row r="13" spans="1:20" ht="15" customHeight="1" x14ac:dyDescent="0.25">
      <c r="A13" s="48"/>
      <c r="B13" s="15">
        <f t="shared" si="6"/>
        <v>2024</v>
      </c>
      <c r="C13" s="11"/>
      <c r="D13" s="25">
        <f t="shared" si="0"/>
        <v>172.52611687459205</v>
      </c>
      <c r="E13" s="26">
        <f t="shared" si="1"/>
        <v>172.52611687459205</v>
      </c>
      <c r="F13" s="26">
        <f t="shared" si="2"/>
        <v>172.52611687459205</v>
      </c>
      <c r="G13" s="27">
        <v>638.20045565490079</v>
      </c>
      <c r="H13" s="3"/>
      <c r="I13" s="6">
        <f t="shared" si="3"/>
        <v>2024</v>
      </c>
      <c r="J13" s="11"/>
      <c r="K13" s="25">
        <f t="shared" si="4"/>
        <v>27.45089402125285</v>
      </c>
      <c r="L13" s="26">
        <f t="shared" si="5"/>
        <v>27.45089402125285</v>
      </c>
      <c r="M13" s="19">
        <f t="shared" si="7"/>
        <v>27.45089402125285</v>
      </c>
      <c r="N13" s="21">
        <v>360.74235515979177</v>
      </c>
      <c r="Q13" s="40" t="str">
        <f>"*Adjusted conservation only accounts for new conservation, i.e., conservation is cumulative starting in " &amp; B6</f>
        <v>*Adjusted conservation only accounts for new conservation, i.e., conservation is cumulative starting in 2017</v>
      </c>
      <c r="R13" s="40"/>
      <c r="S13" s="40"/>
    </row>
    <row r="14" spans="1:20" x14ac:dyDescent="0.25">
      <c r="A14" s="48"/>
      <c r="B14" s="15">
        <f t="shared" si="6"/>
        <v>2025</v>
      </c>
      <c r="C14" s="11"/>
      <c r="D14" s="25">
        <f t="shared" si="0"/>
        <v>187.65948006304143</v>
      </c>
      <c r="E14" s="26">
        <f t="shared" si="1"/>
        <v>187.65948006304143</v>
      </c>
      <c r="F14" s="26">
        <f t="shared" si="2"/>
        <v>187.65948006304143</v>
      </c>
      <c r="G14" s="27">
        <v>653.33381884335017</v>
      </c>
      <c r="H14" s="3"/>
      <c r="I14" s="6">
        <f t="shared" si="3"/>
        <v>2025</v>
      </c>
      <c r="J14" s="11"/>
      <c r="K14" s="25">
        <f t="shared" si="4"/>
        <v>27.910407944796418</v>
      </c>
      <c r="L14" s="26">
        <f t="shared" si="5"/>
        <v>27.910407944796418</v>
      </c>
      <c r="M14" s="19">
        <f t="shared" si="7"/>
        <v>27.910407944796418</v>
      </c>
      <c r="N14" s="21">
        <v>361.20186908333534</v>
      </c>
      <c r="Q14" s="40"/>
      <c r="R14" s="40"/>
      <c r="S14" s="40"/>
    </row>
    <row r="15" spans="1:20" x14ac:dyDescent="0.25">
      <c r="A15" s="48"/>
      <c r="B15" s="15">
        <f t="shared" si="6"/>
        <v>2026</v>
      </c>
      <c r="C15" s="11"/>
      <c r="D15" s="25">
        <f t="shared" si="0"/>
        <v>201.67293961681753</v>
      </c>
      <c r="E15" s="26">
        <f t="shared" si="1"/>
        <v>201.67293961681753</v>
      </c>
      <c r="F15" s="26">
        <f t="shared" si="2"/>
        <v>201.67293961681753</v>
      </c>
      <c r="G15" s="27">
        <v>667.34727839712627</v>
      </c>
      <c r="H15" s="3"/>
      <c r="I15" s="6">
        <f t="shared" si="3"/>
        <v>2026</v>
      </c>
      <c r="J15" s="11"/>
      <c r="K15" s="25">
        <f t="shared" si="4"/>
        <v>28.369921868339986</v>
      </c>
      <c r="L15" s="26">
        <f t="shared" si="5"/>
        <v>28.369921868339986</v>
      </c>
      <c r="M15" s="19">
        <f t="shared" si="7"/>
        <v>28.369921868339986</v>
      </c>
      <c r="N15" s="21">
        <v>361.66138300687891</v>
      </c>
      <c r="Q15" s="40"/>
      <c r="R15" s="40"/>
      <c r="S15" s="40"/>
    </row>
    <row r="16" spans="1:20" x14ac:dyDescent="0.25">
      <c r="Q16" s="40"/>
      <c r="R16" s="40"/>
      <c r="S16" s="40"/>
    </row>
    <row r="17" spans="1:14" ht="28.5" customHeight="1" x14ac:dyDescent="0.3">
      <c r="A17" s="48" t="s">
        <v>22</v>
      </c>
      <c r="C17" s="44" t="s">
        <v>0</v>
      </c>
      <c r="D17" s="44"/>
      <c r="E17" s="44"/>
      <c r="F17" s="44"/>
      <c r="G17" s="14"/>
      <c r="J17" s="44" t="s">
        <v>14</v>
      </c>
      <c r="K17" s="44"/>
      <c r="L17" s="44"/>
      <c r="M17" s="44"/>
    </row>
    <row r="18" spans="1:14" ht="15" customHeight="1" x14ac:dyDescent="0.25">
      <c r="A18" s="48"/>
      <c r="B18" s="45" t="s">
        <v>1</v>
      </c>
      <c r="C18" s="41" t="s">
        <v>17</v>
      </c>
      <c r="D18" s="41" t="s">
        <v>18</v>
      </c>
      <c r="E18" s="41" t="s">
        <v>19</v>
      </c>
      <c r="F18" s="41" t="s">
        <v>26</v>
      </c>
      <c r="G18" s="43" t="s">
        <v>5</v>
      </c>
      <c r="I18" s="45" t="s">
        <v>1</v>
      </c>
      <c r="J18" s="41" t="s">
        <v>17</v>
      </c>
      <c r="K18" s="41" t="s">
        <v>18</v>
      </c>
      <c r="L18" s="41" t="s">
        <v>19</v>
      </c>
      <c r="M18" s="41" t="s">
        <v>26</v>
      </c>
      <c r="N18" s="43" t="s">
        <v>5</v>
      </c>
    </row>
    <row r="19" spans="1:14" ht="31.5" customHeight="1" thickBot="1" x14ac:dyDescent="0.3">
      <c r="A19" s="48"/>
      <c r="B19" s="46"/>
      <c r="C19" s="42"/>
      <c r="D19" s="42"/>
      <c r="E19" s="42"/>
      <c r="F19" s="42"/>
      <c r="G19" s="43"/>
      <c r="I19" s="46"/>
      <c r="J19" s="42"/>
      <c r="K19" s="42"/>
      <c r="L19" s="42"/>
      <c r="M19" s="42"/>
      <c r="N19" s="43"/>
    </row>
    <row r="20" spans="1:14" ht="15.75" thickTop="1" x14ac:dyDescent="0.25">
      <c r="A20" s="48"/>
      <c r="B20" s="7" t="str">
        <f>B6 &amp; "/" &amp; RIGHT(B7,2)</f>
        <v>2017/18</v>
      </c>
      <c r="C20" s="12"/>
      <c r="D20" s="25">
        <f>F20</f>
        <v>30.889342279391826</v>
      </c>
      <c r="E20" s="26">
        <f>C20+D20</f>
        <v>30.889342279391826</v>
      </c>
      <c r="F20" s="26">
        <f>G20-$R$10</f>
        <v>30.889342279391826</v>
      </c>
      <c r="G20" s="21">
        <v>909.4939223358117</v>
      </c>
      <c r="H20" s="4"/>
      <c r="I20" s="7" t="str">
        <f>I6 &amp; "/" &amp; RIGHT(I7,2)</f>
        <v>2017/18</v>
      </c>
      <c r="J20" s="10"/>
      <c r="K20" s="25">
        <f>M20</f>
        <v>1.3024927763794665</v>
      </c>
      <c r="L20" s="26">
        <f>J20+K20</f>
        <v>1.3024927763794665</v>
      </c>
      <c r="M20" s="26">
        <f>N20-$S$10</f>
        <v>1.3024927763794665</v>
      </c>
      <c r="N20" s="21">
        <v>243.13385878471175</v>
      </c>
    </row>
    <row r="21" spans="1:14" x14ac:dyDescent="0.25">
      <c r="A21" s="48"/>
      <c r="B21" s="7" t="str">
        <f t="shared" ref="B21:B27" si="8">B7 &amp; "/" &amp; RIGHT(B8,2)</f>
        <v>2018/19</v>
      </c>
      <c r="C21" s="13"/>
      <c r="D21" s="25">
        <f t="shared" ref="D21:D28" si="9">F21</f>
        <v>54.912278331658968</v>
      </c>
      <c r="E21" s="26">
        <f t="shared" ref="E21:E29" si="10">C21+D21</f>
        <v>54.912278331658968</v>
      </c>
      <c r="F21" s="26">
        <f t="shared" ref="F21:F28" si="11">G21-$R$10</f>
        <v>54.912278331658968</v>
      </c>
      <c r="G21" s="21">
        <v>933.51685838807884</v>
      </c>
      <c r="H21" s="4"/>
      <c r="I21" s="7" t="str">
        <f t="shared" ref="I21:I28" si="12">I7 &amp; "/" &amp; RIGHT(I8,2)</f>
        <v>2018/19</v>
      </c>
      <c r="J21" s="11"/>
      <c r="K21" s="25">
        <f t="shared" ref="K21:K28" si="13">M21</f>
        <v>2.4330169984210102</v>
      </c>
      <c r="L21" s="26">
        <f t="shared" ref="L21:L29" si="14">J21+K21</f>
        <v>2.4330169984210102</v>
      </c>
      <c r="M21" s="26">
        <f t="shared" ref="M21:M28" si="15">N21-$S$10</f>
        <v>2.4330169984210102</v>
      </c>
      <c r="N21" s="21">
        <v>244.26438300675329</v>
      </c>
    </row>
    <row r="22" spans="1:14" x14ac:dyDescent="0.25">
      <c r="A22" s="48"/>
      <c r="B22" s="7" t="str">
        <f t="shared" si="8"/>
        <v>2019/20</v>
      </c>
      <c r="C22" s="13"/>
      <c r="D22" s="25">
        <f t="shared" si="9"/>
        <v>76.267328379404375</v>
      </c>
      <c r="E22" s="26">
        <f t="shared" si="10"/>
        <v>76.267328379404375</v>
      </c>
      <c r="F22" s="26">
        <f t="shared" si="11"/>
        <v>76.267328379404375</v>
      </c>
      <c r="G22" s="21">
        <v>954.87190843582425</v>
      </c>
      <c r="H22" s="4"/>
      <c r="I22" s="7" t="str">
        <f t="shared" si="12"/>
        <v>2019/20</v>
      </c>
      <c r="J22" s="11"/>
      <c r="K22" s="25">
        <f t="shared" si="13"/>
        <v>3.3866430379943608</v>
      </c>
      <c r="L22" s="26">
        <f t="shared" si="14"/>
        <v>3.3866430379943608</v>
      </c>
      <c r="M22" s="26">
        <f t="shared" si="15"/>
        <v>3.3866430379943608</v>
      </c>
      <c r="N22" s="21">
        <v>245.21800904632664</v>
      </c>
    </row>
    <row r="23" spans="1:14" x14ac:dyDescent="0.25">
      <c r="A23" s="48"/>
      <c r="B23" s="7" t="str">
        <f t="shared" si="8"/>
        <v>2020/21</v>
      </c>
      <c r="C23" s="13"/>
      <c r="D23" s="25">
        <f t="shared" si="9"/>
        <v>94.470882548479722</v>
      </c>
      <c r="E23" s="26">
        <f t="shared" si="10"/>
        <v>94.470882548479722</v>
      </c>
      <c r="F23" s="26">
        <f t="shared" si="11"/>
        <v>94.470882548479722</v>
      </c>
      <c r="G23" s="21">
        <v>973.0754626048996</v>
      </c>
      <c r="H23" s="4"/>
      <c r="I23" s="7" t="str">
        <f t="shared" si="12"/>
        <v>2020/21</v>
      </c>
      <c r="J23" s="11"/>
      <c r="K23" s="25">
        <f t="shared" si="13"/>
        <v>4.1203753671318566</v>
      </c>
      <c r="L23" s="26">
        <f t="shared" si="14"/>
        <v>4.1203753671318566</v>
      </c>
      <c r="M23" s="26">
        <f t="shared" si="15"/>
        <v>4.1203753671318566</v>
      </c>
      <c r="N23" s="21">
        <v>245.95174137546414</v>
      </c>
    </row>
    <row r="24" spans="1:14" x14ac:dyDescent="0.25">
      <c r="A24" s="48"/>
      <c r="B24" s="7" t="str">
        <f t="shared" si="8"/>
        <v>2021/22</v>
      </c>
      <c r="C24" s="13"/>
      <c r="D24" s="25">
        <f t="shared" si="9"/>
        <v>110.6579948159856</v>
      </c>
      <c r="E24" s="26">
        <f t="shared" si="10"/>
        <v>110.6579948159856</v>
      </c>
      <c r="F24" s="26">
        <f t="shared" si="11"/>
        <v>110.6579948159856</v>
      </c>
      <c r="G24" s="21">
        <v>989.26257487240548</v>
      </c>
      <c r="H24" s="4"/>
      <c r="I24" s="7" t="str">
        <f t="shared" si="12"/>
        <v>2021/22</v>
      </c>
      <c r="J24" s="11"/>
      <c r="K24" s="25">
        <f t="shared" si="13"/>
        <v>4.611450906493701</v>
      </c>
      <c r="L24" s="26">
        <f t="shared" si="14"/>
        <v>4.611450906493701</v>
      </c>
      <c r="M24" s="26">
        <f t="shared" si="15"/>
        <v>4.611450906493701</v>
      </c>
      <c r="N24" s="21">
        <v>246.44281691482598</v>
      </c>
    </row>
    <row r="25" spans="1:14" x14ac:dyDescent="0.25">
      <c r="A25" s="48"/>
      <c r="B25" s="7" t="str">
        <f t="shared" si="8"/>
        <v>2022/23</v>
      </c>
      <c r="C25" s="13"/>
      <c r="D25" s="25">
        <f t="shared" si="9"/>
        <v>125.33778284430207</v>
      </c>
      <c r="E25" s="26">
        <f t="shared" si="10"/>
        <v>125.33778284430207</v>
      </c>
      <c r="F25" s="26">
        <f t="shared" si="11"/>
        <v>125.33778284430207</v>
      </c>
      <c r="G25" s="21">
        <v>1003.9423629007219</v>
      </c>
      <c r="H25" s="4"/>
      <c r="I25" s="7" t="str">
        <f t="shared" si="12"/>
        <v>2022/23</v>
      </c>
      <c r="J25" s="11"/>
      <c r="K25" s="25">
        <f t="shared" si="13"/>
        <v>4.9093046633134918</v>
      </c>
      <c r="L25" s="26">
        <f t="shared" si="14"/>
        <v>4.9093046633134918</v>
      </c>
      <c r="M25" s="26">
        <f t="shared" si="15"/>
        <v>4.9093046633134918</v>
      </c>
      <c r="N25" s="21">
        <v>246.74067067164577</v>
      </c>
    </row>
    <row r="26" spans="1:14" x14ac:dyDescent="0.25">
      <c r="A26" s="48"/>
      <c r="B26" s="7" t="str">
        <f t="shared" si="8"/>
        <v>2023/24</v>
      </c>
      <c r="C26" s="13"/>
      <c r="D26" s="25">
        <f t="shared" si="9"/>
        <v>138.98651826748869</v>
      </c>
      <c r="E26" s="26">
        <f t="shared" si="10"/>
        <v>138.98651826748869</v>
      </c>
      <c r="F26" s="26">
        <f t="shared" si="11"/>
        <v>138.98651826748869</v>
      </c>
      <c r="G26" s="21">
        <v>1017.5910983239086</v>
      </c>
      <c r="H26" s="4"/>
      <c r="I26" s="7" t="str">
        <f t="shared" si="12"/>
        <v>2023/24</v>
      </c>
      <c r="J26" s="11"/>
      <c r="K26" s="25">
        <f t="shared" si="13"/>
        <v>5.084930970347898</v>
      </c>
      <c r="L26" s="26">
        <f t="shared" si="14"/>
        <v>5.084930970347898</v>
      </c>
      <c r="M26" s="26">
        <f t="shared" si="15"/>
        <v>5.084930970347898</v>
      </c>
      <c r="N26" s="21">
        <v>246.91629697868018</v>
      </c>
    </row>
    <row r="27" spans="1:14" x14ac:dyDescent="0.25">
      <c r="A27" s="48"/>
      <c r="B27" s="7" t="str">
        <f t="shared" si="8"/>
        <v>2024/25</v>
      </c>
      <c r="C27" s="13"/>
      <c r="D27" s="25">
        <f t="shared" si="9"/>
        <v>154.11988145593807</v>
      </c>
      <c r="E27" s="26">
        <f t="shared" si="10"/>
        <v>154.11988145593807</v>
      </c>
      <c r="F27" s="26">
        <f t="shared" si="11"/>
        <v>154.11988145593807</v>
      </c>
      <c r="G27" s="21">
        <v>1032.7244615123579</v>
      </c>
      <c r="H27" s="4"/>
      <c r="I27" s="7" t="str">
        <f t="shared" si="12"/>
        <v>2024/25</v>
      </c>
      <c r="J27" s="11"/>
      <c r="K27" s="25">
        <f t="shared" si="13"/>
        <v>5.1845338400348737</v>
      </c>
      <c r="L27" s="26">
        <f t="shared" si="14"/>
        <v>5.1845338400348737</v>
      </c>
      <c r="M27" s="26">
        <f t="shared" si="15"/>
        <v>5.1845338400348737</v>
      </c>
      <c r="N27" s="21">
        <v>247.01589984836716</v>
      </c>
    </row>
    <row r="28" spans="1:14" x14ac:dyDescent="0.25">
      <c r="A28" s="48"/>
      <c r="B28" s="7" t="str">
        <f>B14 &amp; "/" &amp; RIGHT(B15,2)</f>
        <v>2025/26</v>
      </c>
      <c r="C28" s="13"/>
      <c r="D28" s="25">
        <f t="shared" si="9"/>
        <v>168.13334100971417</v>
      </c>
      <c r="E28" s="26">
        <f t="shared" si="10"/>
        <v>168.13334100971417</v>
      </c>
      <c r="F28" s="26">
        <f t="shared" si="11"/>
        <v>168.13334100971417</v>
      </c>
      <c r="G28" s="21">
        <v>1046.737921066134</v>
      </c>
      <c r="H28" s="4"/>
      <c r="I28" s="7" t="str">
        <f t="shared" si="12"/>
        <v>2025/26</v>
      </c>
      <c r="J28" s="11"/>
      <c r="K28" s="25">
        <f t="shared" si="13"/>
        <v>5.2841367097218495</v>
      </c>
      <c r="L28" s="26">
        <f t="shared" si="14"/>
        <v>5.2841367097218495</v>
      </c>
      <c r="M28" s="26">
        <f t="shared" si="15"/>
        <v>5.2841367097218495</v>
      </c>
      <c r="N28" s="21">
        <v>247.11550271805413</v>
      </c>
    </row>
    <row r="29" spans="1:14" x14ac:dyDescent="0.25">
      <c r="A29" s="48"/>
      <c r="B29" s="7" t="str">
        <f>B15 &amp; "/" &amp; RIGHT(B15+1,2)</f>
        <v>2026/27</v>
      </c>
      <c r="C29" s="13"/>
      <c r="D29" s="10"/>
      <c r="E29" s="6">
        <f t="shared" si="10"/>
        <v>0</v>
      </c>
      <c r="F29" s="10"/>
      <c r="G29" s="21"/>
      <c r="H29" s="4"/>
      <c r="I29" s="7" t="str">
        <f>I15 &amp; "/" &amp; RIGHT(I15+1,2)</f>
        <v>2026/27</v>
      </c>
      <c r="J29" s="11"/>
      <c r="K29" s="10"/>
      <c r="L29" s="6">
        <f t="shared" si="14"/>
        <v>0</v>
      </c>
      <c r="M29" s="10"/>
      <c r="N29" s="21"/>
    </row>
    <row r="30" spans="1:14" x14ac:dyDescent="0.25">
      <c r="N30" s="3"/>
    </row>
    <row r="31" spans="1:14" ht="18.75" x14ac:dyDescent="0.3">
      <c r="A31" s="48" t="s">
        <v>23</v>
      </c>
      <c r="C31" s="44" t="s">
        <v>0</v>
      </c>
      <c r="D31" s="44"/>
      <c r="E31" s="44"/>
      <c r="F31" s="44"/>
      <c r="G31" s="14"/>
      <c r="J31" s="44" t="s">
        <v>14</v>
      </c>
      <c r="K31" s="44"/>
      <c r="L31" s="44"/>
      <c r="M31" s="44"/>
      <c r="N31" s="3"/>
    </row>
    <row r="32" spans="1:14" ht="28.5" customHeight="1" x14ac:dyDescent="0.25">
      <c r="A32" s="48"/>
      <c r="B32" s="45" t="s">
        <v>1</v>
      </c>
      <c r="C32" s="41" t="s">
        <v>15</v>
      </c>
      <c r="D32" s="41" t="s">
        <v>20</v>
      </c>
      <c r="E32" s="41" t="s">
        <v>16</v>
      </c>
      <c r="F32" s="41" t="s">
        <v>26</v>
      </c>
      <c r="G32" s="43" t="s">
        <v>5</v>
      </c>
      <c r="I32" s="45" t="s">
        <v>1</v>
      </c>
      <c r="J32" s="41" t="s">
        <v>15</v>
      </c>
      <c r="K32" s="41" t="s">
        <v>20</v>
      </c>
      <c r="L32" s="41" t="s">
        <v>16</v>
      </c>
      <c r="M32" s="41" t="s">
        <v>26</v>
      </c>
      <c r="N32" s="43" t="s">
        <v>5</v>
      </c>
    </row>
    <row r="33" spans="1:14" ht="31.5" customHeight="1" thickBot="1" x14ac:dyDescent="0.3">
      <c r="A33" s="48"/>
      <c r="B33" s="46"/>
      <c r="C33" s="42"/>
      <c r="D33" s="42"/>
      <c r="E33" s="42"/>
      <c r="F33" s="42"/>
      <c r="G33" s="43"/>
      <c r="I33" s="46"/>
      <c r="J33" s="42"/>
      <c r="K33" s="42"/>
      <c r="L33" s="42"/>
      <c r="M33" s="42"/>
      <c r="N33" s="43"/>
    </row>
    <row r="34" spans="1:14" ht="15.75" thickTop="1" x14ac:dyDescent="0.25">
      <c r="A34" s="48"/>
      <c r="B34" s="6">
        <f>B6</f>
        <v>2017</v>
      </c>
      <c r="C34" s="10"/>
      <c r="D34" s="25">
        <f>F34</f>
        <v>40.22199999999998</v>
      </c>
      <c r="E34" s="26">
        <f>C34+D34</f>
        <v>40.22199999999998</v>
      </c>
      <c r="F34" s="26">
        <f>G34-$R$11</f>
        <v>40.22199999999998</v>
      </c>
      <c r="G34" s="21">
        <v>931.20499999999993</v>
      </c>
      <c r="H34" s="3"/>
      <c r="I34" s="6">
        <f>I6</f>
        <v>2017</v>
      </c>
      <c r="J34" s="10"/>
      <c r="K34" s="10">
        <f>M34</f>
        <v>14</v>
      </c>
      <c r="L34" s="6">
        <f>K34+J34</f>
        <v>14</v>
      </c>
      <c r="M34" s="6">
        <f>N34-$S$11</f>
        <v>14</v>
      </c>
      <c r="N34" s="3">
        <v>858</v>
      </c>
    </row>
    <row r="35" spans="1:14" x14ac:dyDescent="0.25">
      <c r="A35" s="48"/>
      <c r="B35" s="6">
        <f t="shared" ref="B35:B43" si="16">B7</f>
        <v>2018</v>
      </c>
      <c r="C35" s="11"/>
      <c r="D35" s="25">
        <f t="shared" ref="D35:D43" si="17">F35</f>
        <v>68.511999999999944</v>
      </c>
      <c r="E35" s="26">
        <f t="shared" ref="E35:E43" si="18">C35+D35</f>
        <v>68.511999999999944</v>
      </c>
      <c r="F35" s="26">
        <f t="shared" ref="F35:F43" si="19">G35-$R$11</f>
        <v>68.511999999999944</v>
      </c>
      <c r="G35" s="21">
        <v>959.49499999999989</v>
      </c>
      <c r="H35" s="3"/>
      <c r="I35" s="6">
        <f t="shared" ref="I35:I43" si="20">I7</f>
        <v>2018</v>
      </c>
      <c r="J35" s="11"/>
      <c r="K35" s="10">
        <f t="shared" ref="K35:K43" si="21">M35</f>
        <v>26</v>
      </c>
      <c r="L35" s="6">
        <f t="shared" ref="L35:L43" si="22">K35+J35</f>
        <v>26</v>
      </c>
      <c r="M35" s="6">
        <f t="shared" ref="M35:M43" si="23">N35-$S$11</f>
        <v>26</v>
      </c>
      <c r="N35" s="3">
        <v>870</v>
      </c>
    </row>
    <row r="36" spans="1:14" x14ac:dyDescent="0.25">
      <c r="A36" s="48"/>
      <c r="B36" s="6">
        <f t="shared" si="16"/>
        <v>2019</v>
      </c>
      <c r="C36" s="11"/>
      <c r="D36" s="25">
        <f t="shared" si="17"/>
        <v>95.286000000000172</v>
      </c>
      <c r="E36" s="26">
        <f t="shared" si="18"/>
        <v>95.286000000000172</v>
      </c>
      <c r="F36" s="26">
        <f t="shared" si="19"/>
        <v>95.286000000000172</v>
      </c>
      <c r="G36" s="21">
        <v>986.26900000000012</v>
      </c>
      <c r="H36" s="3"/>
      <c r="I36" s="6">
        <f t="shared" si="20"/>
        <v>2019</v>
      </c>
      <c r="J36" s="11"/>
      <c r="K36" s="10">
        <f t="shared" si="21"/>
        <v>36</v>
      </c>
      <c r="L36" s="6">
        <f t="shared" si="22"/>
        <v>36</v>
      </c>
      <c r="M36" s="6">
        <f t="shared" si="23"/>
        <v>36</v>
      </c>
      <c r="N36" s="3">
        <v>880</v>
      </c>
    </row>
    <row r="37" spans="1:14" x14ac:dyDescent="0.25">
      <c r="A37" s="48"/>
      <c r="B37" s="6">
        <f t="shared" si="16"/>
        <v>2020</v>
      </c>
      <c r="C37" s="11"/>
      <c r="D37" s="25">
        <f t="shared" si="17"/>
        <v>118.21600000000012</v>
      </c>
      <c r="E37" s="26">
        <f t="shared" si="18"/>
        <v>118.21600000000012</v>
      </c>
      <c r="F37" s="26">
        <f t="shared" si="19"/>
        <v>118.21600000000012</v>
      </c>
      <c r="G37" s="21">
        <v>1009.1990000000001</v>
      </c>
      <c r="H37" s="3"/>
      <c r="I37" s="6">
        <f t="shared" si="20"/>
        <v>2020</v>
      </c>
      <c r="J37" s="11"/>
      <c r="K37" s="10">
        <f t="shared" si="21"/>
        <v>44</v>
      </c>
      <c r="L37" s="6">
        <f t="shared" si="22"/>
        <v>44</v>
      </c>
      <c r="M37" s="6">
        <f t="shared" si="23"/>
        <v>44</v>
      </c>
      <c r="N37" s="3">
        <v>888</v>
      </c>
    </row>
    <row r="38" spans="1:14" x14ac:dyDescent="0.25">
      <c r="A38" s="48"/>
      <c r="B38" s="6">
        <f t="shared" si="16"/>
        <v>2021</v>
      </c>
      <c r="C38" s="11"/>
      <c r="D38" s="25">
        <f t="shared" si="17"/>
        <v>140.00299999999993</v>
      </c>
      <c r="E38" s="26">
        <f t="shared" si="18"/>
        <v>140.00299999999993</v>
      </c>
      <c r="F38" s="26">
        <f t="shared" si="19"/>
        <v>140.00299999999993</v>
      </c>
      <c r="G38" s="21">
        <v>1030.9859999999999</v>
      </c>
      <c r="H38" s="3"/>
      <c r="I38" s="6">
        <f t="shared" si="20"/>
        <v>2021</v>
      </c>
      <c r="J38" s="11"/>
      <c r="K38" s="10">
        <f t="shared" si="21"/>
        <v>50</v>
      </c>
      <c r="L38" s="6">
        <f t="shared" si="22"/>
        <v>50</v>
      </c>
      <c r="M38" s="6">
        <f t="shared" si="23"/>
        <v>50</v>
      </c>
      <c r="N38" s="3">
        <v>894</v>
      </c>
    </row>
    <row r="39" spans="1:14" x14ac:dyDescent="0.25">
      <c r="A39" s="48"/>
      <c r="B39" s="6">
        <f t="shared" si="16"/>
        <v>2022</v>
      </c>
      <c r="C39" s="11"/>
      <c r="D39" s="25">
        <f t="shared" si="17"/>
        <v>160.93399999999997</v>
      </c>
      <c r="E39" s="26">
        <f t="shared" si="18"/>
        <v>160.93399999999997</v>
      </c>
      <c r="F39" s="26">
        <f t="shared" si="19"/>
        <v>160.93399999999997</v>
      </c>
      <c r="G39" s="21">
        <v>1051.9169999999999</v>
      </c>
      <c r="H39" s="3"/>
      <c r="I39" s="6">
        <f t="shared" si="20"/>
        <v>2022</v>
      </c>
      <c r="J39" s="11"/>
      <c r="K39" s="10">
        <f t="shared" si="21"/>
        <v>54</v>
      </c>
      <c r="L39" s="6">
        <f t="shared" si="22"/>
        <v>54</v>
      </c>
      <c r="M39" s="6">
        <f t="shared" si="23"/>
        <v>54</v>
      </c>
      <c r="N39" s="3">
        <v>898</v>
      </c>
    </row>
    <row r="40" spans="1:14" x14ac:dyDescent="0.25">
      <c r="A40" s="48"/>
      <c r="B40" s="6">
        <f t="shared" si="16"/>
        <v>2023</v>
      </c>
      <c r="C40" s="11"/>
      <c r="D40" s="25">
        <f t="shared" si="17"/>
        <v>181.279</v>
      </c>
      <c r="E40" s="26">
        <f t="shared" si="18"/>
        <v>181.279</v>
      </c>
      <c r="F40" s="26">
        <f t="shared" si="19"/>
        <v>181.279</v>
      </c>
      <c r="G40" s="21">
        <v>1072.2619999999999</v>
      </c>
      <c r="H40" s="3"/>
      <c r="I40" s="6">
        <f t="shared" si="20"/>
        <v>2023</v>
      </c>
      <c r="J40" s="11"/>
      <c r="K40" s="10">
        <f t="shared" si="21"/>
        <v>58</v>
      </c>
      <c r="L40" s="6">
        <f t="shared" si="22"/>
        <v>58</v>
      </c>
      <c r="M40" s="6">
        <f t="shared" si="23"/>
        <v>58</v>
      </c>
      <c r="N40" s="3">
        <v>902</v>
      </c>
    </row>
    <row r="41" spans="1:14" x14ac:dyDescent="0.25">
      <c r="A41" s="48"/>
      <c r="B41" s="6">
        <f t="shared" si="16"/>
        <v>2024</v>
      </c>
      <c r="C41" s="11"/>
      <c r="D41" s="25">
        <f t="shared" si="17"/>
        <v>201.25600000000009</v>
      </c>
      <c r="E41" s="26">
        <f t="shared" si="18"/>
        <v>201.25600000000009</v>
      </c>
      <c r="F41" s="26">
        <f t="shared" si="19"/>
        <v>201.25600000000009</v>
      </c>
      <c r="G41" s="21">
        <v>1092.239</v>
      </c>
      <c r="H41" s="3"/>
      <c r="I41" s="6">
        <f t="shared" si="20"/>
        <v>2024</v>
      </c>
      <c r="J41" s="11"/>
      <c r="K41" s="10">
        <f t="shared" si="21"/>
        <v>60</v>
      </c>
      <c r="L41" s="6">
        <f t="shared" si="22"/>
        <v>60</v>
      </c>
      <c r="M41" s="6">
        <f t="shared" si="23"/>
        <v>60</v>
      </c>
      <c r="N41" s="3">
        <v>904</v>
      </c>
    </row>
    <row r="42" spans="1:14" x14ac:dyDescent="0.25">
      <c r="A42" s="48"/>
      <c r="B42" s="6">
        <f t="shared" si="16"/>
        <v>2025</v>
      </c>
      <c r="C42" s="11"/>
      <c r="D42" s="25">
        <f t="shared" si="17"/>
        <v>220.3309999999999</v>
      </c>
      <c r="E42" s="26">
        <f t="shared" si="18"/>
        <v>220.3309999999999</v>
      </c>
      <c r="F42" s="26">
        <f t="shared" si="19"/>
        <v>220.3309999999999</v>
      </c>
      <c r="G42" s="21">
        <v>1111.3139999999999</v>
      </c>
      <c r="H42" s="3"/>
      <c r="I42" s="6">
        <f t="shared" si="20"/>
        <v>2025</v>
      </c>
      <c r="J42" s="11"/>
      <c r="K42" s="10">
        <f t="shared" si="21"/>
        <v>65</v>
      </c>
      <c r="L42" s="6">
        <f t="shared" si="22"/>
        <v>65</v>
      </c>
      <c r="M42" s="6">
        <f t="shared" si="23"/>
        <v>65</v>
      </c>
      <c r="N42" s="3">
        <v>909</v>
      </c>
    </row>
    <row r="43" spans="1:14" x14ac:dyDescent="0.25">
      <c r="A43" s="48"/>
      <c r="B43" s="6">
        <f t="shared" si="16"/>
        <v>2026</v>
      </c>
      <c r="C43" s="11"/>
      <c r="D43" s="25">
        <f t="shared" si="17"/>
        <v>238.71100000000001</v>
      </c>
      <c r="E43" s="26">
        <f t="shared" si="18"/>
        <v>238.71100000000001</v>
      </c>
      <c r="F43" s="26">
        <f t="shared" si="19"/>
        <v>238.71100000000001</v>
      </c>
      <c r="G43" s="21">
        <v>1129.694</v>
      </c>
      <c r="H43" s="3"/>
      <c r="I43" s="6">
        <f t="shared" si="20"/>
        <v>2026</v>
      </c>
      <c r="J43" s="11"/>
      <c r="K43" s="10">
        <f t="shared" si="21"/>
        <v>69</v>
      </c>
      <c r="L43" s="6">
        <f t="shared" si="22"/>
        <v>69</v>
      </c>
      <c r="M43" s="6">
        <f t="shared" si="23"/>
        <v>69</v>
      </c>
      <c r="N43" s="3">
        <v>913</v>
      </c>
    </row>
  </sheetData>
  <mergeCells count="51">
    <mergeCell ref="R7:R8"/>
    <mergeCell ref="S7:S8"/>
    <mergeCell ref="Q7:Q8"/>
    <mergeCell ref="N4:N5"/>
    <mergeCell ref="Q6:S6"/>
    <mergeCell ref="J17:M17"/>
    <mergeCell ref="C18:C19"/>
    <mergeCell ref="D18:D19"/>
    <mergeCell ref="C32:C33"/>
    <mergeCell ref="I18:I19"/>
    <mergeCell ref="J18:J19"/>
    <mergeCell ref="F32:F33"/>
    <mergeCell ref="A3:A15"/>
    <mergeCell ref="A17:A29"/>
    <mergeCell ref="A31:A43"/>
    <mergeCell ref="E4:E5"/>
    <mergeCell ref="B18:B19"/>
    <mergeCell ref="B32:B33"/>
    <mergeCell ref="D32:D33"/>
    <mergeCell ref="E18:E19"/>
    <mergeCell ref="E32:E33"/>
    <mergeCell ref="C17:F17"/>
    <mergeCell ref="B1:M2"/>
    <mergeCell ref="C3:F3"/>
    <mergeCell ref="J3:M3"/>
    <mergeCell ref="B4:B5"/>
    <mergeCell ref="C4:C5"/>
    <mergeCell ref="D4:D5"/>
    <mergeCell ref="F4:F5"/>
    <mergeCell ref="G4:G5"/>
    <mergeCell ref="I4:I5"/>
    <mergeCell ref="J4:J5"/>
    <mergeCell ref="K4:K5"/>
    <mergeCell ref="M4:M5"/>
    <mergeCell ref="L4:L5"/>
    <mergeCell ref="Q13:S16"/>
    <mergeCell ref="F18:F19"/>
    <mergeCell ref="G18:G19"/>
    <mergeCell ref="N32:N33"/>
    <mergeCell ref="K18:K19"/>
    <mergeCell ref="M18:M19"/>
    <mergeCell ref="N18:N19"/>
    <mergeCell ref="C31:F31"/>
    <mergeCell ref="J31:M31"/>
    <mergeCell ref="G32:G33"/>
    <mergeCell ref="I32:I33"/>
    <mergeCell ref="J32:J33"/>
    <mergeCell ref="K32:K33"/>
    <mergeCell ref="M32:M33"/>
    <mergeCell ref="L18:L19"/>
    <mergeCell ref="L32:L3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T43"/>
  <sheetViews>
    <sheetView zoomScaleNormal="100" workbookViewId="0">
      <selection activeCell="N1" activeCellId="1" sqref="G1:G1048576 N1:N1048576"/>
    </sheetView>
  </sheetViews>
  <sheetFormatPr defaultColWidth="9.140625" defaultRowHeight="15" x14ac:dyDescent="0.25"/>
  <cols>
    <col min="1" max="2" width="9.140625" style="1"/>
    <col min="3" max="6" width="13" style="1" customWidth="1"/>
    <col min="7" max="7" width="13" style="1" hidden="1" customWidth="1"/>
    <col min="8" max="9" width="9.140625" style="1"/>
    <col min="10" max="13" width="13" style="1" customWidth="1"/>
    <col min="14" max="14" width="13.42578125" style="1" hidden="1" customWidth="1"/>
    <col min="15" max="16" width="9.140625" style="1"/>
    <col min="17" max="17" width="22.5703125" style="1" customWidth="1"/>
    <col min="18" max="19" width="12.42578125" style="1" customWidth="1"/>
    <col min="20" max="16384" width="9.140625" style="1"/>
  </cols>
  <sheetData>
    <row r="1" spans="1:20" x14ac:dyDescent="0.25">
      <c r="B1" s="47" t="s">
        <v>2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20" ht="17.25" customHeight="1" x14ac:dyDescent="0.25"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20" ht="28.5" customHeight="1" x14ac:dyDescent="0.3">
      <c r="A3" s="48" t="s">
        <v>21</v>
      </c>
      <c r="C3" s="44" t="s">
        <v>0</v>
      </c>
      <c r="D3" s="44"/>
      <c r="E3" s="44"/>
      <c r="F3" s="44"/>
      <c r="G3" s="8"/>
      <c r="J3" s="44" t="s">
        <v>14</v>
      </c>
      <c r="K3" s="44"/>
      <c r="L3" s="44"/>
      <c r="M3" s="44"/>
    </row>
    <row r="4" spans="1:20" ht="15" customHeight="1" x14ac:dyDescent="0.25">
      <c r="A4" s="48"/>
      <c r="B4" s="45" t="s">
        <v>1</v>
      </c>
      <c r="C4" s="41" t="s">
        <v>17</v>
      </c>
      <c r="D4" s="41" t="s">
        <v>18</v>
      </c>
      <c r="E4" s="41" t="s">
        <v>19</v>
      </c>
      <c r="F4" s="41" t="s">
        <v>26</v>
      </c>
      <c r="G4" s="43" t="s">
        <v>5</v>
      </c>
      <c r="I4" s="45" t="s">
        <v>1</v>
      </c>
      <c r="J4" s="41" t="s">
        <v>17</v>
      </c>
      <c r="K4" s="41" t="s">
        <v>18</v>
      </c>
      <c r="L4" s="41" t="s">
        <v>19</v>
      </c>
      <c r="M4" s="41" t="s">
        <v>26</v>
      </c>
      <c r="N4" s="43" t="s">
        <v>5</v>
      </c>
    </row>
    <row r="5" spans="1:20" ht="31.5" customHeight="1" thickBot="1" x14ac:dyDescent="0.3">
      <c r="A5" s="48"/>
      <c r="B5" s="46"/>
      <c r="C5" s="42"/>
      <c r="D5" s="42"/>
      <c r="E5" s="42"/>
      <c r="F5" s="42"/>
      <c r="G5" s="43"/>
      <c r="I5" s="46"/>
      <c r="J5" s="42"/>
      <c r="K5" s="42"/>
      <c r="L5" s="42"/>
      <c r="M5" s="42"/>
      <c r="N5" s="43"/>
    </row>
    <row r="6" spans="1:20" ht="15.75" thickTop="1" x14ac:dyDescent="0.25">
      <c r="A6" s="48"/>
      <c r="B6" s="6">
        <v>2017</v>
      </c>
      <c r="C6" s="10"/>
      <c r="D6" s="10">
        <f>F6</f>
        <v>12</v>
      </c>
      <c r="E6" s="6">
        <f>C6+D6</f>
        <v>12</v>
      </c>
      <c r="F6" s="6">
        <f>G6-$R$9</f>
        <v>12</v>
      </c>
      <c r="G6" s="9">
        <v>12</v>
      </c>
      <c r="H6" s="3"/>
      <c r="I6" s="6">
        <f>B6</f>
        <v>2017</v>
      </c>
      <c r="J6" s="10"/>
      <c r="K6" s="10">
        <f>M6</f>
        <v>18</v>
      </c>
      <c r="L6" s="6">
        <f>J6+K6</f>
        <v>18</v>
      </c>
      <c r="M6" s="6">
        <f>N6-S$9</f>
        <v>18</v>
      </c>
      <c r="N6" s="3">
        <v>18</v>
      </c>
      <c r="Q6" s="51" t="s">
        <v>4</v>
      </c>
      <c r="R6" s="51"/>
      <c r="S6" s="51"/>
    </row>
    <row r="7" spans="1:20" x14ac:dyDescent="0.25">
      <c r="A7" s="48"/>
      <c r="B7" s="5">
        <f>B6+1</f>
        <v>2018</v>
      </c>
      <c r="C7" s="11"/>
      <c r="D7" s="10">
        <f t="shared" ref="D7:D15" si="0">F7</f>
        <v>24</v>
      </c>
      <c r="E7" s="6">
        <f t="shared" ref="E7:E15" si="1">C7+D7</f>
        <v>24</v>
      </c>
      <c r="F7" s="6">
        <f t="shared" ref="F7:F15" si="2">G7-$R$9</f>
        <v>24</v>
      </c>
      <c r="G7" s="9">
        <v>24</v>
      </c>
      <c r="H7" s="3"/>
      <c r="I7" s="6">
        <f t="shared" ref="I7:I15" si="3">B7</f>
        <v>2018</v>
      </c>
      <c r="J7" s="11"/>
      <c r="K7" s="10">
        <f t="shared" ref="K7:K15" si="4">M7</f>
        <v>32</v>
      </c>
      <c r="L7" s="6">
        <f t="shared" ref="L7:L15" si="5">J7+K7</f>
        <v>32</v>
      </c>
      <c r="M7" s="5">
        <f>N7-$S$9</f>
        <v>32</v>
      </c>
      <c r="N7" s="3">
        <v>32</v>
      </c>
      <c r="Q7" s="50"/>
      <c r="R7" s="49" t="s">
        <v>24</v>
      </c>
      <c r="S7" s="49" t="s">
        <v>25</v>
      </c>
    </row>
    <row r="8" spans="1:20" x14ac:dyDescent="0.25">
      <c r="A8" s="48"/>
      <c r="B8" s="15">
        <f t="shared" ref="B8:B15" si="6">B7+1</f>
        <v>2019</v>
      </c>
      <c r="C8" s="11"/>
      <c r="D8" s="10">
        <f t="shared" si="0"/>
        <v>35</v>
      </c>
      <c r="E8" s="6">
        <f t="shared" si="1"/>
        <v>35</v>
      </c>
      <c r="F8" s="6">
        <f t="shared" si="2"/>
        <v>35</v>
      </c>
      <c r="G8" s="9">
        <v>35</v>
      </c>
      <c r="H8" s="3"/>
      <c r="I8" s="6">
        <f t="shared" si="3"/>
        <v>2019</v>
      </c>
      <c r="J8" s="11"/>
      <c r="K8" s="10">
        <f t="shared" si="4"/>
        <v>45</v>
      </c>
      <c r="L8" s="6">
        <f t="shared" si="5"/>
        <v>45</v>
      </c>
      <c r="M8" s="5">
        <f t="shared" ref="M8:M15" si="7">N8-$S$9</f>
        <v>45</v>
      </c>
      <c r="N8" s="3">
        <v>45</v>
      </c>
      <c r="Q8" s="50"/>
      <c r="R8" s="49"/>
      <c r="S8" s="49"/>
    </row>
    <row r="9" spans="1:20" x14ac:dyDescent="0.25">
      <c r="A9" s="48"/>
      <c r="B9" s="15">
        <f t="shared" si="6"/>
        <v>2020</v>
      </c>
      <c r="C9" s="11"/>
      <c r="D9" s="10">
        <f t="shared" si="0"/>
        <v>47</v>
      </c>
      <c r="E9" s="6">
        <f t="shared" si="1"/>
        <v>47</v>
      </c>
      <c r="F9" s="6">
        <f t="shared" si="2"/>
        <v>47</v>
      </c>
      <c r="G9" s="9">
        <v>47</v>
      </c>
      <c r="H9" s="3"/>
      <c r="I9" s="6">
        <f t="shared" si="3"/>
        <v>2020</v>
      </c>
      <c r="J9" s="11"/>
      <c r="K9" s="10">
        <f t="shared" si="4"/>
        <v>60</v>
      </c>
      <c r="L9" s="6">
        <f t="shared" si="5"/>
        <v>60</v>
      </c>
      <c r="M9" s="5">
        <f t="shared" si="7"/>
        <v>60</v>
      </c>
      <c r="N9" s="3">
        <v>60</v>
      </c>
      <c r="Q9" s="2" t="s">
        <v>11</v>
      </c>
      <c r="R9" s="5">
        <v>0</v>
      </c>
      <c r="S9" s="5">
        <v>0</v>
      </c>
    </row>
    <row r="10" spans="1:20" x14ac:dyDescent="0.25">
      <c r="A10" s="48"/>
      <c r="B10" s="15">
        <f t="shared" si="6"/>
        <v>2021</v>
      </c>
      <c r="C10" s="11"/>
      <c r="D10" s="10">
        <f t="shared" si="0"/>
        <v>59</v>
      </c>
      <c r="E10" s="6">
        <f t="shared" si="1"/>
        <v>59</v>
      </c>
      <c r="F10" s="6">
        <f t="shared" si="2"/>
        <v>59</v>
      </c>
      <c r="G10" s="9">
        <v>59</v>
      </c>
      <c r="H10" s="3"/>
      <c r="I10" s="6">
        <f t="shared" si="3"/>
        <v>2021</v>
      </c>
      <c r="J10" s="11"/>
      <c r="K10" s="10">
        <f t="shared" si="4"/>
        <v>74</v>
      </c>
      <c r="L10" s="6">
        <f t="shared" si="5"/>
        <v>74</v>
      </c>
      <c r="M10" s="5">
        <f t="shared" si="7"/>
        <v>74</v>
      </c>
      <c r="N10" s="3">
        <v>74</v>
      </c>
      <c r="Q10" s="2" t="s">
        <v>12</v>
      </c>
      <c r="R10" s="5">
        <v>4</v>
      </c>
      <c r="S10" s="5">
        <v>10</v>
      </c>
      <c r="T10" s="1" t="str">
        <f>"(FRCC's forecasted winter starts "&amp;B20&amp;"" &amp; ")"</f>
        <v>(FRCC's forecasted winter starts 2017/18)</v>
      </c>
    </row>
    <row r="11" spans="1:20" x14ac:dyDescent="0.25">
      <c r="A11" s="48"/>
      <c r="B11" s="15">
        <f t="shared" si="6"/>
        <v>2022</v>
      </c>
      <c r="C11" s="11"/>
      <c r="D11" s="10">
        <f t="shared" si="0"/>
        <v>72</v>
      </c>
      <c r="E11" s="6">
        <f t="shared" si="1"/>
        <v>72</v>
      </c>
      <c r="F11" s="6">
        <f t="shared" si="2"/>
        <v>72</v>
      </c>
      <c r="G11" s="9">
        <v>72</v>
      </c>
      <c r="H11" s="3"/>
      <c r="I11" s="6">
        <f t="shared" si="3"/>
        <v>2022</v>
      </c>
      <c r="J11" s="11"/>
      <c r="K11" s="10">
        <f t="shared" si="4"/>
        <v>89</v>
      </c>
      <c r="L11" s="6">
        <f t="shared" si="5"/>
        <v>89</v>
      </c>
      <c r="M11" s="5">
        <f t="shared" si="7"/>
        <v>89</v>
      </c>
      <c r="N11" s="3">
        <v>89</v>
      </c>
      <c r="Q11" s="2" t="s">
        <v>13</v>
      </c>
      <c r="R11" s="5">
        <v>0</v>
      </c>
      <c r="S11" s="5">
        <v>0</v>
      </c>
    </row>
    <row r="12" spans="1:20" x14ac:dyDescent="0.25">
      <c r="A12" s="48"/>
      <c r="B12" s="15">
        <f t="shared" si="6"/>
        <v>2023</v>
      </c>
      <c r="C12" s="11"/>
      <c r="D12" s="10">
        <f t="shared" si="0"/>
        <v>85</v>
      </c>
      <c r="E12" s="6">
        <f t="shared" si="1"/>
        <v>85</v>
      </c>
      <c r="F12" s="6">
        <f t="shared" si="2"/>
        <v>85</v>
      </c>
      <c r="G12" s="9">
        <v>85</v>
      </c>
      <c r="H12" s="3"/>
      <c r="I12" s="6">
        <f t="shared" si="3"/>
        <v>2023</v>
      </c>
      <c r="J12" s="11"/>
      <c r="K12" s="10">
        <f t="shared" si="4"/>
        <v>105</v>
      </c>
      <c r="L12" s="6">
        <f t="shared" si="5"/>
        <v>105</v>
      </c>
      <c r="M12" s="5">
        <f t="shared" si="7"/>
        <v>105</v>
      </c>
      <c r="N12" s="3">
        <v>105</v>
      </c>
    </row>
    <row r="13" spans="1:20" ht="15" customHeight="1" x14ac:dyDescent="0.25">
      <c r="A13" s="48"/>
      <c r="B13" s="15">
        <f t="shared" si="6"/>
        <v>2024</v>
      </c>
      <c r="C13" s="11"/>
      <c r="D13" s="10">
        <f t="shared" si="0"/>
        <v>99</v>
      </c>
      <c r="E13" s="6">
        <f t="shared" si="1"/>
        <v>99</v>
      </c>
      <c r="F13" s="6">
        <f t="shared" si="2"/>
        <v>99</v>
      </c>
      <c r="G13" s="9">
        <v>99</v>
      </c>
      <c r="H13" s="3"/>
      <c r="I13" s="6">
        <f t="shared" si="3"/>
        <v>2024</v>
      </c>
      <c r="J13" s="11"/>
      <c r="K13" s="10">
        <f t="shared" si="4"/>
        <v>121</v>
      </c>
      <c r="L13" s="6">
        <f t="shared" si="5"/>
        <v>121</v>
      </c>
      <c r="M13" s="5">
        <f t="shared" si="7"/>
        <v>121</v>
      </c>
      <c r="N13" s="3">
        <v>121</v>
      </c>
      <c r="Q13" s="40" t="str">
        <f>"*Adjusted conservation only accounts for new conservation, i.e., conservation is cumulative starting in " &amp; B6</f>
        <v>*Adjusted conservation only accounts for new conservation, i.e., conservation is cumulative starting in 2017</v>
      </c>
      <c r="R13" s="40"/>
      <c r="S13" s="40"/>
    </row>
    <row r="14" spans="1:20" x14ac:dyDescent="0.25">
      <c r="A14" s="48"/>
      <c r="B14" s="15">
        <f t="shared" si="6"/>
        <v>2025</v>
      </c>
      <c r="C14" s="11"/>
      <c r="D14" s="10">
        <f t="shared" si="0"/>
        <v>112</v>
      </c>
      <c r="E14" s="6">
        <f t="shared" si="1"/>
        <v>112</v>
      </c>
      <c r="F14" s="6">
        <f t="shared" si="2"/>
        <v>112</v>
      </c>
      <c r="G14" s="9">
        <v>112</v>
      </c>
      <c r="H14" s="3"/>
      <c r="I14" s="6">
        <f t="shared" si="3"/>
        <v>2025</v>
      </c>
      <c r="J14" s="11"/>
      <c r="K14" s="10">
        <f t="shared" si="4"/>
        <v>137</v>
      </c>
      <c r="L14" s="6">
        <f t="shared" si="5"/>
        <v>137</v>
      </c>
      <c r="M14" s="5">
        <f t="shared" si="7"/>
        <v>137</v>
      </c>
      <c r="N14" s="3">
        <v>137</v>
      </c>
      <c r="Q14" s="40"/>
      <c r="R14" s="40"/>
      <c r="S14" s="40"/>
    </row>
    <row r="15" spans="1:20" x14ac:dyDescent="0.25">
      <c r="A15" s="48"/>
      <c r="B15" s="15">
        <f t="shared" si="6"/>
        <v>2026</v>
      </c>
      <c r="C15" s="11"/>
      <c r="D15" s="10">
        <f t="shared" si="0"/>
        <v>126</v>
      </c>
      <c r="E15" s="6">
        <f t="shared" si="1"/>
        <v>126</v>
      </c>
      <c r="F15" s="6">
        <f t="shared" si="2"/>
        <v>126</v>
      </c>
      <c r="G15" s="9">
        <v>126</v>
      </c>
      <c r="H15" s="3"/>
      <c r="I15" s="6">
        <f t="shared" si="3"/>
        <v>2026</v>
      </c>
      <c r="J15" s="11"/>
      <c r="K15" s="10">
        <f t="shared" si="4"/>
        <v>153</v>
      </c>
      <c r="L15" s="6">
        <f t="shared" si="5"/>
        <v>153</v>
      </c>
      <c r="M15" s="5">
        <f t="shared" si="7"/>
        <v>153</v>
      </c>
      <c r="N15" s="3">
        <v>153</v>
      </c>
      <c r="Q15" s="40"/>
      <c r="R15" s="40"/>
      <c r="S15" s="40"/>
    </row>
    <row r="16" spans="1:20" x14ac:dyDescent="0.25">
      <c r="Q16" s="40"/>
      <c r="R16" s="40"/>
      <c r="S16" s="40"/>
    </row>
    <row r="17" spans="1:14" ht="28.5" customHeight="1" x14ac:dyDescent="0.3">
      <c r="A17" s="48" t="s">
        <v>22</v>
      </c>
      <c r="C17" s="44" t="s">
        <v>0</v>
      </c>
      <c r="D17" s="44"/>
      <c r="E17" s="44"/>
      <c r="F17" s="44"/>
      <c r="G17" s="14"/>
      <c r="J17" s="44" t="s">
        <v>14</v>
      </c>
      <c r="K17" s="44"/>
      <c r="L17" s="44"/>
      <c r="M17" s="44"/>
    </row>
    <row r="18" spans="1:14" ht="15" customHeight="1" x14ac:dyDescent="0.25">
      <c r="A18" s="48"/>
      <c r="B18" s="45" t="s">
        <v>1</v>
      </c>
      <c r="C18" s="41" t="s">
        <v>17</v>
      </c>
      <c r="D18" s="41" t="s">
        <v>18</v>
      </c>
      <c r="E18" s="41" t="s">
        <v>19</v>
      </c>
      <c r="F18" s="41" t="s">
        <v>26</v>
      </c>
      <c r="G18" s="43" t="s">
        <v>5</v>
      </c>
      <c r="I18" s="45" t="s">
        <v>1</v>
      </c>
      <c r="J18" s="41" t="s">
        <v>17</v>
      </c>
      <c r="K18" s="41" t="s">
        <v>18</v>
      </c>
      <c r="L18" s="41" t="s">
        <v>19</v>
      </c>
      <c r="M18" s="41" t="s">
        <v>26</v>
      </c>
      <c r="N18" s="43" t="s">
        <v>5</v>
      </c>
    </row>
    <row r="19" spans="1:14" ht="31.5" customHeight="1" thickBot="1" x14ac:dyDescent="0.3">
      <c r="A19" s="48"/>
      <c r="B19" s="46"/>
      <c r="C19" s="42"/>
      <c r="D19" s="42"/>
      <c r="E19" s="42"/>
      <c r="F19" s="42"/>
      <c r="G19" s="43"/>
      <c r="I19" s="46"/>
      <c r="J19" s="42"/>
      <c r="K19" s="42"/>
      <c r="L19" s="42"/>
      <c r="M19" s="42"/>
      <c r="N19" s="43"/>
    </row>
    <row r="20" spans="1:14" ht="15.75" thickTop="1" x14ac:dyDescent="0.25">
      <c r="A20" s="48"/>
      <c r="B20" s="7" t="str">
        <f>B6 &amp; "/" &amp; RIGHT(B7,2)</f>
        <v>2017/18</v>
      </c>
      <c r="C20" s="12"/>
      <c r="D20" s="10">
        <f>F20</f>
        <v>3</v>
      </c>
      <c r="E20" s="6">
        <f>C20+D20</f>
        <v>3</v>
      </c>
      <c r="F20" s="6">
        <f>G20-$R$10</f>
        <v>3</v>
      </c>
      <c r="G20" s="9">
        <v>7</v>
      </c>
      <c r="H20" s="4"/>
      <c r="I20" s="7" t="str">
        <f>I6 &amp; "/" &amp; RIGHT(I7,2)</f>
        <v>2017/18</v>
      </c>
      <c r="J20" s="10"/>
      <c r="K20" s="10">
        <f>M20</f>
        <v>9</v>
      </c>
      <c r="L20" s="6">
        <f>J20+K20</f>
        <v>9</v>
      </c>
      <c r="M20" s="6">
        <f>N20-$S$10</f>
        <v>9</v>
      </c>
      <c r="N20" s="3">
        <v>19</v>
      </c>
    </row>
    <row r="21" spans="1:14" x14ac:dyDescent="0.25">
      <c r="A21" s="48"/>
      <c r="B21" s="7" t="str">
        <f t="shared" ref="B21:B27" si="8">B7 &amp; "/" &amp; RIGHT(B8,2)</f>
        <v>2018/19</v>
      </c>
      <c r="C21" s="13"/>
      <c r="D21" s="10">
        <f t="shared" ref="D21:D28" si="9">F21</f>
        <v>7</v>
      </c>
      <c r="E21" s="6">
        <f t="shared" ref="E21:E29" si="10">C21+D21</f>
        <v>7</v>
      </c>
      <c r="F21" s="6">
        <f t="shared" ref="F21:F28" si="11">G21-$R$10</f>
        <v>7</v>
      </c>
      <c r="G21" s="9">
        <v>11</v>
      </c>
      <c r="H21" s="4"/>
      <c r="I21" s="7" t="str">
        <f t="shared" ref="I21:I28" si="12">I7 &amp; "/" &amp; RIGHT(I8,2)</f>
        <v>2018/19</v>
      </c>
      <c r="J21" s="11"/>
      <c r="K21" s="10">
        <f t="shared" ref="K21:K28" si="13">M21</f>
        <v>19</v>
      </c>
      <c r="L21" s="6">
        <f t="shared" ref="L21:L29" si="14">J21+K21</f>
        <v>19</v>
      </c>
      <c r="M21" s="6">
        <f t="shared" ref="M21:M28" si="15">N21-$S$10</f>
        <v>19</v>
      </c>
      <c r="N21" s="3">
        <v>29</v>
      </c>
    </row>
    <row r="22" spans="1:14" x14ac:dyDescent="0.25">
      <c r="A22" s="48"/>
      <c r="B22" s="7" t="str">
        <f t="shared" si="8"/>
        <v>2019/20</v>
      </c>
      <c r="C22" s="13"/>
      <c r="D22" s="10">
        <f t="shared" si="9"/>
        <v>11</v>
      </c>
      <c r="E22" s="6">
        <f t="shared" si="10"/>
        <v>11</v>
      </c>
      <c r="F22" s="6">
        <f t="shared" si="11"/>
        <v>11</v>
      </c>
      <c r="G22" s="9">
        <v>15</v>
      </c>
      <c r="H22" s="4"/>
      <c r="I22" s="7" t="str">
        <f t="shared" si="12"/>
        <v>2019/20</v>
      </c>
      <c r="J22" s="11"/>
      <c r="K22" s="10">
        <f t="shared" si="13"/>
        <v>28</v>
      </c>
      <c r="L22" s="6">
        <f t="shared" si="14"/>
        <v>28</v>
      </c>
      <c r="M22" s="6">
        <f t="shared" si="15"/>
        <v>28</v>
      </c>
      <c r="N22" s="3">
        <v>38</v>
      </c>
    </row>
    <row r="23" spans="1:14" x14ac:dyDescent="0.25">
      <c r="A23" s="48"/>
      <c r="B23" s="7" t="str">
        <f t="shared" si="8"/>
        <v>2020/21</v>
      </c>
      <c r="C23" s="13"/>
      <c r="D23" s="10">
        <f t="shared" si="9"/>
        <v>16</v>
      </c>
      <c r="E23" s="6">
        <f t="shared" si="10"/>
        <v>16</v>
      </c>
      <c r="F23" s="6">
        <f t="shared" si="11"/>
        <v>16</v>
      </c>
      <c r="G23" s="9">
        <v>20</v>
      </c>
      <c r="H23" s="4"/>
      <c r="I23" s="7" t="str">
        <f t="shared" si="12"/>
        <v>2020/21</v>
      </c>
      <c r="J23" s="11"/>
      <c r="K23" s="10">
        <f t="shared" si="13"/>
        <v>39</v>
      </c>
      <c r="L23" s="6">
        <f t="shared" si="14"/>
        <v>39</v>
      </c>
      <c r="M23" s="6">
        <f t="shared" si="15"/>
        <v>39</v>
      </c>
      <c r="N23" s="3">
        <v>49</v>
      </c>
    </row>
    <row r="24" spans="1:14" x14ac:dyDescent="0.25">
      <c r="A24" s="48"/>
      <c r="B24" s="7" t="str">
        <f t="shared" si="8"/>
        <v>2021/22</v>
      </c>
      <c r="C24" s="13"/>
      <c r="D24" s="10">
        <f t="shared" si="9"/>
        <v>20</v>
      </c>
      <c r="E24" s="6">
        <f t="shared" si="10"/>
        <v>20</v>
      </c>
      <c r="F24" s="6">
        <f t="shared" si="11"/>
        <v>20</v>
      </c>
      <c r="G24" s="9">
        <v>24</v>
      </c>
      <c r="H24" s="4"/>
      <c r="I24" s="7" t="str">
        <f t="shared" si="12"/>
        <v>2021/22</v>
      </c>
      <c r="J24" s="11"/>
      <c r="K24" s="10">
        <f t="shared" si="13"/>
        <v>49</v>
      </c>
      <c r="L24" s="6">
        <f t="shared" si="14"/>
        <v>49</v>
      </c>
      <c r="M24" s="6">
        <f t="shared" si="15"/>
        <v>49</v>
      </c>
      <c r="N24" s="3">
        <v>59</v>
      </c>
    </row>
    <row r="25" spans="1:14" x14ac:dyDescent="0.25">
      <c r="A25" s="48"/>
      <c r="B25" s="7" t="str">
        <f t="shared" si="8"/>
        <v>2022/23</v>
      </c>
      <c r="C25" s="13"/>
      <c r="D25" s="10">
        <f t="shared" si="9"/>
        <v>25</v>
      </c>
      <c r="E25" s="6">
        <f t="shared" si="10"/>
        <v>25</v>
      </c>
      <c r="F25" s="6">
        <f t="shared" si="11"/>
        <v>25</v>
      </c>
      <c r="G25" s="9">
        <v>29</v>
      </c>
      <c r="H25" s="4"/>
      <c r="I25" s="7" t="str">
        <f t="shared" si="12"/>
        <v>2022/23</v>
      </c>
      <c r="J25" s="11"/>
      <c r="K25" s="10">
        <f t="shared" si="13"/>
        <v>61</v>
      </c>
      <c r="L25" s="6">
        <f t="shared" si="14"/>
        <v>61</v>
      </c>
      <c r="M25" s="6">
        <f t="shared" si="15"/>
        <v>61</v>
      </c>
      <c r="N25" s="3">
        <v>71</v>
      </c>
    </row>
    <row r="26" spans="1:14" x14ac:dyDescent="0.25">
      <c r="A26" s="48"/>
      <c r="B26" s="7" t="str">
        <f t="shared" si="8"/>
        <v>2023/24</v>
      </c>
      <c r="C26" s="13"/>
      <c r="D26" s="10">
        <f t="shared" si="9"/>
        <v>31</v>
      </c>
      <c r="E26" s="6">
        <f t="shared" si="10"/>
        <v>31</v>
      </c>
      <c r="F26" s="6">
        <f t="shared" si="11"/>
        <v>31</v>
      </c>
      <c r="G26" s="9">
        <v>35</v>
      </c>
      <c r="H26" s="4"/>
      <c r="I26" s="7" t="str">
        <f t="shared" si="12"/>
        <v>2023/24</v>
      </c>
      <c r="J26" s="11"/>
      <c r="K26" s="10">
        <f t="shared" si="13"/>
        <v>72</v>
      </c>
      <c r="L26" s="6">
        <f t="shared" si="14"/>
        <v>72</v>
      </c>
      <c r="M26" s="6">
        <f t="shared" si="15"/>
        <v>72</v>
      </c>
      <c r="N26" s="3">
        <v>82</v>
      </c>
    </row>
    <row r="27" spans="1:14" x14ac:dyDescent="0.25">
      <c r="A27" s="48"/>
      <c r="B27" s="7" t="str">
        <f t="shared" si="8"/>
        <v>2024/25</v>
      </c>
      <c r="C27" s="13"/>
      <c r="D27" s="10">
        <f t="shared" si="9"/>
        <v>36</v>
      </c>
      <c r="E27" s="6">
        <f t="shared" si="10"/>
        <v>36</v>
      </c>
      <c r="F27" s="6">
        <f t="shared" si="11"/>
        <v>36</v>
      </c>
      <c r="G27" s="9">
        <v>40</v>
      </c>
      <c r="H27" s="4"/>
      <c r="I27" s="7" t="str">
        <f t="shared" si="12"/>
        <v>2024/25</v>
      </c>
      <c r="J27" s="11"/>
      <c r="K27" s="10">
        <f t="shared" si="13"/>
        <v>84</v>
      </c>
      <c r="L27" s="6">
        <f t="shared" si="14"/>
        <v>84</v>
      </c>
      <c r="M27" s="6">
        <f t="shared" si="15"/>
        <v>84</v>
      </c>
      <c r="N27" s="3">
        <v>94</v>
      </c>
    </row>
    <row r="28" spans="1:14" x14ac:dyDescent="0.25">
      <c r="A28" s="48"/>
      <c r="B28" s="7" t="str">
        <f>B14 &amp; "/" &amp; RIGHT(B15,2)</f>
        <v>2025/26</v>
      </c>
      <c r="C28" s="13"/>
      <c r="D28" s="10">
        <f t="shared" si="9"/>
        <v>42</v>
      </c>
      <c r="E28" s="6">
        <f t="shared" si="10"/>
        <v>42</v>
      </c>
      <c r="F28" s="6">
        <f t="shared" si="11"/>
        <v>42</v>
      </c>
      <c r="G28" s="9">
        <v>46</v>
      </c>
      <c r="H28" s="4"/>
      <c r="I28" s="7" t="str">
        <f t="shared" si="12"/>
        <v>2025/26</v>
      </c>
      <c r="J28" s="11"/>
      <c r="K28" s="10">
        <f t="shared" si="13"/>
        <v>96</v>
      </c>
      <c r="L28" s="6">
        <f t="shared" si="14"/>
        <v>96</v>
      </c>
      <c r="M28" s="6">
        <f t="shared" si="15"/>
        <v>96</v>
      </c>
      <c r="N28" s="3">
        <v>106</v>
      </c>
    </row>
    <row r="29" spans="1:14" x14ac:dyDescent="0.25">
      <c r="A29" s="48"/>
      <c r="B29" s="7" t="str">
        <f>B15 &amp; "/" &amp; RIGHT(B15+1,2)</f>
        <v>2026/27</v>
      </c>
      <c r="C29" s="13"/>
      <c r="D29" s="10"/>
      <c r="E29" s="6">
        <f t="shared" si="10"/>
        <v>0</v>
      </c>
      <c r="F29" s="10"/>
      <c r="G29" s="9"/>
      <c r="H29" s="4"/>
      <c r="I29" s="7" t="str">
        <f>I15 &amp; "/" &amp; RIGHT(I15+1,2)</f>
        <v>2026/27</v>
      </c>
      <c r="J29" s="11"/>
      <c r="K29" s="10"/>
      <c r="L29" s="6">
        <f t="shared" si="14"/>
        <v>0</v>
      </c>
      <c r="M29" s="10"/>
      <c r="N29" s="3"/>
    </row>
    <row r="30" spans="1:14" x14ac:dyDescent="0.25">
      <c r="N30" s="3"/>
    </row>
    <row r="31" spans="1:14" ht="18.75" customHeight="1" x14ac:dyDescent="0.3">
      <c r="A31" s="48" t="s">
        <v>23</v>
      </c>
      <c r="C31" s="44" t="s">
        <v>0</v>
      </c>
      <c r="D31" s="44"/>
      <c r="E31" s="44"/>
      <c r="F31" s="44"/>
      <c r="G31" s="14"/>
      <c r="J31" s="44" t="s">
        <v>14</v>
      </c>
      <c r="K31" s="44"/>
      <c r="L31" s="44"/>
      <c r="M31" s="44"/>
      <c r="N31" s="3"/>
    </row>
    <row r="32" spans="1:14" ht="28.5" customHeight="1" x14ac:dyDescent="0.25">
      <c r="A32" s="48"/>
      <c r="B32" s="45" t="s">
        <v>1</v>
      </c>
      <c r="C32" s="41" t="s">
        <v>15</v>
      </c>
      <c r="D32" s="41" t="s">
        <v>20</v>
      </c>
      <c r="E32" s="41" t="s">
        <v>16</v>
      </c>
      <c r="F32" s="41" t="s">
        <v>26</v>
      </c>
      <c r="G32" s="43" t="s">
        <v>5</v>
      </c>
      <c r="I32" s="45" t="s">
        <v>1</v>
      </c>
      <c r="J32" s="41" t="s">
        <v>15</v>
      </c>
      <c r="K32" s="41" t="s">
        <v>20</v>
      </c>
      <c r="L32" s="41" t="s">
        <v>16</v>
      </c>
      <c r="M32" s="41" t="s">
        <v>26</v>
      </c>
      <c r="N32" s="43" t="s">
        <v>5</v>
      </c>
    </row>
    <row r="33" spans="1:14" ht="31.5" customHeight="1" thickBot="1" x14ac:dyDescent="0.3">
      <c r="A33" s="48"/>
      <c r="B33" s="46"/>
      <c r="C33" s="42"/>
      <c r="D33" s="42"/>
      <c r="E33" s="42"/>
      <c r="F33" s="42"/>
      <c r="G33" s="43"/>
      <c r="I33" s="46"/>
      <c r="J33" s="42"/>
      <c r="K33" s="42"/>
      <c r="L33" s="42"/>
      <c r="M33" s="42"/>
      <c r="N33" s="43"/>
    </row>
    <row r="34" spans="1:14" ht="15.75" thickTop="1" x14ac:dyDescent="0.25">
      <c r="A34" s="48"/>
      <c r="B34" s="6">
        <f>B6</f>
        <v>2017</v>
      </c>
      <c r="C34" s="10"/>
      <c r="D34" s="10">
        <f>F34</f>
        <v>22</v>
      </c>
      <c r="E34" s="6">
        <f>C34+D34</f>
        <v>22</v>
      </c>
      <c r="F34" s="6">
        <f>G34-$R$11</f>
        <v>22</v>
      </c>
      <c r="G34" s="9">
        <v>22</v>
      </c>
      <c r="H34" s="3"/>
      <c r="I34" s="6">
        <f>I6</f>
        <v>2017</v>
      </c>
      <c r="J34" s="10"/>
      <c r="K34" s="10">
        <f>M34</f>
        <v>45</v>
      </c>
      <c r="L34" s="6">
        <f>K34+J34</f>
        <v>45</v>
      </c>
      <c r="M34" s="6">
        <f>N34-$S$11</f>
        <v>45</v>
      </c>
      <c r="N34" s="3">
        <v>45</v>
      </c>
    </row>
    <row r="35" spans="1:14" x14ac:dyDescent="0.25">
      <c r="A35" s="48"/>
      <c r="B35" s="6">
        <f t="shared" ref="B35:B43" si="16">B7</f>
        <v>2018</v>
      </c>
      <c r="C35" s="11"/>
      <c r="D35" s="10">
        <f t="shared" ref="D35:D43" si="17">F35</f>
        <v>46</v>
      </c>
      <c r="E35" s="6">
        <f t="shared" ref="E35:E43" si="18">C35+D35</f>
        <v>46</v>
      </c>
      <c r="F35" s="6">
        <f t="shared" ref="F35:F43" si="19">G35-$R$11</f>
        <v>46</v>
      </c>
      <c r="G35" s="9">
        <v>46</v>
      </c>
      <c r="H35" s="3"/>
      <c r="I35" s="6">
        <f t="shared" ref="I35:I43" si="20">I7</f>
        <v>2018</v>
      </c>
      <c r="J35" s="11"/>
      <c r="K35" s="10">
        <f t="shared" ref="K35:K43" si="21">M35</f>
        <v>72</v>
      </c>
      <c r="L35" s="6">
        <f t="shared" ref="L35:L43" si="22">K35+J35</f>
        <v>72</v>
      </c>
      <c r="M35" s="6">
        <f t="shared" ref="M35:M43" si="23">N35-$S$11</f>
        <v>72</v>
      </c>
      <c r="N35" s="3">
        <v>72</v>
      </c>
    </row>
    <row r="36" spans="1:14" x14ac:dyDescent="0.25">
      <c r="A36" s="48"/>
      <c r="B36" s="6">
        <f t="shared" si="16"/>
        <v>2019</v>
      </c>
      <c r="C36" s="11"/>
      <c r="D36" s="10">
        <f t="shared" si="17"/>
        <v>71</v>
      </c>
      <c r="E36" s="6">
        <f t="shared" si="18"/>
        <v>71</v>
      </c>
      <c r="F36" s="6">
        <f t="shared" si="19"/>
        <v>71</v>
      </c>
      <c r="G36" s="9">
        <v>71</v>
      </c>
      <c r="H36" s="3"/>
      <c r="I36" s="6">
        <f t="shared" si="20"/>
        <v>2019</v>
      </c>
      <c r="J36" s="11"/>
      <c r="K36" s="10">
        <f t="shared" si="21"/>
        <v>100</v>
      </c>
      <c r="L36" s="6">
        <f t="shared" si="22"/>
        <v>100</v>
      </c>
      <c r="M36" s="6">
        <f t="shared" si="23"/>
        <v>100</v>
      </c>
      <c r="N36" s="3">
        <v>100</v>
      </c>
    </row>
    <row r="37" spans="1:14" x14ac:dyDescent="0.25">
      <c r="A37" s="48"/>
      <c r="B37" s="6">
        <f t="shared" si="16"/>
        <v>2020</v>
      </c>
      <c r="C37" s="11"/>
      <c r="D37" s="10">
        <f t="shared" si="17"/>
        <v>97</v>
      </c>
      <c r="E37" s="6">
        <f t="shared" si="18"/>
        <v>97</v>
      </c>
      <c r="F37" s="6">
        <f t="shared" si="19"/>
        <v>97</v>
      </c>
      <c r="G37" s="9">
        <v>97</v>
      </c>
      <c r="H37" s="3"/>
      <c r="I37" s="6">
        <f t="shared" si="20"/>
        <v>2020</v>
      </c>
      <c r="J37" s="11"/>
      <c r="K37" s="10">
        <f t="shared" si="21"/>
        <v>130</v>
      </c>
      <c r="L37" s="6">
        <f t="shared" si="22"/>
        <v>130</v>
      </c>
      <c r="M37" s="6">
        <f t="shared" si="23"/>
        <v>130</v>
      </c>
      <c r="N37" s="3">
        <v>130</v>
      </c>
    </row>
    <row r="38" spans="1:14" x14ac:dyDescent="0.25">
      <c r="A38" s="48"/>
      <c r="B38" s="6">
        <f t="shared" si="16"/>
        <v>2021</v>
      </c>
      <c r="C38" s="11"/>
      <c r="D38" s="10">
        <f t="shared" si="17"/>
        <v>124</v>
      </c>
      <c r="E38" s="6">
        <f t="shared" si="18"/>
        <v>124</v>
      </c>
      <c r="F38" s="6">
        <f t="shared" si="19"/>
        <v>124</v>
      </c>
      <c r="G38" s="9">
        <v>124</v>
      </c>
      <c r="H38" s="3"/>
      <c r="I38" s="6">
        <f t="shared" si="20"/>
        <v>2021</v>
      </c>
      <c r="J38" s="11"/>
      <c r="K38" s="10">
        <f t="shared" si="21"/>
        <v>161</v>
      </c>
      <c r="L38" s="6">
        <f t="shared" si="22"/>
        <v>161</v>
      </c>
      <c r="M38" s="6">
        <f t="shared" si="23"/>
        <v>161</v>
      </c>
      <c r="N38" s="3">
        <v>161</v>
      </c>
    </row>
    <row r="39" spans="1:14" x14ac:dyDescent="0.25">
      <c r="A39" s="48"/>
      <c r="B39" s="6">
        <f t="shared" si="16"/>
        <v>2022</v>
      </c>
      <c r="C39" s="11"/>
      <c r="D39" s="10">
        <f t="shared" si="17"/>
        <v>151</v>
      </c>
      <c r="E39" s="6">
        <f t="shared" si="18"/>
        <v>151</v>
      </c>
      <c r="F39" s="6">
        <f t="shared" si="19"/>
        <v>151</v>
      </c>
      <c r="G39" s="9">
        <v>151</v>
      </c>
      <c r="H39" s="3"/>
      <c r="I39" s="6">
        <f t="shared" si="20"/>
        <v>2022</v>
      </c>
      <c r="J39" s="11"/>
      <c r="K39" s="10">
        <f t="shared" si="21"/>
        <v>193</v>
      </c>
      <c r="L39" s="6">
        <f t="shared" si="22"/>
        <v>193</v>
      </c>
      <c r="M39" s="6">
        <f t="shared" si="23"/>
        <v>193</v>
      </c>
      <c r="N39" s="3">
        <v>193</v>
      </c>
    </row>
    <row r="40" spans="1:14" x14ac:dyDescent="0.25">
      <c r="A40" s="48"/>
      <c r="B40" s="6">
        <f t="shared" si="16"/>
        <v>2023</v>
      </c>
      <c r="C40" s="11"/>
      <c r="D40" s="10">
        <f t="shared" si="17"/>
        <v>179</v>
      </c>
      <c r="E40" s="6">
        <f t="shared" si="18"/>
        <v>179</v>
      </c>
      <c r="F40" s="6">
        <f t="shared" si="19"/>
        <v>179</v>
      </c>
      <c r="G40" s="9">
        <v>179</v>
      </c>
      <c r="H40" s="3"/>
      <c r="I40" s="6">
        <f t="shared" si="20"/>
        <v>2023</v>
      </c>
      <c r="J40" s="11"/>
      <c r="K40" s="10">
        <f t="shared" si="21"/>
        <v>227</v>
      </c>
      <c r="L40" s="6">
        <f t="shared" si="22"/>
        <v>227</v>
      </c>
      <c r="M40" s="6">
        <f t="shared" si="23"/>
        <v>227</v>
      </c>
      <c r="N40" s="3">
        <v>227</v>
      </c>
    </row>
    <row r="41" spans="1:14" x14ac:dyDescent="0.25">
      <c r="A41" s="48"/>
      <c r="B41" s="6">
        <f t="shared" si="16"/>
        <v>2024</v>
      </c>
      <c r="C41" s="11"/>
      <c r="D41" s="10">
        <f t="shared" si="17"/>
        <v>208</v>
      </c>
      <c r="E41" s="6">
        <f t="shared" si="18"/>
        <v>208</v>
      </c>
      <c r="F41" s="6">
        <f t="shared" si="19"/>
        <v>208</v>
      </c>
      <c r="G41" s="9">
        <v>208</v>
      </c>
      <c r="H41" s="3"/>
      <c r="I41" s="6">
        <f t="shared" si="20"/>
        <v>2024</v>
      </c>
      <c r="J41" s="11"/>
      <c r="K41" s="10">
        <f t="shared" si="21"/>
        <v>263</v>
      </c>
      <c r="L41" s="6">
        <f t="shared" si="22"/>
        <v>263</v>
      </c>
      <c r="M41" s="6">
        <f t="shared" si="23"/>
        <v>263</v>
      </c>
      <c r="N41" s="3">
        <v>263</v>
      </c>
    </row>
    <row r="42" spans="1:14" x14ac:dyDescent="0.25">
      <c r="A42" s="48"/>
      <c r="B42" s="6">
        <f t="shared" si="16"/>
        <v>2025</v>
      </c>
      <c r="C42" s="11"/>
      <c r="D42" s="10">
        <f t="shared" si="17"/>
        <v>238</v>
      </c>
      <c r="E42" s="6">
        <f t="shared" si="18"/>
        <v>238</v>
      </c>
      <c r="F42" s="6">
        <f t="shared" si="19"/>
        <v>238</v>
      </c>
      <c r="G42" s="9">
        <v>238</v>
      </c>
      <c r="H42" s="3"/>
      <c r="I42" s="6">
        <f t="shared" si="20"/>
        <v>2025</v>
      </c>
      <c r="J42" s="11"/>
      <c r="K42" s="10">
        <f t="shared" si="21"/>
        <v>300</v>
      </c>
      <c r="L42" s="6">
        <f t="shared" si="22"/>
        <v>300</v>
      </c>
      <c r="M42" s="6">
        <f t="shared" si="23"/>
        <v>300</v>
      </c>
      <c r="N42" s="3">
        <v>300</v>
      </c>
    </row>
    <row r="43" spans="1:14" x14ac:dyDescent="0.25">
      <c r="A43" s="48"/>
      <c r="B43" s="6">
        <f t="shared" si="16"/>
        <v>2026</v>
      </c>
      <c r="C43" s="11"/>
      <c r="D43" s="10">
        <f t="shared" si="17"/>
        <v>268</v>
      </c>
      <c r="E43" s="6">
        <f t="shared" si="18"/>
        <v>268</v>
      </c>
      <c r="F43" s="6">
        <f t="shared" si="19"/>
        <v>268</v>
      </c>
      <c r="G43" s="9">
        <v>268</v>
      </c>
      <c r="H43" s="3"/>
      <c r="I43" s="6">
        <f t="shared" si="20"/>
        <v>2026</v>
      </c>
      <c r="J43" s="11"/>
      <c r="K43" s="10">
        <f t="shared" si="21"/>
        <v>336</v>
      </c>
      <c r="L43" s="6">
        <f t="shared" si="22"/>
        <v>336</v>
      </c>
      <c r="M43" s="6">
        <f t="shared" si="23"/>
        <v>336</v>
      </c>
      <c r="N43" s="3">
        <v>336</v>
      </c>
    </row>
  </sheetData>
  <mergeCells count="51">
    <mergeCell ref="R7:R8"/>
    <mergeCell ref="S7:S8"/>
    <mergeCell ref="Q7:Q8"/>
    <mergeCell ref="N4:N5"/>
    <mergeCell ref="Q6:S6"/>
    <mergeCell ref="J17:M17"/>
    <mergeCell ref="C18:C19"/>
    <mergeCell ref="D18:D19"/>
    <mergeCell ref="C32:C33"/>
    <mergeCell ref="I18:I19"/>
    <mergeCell ref="J18:J19"/>
    <mergeCell ref="F32:F33"/>
    <mergeCell ref="A3:A15"/>
    <mergeCell ref="A17:A29"/>
    <mergeCell ref="A31:A43"/>
    <mergeCell ref="E4:E5"/>
    <mergeCell ref="B18:B19"/>
    <mergeCell ref="B32:B33"/>
    <mergeCell ref="D32:D33"/>
    <mergeCell ref="E18:E19"/>
    <mergeCell ref="E32:E33"/>
    <mergeCell ref="C17:F17"/>
    <mergeCell ref="B1:M2"/>
    <mergeCell ref="C3:F3"/>
    <mergeCell ref="J3:M3"/>
    <mergeCell ref="B4:B5"/>
    <mergeCell ref="C4:C5"/>
    <mergeCell ref="D4:D5"/>
    <mergeCell ref="F4:F5"/>
    <mergeCell ref="G4:G5"/>
    <mergeCell ref="I4:I5"/>
    <mergeCell ref="J4:J5"/>
    <mergeCell ref="K4:K5"/>
    <mergeCell ref="M4:M5"/>
    <mergeCell ref="L4:L5"/>
    <mergeCell ref="Q13:S16"/>
    <mergeCell ref="F18:F19"/>
    <mergeCell ref="G18:G19"/>
    <mergeCell ref="N32:N33"/>
    <mergeCell ref="K18:K19"/>
    <mergeCell ref="M18:M19"/>
    <mergeCell ref="N18:N19"/>
    <mergeCell ref="C31:F31"/>
    <mergeCell ref="J31:M31"/>
    <mergeCell ref="G32:G33"/>
    <mergeCell ref="I32:I33"/>
    <mergeCell ref="J32:J33"/>
    <mergeCell ref="K32:K33"/>
    <mergeCell ref="M32:M33"/>
    <mergeCell ref="L18:L19"/>
    <mergeCell ref="L32:L3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T43"/>
  <sheetViews>
    <sheetView topLeftCell="A10" zoomScaleNormal="100" workbookViewId="0">
      <selection activeCell="N10" activeCellId="1" sqref="B1:M1048576 N1:N1048576"/>
    </sheetView>
  </sheetViews>
  <sheetFormatPr defaultColWidth="9.140625" defaultRowHeight="15" x14ac:dyDescent="0.25"/>
  <cols>
    <col min="1" max="2" width="9.140625" style="1"/>
    <col min="3" max="6" width="13" style="1" customWidth="1"/>
    <col min="7" max="7" width="13" style="1" hidden="1" customWidth="1"/>
    <col min="8" max="9" width="9.140625" style="1"/>
    <col min="10" max="13" width="13" style="1" customWidth="1"/>
    <col min="14" max="14" width="13.42578125" style="1" hidden="1" customWidth="1"/>
    <col min="15" max="16" width="9.140625" style="1"/>
    <col min="17" max="17" width="22.5703125" style="1" customWidth="1"/>
    <col min="18" max="19" width="12.42578125" style="1" customWidth="1"/>
    <col min="20" max="16384" width="9.140625" style="1"/>
  </cols>
  <sheetData>
    <row r="1" spans="1:20" x14ac:dyDescent="0.25">
      <c r="B1" s="47" t="s">
        <v>6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20" ht="17.25" customHeight="1" x14ac:dyDescent="0.25"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20" ht="28.5" customHeight="1" x14ac:dyDescent="0.3">
      <c r="A3" s="48" t="s">
        <v>21</v>
      </c>
      <c r="C3" s="44" t="s">
        <v>0</v>
      </c>
      <c r="D3" s="44"/>
      <c r="E3" s="44"/>
      <c r="F3" s="44"/>
      <c r="G3" s="8"/>
      <c r="J3" s="44" t="s">
        <v>14</v>
      </c>
      <c r="K3" s="44"/>
      <c r="L3" s="44"/>
      <c r="M3" s="44"/>
    </row>
    <row r="4" spans="1:20" ht="15" customHeight="1" x14ac:dyDescent="0.25">
      <c r="A4" s="48"/>
      <c r="B4" s="45" t="s">
        <v>1</v>
      </c>
      <c r="C4" s="41" t="s">
        <v>17</v>
      </c>
      <c r="D4" s="41" t="s">
        <v>18</v>
      </c>
      <c r="E4" s="41" t="s">
        <v>19</v>
      </c>
      <c r="F4" s="41" t="s">
        <v>26</v>
      </c>
      <c r="G4" s="43" t="s">
        <v>5</v>
      </c>
      <c r="I4" s="45" t="s">
        <v>1</v>
      </c>
      <c r="J4" s="41" t="s">
        <v>17</v>
      </c>
      <c r="K4" s="41" t="s">
        <v>18</v>
      </c>
      <c r="L4" s="41" t="s">
        <v>19</v>
      </c>
      <c r="M4" s="41" t="s">
        <v>26</v>
      </c>
      <c r="N4" s="43" t="s">
        <v>5</v>
      </c>
    </row>
    <row r="5" spans="1:20" ht="31.5" customHeight="1" thickBot="1" x14ac:dyDescent="0.3">
      <c r="A5" s="48"/>
      <c r="B5" s="46"/>
      <c r="C5" s="42"/>
      <c r="D5" s="42"/>
      <c r="E5" s="42"/>
      <c r="F5" s="42"/>
      <c r="G5" s="43"/>
      <c r="I5" s="46"/>
      <c r="J5" s="42"/>
      <c r="K5" s="42"/>
      <c r="L5" s="42"/>
      <c r="M5" s="42"/>
      <c r="N5" s="43"/>
    </row>
    <row r="6" spans="1:20" ht="15.75" thickTop="1" x14ac:dyDescent="0.25">
      <c r="A6" s="48"/>
      <c r="B6" s="6">
        <v>2017</v>
      </c>
      <c r="C6" s="10"/>
      <c r="D6" s="10">
        <f>F6</f>
        <v>0</v>
      </c>
      <c r="E6" s="6">
        <f>C6+D6</f>
        <v>0</v>
      </c>
      <c r="F6" s="6">
        <f>G6-$R$9</f>
        <v>0</v>
      </c>
      <c r="G6" s="9">
        <v>27</v>
      </c>
      <c r="H6" s="3"/>
      <c r="I6" s="6">
        <f>B6</f>
        <v>2017</v>
      </c>
      <c r="J6" s="10"/>
      <c r="K6" s="10">
        <f>M6</f>
        <v>0</v>
      </c>
      <c r="L6" s="6">
        <f>J6+K6</f>
        <v>0</v>
      </c>
      <c r="M6" s="6">
        <f>N6-S$9</f>
        <v>0</v>
      </c>
      <c r="N6" s="3">
        <v>16</v>
      </c>
      <c r="Q6" s="51" t="s">
        <v>4</v>
      </c>
      <c r="R6" s="51"/>
      <c r="S6" s="51"/>
    </row>
    <row r="7" spans="1:20" x14ac:dyDescent="0.25">
      <c r="A7" s="48"/>
      <c r="B7" s="5">
        <f>B6+1</f>
        <v>2018</v>
      </c>
      <c r="C7" s="11"/>
      <c r="D7" s="10">
        <f t="shared" ref="D7:D15" si="0">F7</f>
        <v>1</v>
      </c>
      <c r="E7" s="6">
        <f t="shared" ref="E7:E15" si="1">C7+D7</f>
        <v>1</v>
      </c>
      <c r="F7" s="6">
        <f t="shared" ref="F7:F15" si="2">G7-$R$9</f>
        <v>1</v>
      </c>
      <c r="G7" s="9">
        <v>28</v>
      </c>
      <c r="H7" s="3"/>
      <c r="I7" s="6">
        <f t="shared" ref="I7:I15" si="3">B7</f>
        <v>2018</v>
      </c>
      <c r="J7" s="11"/>
      <c r="K7" s="10">
        <f t="shared" ref="K7:K15" si="4">M7</f>
        <v>0</v>
      </c>
      <c r="L7" s="6">
        <f t="shared" ref="L7:L15" si="5">J7+K7</f>
        <v>0</v>
      </c>
      <c r="M7" s="5">
        <f>N7-$S$9</f>
        <v>0</v>
      </c>
      <c r="N7" s="3">
        <v>16</v>
      </c>
      <c r="Q7" s="50"/>
      <c r="R7" s="49" t="s">
        <v>24</v>
      </c>
      <c r="S7" s="49" t="s">
        <v>25</v>
      </c>
    </row>
    <row r="8" spans="1:20" x14ac:dyDescent="0.25">
      <c r="A8" s="48"/>
      <c r="B8" s="15">
        <f t="shared" ref="B8:B15" si="6">B7+1</f>
        <v>2019</v>
      </c>
      <c r="C8" s="11"/>
      <c r="D8" s="10">
        <f t="shared" si="0"/>
        <v>1</v>
      </c>
      <c r="E8" s="6">
        <f t="shared" si="1"/>
        <v>1</v>
      </c>
      <c r="F8" s="6">
        <f t="shared" si="2"/>
        <v>1</v>
      </c>
      <c r="G8" s="9">
        <v>28</v>
      </c>
      <c r="H8" s="3"/>
      <c r="I8" s="6">
        <f t="shared" si="3"/>
        <v>2019</v>
      </c>
      <c r="J8" s="11"/>
      <c r="K8" s="10">
        <f t="shared" si="4"/>
        <v>0</v>
      </c>
      <c r="L8" s="6">
        <f t="shared" si="5"/>
        <v>0</v>
      </c>
      <c r="M8" s="5">
        <f t="shared" ref="M8:M15" si="7">N8-$S$9</f>
        <v>0</v>
      </c>
      <c r="N8" s="3">
        <v>16</v>
      </c>
      <c r="Q8" s="50"/>
      <c r="R8" s="49"/>
      <c r="S8" s="49"/>
    </row>
    <row r="9" spans="1:20" x14ac:dyDescent="0.25">
      <c r="A9" s="48"/>
      <c r="B9" s="15">
        <f t="shared" si="6"/>
        <v>2020</v>
      </c>
      <c r="C9" s="11"/>
      <c r="D9" s="10">
        <f t="shared" si="0"/>
        <v>1</v>
      </c>
      <c r="E9" s="6">
        <f t="shared" si="1"/>
        <v>1</v>
      </c>
      <c r="F9" s="6">
        <f t="shared" si="2"/>
        <v>1</v>
      </c>
      <c r="G9" s="9">
        <v>28</v>
      </c>
      <c r="H9" s="3"/>
      <c r="I9" s="6">
        <f t="shared" si="3"/>
        <v>2020</v>
      </c>
      <c r="J9" s="11"/>
      <c r="K9" s="10">
        <f t="shared" si="4"/>
        <v>0</v>
      </c>
      <c r="L9" s="6">
        <f t="shared" si="5"/>
        <v>0</v>
      </c>
      <c r="M9" s="5">
        <f t="shared" si="7"/>
        <v>0</v>
      </c>
      <c r="N9" s="3">
        <v>16</v>
      </c>
      <c r="Q9" s="2" t="s">
        <v>11</v>
      </c>
      <c r="R9" s="5">
        <v>27</v>
      </c>
      <c r="S9" s="5">
        <v>16</v>
      </c>
    </row>
    <row r="10" spans="1:20" x14ac:dyDescent="0.25">
      <c r="A10" s="48"/>
      <c r="B10" s="15">
        <f t="shared" si="6"/>
        <v>2021</v>
      </c>
      <c r="C10" s="11"/>
      <c r="D10" s="10">
        <f t="shared" si="0"/>
        <v>1</v>
      </c>
      <c r="E10" s="6">
        <f t="shared" si="1"/>
        <v>1</v>
      </c>
      <c r="F10" s="6">
        <f t="shared" si="2"/>
        <v>1</v>
      </c>
      <c r="G10" s="9">
        <v>28</v>
      </c>
      <c r="H10" s="3"/>
      <c r="I10" s="6">
        <f t="shared" si="3"/>
        <v>2021</v>
      </c>
      <c r="J10" s="11"/>
      <c r="K10" s="10">
        <f t="shared" si="4"/>
        <v>0</v>
      </c>
      <c r="L10" s="6">
        <f t="shared" si="5"/>
        <v>0</v>
      </c>
      <c r="M10" s="5">
        <f t="shared" si="7"/>
        <v>0</v>
      </c>
      <c r="N10" s="3">
        <v>16</v>
      </c>
      <c r="Q10" s="2" t="s">
        <v>12</v>
      </c>
      <c r="R10" s="5">
        <v>51</v>
      </c>
      <c r="S10" s="5">
        <v>13</v>
      </c>
      <c r="T10" s="1" t="str">
        <f>"(FRCC's forecasted winter starts "&amp;B20&amp;"" &amp; ")"</f>
        <v>(FRCC's forecasted winter starts 2017/18)</v>
      </c>
    </row>
    <row r="11" spans="1:20" x14ac:dyDescent="0.25">
      <c r="A11" s="48"/>
      <c r="B11" s="15">
        <f t="shared" si="6"/>
        <v>2022</v>
      </c>
      <c r="C11" s="11"/>
      <c r="D11" s="10">
        <f t="shared" si="0"/>
        <v>1</v>
      </c>
      <c r="E11" s="6">
        <f t="shared" si="1"/>
        <v>1</v>
      </c>
      <c r="F11" s="6">
        <f t="shared" si="2"/>
        <v>1</v>
      </c>
      <c r="G11" s="9">
        <v>28</v>
      </c>
      <c r="H11" s="3"/>
      <c r="I11" s="6">
        <f t="shared" si="3"/>
        <v>2022</v>
      </c>
      <c r="J11" s="11"/>
      <c r="K11" s="10">
        <f t="shared" si="4"/>
        <v>0</v>
      </c>
      <c r="L11" s="6">
        <f t="shared" si="5"/>
        <v>0</v>
      </c>
      <c r="M11" s="5">
        <f t="shared" si="7"/>
        <v>0</v>
      </c>
      <c r="N11" s="3">
        <v>16</v>
      </c>
      <c r="Q11" s="2" t="s">
        <v>13</v>
      </c>
      <c r="R11" s="5">
        <v>147</v>
      </c>
      <c r="S11" s="5">
        <v>70</v>
      </c>
    </row>
    <row r="12" spans="1:20" x14ac:dyDescent="0.25">
      <c r="A12" s="48"/>
      <c r="B12" s="15">
        <f t="shared" si="6"/>
        <v>2023</v>
      </c>
      <c r="C12" s="11"/>
      <c r="D12" s="10">
        <f t="shared" si="0"/>
        <v>1</v>
      </c>
      <c r="E12" s="6">
        <f t="shared" si="1"/>
        <v>1</v>
      </c>
      <c r="F12" s="6">
        <f t="shared" si="2"/>
        <v>1</v>
      </c>
      <c r="G12" s="9">
        <v>28</v>
      </c>
      <c r="H12" s="3"/>
      <c r="I12" s="6">
        <f t="shared" si="3"/>
        <v>2023</v>
      </c>
      <c r="J12" s="11"/>
      <c r="K12" s="10">
        <f t="shared" si="4"/>
        <v>0</v>
      </c>
      <c r="L12" s="6">
        <f t="shared" si="5"/>
        <v>0</v>
      </c>
      <c r="M12" s="5">
        <f t="shared" si="7"/>
        <v>0</v>
      </c>
      <c r="N12" s="3">
        <v>16</v>
      </c>
    </row>
    <row r="13" spans="1:20" ht="15" customHeight="1" x14ac:dyDescent="0.25">
      <c r="A13" s="48"/>
      <c r="B13" s="15">
        <f t="shared" si="6"/>
        <v>2024</v>
      </c>
      <c r="C13" s="11"/>
      <c r="D13" s="10">
        <f t="shared" si="0"/>
        <v>1</v>
      </c>
      <c r="E13" s="6">
        <f t="shared" si="1"/>
        <v>1</v>
      </c>
      <c r="F13" s="6">
        <f t="shared" si="2"/>
        <v>1</v>
      </c>
      <c r="G13" s="9">
        <v>28</v>
      </c>
      <c r="H13" s="3"/>
      <c r="I13" s="6">
        <f t="shared" si="3"/>
        <v>2024</v>
      </c>
      <c r="J13" s="11"/>
      <c r="K13" s="10">
        <f t="shared" si="4"/>
        <v>0</v>
      </c>
      <c r="L13" s="6">
        <f t="shared" si="5"/>
        <v>0</v>
      </c>
      <c r="M13" s="5">
        <f t="shared" si="7"/>
        <v>0</v>
      </c>
      <c r="N13" s="3">
        <v>16</v>
      </c>
      <c r="Q13" s="40" t="str">
        <f>"*Adjusted conservation only accounts for new conservation, i.e., conservation is cumulative starting in " &amp; B6</f>
        <v>*Adjusted conservation only accounts for new conservation, i.e., conservation is cumulative starting in 2017</v>
      </c>
      <c r="R13" s="40"/>
      <c r="S13" s="40"/>
    </row>
    <row r="14" spans="1:20" x14ac:dyDescent="0.25">
      <c r="A14" s="48"/>
      <c r="B14" s="15">
        <f t="shared" si="6"/>
        <v>2025</v>
      </c>
      <c r="C14" s="11"/>
      <c r="D14" s="10">
        <f t="shared" si="0"/>
        <v>1</v>
      </c>
      <c r="E14" s="6">
        <f t="shared" si="1"/>
        <v>1</v>
      </c>
      <c r="F14" s="6">
        <f t="shared" si="2"/>
        <v>1</v>
      </c>
      <c r="G14" s="9">
        <v>28</v>
      </c>
      <c r="H14" s="3"/>
      <c r="I14" s="6">
        <f t="shared" si="3"/>
        <v>2025</v>
      </c>
      <c r="J14" s="11"/>
      <c r="K14" s="10">
        <f t="shared" si="4"/>
        <v>0</v>
      </c>
      <c r="L14" s="6">
        <f t="shared" si="5"/>
        <v>0</v>
      </c>
      <c r="M14" s="5">
        <f t="shared" si="7"/>
        <v>0</v>
      </c>
      <c r="N14" s="3">
        <v>16</v>
      </c>
      <c r="Q14" s="40"/>
      <c r="R14" s="40"/>
      <c r="S14" s="40"/>
    </row>
    <row r="15" spans="1:20" x14ac:dyDescent="0.25">
      <c r="A15" s="48"/>
      <c r="B15" s="15">
        <f t="shared" si="6"/>
        <v>2026</v>
      </c>
      <c r="C15" s="11"/>
      <c r="D15" s="10">
        <f t="shared" si="0"/>
        <v>1</v>
      </c>
      <c r="E15" s="6">
        <f t="shared" si="1"/>
        <v>1</v>
      </c>
      <c r="F15" s="6">
        <f t="shared" si="2"/>
        <v>1</v>
      </c>
      <c r="G15" s="9">
        <v>28</v>
      </c>
      <c r="H15" s="3"/>
      <c r="I15" s="6">
        <f t="shared" si="3"/>
        <v>2026</v>
      </c>
      <c r="J15" s="11"/>
      <c r="K15" s="10">
        <f t="shared" si="4"/>
        <v>0</v>
      </c>
      <c r="L15" s="6">
        <f t="shared" si="5"/>
        <v>0</v>
      </c>
      <c r="M15" s="5">
        <f t="shared" si="7"/>
        <v>0</v>
      </c>
      <c r="N15" s="3">
        <v>16</v>
      </c>
      <c r="Q15" s="40"/>
      <c r="R15" s="40"/>
      <c r="S15" s="40"/>
    </row>
    <row r="16" spans="1:20" x14ac:dyDescent="0.25">
      <c r="Q16" s="40"/>
      <c r="R16" s="40"/>
      <c r="S16" s="40"/>
    </row>
    <row r="17" spans="1:14" ht="28.5" customHeight="1" x14ac:dyDescent="0.3">
      <c r="A17" s="48" t="s">
        <v>22</v>
      </c>
      <c r="C17" s="44" t="s">
        <v>0</v>
      </c>
      <c r="D17" s="44"/>
      <c r="E17" s="44"/>
      <c r="F17" s="44"/>
      <c r="G17" s="14"/>
      <c r="J17" s="44" t="s">
        <v>14</v>
      </c>
      <c r="K17" s="44"/>
      <c r="L17" s="44"/>
      <c r="M17" s="44"/>
    </row>
    <row r="18" spans="1:14" ht="15" customHeight="1" x14ac:dyDescent="0.25">
      <c r="A18" s="48"/>
      <c r="B18" s="45" t="s">
        <v>1</v>
      </c>
      <c r="C18" s="41" t="s">
        <v>17</v>
      </c>
      <c r="D18" s="41" t="s">
        <v>18</v>
      </c>
      <c r="E18" s="41" t="s">
        <v>19</v>
      </c>
      <c r="F18" s="41" t="s">
        <v>26</v>
      </c>
      <c r="G18" s="43" t="s">
        <v>5</v>
      </c>
      <c r="I18" s="45" t="s">
        <v>1</v>
      </c>
      <c r="J18" s="41" t="s">
        <v>17</v>
      </c>
      <c r="K18" s="41" t="s">
        <v>18</v>
      </c>
      <c r="L18" s="41" t="s">
        <v>19</v>
      </c>
      <c r="M18" s="41" t="s">
        <v>26</v>
      </c>
      <c r="N18" s="43" t="s">
        <v>5</v>
      </c>
    </row>
    <row r="19" spans="1:14" ht="31.5" customHeight="1" thickBot="1" x14ac:dyDescent="0.3">
      <c r="A19" s="48"/>
      <c r="B19" s="46"/>
      <c r="C19" s="42"/>
      <c r="D19" s="42"/>
      <c r="E19" s="42"/>
      <c r="F19" s="42"/>
      <c r="G19" s="43"/>
      <c r="I19" s="46"/>
      <c r="J19" s="42"/>
      <c r="K19" s="42"/>
      <c r="L19" s="42"/>
      <c r="M19" s="42"/>
      <c r="N19" s="43"/>
    </row>
    <row r="20" spans="1:14" ht="15.75" thickTop="1" x14ac:dyDescent="0.25">
      <c r="A20" s="48"/>
      <c r="B20" s="7" t="str">
        <f>B6 &amp; "/" &amp; RIGHT(B7,2)</f>
        <v>2017/18</v>
      </c>
      <c r="C20" s="10"/>
      <c r="D20" s="10">
        <f>F20</f>
        <v>1</v>
      </c>
      <c r="E20" s="6">
        <f>C20+D20</f>
        <v>1</v>
      </c>
      <c r="F20" s="6">
        <f>G20-$R$10</f>
        <v>1</v>
      </c>
      <c r="G20" s="9">
        <v>52</v>
      </c>
      <c r="H20" s="4"/>
      <c r="I20" s="7" t="str">
        <f>I6 &amp; "/" &amp; RIGHT(I7,2)</f>
        <v>2017/18</v>
      </c>
      <c r="J20" s="10"/>
      <c r="K20" s="10">
        <f>M20</f>
        <v>0</v>
      </c>
      <c r="L20" s="6">
        <f>J20+K20</f>
        <v>0</v>
      </c>
      <c r="M20" s="6">
        <f>N20-$S$10</f>
        <v>0</v>
      </c>
      <c r="N20" s="3">
        <v>13</v>
      </c>
    </row>
    <row r="21" spans="1:14" x14ac:dyDescent="0.25">
      <c r="A21" s="48"/>
      <c r="B21" s="7" t="str">
        <f t="shared" ref="B21:B27" si="8">B7 &amp; "/" &amp; RIGHT(B8,2)</f>
        <v>2018/19</v>
      </c>
      <c r="C21" s="11"/>
      <c r="D21" s="10">
        <f t="shared" ref="D21:D29" si="9">F21</f>
        <v>1</v>
      </c>
      <c r="E21" s="6">
        <f t="shared" ref="E21:E29" si="10">C21+D21</f>
        <v>1</v>
      </c>
      <c r="F21" s="6">
        <f t="shared" ref="F21:F29" si="11">G21-$R$10</f>
        <v>1</v>
      </c>
      <c r="G21" s="9">
        <v>52</v>
      </c>
      <c r="H21" s="4"/>
      <c r="I21" s="7" t="str">
        <f t="shared" ref="I21:I28" si="12">I7 &amp; "/" &amp; RIGHT(I8,2)</f>
        <v>2018/19</v>
      </c>
      <c r="J21" s="11"/>
      <c r="K21" s="10">
        <f t="shared" ref="K21:K29" si="13">M21</f>
        <v>0</v>
      </c>
      <c r="L21" s="6">
        <f t="shared" ref="L21:L29" si="14">J21+K21</f>
        <v>0</v>
      </c>
      <c r="M21" s="6">
        <f t="shared" ref="M21:M29" si="15">N21-$S$10</f>
        <v>0</v>
      </c>
      <c r="N21" s="3">
        <v>13</v>
      </c>
    </row>
    <row r="22" spans="1:14" x14ac:dyDescent="0.25">
      <c r="A22" s="48"/>
      <c r="B22" s="7" t="str">
        <f t="shared" si="8"/>
        <v>2019/20</v>
      </c>
      <c r="C22" s="11"/>
      <c r="D22" s="10">
        <f t="shared" si="9"/>
        <v>1</v>
      </c>
      <c r="E22" s="6">
        <f t="shared" si="10"/>
        <v>1</v>
      </c>
      <c r="F22" s="6">
        <f t="shared" si="11"/>
        <v>1</v>
      </c>
      <c r="G22" s="9">
        <v>52</v>
      </c>
      <c r="H22" s="4"/>
      <c r="I22" s="7" t="str">
        <f t="shared" si="12"/>
        <v>2019/20</v>
      </c>
      <c r="J22" s="11"/>
      <c r="K22" s="10">
        <f t="shared" si="13"/>
        <v>0</v>
      </c>
      <c r="L22" s="6">
        <f t="shared" si="14"/>
        <v>0</v>
      </c>
      <c r="M22" s="6">
        <f t="shared" si="15"/>
        <v>0</v>
      </c>
      <c r="N22" s="3">
        <v>13</v>
      </c>
    </row>
    <row r="23" spans="1:14" x14ac:dyDescent="0.25">
      <c r="A23" s="48"/>
      <c r="B23" s="7" t="str">
        <f t="shared" si="8"/>
        <v>2020/21</v>
      </c>
      <c r="C23" s="11"/>
      <c r="D23" s="10">
        <f t="shared" si="9"/>
        <v>1</v>
      </c>
      <c r="E23" s="6">
        <f t="shared" si="10"/>
        <v>1</v>
      </c>
      <c r="F23" s="6">
        <f t="shared" si="11"/>
        <v>1</v>
      </c>
      <c r="G23" s="9">
        <v>52</v>
      </c>
      <c r="H23" s="4"/>
      <c r="I23" s="7" t="str">
        <f t="shared" si="12"/>
        <v>2020/21</v>
      </c>
      <c r="J23" s="11"/>
      <c r="K23" s="10">
        <f t="shared" si="13"/>
        <v>0</v>
      </c>
      <c r="L23" s="6">
        <f t="shared" si="14"/>
        <v>0</v>
      </c>
      <c r="M23" s="6">
        <f t="shared" si="15"/>
        <v>0</v>
      </c>
      <c r="N23" s="3">
        <v>13</v>
      </c>
    </row>
    <row r="24" spans="1:14" x14ac:dyDescent="0.25">
      <c r="A24" s="48"/>
      <c r="B24" s="7" t="str">
        <f t="shared" si="8"/>
        <v>2021/22</v>
      </c>
      <c r="C24" s="11"/>
      <c r="D24" s="10">
        <f t="shared" si="9"/>
        <v>1</v>
      </c>
      <c r="E24" s="6">
        <f t="shared" si="10"/>
        <v>1</v>
      </c>
      <c r="F24" s="6">
        <f t="shared" si="11"/>
        <v>1</v>
      </c>
      <c r="G24" s="9">
        <v>52</v>
      </c>
      <c r="H24" s="4"/>
      <c r="I24" s="7" t="str">
        <f t="shared" si="12"/>
        <v>2021/22</v>
      </c>
      <c r="J24" s="11"/>
      <c r="K24" s="10">
        <f t="shared" si="13"/>
        <v>0</v>
      </c>
      <c r="L24" s="6">
        <f t="shared" si="14"/>
        <v>0</v>
      </c>
      <c r="M24" s="6">
        <f t="shared" si="15"/>
        <v>0</v>
      </c>
      <c r="N24" s="3">
        <v>13</v>
      </c>
    </row>
    <row r="25" spans="1:14" x14ac:dyDescent="0.25">
      <c r="A25" s="48"/>
      <c r="B25" s="7" t="str">
        <f t="shared" si="8"/>
        <v>2022/23</v>
      </c>
      <c r="C25" s="11"/>
      <c r="D25" s="10">
        <f t="shared" si="9"/>
        <v>1</v>
      </c>
      <c r="E25" s="6">
        <f t="shared" si="10"/>
        <v>1</v>
      </c>
      <c r="F25" s="6">
        <f t="shared" si="11"/>
        <v>1</v>
      </c>
      <c r="G25" s="9">
        <v>52</v>
      </c>
      <c r="H25" s="4"/>
      <c r="I25" s="7" t="str">
        <f t="shared" si="12"/>
        <v>2022/23</v>
      </c>
      <c r="J25" s="11"/>
      <c r="K25" s="10">
        <f t="shared" si="13"/>
        <v>0</v>
      </c>
      <c r="L25" s="6">
        <f t="shared" si="14"/>
        <v>0</v>
      </c>
      <c r="M25" s="6">
        <f t="shared" si="15"/>
        <v>0</v>
      </c>
      <c r="N25" s="3">
        <v>13</v>
      </c>
    </row>
    <row r="26" spans="1:14" x14ac:dyDescent="0.25">
      <c r="A26" s="48"/>
      <c r="B26" s="7" t="str">
        <f t="shared" si="8"/>
        <v>2023/24</v>
      </c>
      <c r="C26" s="11"/>
      <c r="D26" s="10">
        <f t="shared" si="9"/>
        <v>1</v>
      </c>
      <c r="E26" s="6">
        <f t="shared" si="10"/>
        <v>1</v>
      </c>
      <c r="F26" s="6">
        <f t="shared" si="11"/>
        <v>1</v>
      </c>
      <c r="G26" s="9">
        <v>52</v>
      </c>
      <c r="H26" s="4"/>
      <c r="I26" s="7" t="str">
        <f t="shared" si="12"/>
        <v>2023/24</v>
      </c>
      <c r="J26" s="11"/>
      <c r="K26" s="10">
        <f t="shared" si="13"/>
        <v>0</v>
      </c>
      <c r="L26" s="6">
        <f t="shared" si="14"/>
        <v>0</v>
      </c>
      <c r="M26" s="6">
        <f t="shared" si="15"/>
        <v>0</v>
      </c>
      <c r="N26" s="3">
        <v>13</v>
      </c>
    </row>
    <row r="27" spans="1:14" x14ac:dyDescent="0.25">
      <c r="A27" s="48"/>
      <c r="B27" s="7" t="str">
        <f t="shared" si="8"/>
        <v>2024/25</v>
      </c>
      <c r="C27" s="11"/>
      <c r="D27" s="10">
        <f t="shared" si="9"/>
        <v>1</v>
      </c>
      <c r="E27" s="6">
        <f t="shared" si="10"/>
        <v>1</v>
      </c>
      <c r="F27" s="6">
        <f t="shared" si="11"/>
        <v>1</v>
      </c>
      <c r="G27" s="9">
        <v>52</v>
      </c>
      <c r="H27" s="4"/>
      <c r="I27" s="7" t="str">
        <f t="shared" si="12"/>
        <v>2024/25</v>
      </c>
      <c r="J27" s="11"/>
      <c r="K27" s="10">
        <f t="shared" si="13"/>
        <v>0</v>
      </c>
      <c r="L27" s="6">
        <f t="shared" si="14"/>
        <v>0</v>
      </c>
      <c r="M27" s="6">
        <f t="shared" si="15"/>
        <v>0</v>
      </c>
      <c r="N27" s="3">
        <v>13</v>
      </c>
    </row>
    <row r="28" spans="1:14" x14ac:dyDescent="0.25">
      <c r="A28" s="48"/>
      <c r="B28" s="7" t="str">
        <f>B14 &amp; "/" &amp; RIGHT(B15,2)</f>
        <v>2025/26</v>
      </c>
      <c r="C28" s="11"/>
      <c r="D28" s="10">
        <f t="shared" si="9"/>
        <v>2</v>
      </c>
      <c r="E28" s="6">
        <f t="shared" si="10"/>
        <v>2</v>
      </c>
      <c r="F28" s="6">
        <f t="shared" si="11"/>
        <v>2</v>
      </c>
      <c r="G28" s="9">
        <v>53</v>
      </c>
      <c r="H28" s="4"/>
      <c r="I28" s="7" t="str">
        <f t="shared" si="12"/>
        <v>2025/26</v>
      </c>
      <c r="J28" s="11"/>
      <c r="K28" s="10">
        <f t="shared" si="13"/>
        <v>0</v>
      </c>
      <c r="L28" s="6">
        <f t="shared" si="14"/>
        <v>0</v>
      </c>
      <c r="M28" s="6">
        <f t="shared" si="15"/>
        <v>0</v>
      </c>
      <c r="N28" s="3">
        <v>13</v>
      </c>
    </row>
    <row r="29" spans="1:14" x14ac:dyDescent="0.25">
      <c r="A29" s="48"/>
      <c r="B29" s="7" t="str">
        <f>B15 &amp; "/" &amp; RIGHT(B15+1,2)</f>
        <v>2026/27</v>
      </c>
      <c r="C29" s="11"/>
      <c r="D29" s="10">
        <f t="shared" si="9"/>
        <v>2</v>
      </c>
      <c r="E29" s="6">
        <f t="shared" si="10"/>
        <v>2</v>
      </c>
      <c r="F29" s="6">
        <f t="shared" si="11"/>
        <v>2</v>
      </c>
      <c r="G29" s="9">
        <v>53</v>
      </c>
      <c r="H29" s="4"/>
      <c r="I29" s="7" t="str">
        <f>I15 &amp; "/" &amp; RIGHT(I15+1,2)</f>
        <v>2026/27</v>
      </c>
      <c r="J29" s="11"/>
      <c r="K29" s="10">
        <f t="shared" si="13"/>
        <v>0</v>
      </c>
      <c r="L29" s="6">
        <f t="shared" si="14"/>
        <v>0</v>
      </c>
      <c r="M29" s="6">
        <f t="shared" si="15"/>
        <v>0</v>
      </c>
      <c r="N29" s="3">
        <v>13</v>
      </c>
    </row>
    <row r="30" spans="1:14" x14ac:dyDescent="0.25">
      <c r="N30" s="3"/>
    </row>
    <row r="31" spans="1:14" ht="18.75" customHeight="1" x14ac:dyDescent="0.3">
      <c r="A31" s="48" t="s">
        <v>23</v>
      </c>
      <c r="C31" s="44" t="s">
        <v>0</v>
      </c>
      <c r="D31" s="44"/>
      <c r="E31" s="44"/>
      <c r="F31" s="44"/>
      <c r="G31" s="14"/>
      <c r="J31" s="44" t="s">
        <v>14</v>
      </c>
      <c r="K31" s="44"/>
      <c r="L31" s="44"/>
      <c r="M31" s="44"/>
      <c r="N31" s="3"/>
    </row>
    <row r="32" spans="1:14" ht="28.5" customHeight="1" x14ac:dyDescent="0.25">
      <c r="A32" s="48"/>
      <c r="B32" s="45" t="s">
        <v>1</v>
      </c>
      <c r="C32" s="41" t="s">
        <v>15</v>
      </c>
      <c r="D32" s="41" t="s">
        <v>20</v>
      </c>
      <c r="E32" s="41" t="s">
        <v>16</v>
      </c>
      <c r="F32" s="41" t="s">
        <v>26</v>
      </c>
      <c r="G32" s="43" t="s">
        <v>5</v>
      </c>
      <c r="I32" s="45" t="s">
        <v>1</v>
      </c>
      <c r="J32" s="41" t="s">
        <v>15</v>
      </c>
      <c r="K32" s="41" t="s">
        <v>20</v>
      </c>
      <c r="L32" s="41" t="s">
        <v>16</v>
      </c>
      <c r="M32" s="41" t="s">
        <v>26</v>
      </c>
      <c r="N32" s="43" t="s">
        <v>5</v>
      </c>
    </row>
    <row r="33" spans="1:14" ht="31.5" customHeight="1" thickBot="1" x14ac:dyDescent="0.3">
      <c r="A33" s="48"/>
      <c r="B33" s="46"/>
      <c r="C33" s="42"/>
      <c r="D33" s="42"/>
      <c r="E33" s="42"/>
      <c r="F33" s="42"/>
      <c r="G33" s="43"/>
      <c r="I33" s="46"/>
      <c r="J33" s="42"/>
      <c r="K33" s="42"/>
      <c r="L33" s="42"/>
      <c r="M33" s="42"/>
      <c r="N33" s="43"/>
    </row>
    <row r="34" spans="1:14" ht="15.75" thickTop="1" x14ac:dyDescent="0.25">
      <c r="A34" s="48"/>
      <c r="B34" s="6">
        <f>B6</f>
        <v>2017</v>
      </c>
      <c r="C34" s="10"/>
      <c r="D34" s="10">
        <f>F34</f>
        <v>1</v>
      </c>
      <c r="E34" s="6">
        <f>C34+D34</f>
        <v>1</v>
      </c>
      <c r="F34" s="6">
        <f>G34-$R$11</f>
        <v>1</v>
      </c>
      <c r="G34" s="9">
        <v>148</v>
      </c>
      <c r="H34" s="3"/>
      <c r="I34" s="6">
        <f>I6</f>
        <v>2017</v>
      </c>
      <c r="J34" s="10"/>
      <c r="K34" s="10">
        <f>M34</f>
        <v>0</v>
      </c>
      <c r="L34" s="6">
        <f>K34+J34</f>
        <v>0</v>
      </c>
      <c r="M34" s="6">
        <f>N34-$S$11</f>
        <v>0</v>
      </c>
      <c r="N34" s="3">
        <v>70</v>
      </c>
    </row>
    <row r="35" spans="1:14" x14ac:dyDescent="0.25">
      <c r="A35" s="48"/>
      <c r="B35" s="6">
        <f t="shared" ref="B35:B43" si="16">B7</f>
        <v>2018</v>
      </c>
      <c r="C35" s="11"/>
      <c r="D35" s="10">
        <f t="shared" ref="D35:D43" si="17">F35</f>
        <v>1</v>
      </c>
      <c r="E35" s="6">
        <f t="shared" ref="E35:E43" si="18">C35+D35</f>
        <v>1</v>
      </c>
      <c r="F35" s="6">
        <f t="shared" ref="F35:F43" si="19">G35-$R$11</f>
        <v>1</v>
      </c>
      <c r="G35" s="9">
        <v>148</v>
      </c>
      <c r="H35" s="3"/>
      <c r="I35" s="6">
        <f t="shared" ref="I35:I43" si="20">I7</f>
        <v>2018</v>
      </c>
      <c r="J35" s="11"/>
      <c r="K35" s="10">
        <f t="shared" ref="K35:K43" si="21">M35</f>
        <v>0</v>
      </c>
      <c r="L35" s="6">
        <f t="shared" ref="L35:L43" si="22">K35+J35</f>
        <v>0</v>
      </c>
      <c r="M35" s="6">
        <f t="shared" ref="M35:M43" si="23">N35-$S$11</f>
        <v>0</v>
      </c>
      <c r="N35" s="3">
        <v>70</v>
      </c>
    </row>
    <row r="36" spans="1:14" x14ac:dyDescent="0.25">
      <c r="A36" s="48"/>
      <c r="B36" s="6">
        <f t="shared" si="16"/>
        <v>2019</v>
      </c>
      <c r="C36" s="11"/>
      <c r="D36" s="10">
        <f t="shared" si="17"/>
        <v>1</v>
      </c>
      <c r="E36" s="6">
        <f t="shared" si="18"/>
        <v>1</v>
      </c>
      <c r="F36" s="6">
        <f t="shared" si="19"/>
        <v>1</v>
      </c>
      <c r="G36" s="9">
        <v>148</v>
      </c>
      <c r="H36" s="3"/>
      <c r="I36" s="6">
        <f t="shared" si="20"/>
        <v>2019</v>
      </c>
      <c r="J36" s="11"/>
      <c r="K36" s="10">
        <f t="shared" si="21"/>
        <v>0</v>
      </c>
      <c r="L36" s="6">
        <f t="shared" si="22"/>
        <v>0</v>
      </c>
      <c r="M36" s="6">
        <f t="shared" si="23"/>
        <v>0</v>
      </c>
      <c r="N36" s="3">
        <v>70</v>
      </c>
    </row>
    <row r="37" spans="1:14" x14ac:dyDescent="0.25">
      <c r="A37" s="48"/>
      <c r="B37" s="6">
        <f t="shared" si="16"/>
        <v>2020</v>
      </c>
      <c r="C37" s="11"/>
      <c r="D37" s="10">
        <f t="shared" si="17"/>
        <v>2</v>
      </c>
      <c r="E37" s="6">
        <f t="shared" si="18"/>
        <v>2</v>
      </c>
      <c r="F37" s="6">
        <f t="shared" si="19"/>
        <v>2</v>
      </c>
      <c r="G37" s="9">
        <v>149</v>
      </c>
      <c r="H37" s="3"/>
      <c r="I37" s="6">
        <f t="shared" si="20"/>
        <v>2020</v>
      </c>
      <c r="J37" s="11"/>
      <c r="K37" s="10">
        <f t="shared" si="21"/>
        <v>0</v>
      </c>
      <c r="L37" s="6">
        <f t="shared" si="22"/>
        <v>0</v>
      </c>
      <c r="M37" s="6">
        <f t="shared" si="23"/>
        <v>0</v>
      </c>
      <c r="N37" s="3">
        <v>70</v>
      </c>
    </row>
    <row r="38" spans="1:14" x14ac:dyDescent="0.25">
      <c r="A38" s="48"/>
      <c r="B38" s="6">
        <f t="shared" si="16"/>
        <v>2021</v>
      </c>
      <c r="C38" s="11"/>
      <c r="D38" s="10">
        <f t="shared" si="17"/>
        <v>2</v>
      </c>
      <c r="E38" s="6">
        <f t="shared" si="18"/>
        <v>2</v>
      </c>
      <c r="F38" s="6">
        <f t="shared" si="19"/>
        <v>2</v>
      </c>
      <c r="G38" s="9">
        <v>149</v>
      </c>
      <c r="H38" s="3"/>
      <c r="I38" s="6">
        <f t="shared" si="20"/>
        <v>2021</v>
      </c>
      <c r="J38" s="11"/>
      <c r="K38" s="10">
        <f t="shared" si="21"/>
        <v>0</v>
      </c>
      <c r="L38" s="6">
        <f t="shared" si="22"/>
        <v>0</v>
      </c>
      <c r="M38" s="6">
        <f t="shared" si="23"/>
        <v>0</v>
      </c>
      <c r="N38" s="3">
        <v>70</v>
      </c>
    </row>
    <row r="39" spans="1:14" x14ac:dyDescent="0.25">
      <c r="A39" s="48"/>
      <c r="B39" s="6">
        <f t="shared" si="16"/>
        <v>2022</v>
      </c>
      <c r="C39" s="11"/>
      <c r="D39" s="10">
        <f t="shared" si="17"/>
        <v>3</v>
      </c>
      <c r="E39" s="6">
        <f t="shared" si="18"/>
        <v>3</v>
      </c>
      <c r="F39" s="6">
        <f t="shared" si="19"/>
        <v>3</v>
      </c>
      <c r="G39" s="9">
        <v>150</v>
      </c>
      <c r="H39" s="3"/>
      <c r="I39" s="6">
        <f t="shared" si="20"/>
        <v>2022</v>
      </c>
      <c r="J39" s="11"/>
      <c r="K39" s="10">
        <f t="shared" si="21"/>
        <v>0</v>
      </c>
      <c r="L39" s="6">
        <f t="shared" si="22"/>
        <v>0</v>
      </c>
      <c r="M39" s="6">
        <f t="shared" si="23"/>
        <v>0</v>
      </c>
      <c r="N39" s="3">
        <v>70</v>
      </c>
    </row>
    <row r="40" spans="1:14" x14ac:dyDescent="0.25">
      <c r="A40" s="48"/>
      <c r="B40" s="6">
        <f t="shared" si="16"/>
        <v>2023</v>
      </c>
      <c r="C40" s="11"/>
      <c r="D40" s="10">
        <f t="shared" si="17"/>
        <v>3</v>
      </c>
      <c r="E40" s="6">
        <f t="shared" si="18"/>
        <v>3</v>
      </c>
      <c r="F40" s="6">
        <f t="shared" si="19"/>
        <v>3</v>
      </c>
      <c r="G40" s="9">
        <v>150</v>
      </c>
      <c r="H40" s="3"/>
      <c r="I40" s="6">
        <f t="shared" si="20"/>
        <v>2023</v>
      </c>
      <c r="J40" s="11"/>
      <c r="K40" s="10">
        <f t="shared" si="21"/>
        <v>0</v>
      </c>
      <c r="L40" s="6">
        <f t="shared" si="22"/>
        <v>0</v>
      </c>
      <c r="M40" s="6">
        <f t="shared" si="23"/>
        <v>0</v>
      </c>
      <c r="N40" s="3">
        <v>70</v>
      </c>
    </row>
    <row r="41" spans="1:14" x14ac:dyDescent="0.25">
      <c r="A41" s="48"/>
      <c r="B41" s="6">
        <f t="shared" si="16"/>
        <v>2024</v>
      </c>
      <c r="C41" s="11"/>
      <c r="D41" s="10">
        <f t="shared" si="17"/>
        <v>3</v>
      </c>
      <c r="E41" s="6">
        <f t="shared" si="18"/>
        <v>3</v>
      </c>
      <c r="F41" s="6">
        <f t="shared" si="19"/>
        <v>3</v>
      </c>
      <c r="G41" s="9">
        <v>150</v>
      </c>
      <c r="H41" s="3"/>
      <c r="I41" s="6">
        <f t="shared" si="20"/>
        <v>2024</v>
      </c>
      <c r="J41" s="11"/>
      <c r="K41" s="10">
        <f t="shared" si="21"/>
        <v>0</v>
      </c>
      <c r="L41" s="6">
        <f t="shared" si="22"/>
        <v>0</v>
      </c>
      <c r="M41" s="6">
        <f t="shared" si="23"/>
        <v>0</v>
      </c>
      <c r="N41" s="3">
        <v>70</v>
      </c>
    </row>
    <row r="42" spans="1:14" x14ac:dyDescent="0.25">
      <c r="A42" s="48"/>
      <c r="B42" s="6">
        <f t="shared" si="16"/>
        <v>2025</v>
      </c>
      <c r="C42" s="11"/>
      <c r="D42" s="10">
        <f t="shared" si="17"/>
        <v>4</v>
      </c>
      <c r="E42" s="6">
        <f t="shared" si="18"/>
        <v>4</v>
      </c>
      <c r="F42" s="6">
        <f t="shared" si="19"/>
        <v>4</v>
      </c>
      <c r="G42" s="9">
        <v>151</v>
      </c>
      <c r="H42" s="3"/>
      <c r="I42" s="6">
        <f t="shared" si="20"/>
        <v>2025</v>
      </c>
      <c r="J42" s="11"/>
      <c r="K42" s="10">
        <f t="shared" si="21"/>
        <v>0</v>
      </c>
      <c r="L42" s="6">
        <f t="shared" si="22"/>
        <v>0</v>
      </c>
      <c r="M42" s="6">
        <f t="shared" si="23"/>
        <v>0</v>
      </c>
      <c r="N42" s="3">
        <v>70</v>
      </c>
    </row>
    <row r="43" spans="1:14" x14ac:dyDescent="0.25">
      <c r="A43" s="48"/>
      <c r="B43" s="6">
        <f t="shared" si="16"/>
        <v>2026</v>
      </c>
      <c r="C43" s="11"/>
      <c r="D43" s="10">
        <f t="shared" si="17"/>
        <v>4</v>
      </c>
      <c r="E43" s="6">
        <f t="shared" si="18"/>
        <v>4</v>
      </c>
      <c r="F43" s="6">
        <f t="shared" si="19"/>
        <v>4</v>
      </c>
      <c r="G43" s="9">
        <v>151</v>
      </c>
      <c r="H43" s="3"/>
      <c r="I43" s="6">
        <f t="shared" si="20"/>
        <v>2026</v>
      </c>
      <c r="J43" s="11"/>
      <c r="K43" s="10">
        <f t="shared" si="21"/>
        <v>0</v>
      </c>
      <c r="L43" s="6">
        <f t="shared" si="22"/>
        <v>0</v>
      </c>
      <c r="M43" s="6">
        <f t="shared" si="23"/>
        <v>0</v>
      </c>
      <c r="N43" s="3">
        <v>70</v>
      </c>
    </row>
  </sheetData>
  <mergeCells count="51">
    <mergeCell ref="R7:R8"/>
    <mergeCell ref="S7:S8"/>
    <mergeCell ref="Q7:Q8"/>
    <mergeCell ref="A3:A15"/>
    <mergeCell ref="A17:A29"/>
    <mergeCell ref="Q13:S16"/>
    <mergeCell ref="N4:N5"/>
    <mergeCell ref="Q6:S6"/>
    <mergeCell ref="A31:A43"/>
    <mergeCell ref="E4:E5"/>
    <mergeCell ref="L4:L5"/>
    <mergeCell ref="L18:L19"/>
    <mergeCell ref="E18:E19"/>
    <mergeCell ref="B32:B33"/>
    <mergeCell ref="C17:F17"/>
    <mergeCell ref="J17:M17"/>
    <mergeCell ref="B18:B19"/>
    <mergeCell ref="C18:C19"/>
    <mergeCell ref="D18:D19"/>
    <mergeCell ref="F18:F19"/>
    <mergeCell ref="G18:G19"/>
    <mergeCell ref="I18:I19"/>
    <mergeCell ref="J18:J19"/>
    <mergeCell ref="N32:N33"/>
    <mergeCell ref="K18:K19"/>
    <mergeCell ref="M18:M19"/>
    <mergeCell ref="N18:N19"/>
    <mergeCell ref="C31:F31"/>
    <mergeCell ref="J31:M31"/>
    <mergeCell ref="G32:G33"/>
    <mergeCell ref="I32:I33"/>
    <mergeCell ref="J32:J33"/>
    <mergeCell ref="K32:K33"/>
    <mergeCell ref="M32:M33"/>
    <mergeCell ref="E32:E33"/>
    <mergeCell ref="L32:L33"/>
    <mergeCell ref="C32:C33"/>
    <mergeCell ref="D32:D33"/>
    <mergeCell ref="F32:F33"/>
    <mergeCell ref="B1:M2"/>
    <mergeCell ref="C3:F3"/>
    <mergeCell ref="J3:M3"/>
    <mergeCell ref="B4:B5"/>
    <mergeCell ref="C4:C5"/>
    <mergeCell ref="D4:D5"/>
    <mergeCell ref="F4:F5"/>
    <mergeCell ref="G4:G5"/>
    <mergeCell ref="I4:I5"/>
    <mergeCell ref="J4:J5"/>
    <mergeCell ref="K4:K5"/>
    <mergeCell ref="M4:M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T43"/>
  <sheetViews>
    <sheetView zoomScaleNormal="100" workbookViewId="0">
      <selection activeCell="G3" sqref="G1:G1048576"/>
    </sheetView>
  </sheetViews>
  <sheetFormatPr defaultColWidth="9.140625" defaultRowHeight="15" x14ac:dyDescent="0.25"/>
  <cols>
    <col min="1" max="2" width="9.140625" style="1"/>
    <col min="3" max="6" width="13" style="1" customWidth="1"/>
    <col min="7" max="7" width="13" style="1" hidden="1" customWidth="1"/>
    <col min="8" max="9" width="9.140625" style="1"/>
    <col min="10" max="13" width="13" style="1" customWidth="1"/>
    <col min="14" max="14" width="13.42578125" style="1" hidden="1" customWidth="1"/>
    <col min="15" max="16" width="9.140625" style="1"/>
    <col min="17" max="17" width="22.5703125" style="1" customWidth="1"/>
    <col min="18" max="19" width="12.42578125" style="1" customWidth="1"/>
    <col min="20" max="16384" width="9.140625" style="1"/>
  </cols>
  <sheetData>
    <row r="1" spans="1:20" x14ac:dyDescent="0.25">
      <c r="B1" s="47" t="s">
        <v>9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20" ht="17.25" customHeight="1" x14ac:dyDescent="0.25"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20" ht="28.5" customHeight="1" x14ac:dyDescent="0.3">
      <c r="A3" s="48" t="s">
        <v>21</v>
      </c>
      <c r="C3" s="44" t="s">
        <v>0</v>
      </c>
      <c r="D3" s="44"/>
      <c r="E3" s="44"/>
      <c r="F3" s="44"/>
      <c r="G3" s="8"/>
      <c r="J3" s="44" t="s">
        <v>14</v>
      </c>
      <c r="K3" s="44"/>
      <c r="L3" s="44"/>
      <c r="M3" s="44"/>
    </row>
    <row r="4" spans="1:20" ht="15" customHeight="1" x14ac:dyDescent="0.25">
      <c r="A4" s="48"/>
      <c r="B4" s="45" t="s">
        <v>1</v>
      </c>
      <c r="C4" s="41" t="s">
        <v>17</v>
      </c>
      <c r="D4" s="41" t="s">
        <v>18</v>
      </c>
      <c r="E4" s="41" t="s">
        <v>19</v>
      </c>
      <c r="F4" s="41" t="s">
        <v>26</v>
      </c>
      <c r="G4" s="43" t="s">
        <v>5</v>
      </c>
      <c r="I4" s="45" t="s">
        <v>1</v>
      </c>
      <c r="J4" s="41" t="s">
        <v>17</v>
      </c>
      <c r="K4" s="41" t="s">
        <v>18</v>
      </c>
      <c r="L4" s="41" t="s">
        <v>19</v>
      </c>
      <c r="M4" s="41" t="s">
        <v>26</v>
      </c>
      <c r="N4" s="43" t="s">
        <v>5</v>
      </c>
    </row>
    <row r="5" spans="1:20" ht="31.5" customHeight="1" thickBot="1" x14ac:dyDescent="0.3">
      <c r="A5" s="48"/>
      <c r="B5" s="46"/>
      <c r="C5" s="42"/>
      <c r="D5" s="42"/>
      <c r="E5" s="42"/>
      <c r="F5" s="42"/>
      <c r="G5" s="43"/>
      <c r="I5" s="46"/>
      <c r="J5" s="42"/>
      <c r="K5" s="42"/>
      <c r="L5" s="42"/>
      <c r="M5" s="42"/>
      <c r="N5" s="43"/>
    </row>
    <row r="6" spans="1:20" ht="15.75" thickTop="1" x14ac:dyDescent="0.25">
      <c r="A6" s="48"/>
      <c r="B6" s="6">
        <v>2017</v>
      </c>
      <c r="C6" s="10"/>
      <c r="D6" s="25">
        <f>F6</f>
        <v>3.5</v>
      </c>
      <c r="E6" s="26">
        <f>C6+D6</f>
        <v>3.5</v>
      </c>
      <c r="F6" s="26">
        <f t="shared" ref="F6:F15" si="0">G6-$R$9</f>
        <v>3.5</v>
      </c>
      <c r="G6" s="27">
        <v>3.5</v>
      </c>
      <c r="H6" s="3"/>
      <c r="I6" s="6">
        <f>B6</f>
        <v>2017</v>
      </c>
      <c r="J6" s="10"/>
      <c r="K6" s="25">
        <f>M6</f>
        <v>2.5</v>
      </c>
      <c r="L6" s="26">
        <f>J6+K6</f>
        <v>2.5</v>
      </c>
      <c r="M6" s="26">
        <f>N6-S$9</f>
        <v>2.5</v>
      </c>
      <c r="N6" s="21">
        <v>2.5</v>
      </c>
      <c r="Q6" s="51" t="s">
        <v>4</v>
      </c>
      <c r="R6" s="51"/>
      <c r="S6" s="51"/>
    </row>
    <row r="7" spans="1:20" x14ac:dyDescent="0.25">
      <c r="A7" s="48"/>
      <c r="B7" s="5">
        <f>B6+1</f>
        <v>2018</v>
      </c>
      <c r="C7" s="11"/>
      <c r="D7" s="25">
        <f t="shared" ref="D7:D15" si="1">F7</f>
        <v>7</v>
      </c>
      <c r="E7" s="26">
        <f t="shared" ref="E7:E15" si="2">C7+D7</f>
        <v>7</v>
      </c>
      <c r="F7" s="26">
        <f t="shared" si="0"/>
        <v>7</v>
      </c>
      <c r="G7" s="27">
        <v>7</v>
      </c>
      <c r="H7" s="3"/>
      <c r="I7" s="6">
        <f t="shared" ref="I7:I15" si="3">B7</f>
        <v>2018</v>
      </c>
      <c r="J7" s="11"/>
      <c r="K7" s="25">
        <f t="shared" ref="K7:K15" si="4">M7</f>
        <v>5</v>
      </c>
      <c r="L7" s="26">
        <f t="shared" ref="L7:L15" si="5">J7+K7</f>
        <v>5</v>
      </c>
      <c r="M7" s="19">
        <f t="shared" ref="M7:M15" si="6">N7-$S$9</f>
        <v>5</v>
      </c>
      <c r="N7" s="21">
        <v>5</v>
      </c>
      <c r="Q7" s="50"/>
      <c r="R7" s="49" t="s">
        <v>24</v>
      </c>
      <c r="S7" s="49" t="s">
        <v>25</v>
      </c>
    </row>
    <row r="8" spans="1:20" x14ac:dyDescent="0.25">
      <c r="A8" s="48"/>
      <c r="B8" s="15">
        <f t="shared" ref="B8:B15" si="7">B7+1</f>
        <v>2019</v>
      </c>
      <c r="C8" s="11"/>
      <c r="D8" s="25">
        <f t="shared" si="1"/>
        <v>10.5</v>
      </c>
      <c r="E8" s="26">
        <f t="shared" si="2"/>
        <v>10.5</v>
      </c>
      <c r="F8" s="26">
        <f t="shared" si="0"/>
        <v>10.5</v>
      </c>
      <c r="G8" s="27">
        <v>10.5</v>
      </c>
      <c r="H8" s="3"/>
      <c r="I8" s="6">
        <f t="shared" si="3"/>
        <v>2019</v>
      </c>
      <c r="J8" s="11"/>
      <c r="K8" s="25">
        <f t="shared" si="4"/>
        <v>7.5</v>
      </c>
      <c r="L8" s="26">
        <f t="shared" si="5"/>
        <v>7.5</v>
      </c>
      <c r="M8" s="19">
        <f t="shared" si="6"/>
        <v>7.5</v>
      </c>
      <c r="N8" s="21">
        <v>7.5</v>
      </c>
      <c r="Q8" s="50"/>
      <c r="R8" s="49"/>
      <c r="S8" s="49"/>
    </row>
    <row r="9" spans="1:20" x14ac:dyDescent="0.25">
      <c r="A9" s="48"/>
      <c r="B9" s="15">
        <f t="shared" si="7"/>
        <v>2020</v>
      </c>
      <c r="C9" s="11"/>
      <c r="D9" s="25">
        <f t="shared" si="1"/>
        <v>14</v>
      </c>
      <c r="E9" s="26">
        <f t="shared" si="2"/>
        <v>14</v>
      </c>
      <c r="F9" s="26">
        <f t="shared" si="0"/>
        <v>14</v>
      </c>
      <c r="G9" s="27">
        <v>14</v>
      </c>
      <c r="H9" s="3"/>
      <c r="I9" s="6">
        <f t="shared" si="3"/>
        <v>2020</v>
      </c>
      <c r="J9" s="11"/>
      <c r="K9" s="25">
        <f t="shared" si="4"/>
        <v>10</v>
      </c>
      <c r="L9" s="26">
        <f t="shared" si="5"/>
        <v>10</v>
      </c>
      <c r="M9" s="19">
        <f t="shared" si="6"/>
        <v>10</v>
      </c>
      <c r="N9" s="21">
        <v>10</v>
      </c>
      <c r="Q9" s="2" t="s">
        <v>11</v>
      </c>
      <c r="R9" s="5">
        <v>0</v>
      </c>
      <c r="S9" s="5">
        <v>0</v>
      </c>
    </row>
    <row r="10" spans="1:20" x14ac:dyDescent="0.25">
      <c r="A10" s="48"/>
      <c r="B10" s="15">
        <f t="shared" si="7"/>
        <v>2021</v>
      </c>
      <c r="C10" s="11"/>
      <c r="D10" s="25">
        <f t="shared" si="1"/>
        <v>17.5</v>
      </c>
      <c r="E10" s="26">
        <f t="shared" si="2"/>
        <v>17.5</v>
      </c>
      <c r="F10" s="26">
        <f t="shared" si="0"/>
        <v>17.5</v>
      </c>
      <c r="G10" s="27">
        <v>17.5</v>
      </c>
      <c r="H10" s="3"/>
      <c r="I10" s="6">
        <f t="shared" si="3"/>
        <v>2021</v>
      </c>
      <c r="J10" s="11"/>
      <c r="K10" s="25">
        <f t="shared" si="4"/>
        <v>12.5</v>
      </c>
      <c r="L10" s="26">
        <f t="shared" si="5"/>
        <v>12.5</v>
      </c>
      <c r="M10" s="19">
        <f t="shared" si="6"/>
        <v>12.5</v>
      </c>
      <c r="N10" s="21">
        <v>12.5</v>
      </c>
      <c r="Q10" s="2" t="s">
        <v>12</v>
      </c>
      <c r="R10" s="19">
        <v>2.8</v>
      </c>
      <c r="S10" s="19">
        <v>1.9</v>
      </c>
      <c r="T10" s="1" t="str">
        <f>"(FRCC's forecasted winter starts "&amp;B20&amp;"" &amp; ")"</f>
        <v>(FRCC's forecasted winter starts 2017/18)</v>
      </c>
    </row>
    <row r="11" spans="1:20" x14ac:dyDescent="0.25">
      <c r="A11" s="48"/>
      <c r="B11" s="15">
        <f t="shared" si="7"/>
        <v>2022</v>
      </c>
      <c r="C11" s="11"/>
      <c r="D11" s="25">
        <f t="shared" si="1"/>
        <v>21</v>
      </c>
      <c r="E11" s="26">
        <f t="shared" si="2"/>
        <v>21</v>
      </c>
      <c r="F11" s="26">
        <f t="shared" si="0"/>
        <v>21</v>
      </c>
      <c r="G11" s="27">
        <v>21</v>
      </c>
      <c r="H11" s="3"/>
      <c r="I11" s="6">
        <f t="shared" si="3"/>
        <v>2022</v>
      </c>
      <c r="J11" s="11"/>
      <c r="K11" s="25">
        <f t="shared" si="4"/>
        <v>15</v>
      </c>
      <c r="L11" s="26">
        <f t="shared" si="5"/>
        <v>15</v>
      </c>
      <c r="M11" s="19">
        <f t="shared" si="6"/>
        <v>15</v>
      </c>
      <c r="N11" s="21">
        <v>15</v>
      </c>
      <c r="Q11" s="2" t="s">
        <v>13</v>
      </c>
      <c r="R11" s="5">
        <v>0</v>
      </c>
      <c r="S11" s="5">
        <v>0</v>
      </c>
    </row>
    <row r="12" spans="1:20" x14ac:dyDescent="0.25">
      <c r="A12" s="48"/>
      <c r="B12" s="15">
        <f t="shared" si="7"/>
        <v>2023</v>
      </c>
      <c r="C12" s="11"/>
      <c r="D12" s="25">
        <f t="shared" si="1"/>
        <v>24.5</v>
      </c>
      <c r="E12" s="26">
        <f t="shared" si="2"/>
        <v>24.5</v>
      </c>
      <c r="F12" s="26">
        <f t="shared" si="0"/>
        <v>24.5</v>
      </c>
      <c r="G12" s="27">
        <v>24.5</v>
      </c>
      <c r="H12" s="3"/>
      <c r="I12" s="6">
        <f t="shared" si="3"/>
        <v>2023</v>
      </c>
      <c r="J12" s="11"/>
      <c r="K12" s="25">
        <f t="shared" si="4"/>
        <v>17.5</v>
      </c>
      <c r="L12" s="26">
        <f t="shared" si="5"/>
        <v>17.5</v>
      </c>
      <c r="M12" s="19">
        <f t="shared" si="6"/>
        <v>17.5</v>
      </c>
      <c r="N12" s="21">
        <v>17.5</v>
      </c>
    </row>
    <row r="13" spans="1:20" ht="15" customHeight="1" x14ac:dyDescent="0.25">
      <c r="A13" s="48"/>
      <c r="B13" s="15">
        <f t="shared" si="7"/>
        <v>2024</v>
      </c>
      <c r="C13" s="11"/>
      <c r="D13" s="25">
        <f t="shared" si="1"/>
        <v>28</v>
      </c>
      <c r="E13" s="26">
        <f t="shared" si="2"/>
        <v>28</v>
      </c>
      <c r="F13" s="26">
        <f t="shared" si="0"/>
        <v>28</v>
      </c>
      <c r="G13" s="27">
        <v>28</v>
      </c>
      <c r="H13" s="3"/>
      <c r="I13" s="6">
        <f t="shared" si="3"/>
        <v>2024</v>
      </c>
      <c r="J13" s="11"/>
      <c r="K13" s="25">
        <f t="shared" si="4"/>
        <v>20</v>
      </c>
      <c r="L13" s="26">
        <f t="shared" si="5"/>
        <v>20</v>
      </c>
      <c r="M13" s="19">
        <f t="shared" si="6"/>
        <v>20</v>
      </c>
      <c r="N13" s="21">
        <v>20</v>
      </c>
      <c r="Q13" s="40" t="str">
        <f>"*Adjusted conservation only accounts for new conservation, i.e., conservation is cumulative starting in " &amp; B6</f>
        <v>*Adjusted conservation only accounts for new conservation, i.e., conservation is cumulative starting in 2017</v>
      </c>
      <c r="R13" s="40"/>
      <c r="S13" s="40"/>
    </row>
    <row r="14" spans="1:20" x14ac:dyDescent="0.25">
      <c r="A14" s="48"/>
      <c r="B14" s="15">
        <f t="shared" si="7"/>
        <v>2025</v>
      </c>
      <c r="C14" s="11"/>
      <c r="D14" s="25">
        <f t="shared" si="1"/>
        <v>31.500000000000004</v>
      </c>
      <c r="E14" s="26">
        <f t="shared" si="2"/>
        <v>31.500000000000004</v>
      </c>
      <c r="F14" s="26">
        <f t="shared" si="0"/>
        <v>31.500000000000004</v>
      </c>
      <c r="G14" s="27">
        <v>31.500000000000004</v>
      </c>
      <c r="H14" s="3"/>
      <c r="I14" s="6">
        <f t="shared" si="3"/>
        <v>2025</v>
      </c>
      <c r="J14" s="11"/>
      <c r="K14" s="25">
        <f t="shared" si="4"/>
        <v>22.5</v>
      </c>
      <c r="L14" s="26">
        <f t="shared" si="5"/>
        <v>22.5</v>
      </c>
      <c r="M14" s="19">
        <f t="shared" si="6"/>
        <v>22.5</v>
      </c>
      <c r="N14" s="21">
        <v>22.5</v>
      </c>
      <c r="Q14" s="40"/>
      <c r="R14" s="40"/>
      <c r="S14" s="40"/>
    </row>
    <row r="15" spans="1:20" x14ac:dyDescent="0.25">
      <c r="A15" s="48"/>
      <c r="B15" s="15">
        <f t="shared" si="7"/>
        <v>2026</v>
      </c>
      <c r="C15" s="11"/>
      <c r="D15" s="25">
        <f t="shared" si="1"/>
        <v>35</v>
      </c>
      <c r="E15" s="26">
        <f t="shared" si="2"/>
        <v>35</v>
      </c>
      <c r="F15" s="26">
        <f t="shared" si="0"/>
        <v>35</v>
      </c>
      <c r="G15" s="27">
        <v>35</v>
      </c>
      <c r="H15" s="3"/>
      <c r="I15" s="6">
        <f t="shared" si="3"/>
        <v>2026</v>
      </c>
      <c r="J15" s="11"/>
      <c r="K15" s="25">
        <f t="shared" si="4"/>
        <v>25</v>
      </c>
      <c r="L15" s="26">
        <f t="shared" si="5"/>
        <v>25</v>
      </c>
      <c r="M15" s="19">
        <f t="shared" si="6"/>
        <v>25</v>
      </c>
      <c r="N15" s="21">
        <v>25</v>
      </c>
      <c r="Q15" s="40"/>
      <c r="R15" s="40"/>
      <c r="S15" s="40"/>
    </row>
    <row r="16" spans="1:20" x14ac:dyDescent="0.25">
      <c r="Q16" s="40"/>
      <c r="R16" s="40"/>
      <c r="S16" s="40"/>
    </row>
    <row r="17" spans="1:14" ht="28.5" customHeight="1" x14ac:dyDescent="0.3">
      <c r="A17" s="48" t="s">
        <v>22</v>
      </c>
      <c r="C17" s="44" t="s">
        <v>0</v>
      </c>
      <c r="D17" s="44"/>
      <c r="E17" s="44"/>
      <c r="F17" s="44"/>
      <c r="G17" s="14"/>
      <c r="J17" s="44" t="s">
        <v>14</v>
      </c>
      <c r="K17" s="44"/>
      <c r="L17" s="44"/>
      <c r="M17" s="44"/>
    </row>
    <row r="18" spans="1:14" ht="15" customHeight="1" x14ac:dyDescent="0.25">
      <c r="A18" s="48"/>
      <c r="B18" s="45" t="s">
        <v>1</v>
      </c>
      <c r="C18" s="41" t="s">
        <v>17</v>
      </c>
      <c r="D18" s="41" t="s">
        <v>18</v>
      </c>
      <c r="E18" s="41" t="s">
        <v>19</v>
      </c>
      <c r="F18" s="41" t="s">
        <v>26</v>
      </c>
      <c r="G18" s="43" t="s">
        <v>5</v>
      </c>
      <c r="I18" s="45" t="s">
        <v>1</v>
      </c>
      <c r="J18" s="41" t="s">
        <v>17</v>
      </c>
      <c r="K18" s="41" t="s">
        <v>18</v>
      </c>
      <c r="L18" s="41" t="s">
        <v>19</v>
      </c>
      <c r="M18" s="41" t="s">
        <v>26</v>
      </c>
      <c r="N18" s="43" t="s">
        <v>5</v>
      </c>
    </row>
    <row r="19" spans="1:14" ht="31.5" customHeight="1" thickBot="1" x14ac:dyDescent="0.3">
      <c r="A19" s="48"/>
      <c r="B19" s="46"/>
      <c r="C19" s="42"/>
      <c r="D19" s="42"/>
      <c r="E19" s="42"/>
      <c r="F19" s="42"/>
      <c r="G19" s="43"/>
      <c r="I19" s="46"/>
      <c r="J19" s="42"/>
      <c r="K19" s="42"/>
      <c r="L19" s="42"/>
      <c r="M19" s="42"/>
      <c r="N19" s="43"/>
    </row>
    <row r="20" spans="1:14" ht="15.75" thickTop="1" x14ac:dyDescent="0.25">
      <c r="A20" s="48"/>
      <c r="B20" s="7" t="str">
        <f>B6 &amp; "/" &amp; RIGHT(B7,2)</f>
        <v>2017/18</v>
      </c>
      <c r="C20" s="10"/>
      <c r="D20" s="25">
        <f>F20</f>
        <v>2.8</v>
      </c>
      <c r="E20" s="26">
        <f>C20+D20</f>
        <v>2.8</v>
      </c>
      <c r="F20" s="26">
        <f t="shared" ref="F20:F28" si="8">G20-$R$10</f>
        <v>2.8</v>
      </c>
      <c r="G20" s="27">
        <v>5.6</v>
      </c>
      <c r="H20" s="4"/>
      <c r="I20" s="7" t="str">
        <f>I6 &amp; "/" &amp; RIGHT(I7,2)</f>
        <v>2017/18</v>
      </c>
      <c r="J20" s="10"/>
      <c r="K20" s="25">
        <f>M20</f>
        <v>1.9</v>
      </c>
      <c r="L20" s="26">
        <f>J20+K20</f>
        <v>1.9</v>
      </c>
      <c r="M20" s="26">
        <f t="shared" ref="M20:M28" si="9">N20-$S$10</f>
        <v>1.9</v>
      </c>
      <c r="N20" s="21">
        <v>3.8</v>
      </c>
    </row>
    <row r="21" spans="1:14" x14ac:dyDescent="0.25">
      <c r="A21" s="48"/>
      <c r="B21" s="7" t="str">
        <f t="shared" ref="B21:B27" si="10">B7 &amp; "/" &amp; RIGHT(B8,2)</f>
        <v>2018/19</v>
      </c>
      <c r="C21" s="11"/>
      <c r="D21" s="25">
        <f t="shared" ref="D21:D28" si="11">F21</f>
        <v>5.6000000000000005</v>
      </c>
      <c r="E21" s="26">
        <f t="shared" ref="E21:E29" si="12">C21+D21</f>
        <v>5.6000000000000005</v>
      </c>
      <c r="F21" s="26">
        <f t="shared" si="8"/>
        <v>5.6000000000000005</v>
      </c>
      <c r="G21" s="27">
        <v>8.4</v>
      </c>
      <c r="H21" s="4"/>
      <c r="I21" s="7" t="str">
        <f t="shared" ref="I21:I28" si="13">I7 &amp; "/" &amp; RIGHT(I8,2)</f>
        <v>2018/19</v>
      </c>
      <c r="J21" s="11"/>
      <c r="K21" s="25">
        <f t="shared" ref="K21:K28" si="14">M21</f>
        <v>3.8000000000000003</v>
      </c>
      <c r="L21" s="26">
        <f t="shared" ref="L21:L29" si="15">J21+K21</f>
        <v>3.8000000000000003</v>
      </c>
      <c r="M21" s="26">
        <f t="shared" si="9"/>
        <v>3.8000000000000003</v>
      </c>
      <c r="N21" s="21">
        <v>5.7</v>
      </c>
    </row>
    <row r="22" spans="1:14" x14ac:dyDescent="0.25">
      <c r="A22" s="48"/>
      <c r="B22" s="7" t="str">
        <f t="shared" si="10"/>
        <v>2019/20</v>
      </c>
      <c r="C22" s="11"/>
      <c r="D22" s="25">
        <f t="shared" si="11"/>
        <v>8.3999999999999986</v>
      </c>
      <c r="E22" s="26">
        <f t="shared" si="12"/>
        <v>8.3999999999999986</v>
      </c>
      <c r="F22" s="26">
        <f t="shared" si="8"/>
        <v>8.3999999999999986</v>
      </c>
      <c r="G22" s="27">
        <v>11.2</v>
      </c>
      <c r="H22" s="4"/>
      <c r="I22" s="7" t="str">
        <f t="shared" si="13"/>
        <v>2019/20</v>
      </c>
      <c r="J22" s="11"/>
      <c r="K22" s="25">
        <f t="shared" si="14"/>
        <v>5.6999999999999993</v>
      </c>
      <c r="L22" s="26">
        <f t="shared" si="15"/>
        <v>5.6999999999999993</v>
      </c>
      <c r="M22" s="26">
        <f t="shared" si="9"/>
        <v>5.6999999999999993</v>
      </c>
      <c r="N22" s="21">
        <v>7.6</v>
      </c>
    </row>
    <row r="23" spans="1:14" x14ac:dyDescent="0.25">
      <c r="A23" s="48"/>
      <c r="B23" s="7" t="str">
        <f t="shared" si="10"/>
        <v>2020/21</v>
      </c>
      <c r="C23" s="11"/>
      <c r="D23" s="25">
        <f t="shared" si="11"/>
        <v>11.2</v>
      </c>
      <c r="E23" s="26">
        <f t="shared" si="12"/>
        <v>11.2</v>
      </c>
      <c r="F23" s="26">
        <f t="shared" si="8"/>
        <v>11.2</v>
      </c>
      <c r="G23" s="27">
        <v>14</v>
      </c>
      <c r="H23" s="4"/>
      <c r="I23" s="7" t="str">
        <f t="shared" si="13"/>
        <v>2020/21</v>
      </c>
      <c r="J23" s="11"/>
      <c r="K23" s="25">
        <f t="shared" si="14"/>
        <v>7.6</v>
      </c>
      <c r="L23" s="26">
        <f t="shared" si="15"/>
        <v>7.6</v>
      </c>
      <c r="M23" s="26">
        <f t="shared" si="9"/>
        <v>7.6</v>
      </c>
      <c r="N23" s="21">
        <v>9.5</v>
      </c>
    </row>
    <row r="24" spans="1:14" x14ac:dyDescent="0.25">
      <c r="A24" s="48"/>
      <c r="B24" s="7" t="str">
        <f t="shared" si="10"/>
        <v>2021/22</v>
      </c>
      <c r="C24" s="11"/>
      <c r="D24" s="25">
        <f t="shared" si="11"/>
        <v>13.999999999999996</v>
      </c>
      <c r="E24" s="26">
        <f t="shared" si="12"/>
        <v>13.999999999999996</v>
      </c>
      <c r="F24" s="26">
        <f t="shared" si="8"/>
        <v>13.999999999999996</v>
      </c>
      <c r="G24" s="27">
        <v>16.799999999999997</v>
      </c>
      <c r="H24" s="4"/>
      <c r="I24" s="7" t="str">
        <f t="shared" si="13"/>
        <v>2021/22</v>
      </c>
      <c r="J24" s="11"/>
      <c r="K24" s="25">
        <f t="shared" si="14"/>
        <v>9.4999999999999982</v>
      </c>
      <c r="L24" s="26">
        <f t="shared" si="15"/>
        <v>9.4999999999999982</v>
      </c>
      <c r="M24" s="26">
        <f t="shared" si="9"/>
        <v>9.4999999999999982</v>
      </c>
      <c r="N24" s="21">
        <v>11.399999999999999</v>
      </c>
    </row>
    <row r="25" spans="1:14" x14ac:dyDescent="0.25">
      <c r="A25" s="48"/>
      <c r="B25" s="7" t="str">
        <f t="shared" si="10"/>
        <v>2022/23</v>
      </c>
      <c r="C25" s="11"/>
      <c r="D25" s="25">
        <f t="shared" si="11"/>
        <v>16.799999999999997</v>
      </c>
      <c r="E25" s="26">
        <f t="shared" si="12"/>
        <v>16.799999999999997</v>
      </c>
      <c r="F25" s="26">
        <f t="shared" si="8"/>
        <v>16.799999999999997</v>
      </c>
      <c r="G25" s="27">
        <v>19.599999999999998</v>
      </c>
      <c r="H25" s="4"/>
      <c r="I25" s="7" t="str">
        <f t="shared" si="13"/>
        <v>2022/23</v>
      </c>
      <c r="J25" s="11"/>
      <c r="K25" s="25">
        <f t="shared" si="14"/>
        <v>11.399999999999999</v>
      </c>
      <c r="L25" s="26">
        <f t="shared" si="15"/>
        <v>11.399999999999999</v>
      </c>
      <c r="M25" s="26">
        <f t="shared" si="9"/>
        <v>11.399999999999999</v>
      </c>
      <c r="N25" s="21">
        <v>13.299999999999999</v>
      </c>
    </row>
    <row r="26" spans="1:14" x14ac:dyDescent="0.25">
      <c r="A26" s="48"/>
      <c r="B26" s="7" t="str">
        <f t="shared" si="10"/>
        <v>2023/24</v>
      </c>
      <c r="C26" s="11"/>
      <c r="D26" s="25">
        <f t="shared" si="11"/>
        <v>19.599999999999998</v>
      </c>
      <c r="E26" s="26">
        <f t="shared" si="12"/>
        <v>19.599999999999998</v>
      </c>
      <c r="F26" s="26">
        <f t="shared" si="8"/>
        <v>19.599999999999998</v>
      </c>
      <c r="G26" s="27">
        <v>22.4</v>
      </c>
      <c r="H26" s="4"/>
      <c r="I26" s="7" t="str">
        <f t="shared" si="13"/>
        <v>2023/24</v>
      </c>
      <c r="J26" s="11"/>
      <c r="K26" s="25">
        <f t="shared" si="14"/>
        <v>13.299999999999999</v>
      </c>
      <c r="L26" s="26">
        <f t="shared" si="15"/>
        <v>13.299999999999999</v>
      </c>
      <c r="M26" s="26">
        <f t="shared" si="9"/>
        <v>13.299999999999999</v>
      </c>
      <c r="N26" s="21">
        <v>15.2</v>
      </c>
    </row>
    <row r="27" spans="1:14" x14ac:dyDescent="0.25">
      <c r="A27" s="48"/>
      <c r="B27" s="7" t="str">
        <f t="shared" si="10"/>
        <v>2024/25</v>
      </c>
      <c r="C27" s="11"/>
      <c r="D27" s="25">
        <f t="shared" si="11"/>
        <v>22.400000000000002</v>
      </c>
      <c r="E27" s="26">
        <f t="shared" si="12"/>
        <v>22.400000000000002</v>
      </c>
      <c r="F27" s="26">
        <f t="shared" si="8"/>
        <v>22.400000000000002</v>
      </c>
      <c r="G27" s="27">
        <v>25.200000000000003</v>
      </c>
      <c r="H27" s="4"/>
      <c r="I27" s="7" t="str">
        <f t="shared" si="13"/>
        <v>2024/25</v>
      </c>
      <c r="J27" s="11"/>
      <c r="K27" s="25">
        <f t="shared" si="14"/>
        <v>15.200000000000001</v>
      </c>
      <c r="L27" s="26">
        <f t="shared" si="15"/>
        <v>15.200000000000001</v>
      </c>
      <c r="M27" s="26">
        <f t="shared" si="9"/>
        <v>15.200000000000001</v>
      </c>
      <c r="N27" s="21">
        <v>17.100000000000001</v>
      </c>
    </row>
    <row r="28" spans="1:14" x14ac:dyDescent="0.25">
      <c r="A28" s="48"/>
      <c r="B28" s="7" t="str">
        <f>B14 &amp; "/" &amp; RIGHT(B15,2)</f>
        <v>2025/26</v>
      </c>
      <c r="C28" s="11"/>
      <c r="D28" s="25">
        <f t="shared" si="11"/>
        <v>25.200000000000003</v>
      </c>
      <c r="E28" s="26">
        <f t="shared" si="12"/>
        <v>25.200000000000003</v>
      </c>
      <c r="F28" s="26">
        <f t="shared" si="8"/>
        <v>25.200000000000003</v>
      </c>
      <c r="G28" s="27">
        <v>28.000000000000004</v>
      </c>
      <c r="H28" s="4"/>
      <c r="I28" s="7" t="str">
        <f t="shared" si="13"/>
        <v>2025/26</v>
      </c>
      <c r="J28" s="11"/>
      <c r="K28" s="25">
        <f t="shared" si="14"/>
        <v>17.100000000000001</v>
      </c>
      <c r="L28" s="26">
        <f t="shared" si="15"/>
        <v>17.100000000000001</v>
      </c>
      <c r="M28" s="26">
        <f t="shared" si="9"/>
        <v>17.100000000000001</v>
      </c>
      <c r="N28" s="21">
        <v>19</v>
      </c>
    </row>
    <row r="29" spans="1:14" x14ac:dyDescent="0.25">
      <c r="A29" s="48"/>
      <c r="B29" s="7" t="str">
        <f>B15 &amp; "/" &amp; RIGHT(B15+1,2)</f>
        <v>2026/27</v>
      </c>
      <c r="C29" s="11"/>
      <c r="D29" s="25"/>
      <c r="E29" s="26">
        <f t="shared" si="12"/>
        <v>0</v>
      </c>
      <c r="F29" s="25"/>
      <c r="G29" s="27"/>
      <c r="H29" s="4"/>
      <c r="I29" s="7" t="str">
        <f>I15 &amp; "/" &amp; RIGHT(I15+1,2)</f>
        <v>2026/27</v>
      </c>
      <c r="J29" s="11"/>
      <c r="K29" s="10"/>
      <c r="L29" s="6">
        <f t="shared" si="15"/>
        <v>0</v>
      </c>
      <c r="M29" s="10"/>
      <c r="N29" s="3"/>
    </row>
    <row r="30" spans="1:14" x14ac:dyDescent="0.25">
      <c r="N30" s="3"/>
    </row>
    <row r="31" spans="1:14" ht="18.75" customHeight="1" x14ac:dyDescent="0.3">
      <c r="A31" s="48" t="s">
        <v>23</v>
      </c>
      <c r="C31" s="44" t="s">
        <v>0</v>
      </c>
      <c r="D31" s="44"/>
      <c r="E31" s="44"/>
      <c r="F31" s="44"/>
      <c r="G31" s="14"/>
      <c r="J31" s="44" t="s">
        <v>14</v>
      </c>
      <c r="K31" s="44"/>
      <c r="L31" s="44"/>
      <c r="M31" s="44"/>
      <c r="N31" s="3"/>
    </row>
    <row r="32" spans="1:14" ht="28.5" customHeight="1" x14ac:dyDescent="0.25">
      <c r="A32" s="48"/>
      <c r="B32" s="45" t="s">
        <v>1</v>
      </c>
      <c r="C32" s="41" t="s">
        <v>15</v>
      </c>
      <c r="D32" s="41" t="s">
        <v>20</v>
      </c>
      <c r="E32" s="41" t="s">
        <v>16</v>
      </c>
      <c r="F32" s="41" t="s">
        <v>26</v>
      </c>
      <c r="G32" s="43" t="s">
        <v>5</v>
      </c>
      <c r="I32" s="45" t="s">
        <v>1</v>
      </c>
      <c r="J32" s="41" t="s">
        <v>15</v>
      </c>
      <c r="K32" s="41" t="s">
        <v>20</v>
      </c>
      <c r="L32" s="41" t="s">
        <v>16</v>
      </c>
      <c r="M32" s="41" t="s">
        <v>26</v>
      </c>
      <c r="N32" s="43" t="s">
        <v>5</v>
      </c>
    </row>
    <row r="33" spans="1:14" ht="31.5" customHeight="1" thickBot="1" x14ac:dyDescent="0.3">
      <c r="A33" s="48"/>
      <c r="B33" s="46"/>
      <c r="C33" s="42"/>
      <c r="D33" s="42"/>
      <c r="E33" s="42"/>
      <c r="F33" s="42"/>
      <c r="G33" s="43"/>
      <c r="I33" s="46"/>
      <c r="J33" s="42"/>
      <c r="K33" s="42"/>
      <c r="L33" s="42"/>
      <c r="M33" s="42"/>
      <c r="N33" s="43"/>
    </row>
    <row r="34" spans="1:14" ht="15.75" thickTop="1" x14ac:dyDescent="0.25">
      <c r="A34" s="48"/>
      <c r="B34" s="6">
        <f>B6</f>
        <v>2017</v>
      </c>
      <c r="C34" s="10"/>
      <c r="D34" s="25">
        <f>F34</f>
        <v>13.092202380952381</v>
      </c>
      <c r="E34" s="26">
        <f>C34+D34</f>
        <v>13.092202380952381</v>
      </c>
      <c r="F34" s="26">
        <f t="shared" ref="F34:F43" si="16">G34-$R$11</f>
        <v>13.092202380952381</v>
      </c>
      <c r="G34" s="27">
        <v>13.092202380952381</v>
      </c>
      <c r="H34" s="3"/>
      <c r="I34" s="6">
        <f>I6</f>
        <v>2017</v>
      </c>
      <c r="J34" s="10"/>
      <c r="K34" s="25">
        <f>M34</f>
        <v>13.292083333333336</v>
      </c>
      <c r="L34" s="26">
        <f>K34+J34</f>
        <v>13.292083333333336</v>
      </c>
      <c r="M34" s="26">
        <f t="shared" ref="M34:M43" si="17">N34-$S$11</f>
        <v>13.292083333333336</v>
      </c>
      <c r="N34" s="21">
        <v>13.292083333333336</v>
      </c>
    </row>
    <row r="35" spans="1:14" x14ac:dyDescent="0.25">
      <c r="A35" s="48"/>
      <c r="B35" s="6">
        <f t="shared" ref="B35:B43" si="18">B7</f>
        <v>2018</v>
      </c>
      <c r="C35" s="11"/>
      <c r="D35" s="25">
        <f t="shared" ref="D35:D43" si="19">F35</f>
        <v>26.184404761904762</v>
      </c>
      <c r="E35" s="26">
        <f t="shared" ref="E35:E43" si="20">C35+D35</f>
        <v>26.184404761904762</v>
      </c>
      <c r="F35" s="26">
        <f t="shared" si="16"/>
        <v>26.184404761904762</v>
      </c>
      <c r="G35" s="27">
        <v>26.184404761904762</v>
      </c>
      <c r="H35" s="3"/>
      <c r="I35" s="6">
        <f t="shared" ref="I35:I43" si="21">I7</f>
        <v>2018</v>
      </c>
      <c r="J35" s="11"/>
      <c r="K35" s="25">
        <f t="shared" ref="K35:K43" si="22">M35</f>
        <v>26.584166666666672</v>
      </c>
      <c r="L35" s="26">
        <f t="shared" ref="L35:L43" si="23">K35+J35</f>
        <v>26.584166666666672</v>
      </c>
      <c r="M35" s="26">
        <f t="shared" si="17"/>
        <v>26.584166666666672</v>
      </c>
      <c r="N35" s="21">
        <v>26.584166666666672</v>
      </c>
    </row>
    <row r="36" spans="1:14" x14ac:dyDescent="0.25">
      <c r="A36" s="48"/>
      <c r="B36" s="6">
        <f t="shared" si="18"/>
        <v>2019</v>
      </c>
      <c r="C36" s="11"/>
      <c r="D36" s="25">
        <f t="shared" si="19"/>
        <v>39.276607142857138</v>
      </c>
      <c r="E36" s="26">
        <f t="shared" si="20"/>
        <v>39.276607142857138</v>
      </c>
      <c r="F36" s="26">
        <f t="shared" si="16"/>
        <v>39.276607142857138</v>
      </c>
      <c r="G36" s="27">
        <v>39.276607142857138</v>
      </c>
      <c r="H36" s="3"/>
      <c r="I36" s="6">
        <f t="shared" si="21"/>
        <v>2019</v>
      </c>
      <c r="J36" s="11"/>
      <c r="K36" s="25">
        <f t="shared" si="22"/>
        <v>39.876249999999999</v>
      </c>
      <c r="L36" s="26">
        <f t="shared" si="23"/>
        <v>39.876249999999999</v>
      </c>
      <c r="M36" s="26">
        <f t="shared" si="17"/>
        <v>39.876249999999999</v>
      </c>
      <c r="N36" s="21">
        <v>39.876249999999999</v>
      </c>
    </row>
    <row r="37" spans="1:14" x14ac:dyDescent="0.25">
      <c r="A37" s="48"/>
      <c r="B37" s="6">
        <f t="shared" si="18"/>
        <v>2020</v>
      </c>
      <c r="C37" s="11"/>
      <c r="D37" s="25">
        <f t="shared" si="19"/>
        <v>52.368809523809524</v>
      </c>
      <c r="E37" s="26">
        <f t="shared" si="20"/>
        <v>52.368809523809524</v>
      </c>
      <c r="F37" s="26">
        <f t="shared" si="16"/>
        <v>52.368809523809524</v>
      </c>
      <c r="G37" s="27">
        <v>52.368809523809524</v>
      </c>
      <c r="H37" s="3"/>
      <c r="I37" s="6">
        <f t="shared" si="21"/>
        <v>2020</v>
      </c>
      <c r="J37" s="11"/>
      <c r="K37" s="25">
        <f t="shared" si="22"/>
        <v>53.168333333333344</v>
      </c>
      <c r="L37" s="26">
        <f t="shared" si="23"/>
        <v>53.168333333333344</v>
      </c>
      <c r="M37" s="26">
        <f t="shared" si="17"/>
        <v>53.168333333333344</v>
      </c>
      <c r="N37" s="21">
        <v>53.168333333333344</v>
      </c>
    </row>
    <row r="38" spans="1:14" x14ac:dyDescent="0.25">
      <c r="A38" s="48"/>
      <c r="B38" s="6">
        <f t="shared" si="18"/>
        <v>2021</v>
      </c>
      <c r="C38" s="11"/>
      <c r="D38" s="25">
        <f t="shared" si="19"/>
        <v>65.461011904761904</v>
      </c>
      <c r="E38" s="26">
        <f t="shared" si="20"/>
        <v>65.461011904761904</v>
      </c>
      <c r="F38" s="26">
        <f t="shared" si="16"/>
        <v>65.461011904761904</v>
      </c>
      <c r="G38" s="27">
        <v>65.461011904761904</v>
      </c>
      <c r="H38" s="3"/>
      <c r="I38" s="6">
        <f t="shared" si="21"/>
        <v>2021</v>
      </c>
      <c r="J38" s="11"/>
      <c r="K38" s="25">
        <f t="shared" si="22"/>
        <v>66.460416666666688</v>
      </c>
      <c r="L38" s="26">
        <f t="shared" si="23"/>
        <v>66.460416666666688</v>
      </c>
      <c r="M38" s="26">
        <f t="shared" si="17"/>
        <v>66.460416666666688</v>
      </c>
      <c r="N38" s="21">
        <v>66.460416666666688</v>
      </c>
    </row>
    <row r="39" spans="1:14" x14ac:dyDescent="0.25">
      <c r="A39" s="48"/>
      <c r="B39" s="6">
        <f t="shared" si="18"/>
        <v>2022</v>
      </c>
      <c r="C39" s="11"/>
      <c r="D39" s="25">
        <f t="shared" si="19"/>
        <v>78.553214285714276</v>
      </c>
      <c r="E39" s="26">
        <f t="shared" si="20"/>
        <v>78.553214285714276</v>
      </c>
      <c r="F39" s="26">
        <f t="shared" si="16"/>
        <v>78.553214285714276</v>
      </c>
      <c r="G39" s="27">
        <v>78.553214285714276</v>
      </c>
      <c r="H39" s="3"/>
      <c r="I39" s="6">
        <f t="shared" si="21"/>
        <v>2022</v>
      </c>
      <c r="J39" s="11"/>
      <c r="K39" s="25">
        <f t="shared" si="22"/>
        <v>79.752499999999998</v>
      </c>
      <c r="L39" s="26">
        <f t="shared" si="23"/>
        <v>79.752499999999998</v>
      </c>
      <c r="M39" s="26">
        <f t="shared" si="17"/>
        <v>79.752499999999998</v>
      </c>
      <c r="N39" s="21">
        <v>79.752499999999998</v>
      </c>
    </row>
    <row r="40" spans="1:14" x14ac:dyDescent="0.25">
      <c r="A40" s="48"/>
      <c r="B40" s="6">
        <f t="shared" si="18"/>
        <v>2023</v>
      </c>
      <c r="C40" s="11"/>
      <c r="D40" s="25">
        <f t="shared" si="19"/>
        <v>91.645416666666648</v>
      </c>
      <c r="E40" s="26">
        <f t="shared" si="20"/>
        <v>91.645416666666648</v>
      </c>
      <c r="F40" s="26">
        <f t="shared" si="16"/>
        <v>91.645416666666648</v>
      </c>
      <c r="G40" s="27">
        <v>91.645416666666648</v>
      </c>
      <c r="H40" s="3"/>
      <c r="I40" s="6">
        <f t="shared" si="21"/>
        <v>2023</v>
      </c>
      <c r="J40" s="11"/>
      <c r="K40" s="25">
        <f t="shared" si="22"/>
        <v>93.044583333333335</v>
      </c>
      <c r="L40" s="26">
        <f t="shared" si="23"/>
        <v>93.044583333333335</v>
      </c>
      <c r="M40" s="26">
        <f t="shared" si="17"/>
        <v>93.044583333333335</v>
      </c>
      <c r="N40" s="21">
        <v>93.044583333333335</v>
      </c>
    </row>
    <row r="41" spans="1:14" x14ac:dyDescent="0.25">
      <c r="A41" s="48"/>
      <c r="B41" s="6">
        <f t="shared" si="18"/>
        <v>2024</v>
      </c>
      <c r="C41" s="11"/>
      <c r="D41" s="25">
        <f t="shared" si="19"/>
        <v>104.73761904761903</v>
      </c>
      <c r="E41" s="26">
        <f t="shared" si="20"/>
        <v>104.73761904761903</v>
      </c>
      <c r="F41" s="26">
        <f t="shared" si="16"/>
        <v>104.73761904761903</v>
      </c>
      <c r="G41" s="27">
        <v>104.73761904761903</v>
      </c>
      <c r="H41" s="3"/>
      <c r="I41" s="6">
        <f t="shared" si="21"/>
        <v>2024</v>
      </c>
      <c r="J41" s="11"/>
      <c r="K41" s="25">
        <f t="shared" si="22"/>
        <v>106.33666666666667</v>
      </c>
      <c r="L41" s="26">
        <f t="shared" si="23"/>
        <v>106.33666666666667</v>
      </c>
      <c r="M41" s="26">
        <f t="shared" si="17"/>
        <v>106.33666666666667</v>
      </c>
      <c r="N41" s="21">
        <v>106.33666666666667</v>
      </c>
    </row>
    <row r="42" spans="1:14" x14ac:dyDescent="0.25">
      <c r="A42" s="48"/>
      <c r="B42" s="6">
        <f t="shared" si="18"/>
        <v>2025</v>
      </c>
      <c r="C42" s="11"/>
      <c r="D42" s="25">
        <f t="shared" si="19"/>
        <v>117.82982142857139</v>
      </c>
      <c r="E42" s="26">
        <f t="shared" si="20"/>
        <v>117.82982142857139</v>
      </c>
      <c r="F42" s="26">
        <f t="shared" si="16"/>
        <v>117.82982142857139</v>
      </c>
      <c r="G42" s="27">
        <v>117.82982142857139</v>
      </c>
      <c r="H42" s="3"/>
      <c r="I42" s="6">
        <f t="shared" si="21"/>
        <v>2025</v>
      </c>
      <c r="J42" s="11"/>
      <c r="K42" s="25">
        <f t="shared" si="22"/>
        <v>119.62875</v>
      </c>
      <c r="L42" s="26">
        <f t="shared" si="23"/>
        <v>119.62875</v>
      </c>
      <c r="M42" s="26">
        <f t="shared" si="17"/>
        <v>119.62875</v>
      </c>
      <c r="N42" s="21">
        <v>119.62875</v>
      </c>
    </row>
    <row r="43" spans="1:14" x14ac:dyDescent="0.25">
      <c r="A43" s="48"/>
      <c r="B43" s="6">
        <f t="shared" si="18"/>
        <v>2026</v>
      </c>
      <c r="C43" s="11"/>
      <c r="D43" s="25">
        <f t="shared" si="19"/>
        <v>130.92202380952378</v>
      </c>
      <c r="E43" s="26">
        <f t="shared" si="20"/>
        <v>130.92202380952378</v>
      </c>
      <c r="F43" s="26">
        <f t="shared" si="16"/>
        <v>130.92202380952378</v>
      </c>
      <c r="G43" s="27">
        <v>130.92202380952378</v>
      </c>
      <c r="H43" s="3"/>
      <c r="I43" s="6">
        <f t="shared" si="21"/>
        <v>2026</v>
      </c>
      <c r="J43" s="11"/>
      <c r="K43" s="25">
        <f t="shared" si="22"/>
        <v>132.92083333333335</v>
      </c>
      <c r="L43" s="26">
        <f t="shared" si="23"/>
        <v>132.92083333333335</v>
      </c>
      <c r="M43" s="26">
        <f t="shared" si="17"/>
        <v>132.92083333333335</v>
      </c>
      <c r="N43" s="21">
        <v>132.92083333333335</v>
      </c>
    </row>
  </sheetData>
  <mergeCells count="51">
    <mergeCell ref="R7:R8"/>
    <mergeCell ref="S7:S8"/>
    <mergeCell ref="Q7:Q8"/>
    <mergeCell ref="N4:N5"/>
    <mergeCell ref="Q6:S6"/>
    <mergeCell ref="J17:M17"/>
    <mergeCell ref="C18:C19"/>
    <mergeCell ref="D18:D19"/>
    <mergeCell ref="C32:C33"/>
    <mergeCell ref="I18:I19"/>
    <mergeCell ref="J18:J19"/>
    <mergeCell ref="F32:F33"/>
    <mergeCell ref="A3:A15"/>
    <mergeCell ref="A17:A29"/>
    <mergeCell ref="A31:A43"/>
    <mergeCell ref="E4:E5"/>
    <mergeCell ref="B18:B19"/>
    <mergeCell ref="B32:B33"/>
    <mergeCell ref="D32:D33"/>
    <mergeCell ref="E18:E19"/>
    <mergeCell ref="E32:E33"/>
    <mergeCell ref="C17:F17"/>
    <mergeCell ref="B1:M2"/>
    <mergeCell ref="C3:F3"/>
    <mergeCell ref="J3:M3"/>
    <mergeCell ref="B4:B5"/>
    <mergeCell ref="C4:C5"/>
    <mergeCell ref="D4:D5"/>
    <mergeCell ref="F4:F5"/>
    <mergeCell ref="G4:G5"/>
    <mergeCell ref="I4:I5"/>
    <mergeCell ref="J4:J5"/>
    <mergeCell ref="K4:K5"/>
    <mergeCell ref="M4:M5"/>
    <mergeCell ref="L4:L5"/>
    <mergeCell ref="Q13:S16"/>
    <mergeCell ref="F18:F19"/>
    <mergeCell ref="G18:G19"/>
    <mergeCell ref="N32:N33"/>
    <mergeCell ref="K18:K19"/>
    <mergeCell ref="M18:M19"/>
    <mergeCell ref="N18:N19"/>
    <mergeCell ref="C31:F31"/>
    <mergeCell ref="J31:M31"/>
    <mergeCell ref="G32:G33"/>
    <mergeCell ref="I32:I33"/>
    <mergeCell ref="J32:J33"/>
    <mergeCell ref="K32:K33"/>
    <mergeCell ref="M32:M33"/>
    <mergeCell ref="L18:L19"/>
    <mergeCell ref="L32:L3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U43"/>
  <sheetViews>
    <sheetView zoomScaleNormal="100" workbookViewId="0">
      <selection activeCell="N1" activeCellId="1" sqref="B1:M1048576 N1:N1048576"/>
    </sheetView>
  </sheetViews>
  <sheetFormatPr defaultColWidth="9.140625" defaultRowHeight="15" x14ac:dyDescent="0.25"/>
  <cols>
    <col min="1" max="2" width="9.140625" style="1"/>
    <col min="3" max="6" width="13" style="1" customWidth="1"/>
    <col min="7" max="7" width="13" style="1" hidden="1" customWidth="1"/>
    <col min="8" max="9" width="9.140625" style="1"/>
    <col min="10" max="13" width="13" style="1" customWidth="1"/>
    <col min="14" max="14" width="13.42578125" style="1" hidden="1" customWidth="1"/>
    <col min="15" max="16" width="9.140625" style="1"/>
    <col min="17" max="17" width="22.5703125" style="1" customWidth="1"/>
    <col min="18" max="19" width="12.42578125" style="1" customWidth="1"/>
    <col min="20" max="20" width="0" style="1" hidden="1" customWidth="1"/>
    <col min="21" max="16384" width="9.140625" style="1"/>
  </cols>
  <sheetData>
    <row r="1" spans="1:21" x14ac:dyDescent="0.25">
      <c r="B1" s="47" t="s">
        <v>10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21" ht="17.25" customHeight="1" x14ac:dyDescent="0.25"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21" ht="28.5" customHeight="1" x14ac:dyDescent="0.3">
      <c r="A3" s="48" t="s">
        <v>21</v>
      </c>
      <c r="C3" s="44" t="s">
        <v>0</v>
      </c>
      <c r="D3" s="44"/>
      <c r="E3" s="44"/>
      <c r="F3" s="44"/>
      <c r="G3" s="8"/>
      <c r="J3" s="44" t="s">
        <v>14</v>
      </c>
      <c r="K3" s="44"/>
      <c r="L3" s="44"/>
      <c r="M3" s="44"/>
    </row>
    <row r="4" spans="1:21" ht="15" customHeight="1" x14ac:dyDescent="0.25">
      <c r="A4" s="48"/>
      <c r="B4" s="45" t="s">
        <v>1</v>
      </c>
      <c r="C4" s="41" t="s">
        <v>17</v>
      </c>
      <c r="D4" s="41" t="s">
        <v>18</v>
      </c>
      <c r="E4" s="41" t="s">
        <v>19</v>
      </c>
      <c r="F4" s="41" t="s">
        <v>26</v>
      </c>
      <c r="G4" s="43" t="s">
        <v>5</v>
      </c>
      <c r="I4" s="45" t="s">
        <v>1</v>
      </c>
      <c r="J4" s="41" t="s">
        <v>17</v>
      </c>
      <c r="K4" s="41" t="s">
        <v>18</v>
      </c>
      <c r="L4" s="41" t="s">
        <v>19</v>
      </c>
      <c r="M4" s="41" t="s">
        <v>26</v>
      </c>
      <c r="N4" s="43" t="s">
        <v>5</v>
      </c>
    </row>
    <row r="5" spans="1:21" ht="31.5" customHeight="1" thickBot="1" x14ac:dyDescent="0.3">
      <c r="A5" s="48"/>
      <c r="B5" s="46"/>
      <c r="C5" s="42"/>
      <c r="D5" s="42"/>
      <c r="E5" s="42"/>
      <c r="F5" s="42"/>
      <c r="G5" s="43"/>
      <c r="I5" s="46"/>
      <c r="J5" s="42"/>
      <c r="K5" s="42"/>
      <c r="L5" s="42"/>
      <c r="M5" s="42"/>
      <c r="N5" s="43"/>
    </row>
    <row r="6" spans="1:21" ht="15.75" thickTop="1" x14ac:dyDescent="0.25">
      <c r="A6" s="48"/>
      <c r="B6" s="6">
        <v>2017</v>
      </c>
      <c r="C6" s="10"/>
      <c r="D6" s="22">
        <f>F6</f>
        <v>0.12</v>
      </c>
      <c r="E6" s="23">
        <f>C6+D6</f>
        <v>0.12</v>
      </c>
      <c r="F6" s="23">
        <f>G6</f>
        <v>0.12</v>
      </c>
      <c r="G6" s="24">
        <v>0.12</v>
      </c>
      <c r="H6" s="3"/>
      <c r="I6" s="6">
        <f>B6</f>
        <v>2017</v>
      </c>
      <c r="J6" s="10"/>
      <c r="K6" s="22">
        <f>M6</f>
        <v>0.3</v>
      </c>
      <c r="L6" s="23">
        <f>J6+K6</f>
        <v>0.3</v>
      </c>
      <c r="M6" s="23">
        <f>N6</f>
        <v>0.3</v>
      </c>
      <c r="N6" s="20">
        <v>0.3</v>
      </c>
      <c r="Q6" s="51" t="s">
        <v>4</v>
      </c>
      <c r="R6" s="51"/>
      <c r="S6" s="51"/>
    </row>
    <row r="7" spans="1:21" x14ac:dyDescent="0.25">
      <c r="A7" s="48"/>
      <c r="B7" s="5">
        <f>B6+1</f>
        <v>2018</v>
      </c>
      <c r="C7" s="11"/>
      <c r="D7" s="22">
        <f t="shared" ref="D7:D15" si="0">F7</f>
        <v>0.28000000000000003</v>
      </c>
      <c r="E7" s="23">
        <f t="shared" ref="E7:E15" si="1">C7+D7</f>
        <v>0.28000000000000003</v>
      </c>
      <c r="F7" s="23">
        <f t="shared" ref="F7:F15" si="2">G7</f>
        <v>0.28000000000000003</v>
      </c>
      <c r="G7" s="24">
        <v>0.28000000000000003</v>
      </c>
      <c r="H7" s="3"/>
      <c r="I7" s="6">
        <f t="shared" ref="I7:I15" si="3">B7</f>
        <v>2018</v>
      </c>
      <c r="J7" s="11"/>
      <c r="K7" s="22">
        <f t="shared" ref="K7:K15" si="4">M7</f>
        <v>0.65999999999999992</v>
      </c>
      <c r="L7" s="23">
        <f t="shared" ref="L7:L15" si="5">J7+K7</f>
        <v>0.65999999999999992</v>
      </c>
      <c r="M7" s="23">
        <f t="shared" ref="M7:M15" si="6">N7</f>
        <v>0.65999999999999992</v>
      </c>
      <c r="N7" s="20">
        <v>0.65999999999999992</v>
      </c>
      <c r="Q7" s="50"/>
      <c r="R7" s="49" t="s">
        <v>24</v>
      </c>
      <c r="S7" s="49" t="s">
        <v>25</v>
      </c>
    </row>
    <row r="8" spans="1:21" x14ac:dyDescent="0.25">
      <c r="A8" s="48"/>
      <c r="B8" s="15">
        <f t="shared" ref="B8:B15" si="7">B7+1</f>
        <v>2019</v>
      </c>
      <c r="C8" s="11"/>
      <c r="D8" s="22">
        <f t="shared" si="0"/>
        <v>0.48000000000000004</v>
      </c>
      <c r="E8" s="23">
        <f t="shared" si="1"/>
        <v>0.48000000000000004</v>
      </c>
      <c r="F8" s="23">
        <f t="shared" si="2"/>
        <v>0.48000000000000004</v>
      </c>
      <c r="G8" s="24">
        <v>0.48000000000000004</v>
      </c>
      <c r="H8" s="3"/>
      <c r="I8" s="6">
        <f t="shared" si="3"/>
        <v>2019</v>
      </c>
      <c r="J8" s="11"/>
      <c r="K8" s="22">
        <f t="shared" si="4"/>
        <v>1.0299999999999998</v>
      </c>
      <c r="L8" s="23">
        <f t="shared" si="5"/>
        <v>1.0299999999999998</v>
      </c>
      <c r="M8" s="23">
        <f t="shared" si="6"/>
        <v>1.0299999999999998</v>
      </c>
      <c r="N8" s="20">
        <v>1.0299999999999998</v>
      </c>
      <c r="Q8" s="50"/>
      <c r="R8" s="49"/>
      <c r="S8" s="49"/>
    </row>
    <row r="9" spans="1:21" x14ac:dyDescent="0.25">
      <c r="A9" s="48"/>
      <c r="B9" s="15">
        <f t="shared" si="7"/>
        <v>2020</v>
      </c>
      <c r="C9" s="11"/>
      <c r="D9" s="22">
        <f t="shared" si="0"/>
        <v>0.68</v>
      </c>
      <c r="E9" s="23">
        <f t="shared" si="1"/>
        <v>0.68</v>
      </c>
      <c r="F9" s="23">
        <f t="shared" si="2"/>
        <v>0.68</v>
      </c>
      <c r="G9" s="24">
        <v>0.68</v>
      </c>
      <c r="H9" s="3"/>
      <c r="I9" s="6">
        <f t="shared" si="3"/>
        <v>2020</v>
      </c>
      <c r="J9" s="11"/>
      <c r="K9" s="22">
        <f t="shared" si="4"/>
        <v>1.42</v>
      </c>
      <c r="L9" s="23">
        <f t="shared" si="5"/>
        <v>1.42</v>
      </c>
      <c r="M9" s="23">
        <f t="shared" si="6"/>
        <v>1.42</v>
      </c>
      <c r="N9" s="20">
        <v>1.42</v>
      </c>
      <c r="Q9" s="2" t="s">
        <v>11</v>
      </c>
      <c r="R9" s="5">
        <v>0</v>
      </c>
      <c r="S9" s="5">
        <v>0</v>
      </c>
    </row>
    <row r="10" spans="1:21" x14ac:dyDescent="0.25">
      <c r="A10" s="48"/>
      <c r="B10" s="15">
        <f t="shared" si="7"/>
        <v>2021</v>
      </c>
      <c r="C10" s="11"/>
      <c r="D10" s="22">
        <f t="shared" si="0"/>
        <v>0.88000000000000012</v>
      </c>
      <c r="E10" s="23">
        <f t="shared" si="1"/>
        <v>0.88000000000000012</v>
      </c>
      <c r="F10" s="23">
        <f t="shared" si="2"/>
        <v>0.88000000000000012</v>
      </c>
      <c r="G10" s="24">
        <v>0.88000000000000012</v>
      </c>
      <c r="H10" s="3"/>
      <c r="I10" s="6">
        <f t="shared" si="3"/>
        <v>2021</v>
      </c>
      <c r="J10" s="11"/>
      <c r="K10" s="22">
        <f t="shared" si="4"/>
        <v>1.8199999999999998</v>
      </c>
      <c r="L10" s="23">
        <f t="shared" si="5"/>
        <v>1.8199999999999998</v>
      </c>
      <c r="M10" s="23">
        <f t="shared" si="6"/>
        <v>1.8199999999999998</v>
      </c>
      <c r="N10" s="20">
        <v>1.8199999999999998</v>
      </c>
      <c r="Q10" s="2" t="s">
        <v>12</v>
      </c>
      <c r="R10" s="18">
        <v>0.12</v>
      </c>
      <c r="S10" s="18">
        <v>0.7</v>
      </c>
      <c r="T10" s="1" t="str">
        <f>"(FRCC's forecasted winter starts "&amp;B20&amp;"" &amp; ")"</f>
        <v>(FRCC's forecasted winter starts 2017/18)</v>
      </c>
      <c r="U10" s="1" t="str">
        <f>"(FRCC's forecasted winter starts "&amp;B20&amp;"" &amp; ")"</f>
        <v>(FRCC's forecasted winter starts 2017/18)</v>
      </c>
    </row>
    <row r="11" spans="1:21" x14ac:dyDescent="0.25">
      <c r="A11" s="48"/>
      <c r="B11" s="15">
        <f t="shared" si="7"/>
        <v>2022</v>
      </c>
      <c r="C11" s="11"/>
      <c r="D11" s="22">
        <f t="shared" si="0"/>
        <v>1.07</v>
      </c>
      <c r="E11" s="23">
        <f t="shared" si="1"/>
        <v>1.07</v>
      </c>
      <c r="F11" s="23">
        <f t="shared" si="2"/>
        <v>1.07</v>
      </c>
      <c r="G11" s="24">
        <v>1.07</v>
      </c>
      <c r="H11" s="3"/>
      <c r="I11" s="6">
        <f t="shared" si="3"/>
        <v>2022</v>
      </c>
      <c r="J11" s="11"/>
      <c r="K11" s="22">
        <f t="shared" si="4"/>
        <v>2.19</v>
      </c>
      <c r="L11" s="23">
        <f t="shared" si="5"/>
        <v>2.19</v>
      </c>
      <c r="M11" s="23">
        <f t="shared" si="6"/>
        <v>2.19</v>
      </c>
      <c r="N11" s="20">
        <v>2.19</v>
      </c>
      <c r="Q11" s="2" t="s">
        <v>13</v>
      </c>
      <c r="R11" s="5">
        <v>0</v>
      </c>
      <c r="S11" s="5">
        <v>0</v>
      </c>
    </row>
    <row r="12" spans="1:21" x14ac:dyDescent="0.25">
      <c r="A12" s="48"/>
      <c r="B12" s="15">
        <f t="shared" si="7"/>
        <v>2023</v>
      </c>
      <c r="C12" s="11"/>
      <c r="D12" s="22">
        <f t="shared" si="0"/>
        <v>1.26</v>
      </c>
      <c r="E12" s="23">
        <f t="shared" si="1"/>
        <v>1.26</v>
      </c>
      <c r="F12" s="23">
        <f t="shared" si="2"/>
        <v>1.26</v>
      </c>
      <c r="G12" s="24">
        <v>1.26</v>
      </c>
      <c r="H12" s="3"/>
      <c r="I12" s="6">
        <f t="shared" si="3"/>
        <v>2023</v>
      </c>
      <c r="J12" s="11"/>
      <c r="K12" s="22">
        <f t="shared" si="4"/>
        <v>2.58</v>
      </c>
      <c r="L12" s="23">
        <f t="shared" si="5"/>
        <v>2.58</v>
      </c>
      <c r="M12" s="23">
        <f t="shared" si="6"/>
        <v>2.58</v>
      </c>
      <c r="N12" s="20">
        <v>2.58</v>
      </c>
    </row>
    <row r="13" spans="1:21" ht="15" customHeight="1" x14ac:dyDescent="0.25">
      <c r="A13" s="48"/>
      <c r="B13" s="15">
        <f t="shared" si="7"/>
        <v>2024</v>
      </c>
      <c r="C13" s="11"/>
      <c r="D13" s="22">
        <f t="shared" si="0"/>
        <v>1.42</v>
      </c>
      <c r="E13" s="23">
        <f t="shared" si="1"/>
        <v>1.42</v>
      </c>
      <c r="F13" s="23">
        <f t="shared" si="2"/>
        <v>1.42</v>
      </c>
      <c r="G13" s="24">
        <v>1.42</v>
      </c>
      <c r="H13" s="3"/>
      <c r="I13" s="6">
        <f t="shared" si="3"/>
        <v>2024</v>
      </c>
      <c r="J13" s="11"/>
      <c r="K13" s="22">
        <f t="shared" si="4"/>
        <v>2.94</v>
      </c>
      <c r="L13" s="23">
        <f t="shared" si="5"/>
        <v>2.94</v>
      </c>
      <c r="M13" s="23">
        <f t="shared" si="6"/>
        <v>2.94</v>
      </c>
      <c r="N13" s="20">
        <v>2.94</v>
      </c>
      <c r="Q13" s="40" t="str">
        <f>"*Adjusted conservation only accounts for new conservation, i.e., conservation is cumulative starting in " &amp; B6</f>
        <v>*Adjusted conservation only accounts for new conservation, i.e., conservation is cumulative starting in 2017</v>
      </c>
      <c r="R13" s="40"/>
      <c r="S13" s="40"/>
    </row>
    <row r="14" spans="1:21" x14ac:dyDescent="0.25">
      <c r="A14" s="48"/>
      <c r="B14" s="15">
        <f t="shared" si="7"/>
        <v>2025</v>
      </c>
      <c r="C14" s="11"/>
      <c r="D14" s="22">
        <f t="shared" si="0"/>
        <v>1.5799999999999998</v>
      </c>
      <c r="E14" s="23">
        <f t="shared" si="1"/>
        <v>1.5799999999999998</v>
      </c>
      <c r="F14" s="23">
        <f t="shared" si="2"/>
        <v>1.5799999999999998</v>
      </c>
      <c r="G14" s="24">
        <v>1.5799999999999998</v>
      </c>
      <c r="H14" s="3"/>
      <c r="I14" s="6">
        <f t="shared" si="3"/>
        <v>2025</v>
      </c>
      <c r="J14" s="11"/>
      <c r="K14" s="22">
        <f t="shared" si="4"/>
        <v>3.3</v>
      </c>
      <c r="L14" s="23">
        <f t="shared" si="5"/>
        <v>3.3</v>
      </c>
      <c r="M14" s="23">
        <f t="shared" si="6"/>
        <v>3.3</v>
      </c>
      <c r="N14" s="20">
        <v>3.3</v>
      </c>
      <c r="Q14" s="40"/>
      <c r="R14" s="40"/>
      <c r="S14" s="40"/>
    </row>
    <row r="15" spans="1:21" x14ac:dyDescent="0.25">
      <c r="A15" s="48"/>
      <c r="B15" s="15">
        <f t="shared" si="7"/>
        <v>2026</v>
      </c>
      <c r="C15" s="11"/>
      <c r="D15" s="22">
        <f t="shared" si="0"/>
        <v>1.7399999999999998</v>
      </c>
      <c r="E15" s="23">
        <f t="shared" si="1"/>
        <v>1.7399999999999998</v>
      </c>
      <c r="F15" s="23">
        <f t="shared" si="2"/>
        <v>1.7399999999999998</v>
      </c>
      <c r="G15" s="24">
        <v>1.7399999999999998</v>
      </c>
      <c r="H15" s="3"/>
      <c r="I15" s="6">
        <f t="shared" si="3"/>
        <v>2026</v>
      </c>
      <c r="J15" s="11"/>
      <c r="K15" s="22">
        <f t="shared" si="4"/>
        <v>3.6599999999999997</v>
      </c>
      <c r="L15" s="23">
        <f t="shared" si="5"/>
        <v>3.6599999999999997</v>
      </c>
      <c r="M15" s="23">
        <f t="shared" si="6"/>
        <v>3.6599999999999997</v>
      </c>
      <c r="N15" s="20">
        <v>3.6599999999999997</v>
      </c>
      <c r="Q15" s="40"/>
      <c r="R15" s="40"/>
      <c r="S15" s="40"/>
    </row>
    <row r="16" spans="1:21" x14ac:dyDescent="0.25">
      <c r="Q16" s="40"/>
      <c r="R16" s="40"/>
      <c r="S16" s="40"/>
    </row>
    <row r="17" spans="1:14" ht="28.5" customHeight="1" x14ac:dyDescent="0.3">
      <c r="A17" s="48" t="s">
        <v>22</v>
      </c>
      <c r="C17" s="44" t="s">
        <v>0</v>
      </c>
      <c r="D17" s="44"/>
      <c r="E17" s="44"/>
      <c r="F17" s="44"/>
      <c r="G17" s="14"/>
      <c r="J17" s="44" t="s">
        <v>14</v>
      </c>
      <c r="K17" s="44"/>
      <c r="L17" s="44"/>
      <c r="M17" s="44"/>
    </row>
    <row r="18" spans="1:14" ht="15" customHeight="1" x14ac:dyDescent="0.25">
      <c r="A18" s="48"/>
      <c r="B18" s="45" t="s">
        <v>1</v>
      </c>
      <c r="C18" s="41" t="s">
        <v>17</v>
      </c>
      <c r="D18" s="41" t="s">
        <v>18</v>
      </c>
      <c r="E18" s="41" t="s">
        <v>19</v>
      </c>
      <c r="F18" s="41" t="s">
        <v>26</v>
      </c>
      <c r="G18" s="43" t="s">
        <v>5</v>
      </c>
      <c r="I18" s="45" t="s">
        <v>1</v>
      </c>
      <c r="J18" s="41" t="s">
        <v>17</v>
      </c>
      <c r="K18" s="41" t="s">
        <v>18</v>
      </c>
      <c r="L18" s="41" t="s">
        <v>19</v>
      </c>
      <c r="M18" s="41" t="s">
        <v>26</v>
      </c>
      <c r="N18" s="43" t="s">
        <v>5</v>
      </c>
    </row>
    <row r="19" spans="1:14" ht="31.5" customHeight="1" thickBot="1" x14ac:dyDescent="0.3">
      <c r="A19" s="48"/>
      <c r="B19" s="46"/>
      <c r="C19" s="42"/>
      <c r="D19" s="42"/>
      <c r="E19" s="42"/>
      <c r="F19" s="42"/>
      <c r="G19" s="43"/>
      <c r="I19" s="46"/>
      <c r="J19" s="42"/>
      <c r="K19" s="42"/>
      <c r="L19" s="42"/>
      <c r="M19" s="42"/>
      <c r="N19" s="43"/>
    </row>
    <row r="20" spans="1:14" ht="15.75" thickTop="1" x14ac:dyDescent="0.25">
      <c r="A20" s="48"/>
      <c r="B20" s="7" t="str">
        <f>B6 &amp; "/" &amp; RIGHT(B7,2)</f>
        <v>2017/18</v>
      </c>
      <c r="C20" s="10"/>
      <c r="D20" s="22">
        <f>F20</f>
        <v>0.28000000000000003</v>
      </c>
      <c r="E20" s="23">
        <f>C20+D20</f>
        <v>0.28000000000000003</v>
      </c>
      <c r="F20" s="23">
        <f>G20</f>
        <v>0.28000000000000003</v>
      </c>
      <c r="G20" s="24">
        <v>0.28000000000000003</v>
      </c>
      <c r="H20" s="4"/>
      <c r="I20" s="7" t="str">
        <f>I6 &amp; "/" &amp; RIGHT(I7,2)</f>
        <v>2017/18</v>
      </c>
      <c r="J20" s="10"/>
      <c r="K20" s="22">
        <f>M20</f>
        <v>1.4</v>
      </c>
      <c r="L20" s="23">
        <f>J20+K20</f>
        <v>1.4</v>
      </c>
      <c r="M20" s="23">
        <f>N20</f>
        <v>1.4</v>
      </c>
      <c r="N20" s="20">
        <v>1.4</v>
      </c>
    </row>
    <row r="21" spans="1:14" x14ac:dyDescent="0.25">
      <c r="A21" s="48"/>
      <c r="B21" s="7" t="str">
        <f t="shared" ref="B21:B27" si="8">B7 &amp; "/" &amp; RIGHT(B8,2)</f>
        <v>2018/19</v>
      </c>
      <c r="C21" s="11"/>
      <c r="D21" s="22">
        <f t="shared" ref="D21:D28" si="9">F21</f>
        <v>0.49</v>
      </c>
      <c r="E21" s="23">
        <f t="shared" ref="E21:E29" si="10">C21+D21</f>
        <v>0.49</v>
      </c>
      <c r="F21" s="23">
        <f t="shared" ref="F21:F28" si="11">G21</f>
        <v>0.49</v>
      </c>
      <c r="G21" s="24">
        <v>0.49</v>
      </c>
      <c r="H21" s="4"/>
      <c r="I21" s="7" t="str">
        <f t="shared" ref="I21:I28" si="12">I7 &amp; "/" &amp; RIGHT(I8,2)</f>
        <v>2018/19</v>
      </c>
      <c r="J21" s="11"/>
      <c r="K21" s="22">
        <f t="shared" ref="K21:K28" si="13">M21</f>
        <v>2.06</v>
      </c>
      <c r="L21" s="23">
        <f t="shared" ref="L21:L29" si="14">J21+K21</f>
        <v>2.06</v>
      </c>
      <c r="M21" s="23">
        <f t="shared" ref="M21:M28" si="15">N21</f>
        <v>2.06</v>
      </c>
      <c r="N21" s="20">
        <v>2.06</v>
      </c>
    </row>
    <row r="22" spans="1:14" x14ac:dyDescent="0.25">
      <c r="A22" s="48"/>
      <c r="B22" s="7" t="str">
        <f t="shared" si="8"/>
        <v>2019/20</v>
      </c>
      <c r="C22" s="11"/>
      <c r="D22" s="22">
        <f t="shared" si="9"/>
        <v>0.7</v>
      </c>
      <c r="E22" s="23">
        <f t="shared" si="10"/>
        <v>0.7</v>
      </c>
      <c r="F22" s="23">
        <f t="shared" si="11"/>
        <v>0.7</v>
      </c>
      <c r="G22" s="24">
        <v>0.7</v>
      </c>
      <c r="H22" s="4"/>
      <c r="I22" s="7" t="str">
        <f t="shared" si="12"/>
        <v>2019/20</v>
      </c>
      <c r="J22" s="11"/>
      <c r="K22" s="22">
        <f t="shared" si="13"/>
        <v>2.76</v>
      </c>
      <c r="L22" s="23">
        <f t="shared" si="14"/>
        <v>2.76</v>
      </c>
      <c r="M22" s="23">
        <f t="shared" si="15"/>
        <v>2.76</v>
      </c>
      <c r="N22" s="20">
        <v>2.76</v>
      </c>
    </row>
    <row r="23" spans="1:14" x14ac:dyDescent="0.25">
      <c r="A23" s="48"/>
      <c r="B23" s="7" t="str">
        <f t="shared" si="8"/>
        <v>2020/21</v>
      </c>
      <c r="C23" s="11"/>
      <c r="D23" s="22">
        <f t="shared" si="9"/>
        <v>0.91999999999999993</v>
      </c>
      <c r="E23" s="23">
        <f t="shared" si="10"/>
        <v>0.91999999999999993</v>
      </c>
      <c r="F23" s="23">
        <f t="shared" si="11"/>
        <v>0.91999999999999993</v>
      </c>
      <c r="G23" s="24">
        <v>0.91999999999999993</v>
      </c>
      <c r="H23" s="4"/>
      <c r="I23" s="7" t="str">
        <f t="shared" si="12"/>
        <v>2020/21</v>
      </c>
      <c r="J23" s="11"/>
      <c r="K23" s="22">
        <f t="shared" si="13"/>
        <v>3.54</v>
      </c>
      <c r="L23" s="23">
        <f t="shared" si="14"/>
        <v>3.54</v>
      </c>
      <c r="M23" s="23">
        <f t="shared" si="15"/>
        <v>3.54</v>
      </c>
      <c r="N23" s="20">
        <v>3.54</v>
      </c>
    </row>
    <row r="24" spans="1:14" x14ac:dyDescent="0.25">
      <c r="A24" s="48"/>
      <c r="B24" s="7" t="str">
        <f t="shared" si="8"/>
        <v>2021/22</v>
      </c>
      <c r="C24" s="11"/>
      <c r="D24" s="22">
        <f t="shared" si="9"/>
        <v>1.1199999999999999</v>
      </c>
      <c r="E24" s="23">
        <f t="shared" si="10"/>
        <v>1.1199999999999999</v>
      </c>
      <c r="F24" s="23">
        <f t="shared" si="11"/>
        <v>1.1199999999999999</v>
      </c>
      <c r="G24" s="24">
        <v>1.1199999999999999</v>
      </c>
      <c r="H24" s="4"/>
      <c r="I24" s="7" t="str">
        <f t="shared" si="12"/>
        <v>2021/22</v>
      </c>
      <c r="J24" s="11"/>
      <c r="K24" s="22">
        <f t="shared" si="13"/>
        <v>4.32</v>
      </c>
      <c r="L24" s="23">
        <f t="shared" si="14"/>
        <v>4.32</v>
      </c>
      <c r="M24" s="23">
        <f t="shared" si="15"/>
        <v>4.32</v>
      </c>
      <c r="N24" s="20">
        <v>4.32</v>
      </c>
    </row>
    <row r="25" spans="1:14" x14ac:dyDescent="0.25">
      <c r="A25" s="48"/>
      <c r="B25" s="7" t="str">
        <f t="shared" si="8"/>
        <v>2022/23</v>
      </c>
      <c r="C25" s="11"/>
      <c r="D25" s="22">
        <f t="shared" si="9"/>
        <v>1.2999999999999998</v>
      </c>
      <c r="E25" s="23">
        <f t="shared" si="10"/>
        <v>1.2999999999999998</v>
      </c>
      <c r="F25" s="23">
        <f t="shared" si="11"/>
        <v>1.2999999999999998</v>
      </c>
      <c r="G25" s="24">
        <v>1.2999999999999998</v>
      </c>
      <c r="H25" s="4"/>
      <c r="I25" s="7" t="str">
        <f t="shared" si="12"/>
        <v>2022/23</v>
      </c>
      <c r="J25" s="11"/>
      <c r="K25" s="22">
        <f t="shared" si="13"/>
        <v>5.0600000000000005</v>
      </c>
      <c r="L25" s="23">
        <f t="shared" si="14"/>
        <v>5.0600000000000005</v>
      </c>
      <c r="M25" s="23">
        <f t="shared" si="15"/>
        <v>5.0600000000000005</v>
      </c>
      <c r="N25" s="20">
        <v>5.0600000000000005</v>
      </c>
    </row>
    <row r="26" spans="1:14" x14ac:dyDescent="0.25">
      <c r="A26" s="48"/>
      <c r="B26" s="7" t="str">
        <f t="shared" si="8"/>
        <v>2023/24</v>
      </c>
      <c r="C26" s="11"/>
      <c r="D26" s="22">
        <f t="shared" si="9"/>
        <v>1.4599999999999997</v>
      </c>
      <c r="E26" s="23">
        <f t="shared" si="10"/>
        <v>1.4599999999999997</v>
      </c>
      <c r="F26" s="23">
        <f t="shared" si="11"/>
        <v>1.4599999999999997</v>
      </c>
      <c r="G26" s="24">
        <v>1.4599999999999997</v>
      </c>
      <c r="H26" s="4"/>
      <c r="I26" s="7" t="str">
        <f t="shared" si="12"/>
        <v>2023/24</v>
      </c>
      <c r="J26" s="11"/>
      <c r="K26" s="22">
        <f t="shared" si="13"/>
        <v>5.7600000000000007</v>
      </c>
      <c r="L26" s="23">
        <f t="shared" si="14"/>
        <v>5.7600000000000007</v>
      </c>
      <c r="M26" s="23">
        <f t="shared" si="15"/>
        <v>5.7600000000000007</v>
      </c>
      <c r="N26" s="20">
        <v>5.7600000000000007</v>
      </c>
    </row>
    <row r="27" spans="1:14" x14ac:dyDescent="0.25">
      <c r="A27" s="48"/>
      <c r="B27" s="7" t="str">
        <f t="shared" si="8"/>
        <v>2024/25</v>
      </c>
      <c r="C27" s="11"/>
      <c r="D27" s="22">
        <f t="shared" si="9"/>
        <v>1.6199999999999997</v>
      </c>
      <c r="E27" s="23">
        <f t="shared" si="10"/>
        <v>1.6199999999999997</v>
      </c>
      <c r="F27" s="23">
        <f t="shared" si="11"/>
        <v>1.6199999999999997</v>
      </c>
      <c r="G27" s="24">
        <v>1.6199999999999997</v>
      </c>
      <c r="H27" s="4"/>
      <c r="I27" s="7" t="str">
        <f t="shared" si="12"/>
        <v>2024/25</v>
      </c>
      <c r="J27" s="11"/>
      <c r="K27" s="22">
        <f t="shared" si="13"/>
        <v>6.4600000000000009</v>
      </c>
      <c r="L27" s="23">
        <f t="shared" si="14"/>
        <v>6.4600000000000009</v>
      </c>
      <c r="M27" s="23">
        <f t="shared" si="15"/>
        <v>6.4600000000000009</v>
      </c>
      <c r="N27" s="20">
        <v>6.4600000000000009</v>
      </c>
    </row>
    <row r="28" spans="1:14" x14ac:dyDescent="0.25">
      <c r="A28" s="48"/>
      <c r="B28" s="7" t="str">
        <f>B14 &amp; "/" &amp; RIGHT(B15,2)</f>
        <v>2025/26</v>
      </c>
      <c r="C28" s="11"/>
      <c r="D28" s="22">
        <f t="shared" si="9"/>
        <v>1.7799999999999996</v>
      </c>
      <c r="E28" s="23">
        <f t="shared" si="10"/>
        <v>1.7799999999999996</v>
      </c>
      <c r="F28" s="23">
        <f t="shared" si="11"/>
        <v>1.7799999999999996</v>
      </c>
      <c r="G28" s="24">
        <v>1.7799999999999996</v>
      </c>
      <c r="H28" s="4"/>
      <c r="I28" s="7" t="str">
        <f t="shared" si="12"/>
        <v>2025/26</v>
      </c>
      <c r="J28" s="11"/>
      <c r="K28" s="22">
        <f t="shared" si="13"/>
        <v>7.160000000000001</v>
      </c>
      <c r="L28" s="23">
        <f t="shared" si="14"/>
        <v>7.160000000000001</v>
      </c>
      <c r="M28" s="23">
        <f t="shared" si="15"/>
        <v>7.160000000000001</v>
      </c>
      <c r="N28" s="20">
        <v>7.160000000000001</v>
      </c>
    </row>
    <row r="29" spans="1:14" x14ac:dyDescent="0.25">
      <c r="A29" s="48"/>
      <c r="B29" s="7" t="str">
        <f>B15 &amp; "/" &amp; RIGHT(B15+1,2)</f>
        <v>2026/27</v>
      </c>
      <c r="C29" s="11"/>
      <c r="D29" s="10"/>
      <c r="E29" s="6">
        <f t="shared" si="10"/>
        <v>0</v>
      </c>
      <c r="F29" s="10"/>
      <c r="G29" s="9"/>
      <c r="H29" s="4"/>
      <c r="I29" s="7" t="str">
        <f>I15 &amp; "/" &amp; RIGHT(I15+1,2)</f>
        <v>2026/27</v>
      </c>
      <c r="J29" s="11"/>
      <c r="K29" s="10"/>
      <c r="L29" s="6">
        <f t="shared" si="14"/>
        <v>0</v>
      </c>
      <c r="M29" s="10"/>
      <c r="N29" s="3"/>
    </row>
    <row r="30" spans="1:14" x14ac:dyDescent="0.25">
      <c r="N30" s="3"/>
    </row>
    <row r="31" spans="1:14" ht="18.75" customHeight="1" x14ac:dyDescent="0.3">
      <c r="A31" s="48" t="s">
        <v>23</v>
      </c>
      <c r="C31" s="44" t="s">
        <v>0</v>
      </c>
      <c r="D31" s="44"/>
      <c r="E31" s="44"/>
      <c r="F31" s="44"/>
      <c r="G31" s="14"/>
      <c r="J31" s="44" t="s">
        <v>14</v>
      </c>
      <c r="K31" s="44"/>
      <c r="L31" s="44"/>
      <c r="M31" s="44"/>
      <c r="N31" s="3"/>
    </row>
    <row r="32" spans="1:14" ht="28.5" customHeight="1" x14ac:dyDescent="0.25">
      <c r="A32" s="48"/>
      <c r="B32" s="45" t="s">
        <v>1</v>
      </c>
      <c r="C32" s="41" t="s">
        <v>15</v>
      </c>
      <c r="D32" s="41" t="s">
        <v>20</v>
      </c>
      <c r="E32" s="41" t="s">
        <v>16</v>
      </c>
      <c r="F32" s="41" t="s">
        <v>26</v>
      </c>
      <c r="G32" s="43" t="s">
        <v>5</v>
      </c>
      <c r="I32" s="45" t="s">
        <v>1</v>
      </c>
      <c r="J32" s="41" t="s">
        <v>15</v>
      </c>
      <c r="K32" s="41" t="s">
        <v>20</v>
      </c>
      <c r="L32" s="41" t="s">
        <v>16</v>
      </c>
      <c r="M32" s="41" t="s">
        <v>26</v>
      </c>
      <c r="N32" s="43" t="s">
        <v>5</v>
      </c>
    </row>
    <row r="33" spans="1:14" ht="31.5" customHeight="1" thickBot="1" x14ac:dyDescent="0.3">
      <c r="A33" s="48"/>
      <c r="B33" s="46"/>
      <c r="C33" s="42"/>
      <c r="D33" s="42"/>
      <c r="E33" s="42"/>
      <c r="F33" s="42"/>
      <c r="G33" s="43"/>
      <c r="I33" s="46"/>
      <c r="J33" s="42"/>
      <c r="K33" s="42"/>
      <c r="L33" s="42"/>
      <c r="M33" s="42"/>
      <c r="N33" s="43"/>
    </row>
    <row r="34" spans="1:14" ht="15.75" thickTop="1" x14ac:dyDescent="0.25">
      <c r="A34" s="48"/>
      <c r="B34" s="6">
        <f>B6</f>
        <v>2017</v>
      </c>
      <c r="C34" s="10"/>
      <c r="D34" s="22">
        <f>F34</f>
        <v>0.45</v>
      </c>
      <c r="E34" s="23">
        <f>C34+D34</f>
        <v>0.45</v>
      </c>
      <c r="F34" s="23">
        <f>G34</f>
        <v>0.45</v>
      </c>
      <c r="G34" s="24">
        <v>0.45</v>
      </c>
      <c r="H34" s="3"/>
      <c r="I34" s="6">
        <f>I6</f>
        <v>2017</v>
      </c>
      <c r="J34" s="10"/>
      <c r="K34" s="22">
        <f>M34</f>
        <v>0.33</v>
      </c>
      <c r="L34" s="23">
        <f>K34+J34</f>
        <v>0.33</v>
      </c>
      <c r="M34" s="23">
        <f>N34</f>
        <v>0.33</v>
      </c>
      <c r="N34" s="20">
        <v>0.33</v>
      </c>
    </row>
    <row r="35" spans="1:14" x14ac:dyDescent="0.25">
      <c r="A35" s="48"/>
      <c r="B35" s="6">
        <f t="shared" ref="B35:B43" si="16">B7</f>
        <v>2018</v>
      </c>
      <c r="C35" s="11"/>
      <c r="D35" s="22">
        <f t="shared" ref="D35:D43" si="17">F35</f>
        <v>1.05</v>
      </c>
      <c r="E35" s="23">
        <f t="shared" ref="E35:E43" si="18">C35+D35</f>
        <v>1.05</v>
      </c>
      <c r="F35" s="23">
        <f t="shared" ref="F35:F43" si="19">G35</f>
        <v>1.05</v>
      </c>
      <c r="G35" s="24">
        <v>1.05</v>
      </c>
      <c r="H35" s="3"/>
      <c r="I35" s="6">
        <f t="shared" ref="I35:I43" si="20">I7</f>
        <v>2018</v>
      </c>
      <c r="J35" s="11"/>
      <c r="K35" s="22">
        <f t="shared" ref="K35:K43" si="21">M35</f>
        <v>1.08</v>
      </c>
      <c r="L35" s="23">
        <f t="shared" ref="L35:L43" si="22">K35+J35</f>
        <v>1.08</v>
      </c>
      <c r="M35" s="23">
        <f t="shared" ref="M35:M43" si="23">N35</f>
        <v>1.08</v>
      </c>
      <c r="N35" s="20">
        <v>1.08</v>
      </c>
    </row>
    <row r="36" spans="1:14" x14ac:dyDescent="0.25">
      <c r="A36" s="48"/>
      <c r="B36" s="6">
        <f t="shared" si="16"/>
        <v>2019</v>
      </c>
      <c r="C36" s="11"/>
      <c r="D36" s="22">
        <f t="shared" si="17"/>
        <v>1.77</v>
      </c>
      <c r="E36" s="23">
        <f t="shared" si="18"/>
        <v>1.77</v>
      </c>
      <c r="F36" s="23">
        <f t="shared" si="19"/>
        <v>1.77</v>
      </c>
      <c r="G36" s="24">
        <v>1.77</v>
      </c>
      <c r="H36" s="3"/>
      <c r="I36" s="6">
        <f t="shared" si="20"/>
        <v>2019</v>
      </c>
      <c r="J36" s="11"/>
      <c r="K36" s="22">
        <f t="shared" si="21"/>
        <v>1.9</v>
      </c>
      <c r="L36" s="23">
        <f t="shared" si="22"/>
        <v>1.9</v>
      </c>
      <c r="M36" s="23">
        <f t="shared" si="23"/>
        <v>1.9</v>
      </c>
      <c r="N36" s="20">
        <v>1.9</v>
      </c>
    </row>
    <row r="37" spans="1:14" x14ac:dyDescent="0.25">
      <c r="A37" s="48"/>
      <c r="B37" s="6">
        <f t="shared" si="16"/>
        <v>2020</v>
      </c>
      <c r="C37" s="11"/>
      <c r="D37" s="22">
        <f t="shared" si="17"/>
        <v>2.54</v>
      </c>
      <c r="E37" s="23">
        <f t="shared" si="18"/>
        <v>2.54</v>
      </c>
      <c r="F37" s="23">
        <f t="shared" si="19"/>
        <v>2.54</v>
      </c>
      <c r="G37" s="24">
        <v>2.54</v>
      </c>
      <c r="H37" s="3"/>
      <c r="I37" s="6">
        <f t="shared" si="20"/>
        <v>2020</v>
      </c>
      <c r="J37" s="11"/>
      <c r="K37" s="22">
        <f t="shared" si="21"/>
        <v>2.75</v>
      </c>
      <c r="L37" s="23">
        <f t="shared" si="22"/>
        <v>2.75</v>
      </c>
      <c r="M37" s="23">
        <f t="shared" si="23"/>
        <v>2.75</v>
      </c>
      <c r="N37" s="20">
        <v>2.75</v>
      </c>
    </row>
    <row r="38" spans="1:14" x14ac:dyDescent="0.25">
      <c r="A38" s="48"/>
      <c r="B38" s="6">
        <f t="shared" si="16"/>
        <v>2021</v>
      </c>
      <c r="C38" s="11"/>
      <c r="D38" s="22">
        <f t="shared" si="17"/>
        <v>3.34</v>
      </c>
      <c r="E38" s="23">
        <f t="shared" si="18"/>
        <v>3.34</v>
      </c>
      <c r="F38" s="23">
        <f t="shared" si="19"/>
        <v>3.34</v>
      </c>
      <c r="G38" s="24">
        <v>3.34</v>
      </c>
      <c r="H38" s="3"/>
      <c r="I38" s="6">
        <f t="shared" si="20"/>
        <v>2021</v>
      </c>
      <c r="J38" s="11"/>
      <c r="K38" s="22">
        <f t="shared" si="21"/>
        <v>3.31</v>
      </c>
      <c r="L38" s="23">
        <f t="shared" si="22"/>
        <v>3.31</v>
      </c>
      <c r="M38" s="23">
        <f t="shared" si="23"/>
        <v>3.31</v>
      </c>
      <c r="N38" s="20">
        <v>3.31</v>
      </c>
    </row>
    <row r="39" spans="1:14" x14ac:dyDescent="0.25">
      <c r="A39" s="48"/>
      <c r="B39" s="6">
        <f t="shared" si="16"/>
        <v>2022</v>
      </c>
      <c r="C39" s="11"/>
      <c r="D39" s="22">
        <f t="shared" si="17"/>
        <v>4.0599999999999996</v>
      </c>
      <c r="E39" s="23">
        <f t="shared" si="18"/>
        <v>4.0599999999999996</v>
      </c>
      <c r="F39" s="23">
        <f t="shared" si="19"/>
        <v>4.0599999999999996</v>
      </c>
      <c r="G39" s="24">
        <v>4.0599999999999996</v>
      </c>
      <c r="H39" s="3"/>
      <c r="I39" s="6">
        <f t="shared" si="20"/>
        <v>2022</v>
      </c>
      <c r="J39" s="11"/>
      <c r="K39" s="22">
        <f t="shared" si="21"/>
        <v>4.16</v>
      </c>
      <c r="L39" s="23">
        <f t="shared" si="22"/>
        <v>4.16</v>
      </c>
      <c r="M39" s="23">
        <f t="shared" si="23"/>
        <v>4.16</v>
      </c>
      <c r="N39" s="20">
        <v>4.16</v>
      </c>
    </row>
    <row r="40" spans="1:14" x14ac:dyDescent="0.25">
      <c r="A40" s="48"/>
      <c r="B40" s="6">
        <f t="shared" si="16"/>
        <v>2023</v>
      </c>
      <c r="C40" s="11"/>
      <c r="D40" s="22">
        <f t="shared" si="17"/>
        <v>4.72</v>
      </c>
      <c r="E40" s="23">
        <f t="shared" si="18"/>
        <v>4.72</v>
      </c>
      <c r="F40" s="23">
        <f t="shared" si="19"/>
        <v>4.72</v>
      </c>
      <c r="G40" s="24">
        <v>4.72</v>
      </c>
      <c r="H40" s="3"/>
      <c r="I40" s="6">
        <f t="shared" si="20"/>
        <v>2023</v>
      </c>
      <c r="J40" s="11"/>
      <c r="K40" s="22">
        <f t="shared" si="21"/>
        <v>4.9800000000000004</v>
      </c>
      <c r="L40" s="23">
        <f t="shared" si="22"/>
        <v>4.9800000000000004</v>
      </c>
      <c r="M40" s="23">
        <f t="shared" si="23"/>
        <v>4.9800000000000004</v>
      </c>
      <c r="N40" s="20">
        <v>4.9800000000000004</v>
      </c>
    </row>
    <row r="41" spans="1:14" x14ac:dyDescent="0.25">
      <c r="A41" s="48"/>
      <c r="B41" s="6">
        <f t="shared" si="16"/>
        <v>2024</v>
      </c>
      <c r="C41" s="11"/>
      <c r="D41" s="22">
        <f t="shared" si="17"/>
        <v>5.29</v>
      </c>
      <c r="E41" s="23">
        <f t="shared" si="18"/>
        <v>5.29</v>
      </c>
      <c r="F41" s="23">
        <f t="shared" si="19"/>
        <v>5.29</v>
      </c>
      <c r="G41" s="24">
        <v>5.29</v>
      </c>
      <c r="H41" s="3"/>
      <c r="I41" s="6">
        <f t="shared" si="20"/>
        <v>2024</v>
      </c>
      <c r="J41" s="11"/>
      <c r="K41" s="22">
        <f t="shared" si="21"/>
        <v>5.78</v>
      </c>
      <c r="L41" s="23">
        <f t="shared" si="22"/>
        <v>5.78</v>
      </c>
      <c r="M41" s="23">
        <f t="shared" si="23"/>
        <v>5.78</v>
      </c>
      <c r="N41" s="20">
        <v>5.78</v>
      </c>
    </row>
    <row r="42" spans="1:14" x14ac:dyDescent="0.25">
      <c r="A42" s="48"/>
      <c r="B42" s="6">
        <f t="shared" si="16"/>
        <v>2025</v>
      </c>
      <c r="C42" s="11"/>
      <c r="D42" s="22">
        <f t="shared" si="17"/>
        <v>5.86</v>
      </c>
      <c r="E42" s="23">
        <f t="shared" si="18"/>
        <v>5.86</v>
      </c>
      <c r="F42" s="23">
        <f t="shared" si="19"/>
        <v>5.86</v>
      </c>
      <c r="G42" s="24">
        <v>5.86</v>
      </c>
      <c r="H42" s="3"/>
      <c r="I42" s="6">
        <f t="shared" si="20"/>
        <v>2025</v>
      </c>
      <c r="J42" s="11"/>
      <c r="K42" s="22">
        <f t="shared" si="21"/>
        <v>6.58</v>
      </c>
      <c r="L42" s="23">
        <f t="shared" si="22"/>
        <v>6.58</v>
      </c>
      <c r="M42" s="23">
        <f t="shared" si="23"/>
        <v>6.58</v>
      </c>
      <c r="N42" s="20">
        <v>6.58</v>
      </c>
    </row>
    <row r="43" spans="1:14" x14ac:dyDescent="0.25">
      <c r="A43" s="48"/>
      <c r="B43" s="6">
        <f t="shared" si="16"/>
        <v>2026</v>
      </c>
      <c r="C43" s="11"/>
      <c r="D43" s="22">
        <f t="shared" si="17"/>
        <v>6.4300000000000006</v>
      </c>
      <c r="E43" s="23">
        <f t="shared" si="18"/>
        <v>6.4300000000000006</v>
      </c>
      <c r="F43" s="23">
        <f t="shared" si="19"/>
        <v>6.4300000000000006</v>
      </c>
      <c r="G43" s="24">
        <v>6.4300000000000006</v>
      </c>
      <c r="H43" s="3"/>
      <c r="I43" s="6">
        <f t="shared" si="20"/>
        <v>2026</v>
      </c>
      <c r="J43" s="11"/>
      <c r="K43" s="22">
        <f t="shared" si="21"/>
        <v>7.38</v>
      </c>
      <c r="L43" s="23">
        <f t="shared" si="22"/>
        <v>7.38</v>
      </c>
      <c r="M43" s="23">
        <f t="shared" si="23"/>
        <v>7.38</v>
      </c>
      <c r="N43" s="20">
        <v>7.38</v>
      </c>
    </row>
  </sheetData>
  <mergeCells count="51">
    <mergeCell ref="A3:A15"/>
    <mergeCell ref="A17:A29"/>
    <mergeCell ref="A31:A43"/>
    <mergeCell ref="B1:M2"/>
    <mergeCell ref="C3:F3"/>
    <mergeCell ref="J3:M3"/>
    <mergeCell ref="B4:B5"/>
    <mergeCell ref="C4:C5"/>
    <mergeCell ref="D4:D5"/>
    <mergeCell ref="F4:F5"/>
    <mergeCell ref="G4:G5"/>
    <mergeCell ref="I4:I5"/>
    <mergeCell ref="E4:E5"/>
    <mergeCell ref="L4:L5"/>
    <mergeCell ref="C17:F17"/>
    <mergeCell ref="J17:M17"/>
    <mergeCell ref="E18:E19"/>
    <mergeCell ref="C31:F31"/>
    <mergeCell ref="J31:M31"/>
    <mergeCell ref="K18:K19"/>
    <mergeCell ref="B18:B19"/>
    <mergeCell ref="C18:C19"/>
    <mergeCell ref="D18:D19"/>
    <mergeCell ref="F18:F19"/>
    <mergeCell ref="G18:G19"/>
    <mergeCell ref="B32:B33"/>
    <mergeCell ref="C32:C33"/>
    <mergeCell ref="D32:D33"/>
    <mergeCell ref="F32:F33"/>
    <mergeCell ref="E32:E33"/>
    <mergeCell ref="N18:N19"/>
    <mergeCell ref="N4:N5"/>
    <mergeCell ref="Q13:S16"/>
    <mergeCell ref="Q6:S6"/>
    <mergeCell ref="N32:N33"/>
    <mergeCell ref="R7:R8"/>
    <mergeCell ref="S7:S8"/>
    <mergeCell ref="Q7:Q8"/>
    <mergeCell ref="J4:J5"/>
    <mergeCell ref="K4:K5"/>
    <mergeCell ref="M4:M5"/>
    <mergeCell ref="G32:G33"/>
    <mergeCell ref="I32:I33"/>
    <mergeCell ref="J32:J33"/>
    <mergeCell ref="K32:K33"/>
    <mergeCell ref="M32:M33"/>
    <mergeCell ref="L32:L33"/>
    <mergeCell ref="M18:M19"/>
    <mergeCell ref="I18:I19"/>
    <mergeCell ref="J18:J19"/>
    <mergeCell ref="L18:L19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/>
  <dimension ref="A1:T43"/>
  <sheetViews>
    <sheetView zoomScaleNormal="100" workbookViewId="0">
      <selection activeCell="H19" sqref="H19"/>
    </sheetView>
  </sheetViews>
  <sheetFormatPr defaultColWidth="9.140625" defaultRowHeight="15" x14ac:dyDescent="0.25"/>
  <cols>
    <col min="1" max="2" width="9.140625" style="1"/>
    <col min="3" max="6" width="13" style="1" customWidth="1"/>
    <col min="7" max="7" width="13" style="1" hidden="1" customWidth="1"/>
    <col min="8" max="9" width="9.140625" style="1"/>
    <col min="10" max="13" width="13" style="1" customWidth="1"/>
    <col min="14" max="14" width="13.42578125" style="1" hidden="1" customWidth="1"/>
    <col min="15" max="16" width="9.140625" style="1"/>
    <col min="17" max="17" width="22.5703125" style="1" customWidth="1"/>
    <col min="18" max="19" width="12.42578125" style="1" customWidth="1"/>
    <col min="20" max="16384" width="9.140625" style="1"/>
  </cols>
  <sheetData>
    <row r="1" spans="1:20" x14ac:dyDescent="0.25">
      <c r="B1" s="47" t="s">
        <v>3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20" ht="17.25" customHeight="1" x14ac:dyDescent="0.25"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20" ht="28.5" customHeight="1" x14ac:dyDescent="0.3">
      <c r="A3" s="48" t="s">
        <v>21</v>
      </c>
      <c r="C3" s="44" t="s">
        <v>0</v>
      </c>
      <c r="D3" s="44"/>
      <c r="E3" s="44"/>
      <c r="F3" s="44"/>
      <c r="G3" s="8"/>
      <c r="J3" s="44" t="s">
        <v>14</v>
      </c>
      <c r="K3" s="44"/>
      <c r="L3" s="44"/>
      <c r="M3" s="44"/>
    </row>
    <row r="4" spans="1:20" ht="15" customHeight="1" x14ac:dyDescent="0.25">
      <c r="A4" s="48"/>
      <c r="B4" s="45" t="s">
        <v>1</v>
      </c>
      <c r="C4" s="41" t="s">
        <v>17</v>
      </c>
      <c r="D4" s="41" t="s">
        <v>18</v>
      </c>
      <c r="E4" s="41" t="s">
        <v>19</v>
      </c>
      <c r="F4" s="41" t="s">
        <v>26</v>
      </c>
      <c r="G4" s="43" t="s">
        <v>5</v>
      </c>
      <c r="I4" s="45" t="s">
        <v>1</v>
      </c>
      <c r="J4" s="41" t="s">
        <v>17</v>
      </c>
      <c r="K4" s="41" t="s">
        <v>18</v>
      </c>
      <c r="L4" s="41" t="s">
        <v>19</v>
      </c>
      <c r="M4" s="41" t="s">
        <v>26</v>
      </c>
      <c r="N4" s="43" t="s">
        <v>5</v>
      </c>
    </row>
    <row r="5" spans="1:20" ht="31.5" customHeight="1" thickBot="1" x14ac:dyDescent="0.3">
      <c r="A5" s="48"/>
      <c r="B5" s="46"/>
      <c r="C5" s="42"/>
      <c r="D5" s="42"/>
      <c r="E5" s="42"/>
      <c r="F5" s="42"/>
      <c r="G5" s="43"/>
      <c r="I5" s="46"/>
      <c r="J5" s="42"/>
      <c r="K5" s="42"/>
      <c r="L5" s="42"/>
      <c r="M5" s="42"/>
      <c r="N5" s="43"/>
    </row>
    <row r="6" spans="1:20" ht="15.75" thickTop="1" x14ac:dyDescent="0.25">
      <c r="A6" s="48"/>
      <c r="B6" s="6">
        <v>2017</v>
      </c>
      <c r="C6" s="10"/>
      <c r="D6" s="25">
        <f>F6</f>
        <v>1.25</v>
      </c>
      <c r="E6" s="26">
        <f>C6+D6</f>
        <v>1.25</v>
      </c>
      <c r="F6" s="26">
        <f>G6-$R$9</f>
        <v>1.25</v>
      </c>
      <c r="G6" s="27">
        <v>1.25</v>
      </c>
      <c r="H6" s="3"/>
      <c r="I6" s="6">
        <f>B6</f>
        <v>2017</v>
      </c>
      <c r="J6" s="10"/>
      <c r="K6" s="25">
        <f>M6</f>
        <v>0.5</v>
      </c>
      <c r="L6" s="26">
        <f>J6+K6</f>
        <v>0.5</v>
      </c>
      <c r="M6" s="26">
        <f>N6-S$9</f>
        <v>0.5</v>
      </c>
      <c r="N6" s="21">
        <v>0.5</v>
      </c>
      <c r="Q6" s="51" t="s">
        <v>4</v>
      </c>
      <c r="R6" s="51"/>
      <c r="S6" s="51"/>
    </row>
    <row r="7" spans="1:20" x14ac:dyDescent="0.25">
      <c r="A7" s="48"/>
      <c r="B7" s="5">
        <f>B6+1</f>
        <v>2018</v>
      </c>
      <c r="C7" s="11"/>
      <c r="D7" s="25">
        <f t="shared" ref="D7:D15" si="0">F7</f>
        <v>2.5</v>
      </c>
      <c r="E7" s="26">
        <f t="shared" ref="E7:E15" si="1">C7+D7</f>
        <v>2.5</v>
      </c>
      <c r="F7" s="26">
        <f t="shared" ref="F7:F15" si="2">G7-$R$9</f>
        <v>2.5</v>
      </c>
      <c r="G7" s="27">
        <v>2.5</v>
      </c>
      <c r="H7" s="3"/>
      <c r="I7" s="6">
        <f t="shared" ref="I7:I15" si="3">B7</f>
        <v>2018</v>
      </c>
      <c r="J7" s="11"/>
      <c r="K7" s="25">
        <f t="shared" ref="K7:K15" si="4">M7</f>
        <v>2.2999999999999998</v>
      </c>
      <c r="L7" s="26">
        <f t="shared" ref="L7:L15" si="5">J7+K7</f>
        <v>2.2999999999999998</v>
      </c>
      <c r="M7" s="19">
        <f>N7-$S$9</f>
        <v>2.2999999999999998</v>
      </c>
      <c r="N7" s="21">
        <v>2.2999999999999998</v>
      </c>
      <c r="Q7" s="50"/>
      <c r="R7" s="49" t="s">
        <v>24</v>
      </c>
      <c r="S7" s="49" t="s">
        <v>25</v>
      </c>
    </row>
    <row r="8" spans="1:20" x14ac:dyDescent="0.25">
      <c r="A8" s="48"/>
      <c r="B8" s="15">
        <f t="shared" ref="B8:B15" si="6">B7+1</f>
        <v>2019</v>
      </c>
      <c r="C8" s="11"/>
      <c r="D8" s="25">
        <f t="shared" si="0"/>
        <v>3.75</v>
      </c>
      <c r="E8" s="26">
        <f t="shared" si="1"/>
        <v>3.75</v>
      </c>
      <c r="F8" s="26">
        <f t="shared" si="2"/>
        <v>3.75</v>
      </c>
      <c r="G8" s="27">
        <v>3.75</v>
      </c>
      <c r="H8" s="3"/>
      <c r="I8" s="6">
        <f t="shared" si="3"/>
        <v>2019</v>
      </c>
      <c r="J8" s="11"/>
      <c r="K8" s="25">
        <f t="shared" si="4"/>
        <v>4.1999999999999993</v>
      </c>
      <c r="L8" s="26">
        <f t="shared" si="5"/>
        <v>4.1999999999999993</v>
      </c>
      <c r="M8" s="19">
        <f t="shared" ref="M8:M15" si="7">N8-$S$9</f>
        <v>4.1999999999999993</v>
      </c>
      <c r="N8" s="21">
        <v>4.1999999999999993</v>
      </c>
      <c r="Q8" s="50"/>
      <c r="R8" s="49"/>
      <c r="S8" s="49"/>
    </row>
    <row r="9" spans="1:20" x14ac:dyDescent="0.25">
      <c r="A9" s="48"/>
      <c r="B9" s="15">
        <f t="shared" si="6"/>
        <v>2020</v>
      </c>
      <c r="C9" s="11"/>
      <c r="D9" s="25">
        <f t="shared" si="0"/>
        <v>5</v>
      </c>
      <c r="E9" s="26">
        <f t="shared" si="1"/>
        <v>5</v>
      </c>
      <c r="F9" s="26">
        <f t="shared" si="2"/>
        <v>5</v>
      </c>
      <c r="G9" s="27">
        <v>5</v>
      </c>
      <c r="H9" s="3"/>
      <c r="I9" s="6">
        <f t="shared" si="3"/>
        <v>2020</v>
      </c>
      <c r="J9" s="11"/>
      <c r="K9" s="25">
        <f t="shared" si="4"/>
        <v>5.7999999999999989</v>
      </c>
      <c r="L9" s="26">
        <f t="shared" si="5"/>
        <v>5.7999999999999989</v>
      </c>
      <c r="M9" s="19">
        <f t="shared" si="7"/>
        <v>5.7999999999999989</v>
      </c>
      <c r="N9" s="21">
        <v>5.7999999999999989</v>
      </c>
      <c r="Q9" s="2" t="s">
        <v>11</v>
      </c>
      <c r="R9" s="5">
        <v>0</v>
      </c>
      <c r="S9" s="5">
        <v>0</v>
      </c>
    </row>
    <row r="10" spans="1:20" x14ac:dyDescent="0.25">
      <c r="A10" s="48"/>
      <c r="B10" s="15">
        <f t="shared" si="6"/>
        <v>2021</v>
      </c>
      <c r="C10" s="11"/>
      <c r="D10" s="25">
        <f t="shared" si="0"/>
        <v>6.25</v>
      </c>
      <c r="E10" s="26">
        <f t="shared" si="1"/>
        <v>6.25</v>
      </c>
      <c r="F10" s="26">
        <f t="shared" si="2"/>
        <v>6.25</v>
      </c>
      <c r="G10" s="27">
        <v>6.25</v>
      </c>
      <c r="H10" s="3"/>
      <c r="I10" s="6">
        <f t="shared" si="3"/>
        <v>2021</v>
      </c>
      <c r="J10" s="11"/>
      <c r="K10" s="25">
        <f t="shared" si="4"/>
        <v>7.2499999999999991</v>
      </c>
      <c r="L10" s="26">
        <f t="shared" si="5"/>
        <v>7.2499999999999991</v>
      </c>
      <c r="M10" s="19">
        <f t="shared" si="7"/>
        <v>7.2499999999999991</v>
      </c>
      <c r="N10" s="21">
        <v>7.2499999999999991</v>
      </c>
      <c r="Q10" s="2" t="s">
        <v>12</v>
      </c>
      <c r="R10" s="5">
        <v>0</v>
      </c>
      <c r="S10" s="5">
        <v>0</v>
      </c>
      <c r="T10" s="1" t="str">
        <f>"(FRCC's forecasted winter starts "&amp;B20&amp;"" &amp; ")"</f>
        <v>(FRCC's forecasted winter starts 2017/18)</v>
      </c>
    </row>
    <row r="11" spans="1:20" x14ac:dyDescent="0.25">
      <c r="A11" s="48"/>
      <c r="B11" s="15">
        <f t="shared" si="6"/>
        <v>2022</v>
      </c>
      <c r="C11" s="11"/>
      <c r="D11" s="25">
        <f t="shared" si="0"/>
        <v>7.5</v>
      </c>
      <c r="E11" s="26">
        <f t="shared" si="1"/>
        <v>7.5</v>
      </c>
      <c r="F11" s="26">
        <f t="shared" si="2"/>
        <v>7.5</v>
      </c>
      <c r="G11" s="27">
        <v>7.5</v>
      </c>
      <c r="H11" s="3"/>
      <c r="I11" s="6">
        <f t="shared" si="3"/>
        <v>2022</v>
      </c>
      <c r="J11" s="11"/>
      <c r="K11" s="25">
        <f t="shared" si="4"/>
        <v>8.6</v>
      </c>
      <c r="L11" s="26">
        <f t="shared" si="5"/>
        <v>8.6</v>
      </c>
      <c r="M11" s="19">
        <f t="shared" si="7"/>
        <v>8.6</v>
      </c>
      <c r="N11" s="21">
        <v>8.6</v>
      </c>
      <c r="Q11" s="2" t="s">
        <v>13</v>
      </c>
      <c r="R11" s="5">
        <v>0</v>
      </c>
      <c r="S11" s="5">
        <v>0</v>
      </c>
    </row>
    <row r="12" spans="1:20" x14ac:dyDescent="0.25">
      <c r="A12" s="48"/>
      <c r="B12" s="15">
        <f t="shared" si="6"/>
        <v>2023</v>
      </c>
      <c r="C12" s="11"/>
      <c r="D12" s="25">
        <f t="shared" si="0"/>
        <v>8.7799999999999994</v>
      </c>
      <c r="E12" s="26">
        <f t="shared" si="1"/>
        <v>8.7799999999999994</v>
      </c>
      <c r="F12" s="26">
        <f t="shared" si="2"/>
        <v>8.7799999999999994</v>
      </c>
      <c r="G12" s="27">
        <v>8.7799999999999994</v>
      </c>
      <c r="H12" s="3"/>
      <c r="I12" s="6">
        <f t="shared" si="3"/>
        <v>2023</v>
      </c>
      <c r="J12" s="11"/>
      <c r="K12" s="25">
        <f t="shared" si="4"/>
        <v>9.7999999999999989</v>
      </c>
      <c r="L12" s="26">
        <f t="shared" si="5"/>
        <v>9.7999999999999989</v>
      </c>
      <c r="M12" s="19">
        <f t="shared" si="7"/>
        <v>9.7999999999999989</v>
      </c>
      <c r="N12" s="21">
        <v>9.7999999999999989</v>
      </c>
    </row>
    <row r="13" spans="1:20" ht="15" customHeight="1" x14ac:dyDescent="0.25">
      <c r="A13" s="48"/>
      <c r="B13" s="15">
        <f t="shared" si="6"/>
        <v>2024</v>
      </c>
      <c r="C13" s="11"/>
      <c r="D13" s="25">
        <f t="shared" si="0"/>
        <v>10.059999999999999</v>
      </c>
      <c r="E13" s="26">
        <f t="shared" si="1"/>
        <v>10.059999999999999</v>
      </c>
      <c r="F13" s="26">
        <f t="shared" si="2"/>
        <v>10.059999999999999</v>
      </c>
      <c r="G13" s="27">
        <v>10.059999999999999</v>
      </c>
      <c r="H13" s="3"/>
      <c r="I13" s="6">
        <f t="shared" si="3"/>
        <v>2024</v>
      </c>
      <c r="J13" s="11"/>
      <c r="K13" s="25">
        <f t="shared" si="4"/>
        <v>10.919999999999998</v>
      </c>
      <c r="L13" s="26">
        <f t="shared" si="5"/>
        <v>10.919999999999998</v>
      </c>
      <c r="M13" s="19">
        <f t="shared" si="7"/>
        <v>10.919999999999998</v>
      </c>
      <c r="N13" s="21">
        <v>10.919999999999998</v>
      </c>
      <c r="Q13" s="40" t="str">
        <f>"*Adjusted conservation only accounts for new conservation, i.e., conservation is cumulative starting in " &amp; B6</f>
        <v>*Adjusted conservation only accounts for new conservation, i.e., conservation is cumulative starting in 2017</v>
      </c>
      <c r="R13" s="40"/>
      <c r="S13" s="40"/>
    </row>
    <row r="14" spans="1:20" x14ac:dyDescent="0.25">
      <c r="A14" s="48"/>
      <c r="B14" s="15">
        <f t="shared" si="6"/>
        <v>2025</v>
      </c>
      <c r="C14" s="11"/>
      <c r="D14" s="25">
        <f t="shared" si="0"/>
        <v>11.339999999999998</v>
      </c>
      <c r="E14" s="26">
        <f t="shared" si="1"/>
        <v>11.339999999999998</v>
      </c>
      <c r="F14" s="26">
        <f t="shared" si="2"/>
        <v>11.339999999999998</v>
      </c>
      <c r="G14" s="27">
        <v>11.339999999999998</v>
      </c>
      <c r="H14" s="3"/>
      <c r="I14" s="6">
        <f t="shared" si="3"/>
        <v>2025</v>
      </c>
      <c r="J14" s="11"/>
      <c r="K14" s="25">
        <f t="shared" si="4"/>
        <v>12.04</v>
      </c>
      <c r="L14" s="26">
        <f t="shared" si="5"/>
        <v>12.04</v>
      </c>
      <c r="M14" s="19">
        <f t="shared" si="7"/>
        <v>12.04</v>
      </c>
      <c r="N14" s="21">
        <v>12.04</v>
      </c>
      <c r="Q14" s="40"/>
      <c r="R14" s="40"/>
      <c r="S14" s="40"/>
    </row>
    <row r="15" spans="1:20" x14ac:dyDescent="0.25">
      <c r="A15" s="48"/>
      <c r="B15" s="15">
        <f t="shared" si="6"/>
        <v>2026</v>
      </c>
      <c r="C15" s="11"/>
      <c r="D15" s="25">
        <f t="shared" si="0"/>
        <v>12.619999999999997</v>
      </c>
      <c r="E15" s="26">
        <f t="shared" si="1"/>
        <v>12.619999999999997</v>
      </c>
      <c r="F15" s="26">
        <f t="shared" si="2"/>
        <v>12.619999999999997</v>
      </c>
      <c r="G15" s="27">
        <v>12.619999999999997</v>
      </c>
      <c r="H15" s="3"/>
      <c r="I15" s="6">
        <f t="shared" si="3"/>
        <v>2026</v>
      </c>
      <c r="J15" s="11"/>
      <c r="K15" s="25">
        <f t="shared" si="4"/>
        <v>13.16</v>
      </c>
      <c r="L15" s="26">
        <f t="shared" si="5"/>
        <v>13.16</v>
      </c>
      <c r="M15" s="19">
        <f t="shared" si="7"/>
        <v>13.16</v>
      </c>
      <c r="N15" s="21">
        <v>13.16</v>
      </c>
      <c r="Q15" s="40"/>
      <c r="R15" s="40"/>
      <c r="S15" s="40"/>
    </row>
    <row r="16" spans="1:20" x14ac:dyDescent="0.25">
      <c r="K16" s="28"/>
      <c r="L16" s="28"/>
      <c r="M16" s="28"/>
      <c r="N16" s="28"/>
      <c r="Q16" s="40"/>
      <c r="R16" s="40"/>
      <c r="S16" s="40"/>
    </row>
    <row r="17" spans="1:14" ht="28.5" customHeight="1" x14ac:dyDescent="0.3">
      <c r="A17" s="48" t="s">
        <v>22</v>
      </c>
      <c r="C17" s="44" t="s">
        <v>0</v>
      </c>
      <c r="D17" s="44"/>
      <c r="E17" s="44"/>
      <c r="F17" s="44"/>
      <c r="G17" s="14"/>
      <c r="J17" s="44" t="s">
        <v>14</v>
      </c>
      <c r="K17" s="44"/>
      <c r="L17" s="44"/>
      <c r="M17" s="44"/>
    </row>
    <row r="18" spans="1:14" ht="15" customHeight="1" x14ac:dyDescent="0.25">
      <c r="A18" s="48"/>
      <c r="B18" s="45" t="s">
        <v>1</v>
      </c>
      <c r="C18" s="41" t="s">
        <v>17</v>
      </c>
      <c r="D18" s="41" t="s">
        <v>18</v>
      </c>
      <c r="E18" s="41" t="s">
        <v>19</v>
      </c>
      <c r="F18" s="41" t="s">
        <v>26</v>
      </c>
      <c r="G18" s="43" t="s">
        <v>5</v>
      </c>
      <c r="I18" s="45" t="s">
        <v>1</v>
      </c>
      <c r="J18" s="41" t="s">
        <v>17</v>
      </c>
      <c r="K18" s="41" t="s">
        <v>18</v>
      </c>
      <c r="L18" s="41" t="s">
        <v>19</v>
      </c>
      <c r="M18" s="41" t="s">
        <v>26</v>
      </c>
      <c r="N18" s="43" t="s">
        <v>5</v>
      </c>
    </row>
    <row r="19" spans="1:14" ht="31.5" customHeight="1" thickBot="1" x14ac:dyDescent="0.3">
      <c r="A19" s="48"/>
      <c r="B19" s="46"/>
      <c r="C19" s="42"/>
      <c r="D19" s="42"/>
      <c r="E19" s="42"/>
      <c r="F19" s="42"/>
      <c r="G19" s="43"/>
      <c r="I19" s="46"/>
      <c r="J19" s="42"/>
      <c r="K19" s="42"/>
      <c r="L19" s="42"/>
      <c r="M19" s="42"/>
      <c r="N19" s="43"/>
    </row>
    <row r="20" spans="1:14" ht="15.75" thickTop="1" x14ac:dyDescent="0.25">
      <c r="A20" s="48"/>
      <c r="B20" s="7" t="str">
        <f>B6 &amp; "/" &amp; RIGHT(B7,2)</f>
        <v>2017/18</v>
      </c>
      <c r="C20" s="10"/>
      <c r="D20" s="25">
        <f>F20</f>
        <v>3.5</v>
      </c>
      <c r="E20" s="26">
        <f>C20+D20</f>
        <v>3.5</v>
      </c>
      <c r="F20" s="26">
        <f>G20-$R$10</f>
        <v>3.5</v>
      </c>
      <c r="G20" s="27">
        <v>3.5</v>
      </c>
      <c r="H20" s="4"/>
      <c r="I20" s="7" t="str">
        <f>I6 &amp; "/" &amp; RIGHT(I7,2)</f>
        <v>2017/18</v>
      </c>
      <c r="J20" s="10"/>
      <c r="K20" s="25">
        <f>M20</f>
        <v>0.5</v>
      </c>
      <c r="L20" s="26">
        <f>J20+K20</f>
        <v>0.5</v>
      </c>
      <c r="M20" s="26">
        <f>N20-$S$10</f>
        <v>0.5</v>
      </c>
      <c r="N20" s="21">
        <v>0.5</v>
      </c>
    </row>
    <row r="21" spans="1:14" x14ac:dyDescent="0.25">
      <c r="A21" s="48"/>
      <c r="B21" s="7" t="str">
        <f t="shared" ref="B21:B27" si="8">B7 &amp; "/" &amp; RIGHT(B8,2)</f>
        <v>2018/19</v>
      </c>
      <c r="C21" s="11"/>
      <c r="D21" s="25">
        <f t="shared" ref="D21:D29" si="9">F21</f>
        <v>5.25</v>
      </c>
      <c r="E21" s="26">
        <f t="shared" ref="E21:E29" si="10">C21+D21</f>
        <v>5.25</v>
      </c>
      <c r="F21" s="26">
        <f t="shared" ref="F21:F29" si="11">G21-$R$10</f>
        <v>5.25</v>
      </c>
      <c r="G21" s="27">
        <v>5.25</v>
      </c>
      <c r="H21" s="4"/>
      <c r="I21" s="7" t="str">
        <f t="shared" ref="I21:I28" si="12">I7 &amp; "/" &amp; RIGHT(I8,2)</f>
        <v>2018/19</v>
      </c>
      <c r="J21" s="11"/>
      <c r="K21" s="25">
        <f t="shared" ref="K21:K29" si="13">M21</f>
        <v>0.75</v>
      </c>
      <c r="L21" s="26">
        <f t="shared" ref="L21:L29" si="14">J21+K21</f>
        <v>0.75</v>
      </c>
      <c r="M21" s="26">
        <f t="shared" ref="M21:M29" si="15">N21-$S$10</f>
        <v>0.75</v>
      </c>
      <c r="N21" s="21">
        <v>0.75</v>
      </c>
    </row>
    <row r="22" spans="1:14" x14ac:dyDescent="0.25">
      <c r="A22" s="48"/>
      <c r="B22" s="7" t="str">
        <f t="shared" si="8"/>
        <v>2019/20</v>
      </c>
      <c r="C22" s="11"/>
      <c r="D22" s="25">
        <f t="shared" si="9"/>
        <v>7</v>
      </c>
      <c r="E22" s="26">
        <f t="shared" si="10"/>
        <v>7</v>
      </c>
      <c r="F22" s="26">
        <f t="shared" si="11"/>
        <v>7</v>
      </c>
      <c r="G22" s="27">
        <v>7</v>
      </c>
      <c r="H22" s="4"/>
      <c r="I22" s="7" t="str">
        <f t="shared" si="12"/>
        <v>2019/20</v>
      </c>
      <c r="J22" s="11"/>
      <c r="K22" s="25">
        <f t="shared" si="13"/>
        <v>1.25</v>
      </c>
      <c r="L22" s="26">
        <f t="shared" si="14"/>
        <v>1.25</v>
      </c>
      <c r="M22" s="26">
        <f t="shared" si="15"/>
        <v>1.25</v>
      </c>
      <c r="N22" s="21">
        <v>1.25</v>
      </c>
    </row>
    <row r="23" spans="1:14" x14ac:dyDescent="0.25">
      <c r="A23" s="48"/>
      <c r="B23" s="7" t="str">
        <f t="shared" si="8"/>
        <v>2020/21</v>
      </c>
      <c r="C23" s="11"/>
      <c r="D23" s="25">
        <f t="shared" si="9"/>
        <v>8.75</v>
      </c>
      <c r="E23" s="26">
        <f t="shared" si="10"/>
        <v>8.75</v>
      </c>
      <c r="F23" s="26">
        <f t="shared" si="11"/>
        <v>8.75</v>
      </c>
      <c r="G23" s="27">
        <v>8.75</v>
      </c>
      <c r="H23" s="4"/>
      <c r="I23" s="7" t="str">
        <f t="shared" si="12"/>
        <v>2020/21</v>
      </c>
      <c r="J23" s="11"/>
      <c r="K23" s="25">
        <f t="shared" si="13"/>
        <v>1.75</v>
      </c>
      <c r="L23" s="26">
        <f t="shared" si="14"/>
        <v>1.75</v>
      </c>
      <c r="M23" s="26">
        <f t="shared" si="15"/>
        <v>1.75</v>
      </c>
      <c r="N23" s="21">
        <v>1.75</v>
      </c>
    </row>
    <row r="24" spans="1:14" x14ac:dyDescent="0.25">
      <c r="A24" s="48"/>
      <c r="B24" s="7" t="str">
        <f t="shared" si="8"/>
        <v>2021/22</v>
      </c>
      <c r="C24" s="11"/>
      <c r="D24" s="25">
        <f t="shared" si="9"/>
        <v>10.5</v>
      </c>
      <c r="E24" s="26">
        <f t="shared" si="10"/>
        <v>10.5</v>
      </c>
      <c r="F24" s="26">
        <f t="shared" si="11"/>
        <v>10.5</v>
      </c>
      <c r="G24" s="27">
        <v>10.5</v>
      </c>
      <c r="H24" s="4"/>
      <c r="I24" s="7" t="str">
        <f t="shared" si="12"/>
        <v>2021/22</v>
      </c>
      <c r="J24" s="11"/>
      <c r="K24" s="25">
        <f t="shared" si="13"/>
        <v>2.25</v>
      </c>
      <c r="L24" s="26">
        <f t="shared" si="14"/>
        <v>2.25</v>
      </c>
      <c r="M24" s="26">
        <f t="shared" si="15"/>
        <v>2.25</v>
      </c>
      <c r="N24" s="21">
        <v>2.25</v>
      </c>
    </row>
    <row r="25" spans="1:14" x14ac:dyDescent="0.25">
      <c r="A25" s="48"/>
      <c r="B25" s="7" t="str">
        <f t="shared" si="8"/>
        <v>2022/23</v>
      </c>
      <c r="C25" s="11"/>
      <c r="D25" s="25">
        <f t="shared" si="9"/>
        <v>12</v>
      </c>
      <c r="E25" s="26">
        <f t="shared" si="10"/>
        <v>12</v>
      </c>
      <c r="F25" s="26">
        <f t="shared" si="11"/>
        <v>12</v>
      </c>
      <c r="G25" s="27">
        <v>12</v>
      </c>
      <c r="H25" s="4"/>
      <c r="I25" s="7" t="str">
        <f t="shared" si="12"/>
        <v>2022/23</v>
      </c>
      <c r="J25" s="11"/>
      <c r="K25" s="25">
        <f t="shared" si="13"/>
        <v>2.75</v>
      </c>
      <c r="L25" s="26">
        <f t="shared" si="14"/>
        <v>2.75</v>
      </c>
      <c r="M25" s="26">
        <f t="shared" si="15"/>
        <v>2.75</v>
      </c>
      <c r="N25" s="21">
        <v>2.75</v>
      </c>
    </row>
    <row r="26" spans="1:14" x14ac:dyDescent="0.25">
      <c r="A26" s="48"/>
      <c r="B26" s="7" t="str">
        <f t="shared" si="8"/>
        <v>2023/24</v>
      </c>
      <c r="C26" s="11"/>
      <c r="D26" s="25">
        <f t="shared" si="9"/>
        <v>13.5</v>
      </c>
      <c r="E26" s="26">
        <f t="shared" si="10"/>
        <v>13.5</v>
      </c>
      <c r="F26" s="26">
        <f t="shared" si="11"/>
        <v>13.5</v>
      </c>
      <c r="G26" s="27">
        <v>13.5</v>
      </c>
      <c r="H26" s="4"/>
      <c r="I26" s="7" t="str">
        <f t="shared" si="12"/>
        <v>2023/24</v>
      </c>
      <c r="J26" s="11"/>
      <c r="K26" s="25">
        <f t="shared" si="13"/>
        <v>3.25</v>
      </c>
      <c r="L26" s="26">
        <f t="shared" si="14"/>
        <v>3.25</v>
      </c>
      <c r="M26" s="26">
        <f t="shared" si="15"/>
        <v>3.25</v>
      </c>
      <c r="N26" s="21">
        <v>3.25</v>
      </c>
    </row>
    <row r="27" spans="1:14" x14ac:dyDescent="0.25">
      <c r="A27" s="48"/>
      <c r="B27" s="7" t="str">
        <f t="shared" si="8"/>
        <v>2024/25</v>
      </c>
      <c r="C27" s="11"/>
      <c r="D27" s="25">
        <f t="shared" si="9"/>
        <v>15</v>
      </c>
      <c r="E27" s="26">
        <f t="shared" si="10"/>
        <v>15</v>
      </c>
      <c r="F27" s="26">
        <f t="shared" si="11"/>
        <v>15</v>
      </c>
      <c r="G27" s="27">
        <v>15</v>
      </c>
      <c r="H27" s="4"/>
      <c r="I27" s="7" t="str">
        <f t="shared" si="12"/>
        <v>2024/25</v>
      </c>
      <c r="J27" s="11"/>
      <c r="K27" s="25">
        <f t="shared" si="13"/>
        <v>3.75</v>
      </c>
      <c r="L27" s="26">
        <f t="shared" si="14"/>
        <v>3.75</v>
      </c>
      <c r="M27" s="26">
        <f t="shared" si="15"/>
        <v>3.75</v>
      </c>
      <c r="N27" s="21">
        <v>3.75</v>
      </c>
    </row>
    <row r="28" spans="1:14" x14ac:dyDescent="0.25">
      <c r="A28" s="48"/>
      <c r="B28" s="7" t="str">
        <f>B14 &amp; "/" &amp; RIGHT(B15,2)</f>
        <v>2025/26</v>
      </c>
      <c r="C28" s="11"/>
      <c r="D28" s="25">
        <f t="shared" si="9"/>
        <v>16.5</v>
      </c>
      <c r="E28" s="26">
        <f t="shared" si="10"/>
        <v>16.5</v>
      </c>
      <c r="F28" s="26">
        <f t="shared" si="11"/>
        <v>16.5</v>
      </c>
      <c r="G28" s="27">
        <v>16.5</v>
      </c>
      <c r="H28" s="4"/>
      <c r="I28" s="7" t="str">
        <f t="shared" si="12"/>
        <v>2025/26</v>
      </c>
      <c r="J28" s="11"/>
      <c r="K28" s="25">
        <f t="shared" si="13"/>
        <v>4.25</v>
      </c>
      <c r="L28" s="26">
        <f t="shared" si="14"/>
        <v>4.25</v>
      </c>
      <c r="M28" s="26">
        <f t="shared" si="15"/>
        <v>4.25</v>
      </c>
      <c r="N28" s="21">
        <v>4.25</v>
      </c>
    </row>
    <row r="29" spans="1:14" x14ac:dyDescent="0.25">
      <c r="A29" s="48"/>
      <c r="B29" s="7" t="str">
        <f>B15 &amp; "/" &amp; RIGHT(B15+1,2)</f>
        <v>2026/27</v>
      </c>
      <c r="C29" s="11"/>
      <c r="D29" s="25">
        <f t="shared" si="9"/>
        <v>18</v>
      </c>
      <c r="E29" s="26">
        <f t="shared" si="10"/>
        <v>18</v>
      </c>
      <c r="F29" s="26">
        <f t="shared" si="11"/>
        <v>18</v>
      </c>
      <c r="G29" s="27">
        <v>18</v>
      </c>
      <c r="H29" s="4"/>
      <c r="I29" s="7" t="str">
        <f>I15 &amp; "/" &amp; RIGHT(I15+1,2)</f>
        <v>2026/27</v>
      </c>
      <c r="J29" s="11"/>
      <c r="K29" s="25">
        <f t="shared" si="13"/>
        <v>4.75</v>
      </c>
      <c r="L29" s="26">
        <f t="shared" si="14"/>
        <v>4.75</v>
      </c>
      <c r="M29" s="26">
        <f t="shared" si="15"/>
        <v>4.75</v>
      </c>
      <c r="N29" s="21">
        <v>4.75</v>
      </c>
    </row>
    <row r="30" spans="1:14" x14ac:dyDescent="0.25">
      <c r="N30" s="3"/>
    </row>
    <row r="31" spans="1:14" ht="18.75" customHeight="1" x14ac:dyDescent="0.3">
      <c r="A31" s="48" t="s">
        <v>23</v>
      </c>
      <c r="C31" s="44" t="s">
        <v>0</v>
      </c>
      <c r="D31" s="44"/>
      <c r="E31" s="44"/>
      <c r="F31" s="44"/>
      <c r="G31" s="14"/>
      <c r="J31" s="44" t="s">
        <v>14</v>
      </c>
      <c r="K31" s="44"/>
      <c r="L31" s="44"/>
      <c r="M31" s="44"/>
      <c r="N31" s="3"/>
    </row>
    <row r="32" spans="1:14" ht="28.5" customHeight="1" x14ac:dyDescent="0.25">
      <c r="A32" s="48"/>
      <c r="B32" s="45" t="s">
        <v>1</v>
      </c>
      <c r="C32" s="41" t="s">
        <v>15</v>
      </c>
      <c r="D32" s="41" t="s">
        <v>20</v>
      </c>
      <c r="E32" s="41" t="s">
        <v>16</v>
      </c>
      <c r="F32" s="41" t="s">
        <v>26</v>
      </c>
      <c r="G32" s="43" t="s">
        <v>5</v>
      </c>
      <c r="I32" s="45" t="s">
        <v>1</v>
      </c>
      <c r="J32" s="41" t="s">
        <v>15</v>
      </c>
      <c r="K32" s="41" t="s">
        <v>20</v>
      </c>
      <c r="L32" s="41" t="s">
        <v>16</v>
      </c>
      <c r="M32" s="41" t="s">
        <v>26</v>
      </c>
      <c r="N32" s="43" t="s">
        <v>5</v>
      </c>
    </row>
    <row r="33" spans="1:14" ht="31.5" customHeight="1" thickBot="1" x14ac:dyDescent="0.3">
      <c r="A33" s="48"/>
      <c r="B33" s="46"/>
      <c r="C33" s="42"/>
      <c r="D33" s="42"/>
      <c r="E33" s="42"/>
      <c r="F33" s="42"/>
      <c r="G33" s="43"/>
      <c r="I33" s="46"/>
      <c r="J33" s="42"/>
      <c r="K33" s="42"/>
      <c r="L33" s="42"/>
      <c r="M33" s="42"/>
      <c r="N33" s="43"/>
    </row>
    <row r="34" spans="1:14" ht="15.75" thickTop="1" x14ac:dyDescent="0.25">
      <c r="A34" s="48"/>
      <c r="B34" s="6">
        <f>B6</f>
        <v>2017</v>
      </c>
      <c r="C34" s="10"/>
      <c r="D34" s="25">
        <f>F34</f>
        <v>6.5</v>
      </c>
      <c r="E34" s="26">
        <f>C34+D34</f>
        <v>6.5</v>
      </c>
      <c r="F34" s="26">
        <f>G34-$R$11</f>
        <v>6.5</v>
      </c>
      <c r="G34" s="27">
        <v>6.5</v>
      </c>
      <c r="H34" s="3"/>
      <c r="I34" s="6">
        <f>I6</f>
        <v>2017</v>
      </c>
      <c r="J34" s="10"/>
      <c r="K34" s="25">
        <f>M34</f>
        <v>0.05</v>
      </c>
      <c r="L34" s="26">
        <f>K34+J34</f>
        <v>0.05</v>
      </c>
      <c r="M34" s="26">
        <f>N34-$S$11</f>
        <v>0.05</v>
      </c>
      <c r="N34" s="21">
        <v>0.05</v>
      </c>
    </row>
    <row r="35" spans="1:14" x14ac:dyDescent="0.25">
      <c r="A35" s="48"/>
      <c r="B35" s="6">
        <f t="shared" ref="B35:B43" si="16">B7</f>
        <v>2018</v>
      </c>
      <c r="C35" s="11"/>
      <c r="D35" s="25">
        <f t="shared" ref="D35:D43" si="17">F35</f>
        <v>13</v>
      </c>
      <c r="E35" s="26">
        <f t="shared" ref="E35:E43" si="18">C35+D35</f>
        <v>13</v>
      </c>
      <c r="F35" s="26">
        <f t="shared" ref="F35:F43" si="19">G35-$R$11</f>
        <v>13</v>
      </c>
      <c r="G35" s="27">
        <v>13</v>
      </c>
      <c r="H35" s="3"/>
      <c r="I35" s="6">
        <f t="shared" ref="I35:I43" si="20">I7</f>
        <v>2018</v>
      </c>
      <c r="J35" s="11"/>
      <c r="K35" s="25">
        <f t="shared" ref="K35:K43" si="21">M35</f>
        <v>0.8</v>
      </c>
      <c r="L35" s="26">
        <f t="shared" ref="L35:L43" si="22">K35+J35</f>
        <v>0.8</v>
      </c>
      <c r="M35" s="26">
        <f t="shared" ref="M35:M43" si="23">N35-$S$11</f>
        <v>0.8</v>
      </c>
      <c r="N35" s="21">
        <v>0.8</v>
      </c>
    </row>
    <row r="36" spans="1:14" x14ac:dyDescent="0.25">
      <c r="A36" s="48"/>
      <c r="B36" s="6">
        <f t="shared" si="16"/>
        <v>2019</v>
      </c>
      <c r="C36" s="11"/>
      <c r="D36" s="25">
        <f t="shared" si="17"/>
        <v>20.5</v>
      </c>
      <c r="E36" s="26">
        <f t="shared" si="18"/>
        <v>20.5</v>
      </c>
      <c r="F36" s="26">
        <f t="shared" si="19"/>
        <v>20.5</v>
      </c>
      <c r="G36" s="27">
        <v>20.5</v>
      </c>
      <c r="H36" s="3"/>
      <c r="I36" s="6">
        <f t="shared" si="20"/>
        <v>2019</v>
      </c>
      <c r="J36" s="11"/>
      <c r="K36" s="25">
        <f t="shared" si="21"/>
        <v>2.2999999999999998</v>
      </c>
      <c r="L36" s="26">
        <f t="shared" si="22"/>
        <v>2.2999999999999998</v>
      </c>
      <c r="M36" s="26">
        <f t="shared" si="23"/>
        <v>2.2999999999999998</v>
      </c>
      <c r="N36" s="21">
        <v>2.2999999999999998</v>
      </c>
    </row>
    <row r="37" spans="1:14" x14ac:dyDescent="0.25">
      <c r="A37" s="48"/>
      <c r="B37" s="6">
        <f t="shared" si="16"/>
        <v>2020</v>
      </c>
      <c r="C37" s="11"/>
      <c r="D37" s="25">
        <f t="shared" si="17"/>
        <v>28</v>
      </c>
      <c r="E37" s="26">
        <f t="shared" si="18"/>
        <v>28</v>
      </c>
      <c r="F37" s="26">
        <f t="shared" si="19"/>
        <v>28</v>
      </c>
      <c r="G37" s="27">
        <v>28</v>
      </c>
      <c r="H37" s="3"/>
      <c r="I37" s="6">
        <f t="shared" si="20"/>
        <v>2020</v>
      </c>
      <c r="J37" s="11"/>
      <c r="K37" s="25">
        <f t="shared" si="21"/>
        <v>3.8</v>
      </c>
      <c r="L37" s="26">
        <f t="shared" si="22"/>
        <v>3.8</v>
      </c>
      <c r="M37" s="26">
        <f t="shared" si="23"/>
        <v>3.8</v>
      </c>
      <c r="N37" s="21">
        <v>3.8</v>
      </c>
    </row>
    <row r="38" spans="1:14" x14ac:dyDescent="0.25">
      <c r="A38" s="48"/>
      <c r="B38" s="6">
        <f t="shared" si="16"/>
        <v>2021</v>
      </c>
      <c r="C38" s="11"/>
      <c r="D38" s="25">
        <f t="shared" si="17"/>
        <v>35.5</v>
      </c>
      <c r="E38" s="26">
        <f t="shared" si="18"/>
        <v>35.5</v>
      </c>
      <c r="F38" s="26">
        <f t="shared" si="19"/>
        <v>35.5</v>
      </c>
      <c r="G38" s="27">
        <v>35.5</v>
      </c>
      <c r="H38" s="3"/>
      <c r="I38" s="6">
        <f t="shared" si="20"/>
        <v>2021</v>
      </c>
      <c r="J38" s="11"/>
      <c r="K38" s="25">
        <f t="shared" si="21"/>
        <v>5.3</v>
      </c>
      <c r="L38" s="26">
        <f t="shared" si="22"/>
        <v>5.3</v>
      </c>
      <c r="M38" s="26">
        <f t="shared" si="23"/>
        <v>5.3</v>
      </c>
      <c r="N38" s="21">
        <v>5.3</v>
      </c>
    </row>
    <row r="39" spans="1:14" x14ac:dyDescent="0.25">
      <c r="A39" s="48"/>
      <c r="B39" s="6">
        <f t="shared" si="16"/>
        <v>2022</v>
      </c>
      <c r="C39" s="11"/>
      <c r="D39" s="25">
        <f t="shared" si="17"/>
        <v>43</v>
      </c>
      <c r="E39" s="26">
        <f t="shared" si="18"/>
        <v>43</v>
      </c>
      <c r="F39" s="26">
        <f t="shared" si="19"/>
        <v>43</v>
      </c>
      <c r="G39" s="27">
        <v>43</v>
      </c>
      <c r="H39" s="3"/>
      <c r="I39" s="6">
        <f t="shared" si="20"/>
        <v>2022</v>
      </c>
      <c r="J39" s="11"/>
      <c r="K39" s="25">
        <f t="shared" si="21"/>
        <v>6.8</v>
      </c>
      <c r="L39" s="26">
        <f t="shared" si="22"/>
        <v>6.8</v>
      </c>
      <c r="M39" s="26">
        <f t="shared" si="23"/>
        <v>6.8</v>
      </c>
      <c r="N39" s="21">
        <v>6.8</v>
      </c>
    </row>
    <row r="40" spans="1:14" x14ac:dyDescent="0.25">
      <c r="A40" s="48"/>
      <c r="B40" s="6">
        <f t="shared" si="16"/>
        <v>2023</v>
      </c>
      <c r="C40" s="11"/>
      <c r="D40" s="25">
        <f t="shared" si="17"/>
        <v>50.5</v>
      </c>
      <c r="E40" s="26">
        <f t="shared" si="18"/>
        <v>50.5</v>
      </c>
      <c r="F40" s="26">
        <f t="shared" si="19"/>
        <v>50.5</v>
      </c>
      <c r="G40" s="27">
        <v>50.5</v>
      </c>
      <c r="H40" s="3"/>
      <c r="I40" s="6">
        <f t="shared" si="20"/>
        <v>2023</v>
      </c>
      <c r="J40" s="11"/>
      <c r="K40" s="25">
        <f t="shared" si="21"/>
        <v>8.3000000000000007</v>
      </c>
      <c r="L40" s="26">
        <f t="shared" si="22"/>
        <v>8.3000000000000007</v>
      </c>
      <c r="M40" s="26">
        <f t="shared" si="23"/>
        <v>8.3000000000000007</v>
      </c>
      <c r="N40" s="21">
        <v>8.3000000000000007</v>
      </c>
    </row>
    <row r="41" spans="1:14" x14ac:dyDescent="0.25">
      <c r="A41" s="48"/>
      <c r="B41" s="6">
        <f t="shared" si="16"/>
        <v>2024</v>
      </c>
      <c r="C41" s="11"/>
      <c r="D41" s="25">
        <f t="shared" si="17"/>
        <v>58</v>
      </c>
      <c r="E41" s="26">
        <f t="shared" si="18"/>
        <v>58</v>
      </c>
      <c r="F41" s="26">
        <f t="shared" si="19"/>
        <v>58</v>
      </c>
      <c r="G41" s="27">
        <v>58</v>
      </c>
      <c r="H41" s="3"/>
      <c r="I41" s="6">
        <f t="shared" si="20"/>
        <v>2024</v>
      </c>
      <c r="J41" s="11"/>
      <c r="K41" s="25">
        <f t="shared" si="21"/>
        <v>9.8000000000000007</v>
      </c>
      <c r="L41" s="26">
        <f t="shared" si="22"/>
        <v>9.8000000000000007</v>
      </c>
      <c r="M41" s="26">
        <f t="shared" si="23"/>
        <v>9.8000000000000007</v>
      </c>
      <c r="N41" s="21">
        <v>9.8000000000000007</v>
      </c>
    </row>
    <row r="42" spans="1:14" x14ac:dyDescent="0.25">
      <c r="A42" s="48"/>
      <c r="B42" s="6">
        <f t="shared" si="16"/>
        <v>2025</v>
      </c>
      <c r="C42" s="11"/>
      <c r="D42" s="25">
        <f t="shared" si="17"/>
        <v>65.5</v>
      </c>
      <c r="E42" s="26">
        <f t="shared" si="18"/>
        <v>65.5</v>
      </c>
      <c r="F42" s="26">
        <f t="shared" si="19"/>
        <v>65.5</v>
      </c>
      <c r="G42" s="27">
        <v>65.5</v>
      </c>
      <c r="H42" s="3"/>
      <c r="I42" s="6">
        <f t="shared" si="20"/>
        <v>2025</v>
      </c>
      <c r="J42" s="11"/>
      <c r="K42" s="25">
        <f t="shared" si="21"/>
        <v>11.3</v>
      </c>
      <c r="L42" s="26">
        <f t="shared" si="22"/>
        <v>11.3</v>
      </c>
      <c r="M42" s="26">
        <f t="shared" si="23"/>
        <v>11.3</v>
      </c>
      <c r="N42" s="21">
        <v>11.3</v>
      </c>
    </row>
    <row r="43" spans="1:14" x14ac:dyDescent="0.25">
      <c r="A43" s="48"/>
      <c r="B43" s="6">
        <f t="shared" si="16"/>
        <v>2026</v>
      </c>
      <c r="C43" s="11"/>
      <c r="D43" s="25">
        <f t="shared" si="17"/>
        <v>73</v>
      </c>
      <c r="E43" s="26">
        <f t="shared" si="18"/>
        <v>73</v>
      </c>
      <c r="F43" s="26">
        <f t="shared" si="19"/>
        <v>73</v>
      </c>
      <c r="G43" s="27">
        <v>73</v>
      </c>
      <c r="H43" s="3"/>
      <c r="I43" s="6">
        <f t="shared" si="20"/>
        <v>2026</v>
      </c>
      <c r="J43" s="11"/>
      <c r="K43" s="25">
        <f t="shared" si="21"/>
        <v>12.8</v>
      </c>
      <c r="L43" s="26">
        <f t="shared" si="22"/>
        <v>12.8</v>
      </c>
      <c r="M43" s="26">
        <f t="shared" si="23"/>
        <v>12.8</v>
      </c>
      <c r="N43" s="21">
        <v>12.8</v>
      </c>
    </row>
  </sheetData>
  <mergeCells count="51">
    <mergeCell ref="R7:R8"/>
    <mergeCell ref="S7:S8"/>
    <mergeCell ref="Q7:Q8"/>
    <mergeCell ref="A3:A15"/>
    <mergeCell ref="A17:A29"/>
    <mergeCell ref="Q6:S6"/>
    <mergeCell ref="G4:G5"/>
    <mergeCell ref="N4:N5"/>
    <mergeCell ref="K18:K19"/>
    <mergeCell ref="M18:M19"/>
    <mergeCell ref="C17:F17"/>
    <mergeCell ref="J17:M17"/>
    <mergeCell ref="B18:B19"/>
    <mergeCell ref="A31:A43"/>
    <mergeCell ref="N32:N33"/>
    <mergeCell ref="Q13:S16"/>
    <mergeCell ref="I32:I33"/>
    <mergeCell ref="J32:J33"/>
    <mergeCell ref="K32:K33"/>
    <mergeCell ref="M32:M33"/>
    <mergeCell ref="L18:L19"/>
    <mergeCell ref="L32:L33"/>
    <mergeCell ref="G18:G19"/>
    <mergeCell ref="N18:N19"/>
    <mergeCell ref="C31:F31"/>
    <mergeCell ref="J31:M31"/>
    <mergeCell ref="E18:E19"/>
    <mergeCell ref="E32:E33"/>
    <mergeCell ref="B32:B33"/>
    <mergeCell ref="C32:C33"/>
    <mergeCell ref="D32:D33"/>
    <mergeCell ref="F32:F33"/>
    <mergeCell ref="G32:G33"/>
    <mergeCell ref="J18:J19"/>
    <mergeCell ref="C18:C19"/>
    <mergeCell ref="D18:D19"/>
    <mergeCell ref="F18:F19"/>
    <mergeCell ref="I18:I19"/>
    <mergeCell ref="B1:M2"/>
    <mergeCell ref="C3:F3"/>
    <mergeCell ref="J3:M3"/>
    <mergeCell ref="B4:B5"/>
    <mergeCell ref="C4:C5"/>
    <mergeCell ref="D4:D5"/>
    <mergeCell ref="F4:F5"/>
    <mergeCell ref="I4:I5"/>
    <mergeCell ref="J4:J5"/>
    <mergeCell ref="E4:E5"/>
    <mergeCell ref="K4:K5"/>
    <mergeCell ref="M4:M5"/>
    <mergeCell ref="L4:L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>
    <tabColor rgb="FF00B050"/>
  </sheetPr>
  <dimension ref="A1:W43"/>
  <sheetViews>
    <sheetView tabSelected="1" zoomScaleNormal="100" workbookViewId="0">
      <selection activeCell="A2" sqref="A2"/>
    </sheetView>
  </sheetViews>
  <sheetFormatPr defaultColWidth="9.140625" defaultRowHeight="15" x14ac:dyDescent="0.25"/>
  <cols>
    <col min="1" max="2" width="9.140625" style="1"/>
    <col min="3" max="7" width="13" style="1" customWidth="1"/>
    <col min="8" max="9" width="9.140625" style="1"/>
    <col min="10" max="13" width="13" style="1" customWidth="1"/>
    <col min="14" max="14" width="13.42578125" style="1" customWidth="1"/>
    <col min="15" max="15" width="9.140625" style="1"/>
    <col min="16" max="16" width="9.140625" style="1" customWidth="1"/>
    <col min="17" max="17" width="22.5703125" style="1" customWidth="1"/>
    <col min="18" max="19" width="12.42578125" style="1" customWidth="1"/>
    <col min="20" max="16384" width="9.140625" style="1"/>
  </cols>
  <sheetData>
    <row r="1" spans="1:20" x14ac:dyDescent="0.25">
      <c r="B1" s="47" t="s">
        <v>7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20" ht="17.25" customHeight="1" x14ac:dyDescent="0.25"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20" ht="28.5" customHeight="1" x14ac:dyDescent="0.3">
      <c r="A3" s="48" t="s">
        <v>21</v>
      </c>
      <c r="C3" s="44" t="s">
        <v>0</v>
      </c>
      <c r="D3" s="44"/>
      <c r="E3" s="44"/>
      <c r="F3" s="44"/>
      <c r="G3" s="8"/>
      <c r="J3" s="44" t="s">
        <v>14</v>
      </c>
      <c r="K3" s="44"/>
      <c r="L3" s="44"/>
      <c r="M3" s="44"/>
    </row>
    <row r="4" spans="1:20" ht="15" customHeight="1" x14ac:dyDescent="0.25">
      <c r="A4" s="48"/>
      <c r="B4" s="45" t="s">
        <v>1</v>
      </c>
      <c r="C4" s="41" t="s">
        <v>17</v>
      </c>
      <c r="D4" s="41" t="s">
        <v>18</v>
      </c>
      <c r="E4" s="41" t="s">
        <v>19</v>
      </c>
      <c r="F4" s="41" t="s">
        <v>26</v>
      </c>
      <c r="G4" s="43" t="s">
        <v>5</v>
      </c>
      <c r="I4" s="45" t="s">
        <v>1</v>
      </c>
      <c r="J4" s="41" t="s">
        <v>17</v>
      </c>
      <c r="K4" s="41" t="s">
        <v>18</v>
      </c>
      <c r="L4" s="41" t="s">
        <v>19</v>
      </c>
      <c r="M4" s="41" t="s">
        <v>26</v>
      </c>
      <c r="N4" s="43" t="s">
        <v>5</v>
      </c>
    </row>
    <row r="5" spans="1:20" ht="31.5" customHeight="1" thickBot="1" x14ac:dyDescent="0.3">
      <c r="A5" s="48"/>
      <c r="B5" s="46"/>
      <c r="C5" s="42"/>
      <c r="D5" s="42"/>
      <c r="E5" s="42"/>
      <c r="F5" s="42"/>
      <c r="G5" s="43"/>
      <c r="I5" s="46"/>
      <c r="J5" s="42"/>
      <c r="K5" s="42"/>
      <c r="L5" s="42"/>
      <c r="M5" s="42"/>
      <c r="N5" s="43"/>
    </row>
    <row r="6" spans="1:20" ht="15.75" thickTop="1" x14ac:dyDescent="0.25">
      <c r="A6" s="48"/>
      <c r="B6" s="6">
        <v>2017</v>
      </c>
      <c r="C6" s="37">
        <v>101.03100000000001</v>
      </c>
      <c r="D6" s="25">
        <f>F6</f>
        <v>4.2311590666286065</v>
      </c>
      <c r="E6" s="26">
        <f>C6+D6</f>
        <v>105.26215906662861</v>
      </c>
      <c r="F6" s="26">
        <f>G6-$R$9</f>
        <v>4.2311590666286065</v>
      </c>
      <c r="G6" s="27">
        <v>154.46015906662862</v>
      </c>
      <c r="H6" s="3"/>
      <c r="I6" s="6">
        <f>B6</f>
        <v>2017</v>
      </c>
      <c r="J6" s="39"/>
      <c r="K6" s="25">
        <f>M6</f>
        <v>3.8388143864542315</v>
      </c>
      <c r="L6" s="26">
        <f>J6+K6</f>
        <v>3.8388143864542315</v>
      </c>
      <c r="M6" s="26">
        <f>N6-S$9</f>
        <v>3.8388143864542315</v>
      </c>
      <c r="N6" s="21">
        <v>95.838814386454231</v>
      </c>
      <c r="Q6" s="51" t="s">
        <v>4</v>
      </c>
      <c r="R6" s="51"/>
      <c r="S6" s="51"/>
    </row>
    <row r="7" spans="1:20" x14ac:dyDescent="0.25">
      <c r="A7" s="48"/>
      <c r="B7" s="5">
        <f>B6+1</f>
        <v>2018</v>
      </c>
      <c r="C7" s="38">
        <v>183.93199999999999</v>
      </c>
      <c r="D7" s="25">
        <f t="shared" ref="D7:D15" si="0">F7</f>
        <v>8.9189748176285093</v>
      </c>
      <c r="E7" s="26">
        <f t="shared" ref="E7:E15" si="1">C7+D7</f>
        <v>192.8509748176285</v>
      </c>
      <c r="F7" s="26">
        <f t="shared" ref="F7:F15" si="2">G7-$R$9</f>
        <v>8.9189748176285093</v>
      </c>
      <c r="G7" s="27">
        <v>159.14797481762852</v>
      </c>
      <c r="H7" s="3"/>
      <c r="I7" s="6">
        <f t="shared" ref="I7:I15" si="3">B7</f>
        <v>2018</v>
      </c>
      <c r="J7" s="39"/>
      <c r="K7" s="25">
        <f t="shared" ref="K7:K15" si="4">M7</f>
        <v>7.3736396364542429</v>
      </c>
      <c r="L7" s="26">
        <f t="shared" ref="L7:L15" si="5">J7+K7</f>
        <v>7.3736396364542429</v>
      </c>
      <c r="M7" s="19">
        <f>N7-$S$9</f>
        <v>7.3736396364542429</v>
      </c>
      <c r="N7" s="21">
        <v>99.373639636454243</v>
      </c>
      <c r="Q7" s="50">
        <v>2016</v>
      </c>
      <c r="R7" s="49" t="s">
        <v>24</v>
      </c>
      <c r="S7" s="49" t="s">
        <v>25</v>
      </c>
    </row>
    <row r="8" spans="1:20" x14ac:dyDescent="0.25">
      <c r="A8" s="48"/>
      <c r="B8" s="15">
        <f t="shared" ref="B8:B15" si="6">B7+1</f>
        <v>2019</v>
      </c>
      <c r="C8" s="38">
        <v>263.40100000000001</v>
      </c>
      <c r="D8" s="25">
        <f t="shared" si="0"/>
        <v>14.019305418628534</v>
      </c>
      <c r="E8" s="26">
        <f t="shared" si="1"/>
        <v>277.42030541862857</v>
      </c>
      <c r="F8" s="26">
        <f t="shared" si="2"/>
        <v>14.019305418628534</v>
      </c>
      <c r="G8" s="27">
        <v>164.24830541862855</v>
      </c>
      <c r="H8" s="3"/>
      <c r="I8" s="6">
        <f t="shared" si="3"/>
        <v>2019</v>
      </c>
      <c r="J8" s="39"/>
      <c r="K8" s="25">
        <f t="shared" si="4"/>
        <v>11.280333756454269</v>
      </c>
      <c r="L8" s="26">
        <f t="shared" si="5"/>
        <v>11.280333756454269</v>
      </c>
      <c r="M8" s="19">
        <f t="shared" ref="M8:M15" si="7">N8-$S$9</f>
        <v>11.280333756454269</v>
      </c>
      <c r="N8" s="21">
        <v>103.28033375645427</v>
      </c>
      <c r="Q8" s="50"/>
      <c r="R8" s="49"/>
      <c r="S8" s="49"/>
    </row>
    <row r="9" spans="1:20" x14ac:dyDescent="0.25">
      <c r="A9" s="48"/>
      <c r="B9" s="15">
        <f t="shared" si="6"/>
        <v>2020</v>
      </c>
      <c r="C9" s="38">
        <v>367.17500000000001</v>
      </c>
      <c r="D9" s="25">
        <f t="shared" si="0"/>
        <v>19.469031644628529</v>
      </c>
      <c r="E9" s="26">
        <f t="shared" si="1"/>
        <v>386.64403164462851</v>
      </c>
      <c r="F9" s="26">
        <f t="shared" si="2"/>
        <v>19.469031644628529</v>
      </c>
      <c r="G9" s="27">
        <v>169.69803164462854</v>
      </c>
      <c r="H9" s="3"/>
      <c r="I9" s="6">
        <f t="shared" si="3"/>
        <v>2020</v>
      </c>
      <c r="J9" s="39"/>
      <c r="K9" s="25">
        <f t="shared" si="4"/>
        <v>15.460895446454245</v>
      </c>
      <c r="L9" s="26">
        <f t="shared" si="5"/>
        <v>15.460895446454245</v>
      </c>
      <c r="M9" s="19">
        <f t="shared" si="7"/>
        <v>15.460895446454245</v>
      </c>
      <c r="N9" s="21">
        <v>107.46089544645424</v>
      </c>
      <c r="Q9" s="2" t="s">
        <v>11</v>
      </c>
      <c r="R9" s="19">
        <v>150.22900000000001</v>
      </c>
      <c r="S9" s="19">
        <v>92</v>
      </c>
    </row>
    <row r="10" spans="1:20" x14ac:dyDescent="0.25">
      <c r="A10" s="48"/>
      <c r="B10" s="15">
        <f t="shared" si="6"/>
        <v>2021</v>
      </c>
      <c r="C10" s="38">
        <v>474.61200000000002</v>
      </c>
      <c r="D10" s="25">
        <f t="shared" si="0"/>
        <v>24.918757870628554</v>
      </c>
      <c r="E10" s="26">
        <f t="shared" si="1"/>
        <v>499.53075787062858</v>
      </c>
      <c r="F10" s="26">
        <f t="shared" si="2"/>
        <v>24.918757870628554</v>
      </c>
      <c r="G10" s="27">
        <v>175.14775787062857</v>
      </c>
      <c r="H10" s="3"/>
      <c r="I10" s="6">
        <f t="shared" si="3"/>
        <v>2021</v>
      </c>
      <c r="J10" s="39"/>
      <c r="K10" s="25">
        <f t="shared" si="4"/>
        <v>19.741555636454251</v>
      </c>
      <c r="L10" s="26">
        <f t="shared" si="5"/>
        <v>19.741555636454251</v>
      </c>
      <c r="M10" s="19">
        <f t="shared" si="7"/>
        <v>19.741555636454251</v>
      </c>
      <c r="N10" s="21">
        <v>111.74155563645425</v>
      </c>
      <c r="Q10" s="2" t="s">
        <v>12</v>
      </c>
      <c r="R10" s="19">
        <v>539.98029545401675</v>
      </c>
      <c r="S10" s="19">
        <v>69.08386469263651</v>
      </c>
      <c r="T10" s="1" t="str">
        <f>"(FRCC's forecasted winter starts "&amp;B20&amp;"" &amp; ")"</f>
        <v>(FRCC's forecasted winter starts 2017/18)</v>
      </c>
    </row>
    <row r="11" spans="1:20" x14ac:dyDescent="0.25">
      <c r="A11" s="48"/>
      <c r="B11" s="15">
        <f t="shared" si="6"/>
        <v>2022</v>
      </c>
      <c r="C11" s="38">
        <v>557.55399999999997</v>
      </c>
      <c r="D11" s="25">
        <f t="shared" si="0"/>
        <v>30.357539496628533</v>
      </c>
      <c r="E11" s="26">
        <f t="shared" si="1"/>
        <v>587.91153949662851</v>
      </c>
      <c r="F11" s="26">
        <f t="shared" si="2"/>
        <v>30.357539496628533</v>
      </c>
      <c r="G11" s="27">
        <v>180.58653949662855</v>
      </c>
      <c r="H11" s="3"/>
      <c r="I11" s="6">
        <f t="shared" si="3"/>
        <v>2022</v>
      </c>
      <c r="J11" s="39"/>
      <c r="K11" s="25">
        <f t="shared" si="4"/>
        <v>24.022644896454267</v>
      </c>
      <c r="L11" s="26">
        <f t="shared" si="5"/>
        <v>24.022644896454267</v>
      </c>
      <c r="M11" s="19">
        <f t="shared" si="7"/>
        <v>24.022644896454267</v>
      </c>
      <c r="N11" s="21">
        <v>116.02264489645427</v>
      </c>
      <c r="Q11" s="2" t="s">
        <v>13</v>
      </c>
      <c r="R11" s="19">
        <v>587.63800000000003</v>
      </c>
      <c r="S11" s="19">
        <v>330.90600796562052</v>
      </c>
    </row>
    <row r="12" spans="1:20" x14ac:dyDescent="0.25">
      <c r="A12" s="48"/>
      <c r="B12" s="15">
        <f t="shared" si="6"/>
        <v>2023</v>
      </c>
      <c r="C12" s="38">
        <v>662.16899999999998</v>
      </c>
      <c r="D12" s="25">
        <f t="shared" si="0"/>
        <v>35.779904222628545</v>
      </c>
      <c r="E12" s="26">
        <f t="shared" si="1"/>
        <v>697.94890422262847</v>
      </c>
      <c r="F12" s="26">
        <f t="shared" si="2"/>
        <v>35.779904222628545</v>
      </c>
      <c r="G12" s="27">
        <v>186.00890422262856</v>
      </c>
      <c r="H12" s="3"/>
      <c r="I12" s="6">
        <f t="shared" si="3"/>
        <v>2023</v>
      </c>
      <c r="J12" s="39"/>
      <c r="K12" s="25">
        <f t="shared" si="4"/>
        <v>28.304163226454264</v>
      </c>
      <c r="L12" s="26">
        <f t="shared" si="5"/>
        <v>28.304163226454264</v>
      </c>
      <c r="M12" s="19">
        <f t="shared" si="7"/>
        <v>28.304163226454264</v>
      </c>
      <c r="N12" s="21">
        <v>120.30416322645426</v>
      </c>
    </row>
    <row r="13" spans="1:20" ht="15" customHeight="1" x14ac:dyDescent="0.25">
      <c r="A13" s="48"/>
      <c r="B13" s="15">
        <f t="shared" si="6"/>
        <v>2024</v>
      </c>
      <c r="C13" s="38">
        <v>755.5</v>
      </c>
      <c r="D13" s="25">
        <f t="shared" si="0"/>
        <v>41.191324348628569</v>
      </c>
      <c r="E13" s="26">
        <f t="shared" si="1"/>
        <v>796.69132434862854</v>
      </c>
      <c r="F13" s="26">
        <f t="shared" si="2"/>
        <v>41.191324348628569</v>
      </c>
      <c r="G13" s="27">
        <v>191.42032434862858</v>
      </c>
      <c r="H13" s="3"/>
      <c r="I13" s="6">
        <f t="shared" si="3"/>
        <v>2024</v>
      </c>
      <c r="J13" s="39"/>
      <c r="K13" s="25">
        <f t="shared" si="4"/>
        <v>32.585681556454247</v>
      </c>
      <c r="L13" s="26">
        <f t="shared" si="5"/>
        <v>32.585681556454247</v>
      </c>
      <c r="M13" s="19">
        <f t="shared" si="7"/>
        <v>32.585681556454247</v>
      </c>
      <c r="N13" s="21">
        <v>124.58568155645425</v>
      </c>
      <c r="Q13" s="40" t="str">
        <f>"*Adjusted conservation only accounts for new conservation, i.e., conservation is cumulative starting in " &amp; B6</f>
        <v>*Adjusted conservation only accounts for new conservation, i.e., conservation is cumulative starting in 2017</v>
      </c>
      <c r="R13" s="40"/>
      <c r="S13" s="40"/>
    </row>
    <row r="14" spans="1:20" x14ac:dyDescent="0.25">
      <c r="A14" s="48"/>
      <c r="B14" s="15">
        <f t="shared" si="6"/>
        <v>2025</v>
      </c>
      <c r="C14" s="38">
        <v>845.37599999999998</v>
      </c>
      <c r="D14" s="25">
        <f t="shared" si="0"/>
        <v>46.597272174628529</v>
      </c>
      <c r="E14" s="26">
        <f t="shared" si="1"/>
        <v>891.97327217462851</v>
      </c>
      <c r="F14" s="26">
        <f t="shared" si="2"/>
        <v>46.597272174628529</v>
      </c>
      <c r="G14" s="27">
        <v>196.82627217462854</v>
      </c>
      <c r="H14" s="3"/>
      <c r="I14" s="6">
        <f t="shared" si="3"/>
        <v>2025</v>
      </c>
      <c r="J14" s="39"/>
      <c r="K14" s="25">
        <f t="shared" si="4"/>
        <v>36.867199886454245</v>
      </c>
      <c r="L14" s="26">
        <f t="shared" si="5"/>
        <v>36.867199886454245</v>
      </c>
      <c r="M14" s="19">
        <f t="shared" si="7"/>
        <v>36.867199886454245</v>
      </c>
      <c r="N14" s="21">
        <v>128.86719988645424</v>
      </c>
      <c r="Q14" s="40"/>
      <c r="R14" s="40"/>
      <c r="S14" s="40"/>
    </row>
    <row r="15" spans="1:20" x14ac:dyDescent="0.25">
      <c r="A15" s="48"/>
      <c r="B15" s="15">
        <f t="shared" si="6"/>
        <v>2026</v>
      </c>
      <c r="C15" s="38">
        <v>930.84500000000003</v>
      </c>
      <c r="D15" s="25">
        <f t="shared" si="0"/>
        <v>52.003220000628573</v>
      </c>
      <c r="E15" s="26">
        <f t="shared" si="1"/>
        <v>982.84822000062854</v>
      </c>
      <c r="F15" s="26">
        <f t="shared" si="2"/>
        <v>52.003220000628573</v>
      </c>
      <c r="G15" s="27">
        <v>202.23222000062859</v>
      </c>
      <c r="H15" s="3"/>
      <c r="I15" s="6">
        <f t="shared" si="3"/>
        <v>2026</v>
      </c>
      <c r="J15" s="39"/>
      <c r="K15" s="25">
        <f t="shared" si="4"/>
        <v>41.148718216454228</v>
      </c>
      <c r="L15" s="26">
        <f t="shared" si="5"/>
        <v>41.148718216454228</v>
      </c>
      <c r="M15" s="19">
        <f t="shared" si="7"/>
        <v>41.148718216454228</v>
      </c>
      <c r="N15" s="21">
        <v>133.14871821645423</v>
      </c>
      <c r="Q15" s="40"/>
      <c r="R15" s="40"/>
      <c r="S15" s="40"/>
    </row>
    <row r="16" spans="1:20" x14ac:dyDescent="0.25">
      <c r="Q16" s="40"/>
      <c r="R16" s="40"/>
      <c r="S16" s="40"/>
    </row>
    <row r="17" spans="1:23" ht="28.5" customHeight="1" x14ac:dyDescent="0.3">
      <c r="A17" s="48" t="s">
        <v>22</v>
      </c>
      <c r="C17" s="44" t="s">
        <v>0</v>
      </c>
      <c r="D17" s="44"/>
      <c r="E17" s="44"/>
      <c r="F17" s="44"/>
      <c r="G17" s="14"/>
      <c r="J17" s="44" t="s">
        <v>14</v>
      </c>
      <c r="K17" s="44"/>
      <c r="L17" s="44"/>
      <c r="M17" s="44"/>
    </row>
    <row r="18" spans="1:23" ht="15" customHeight="1" x14ac:dyDescent="0.25">
      <c r="A18" s="48"/>
      <c r="B18" s="45" t="s">
        <v>1</v>
      </c>
      <c r="C18" s="41" t="s">
        <v>17</v>
      </c>
      <c r="D18" s="41" t="s">
        <v>18</v>
      </c>
      <c r="E18" s="41" t="s">
        <v>19</v>
      </c>
      <c r="F18" s="41" t="s">
        <v>26</v>
      </c>
      <c r="G18" s="43" t="s">
        <v>5</v>
      </c>
      <c r="I18" s="45" t="s">
        <v>1</v>
      </c>
      <c r="J18" s="41" t="s">
        <v>17</v>
      </c>
      <c r="K18" s="41" t="s">
        <v>18</v>
      </c>
      <c r="L18" s="41" t="s">
        <v>19</v>
      </c>
      <c r="M18" s="41" t="s">
        <v>26</v>
      </c>
      <c r="N18" s="43" t="s">
        <v>5</v>
      </c>
      <c r="P18" s="30" t="s">
        <v>28</v>
      </c>
    </row>
    <row r="19" spans="1:23" ht="31.5" customHeight="1" thickBot="1" x14ac:dyDescent="0.3">
      <c r="A19" s="48"/>
      <c r="B19" s="46"/>
      <c r="C19" s="42"/>
      <c r="D19" s="42"/>
      <c r="E19" s="42"/>
      <c r="F19" s="42"/>
      <c r="G19" s="43"/>
      <c r="I19" s="46"/>
      <c r="J19" s="42"/>
      <c r="K19" s="42"/>
      <c r="L19" s="42"/>
      <c r="M19" s="42"/>
      <c r="N19" s="43"/>
      <c r="P19" s="31" t="s">
        <v>38</v>
      </c>
      <c r="Q19" s="31"/>
      <c r="R19" s="31"/>
      <c r="S19" s="31"/>
      <c r="T19" s="31"/>
      <c r="U19" s="31"/>
      <c r="V19" s="31"/>
      <c r="W19" s="31"/>
    </row>
    <row r="20" spans="1:23" ht="15.75" thickTop="1" x14ac:dyDescent="0.25">
      <c r="A20" s="48"/>
      <c r="B20" s="7" t="str">
        <f>B6 &amp; "/" &amp; RIGHT(B7,2)</f>
        <v>2017/18</v>
      </c>
      <c r="C20" s="33">
        <v>36</v>
      </c>
      <c r="D20" s="25">
        <f>F20</f>
        <v>6.8135693139998921</v>
      </c>
      <c r="E20" s="26">
        <f>C20+D20</f>
        <v>42.813569313999892</v>
      </c>
      <c r="F20" s="26">
        <f>G20-$R$10</f>
        <v>6.8135693139998921</v>
      </c>
      <c r="G20" s="27">
        <v>546.79386476801665</v>
      </c>
      <c r="H20" s="4"/>
      <c r="I20" s="7" t="str">
        <f>I6 &amp; "/" &amp; RIGHT(I7,2)</f>
        <v>2017/18</v>
      </c>
      <c r="J20" s="39"/>
      <c r="K20" s="25">
        <f>M20</f>
        <v>1.1441948699999926</v>
      </c>
      <c r="L20" s="26">
        <f>J20+K20</f>
        <v>1.1441948699999926</v>
      </c>
      <c r="M20" s="26">
        <f>N20-$S$10</f>
        <v>1.1441948699999926</v>
      </c>
      <c r="N20" s="21">
        <v>70.228059562636503</v>
      </c>
      <c r="P20" s="31" t="s">
        <v>29</v>
      </c>
      <c r="Q20" s="31"/>
      <c r="R20" s="31"/>
      <c r="S20" s="31"/>
      <c r="T20" s="31"/>
      <c r="U20" s="31"/>
      <c r="V20" s="31"/>
      <c r="W20" s="31"/>
    </row>
    <row r="21" spans="1:23" x14ac:dyDescent="0.25">
      <c r="A21" s="48"/>
      <c r="B21" s="7" t="str">
        <f t="shared" ref="B21:B27" si="8">B7 &amp; "/" &amp; RIGHT(B8,2)</f>
        <v>2018/19</v>
      </c>
      <c r="C21" s="34">
        <v>49</v>
      </c>
      <c r="D21" s="25">
        <f t="shared" ref="D21:D29" si="9">F21</f>
        <v>13.792359167999962</v>
      </c>
      <c r="E21" s="26">
        <f t="shared" ref="E21:E29" si="10">C21+D21</f>
        <v>62.792359167999962</v>
      </c>
      <c r="F21" s="26">
        <f t="shared" ref="F21:F29" si="11">G21-$R$10</f>
        <v>13.792359167999962</v>
      </c>
      <c r="G21" s="27">
        <v>553.77265462201672</v>
      </c>
      <c r="H21" s="4"/>
      <c r="I21" s="7" t="str">
        <f t="shared" ref="I21:I28" si="12">I7 &amp; "/" &amp; RIGHT(I8,2)</f>
        <v>2018/19</v>
      </c>
      <c r="J21" s="39"/>
      <c r="K21" s="25">
        <f t="shared" ref="K21:K29" si="13">M21</f>
        <v>2.2883897399999995</v>
      </c>
      <c r="L21" s="26">
        <f t="shared" ref="L21:L29" si="14">J21+K21</f>
        <v>2.2883897399999995</v>
      </c>
      <c r="M21" s="26">
        <f t="shared" ref="M21:M29" si="15">N21-$S$10</f>
        <v>2.2883897399999995</v>
      </c>
      <c r="N21" s="21">
        <v>71.37225443263651</v>
      </c>
      <c r="P21" s="31" t="s">
        <v>30</v>
      </c>
      <c r="Q21" s="31"/>
      <c r="R21" s="31"/>
      <c r="S21" s="31"/>
      <c r="T21" s="31"/>
      <c r="U21" s="31"/>
      <c r="V21" s="31"/>
      <c r="W21" s="31"/>
    </row>
    <row r="22" spans="1:23" x14ac:dyDescent="0.25">
      <c r="A22" s="48"/>
      <c r="B22" s="7" t="str">
        <f t="shared" si="8"/>
        <v>2019/20</v>
      </c>
      <c r="C22" s="34">
        <v>61</v>
      </c>
      <c r="D22" s="25">
        <f t="shared" si="9"/>
        <v>21.843301352000026</v>
      </c>
      <c r="E22" s="26">
        <f t="shared" si="10"/>
        <v>82.843301352000026</v>
      </c>
      <c r="F22" s="26">
        <f t="shared" si="11"/>
        <v>21.843301352000026</v>
      </c>
      <c r="G22" s="27">
        <v>561.82359680601678</v>
      </c>
      <c r="H22" s="4"/>
      <c r="I22" s="7" t="str">
        <f t="shared" si="12"/>
        <v>2019/20</v>
      </c>
      <c r="J22" s="39"/>
      <c r="K22" s="25">
        <f t="shared" si="13"/>
        <v>3.7039537299999949</v>
      </c>
      <c r="L22" s="26">
        <f t="shared" si="14"/>
        <v>3.7039537299999949</v>
      </c>
      <c r="M22" s="26">
        <f t="shared" si="15"/>
        <v>3.7039537299999949</v>
      </c>
      <c r="N22" s="21">
        <v>72.787818422636505</v>
      </c>
      <c r="P22" s="31" t="s">
        <v>31</v>
      </c>
      <c r="Q22" s="31"/>
      <c r="R22" s="31"/>
      <c r="S22" s="31"/>
      <c r="T22" s="31"/>
      <c r="U22" s="31"/>
      <c r="V22" s="31"/>
      <c r="W22" s="31"/>
    </row>
    <row r="23" spans="1:23" x14ac:dyDescent="0.25">
      <c r="A23" s="48"/>
      <c r="B23" s="7" t="str">
        <f t="shared" si="8"/>
        <v>2020/21</v>
      </c>
      <c r="C23" s="34">
        <v>72</v>
      </c>
      <c r="D23" s="25">
        <f t="shared" si="9"/>
        <v>29.894243535999863</v>
      </c>
      <c r="E23" s="26">
        <f t="shared" si="10"/>
        <v>101.89424353599986</v>
      </c>
      <c r="F23" s="26">
        <f t="shared" si="11"/>
        <v>29.894243535999863</v>
      </c>
      <c r="G23" s="27">
        <v>569.87453899001662</v>
      </c>
      <c r="H23" s="4"/>
      <c r="I23" s="7" t="str">
        <f t="shared" si="12"/>
        <v>2020/21</v>
      </c>
      <c r="J23" s="39"/>
      <c r="K23" s="25">
        <f t="shared" si="13"/>
        <v>5.4018372200000044</v>
      </c>
      <c r="L23" s="26">
        <f t="shared" si="14"/>
        <v>5.4018372200000044</v>
      </c>
      <c r="M23" s="26">
        <f t="shared" si="15"/>
        <v>5.4018372200000044</v>
      </c>
      <c r="N23" s="21">
        <v>74.485701912636515</v>
      </c>
      <c r="P23" s="31" t="s">
        <v>39</v>
      </c>
      <c r="Q23" s="31"/>
      <c r="R23" s="31"/>
      <c r="S23" s="31"/>
      <c r="T23" s="31"/>
      <c r="U23" s="31"/>
      <c r="V23" s="31"/>
      <c r="W23" s="31"/>
    </row>
    <row r="24" spans="1:23" x14ac:dyDescent="0.25">
      <c r="A24" s="48"/>
      <c r="B24" s="7" t="str">
        <f t="shared" si="8"/>
        <v>2021/22</v>
      </c>
      <c r="C24" s="34">
        <v>82</v>
      </c>
      <c r="D24" s="25">
        <f t="shared" si="9"/>
        <v>37.945185719999699</v>
      </c>
      <c r="E24" s="26">
        <f t="shared" si="10"/>
        <v>119.9451857199997</v>
      </c>
      <c r="F24" s="26">
        <f t="shared" si="11"/>
        <v>37.945185719999699</v>
      </c>
      <c r="G24" s="27">
        <v>577.92548117401645</v>
      </c>
      <c r="H24" s="4"/>
      <c r="I24" s="7" t="str">
        <f t="shared" si="12"/>
        <v>2021/22</v>
      </c>
      <c r="J24" s="39"/>
      <c r="K24" s="25">
        <f t="shared" si="13"/>
        <v>7.0997207099999713</v>
      </c>
      <c r="L24" s="26">
        <f t="shared" si="14"/>
        <v>7.0997207099999713</v>
      </c>
      <c r="M24" s="26">
        <f t="shared" si="15"/>
        <v>7.0997207099999713</v>
      </c>
      <c r="N24" s="21">
        <v>76.183585402636481</v>
      </c>
      <c r="P24" s="31" t="s">
        <v>32</v>
      </c>
      <c r="Q24" s="31"/>
      <c r="R24" s="31"/>
      <c r="S24" s="31"/>
      <c r="T24" s="31"/>
      <c r="U24" s="31"/>
      <c r="V24" s="31"/>
      <c r="W24" s="31"/>
    </row>
    <row r="25" spans="1:23" x14ac:dyDescent="0.25">
      <c r="A25" s="48"/>
      <c r="B25" s="7" t="str">
        <f t="shared" si="8"/>
        <v>2022/23</v>
      </c>
      <c r="C25" s="34">
        <v>89</v>
      </c>
      <c r="D25" s="25">
        <f t="shared" si="9"/>
        <v>45.924666103999584</v>
      </c>
      <c r="E25" s="26">
        <f t="shared" si="10"/>
        <v>134.92466610399958</v>
      </c>
      <c r="F25" s="26">
        <f t="shared" si="11"/>
        <v>45.924666103999584</v>
      </c>
      <c r="G25" s="27">
        <v>585.90496155801634</v>
      </c>
      <c r="H25" s="4"/>
      <c r="I25" s="7" t="str">
        <f t="shared" si="12"/>
        <v>2022/23</v>
      </c>
      <c r="J25" s="39"/>
      <c r="K25" s="25">
        <f t="shared" si="13"/>
        <v>8.7990123199999886</v>
      </c>
      <c r="L25" s="26">
        <f t="shared" si="14"/>
        <v>8.7990123199999886</v>
      </c>
      <c r="M25" s="26">
        <f t="shared" si="15"/>
        <v>8.7990123199999886</v>
      </c>
      <c r="N25" s="21">
        <v>77.882877012636499</v>
      </c>
      <c r="P25" s="31" t="s">
        <v>33</v>
      </c>
      <c r="Q25" s="31"/>
      <c r="R25" s="31"/>
      <c r="S25" s="31"/>
      <c r="T25" s="31"/>
      <c r="U25" s="31"/>
      <c r="V25" s="31"/>
      <c r="W25" s="31"/>
    </row>
    <row r="26" spans="1:23" x14ac:dyDescent="0.25">
      <c r="A26" s="48"/>
      <c r="B26" s="7" t="str">
        <f t="shared" si="8"/>
        <v>2023/24</v>
      </c>
      <c r="C26" s="34">
        <v>97</v>
      </c>
      <c r="D26" s="25">
        <f t="shared" si="9"/>
        <v>53.868415587999607</v>
      </c>
      <c r="E26" s="26">
        <f t="shared" si="10"/>
        <v>150.86841558799961</v>
      </c>
      <c r="F26" s="26">
        <f t="shared" si="11"/>
        <v>53.868415587999607</v>
      </c>
      <c r="G26" s="27">
        <v>593.84871104201636</v>
      </c>
      <c r="H26" s="4"/>
      <c r="I26" s="7" t="str">
        <f t="shared" si="12"/>
        <v>2023/24</v>
      </c>
      <c r="J26" s="39"/>
      <c r="K26" s="25">
        <f t="shared" si="13"/>
        <v>10.498303929999992</v>
      </c>
      <c r="L26" s="26">
        <f t="shared" si="14"/>
        <v>10.498303929999992</v>
      </c>
      <c r="M26" s="26">
        <f t="shared" si="15"/>
        <v>10.498303929999992</v>
      </c>
      <c r="N26" s="21">
        <v>79.582168622636502</v>
      </c>
      <c r="P26" s="31"/>
      <c r="Q26" s="31"/>
      <c r="R26" s="31"/>
      <c r="S26" s="31"/>
      <c r="T26" s="31"/>
      <c r="U26" s="31"/>
      <c r="V26" s="31"/>
      <c r="W26" s="31"/>
    </row>
    <row r="27" spans="1:23" x14ac:dyDescent="0.25">
      <c r="A27" s="48"/>
      <c r="B27" s="7" t="str">
        <f t="shared" si="8"/>
        <v>2024/25</v>
      </c>
      <c r="C27" s="34">
        <v>103</v>
      </c>
      <c r="D27" s="25">
        <f t="shared" si="9"/>
        <v>61.776434171999881</v>
      </c>
      <c r="E27" s="26">
        <f t="shared" si="10"/>
        <v>164.77643417199988</v>
      </c>
      <c r="F27" s="26">
        <f t="shared" si="11"/>
        <v>61.776434171999881</v>
      </c>
      <c r="G27" s="27">
        <v>601.75672962601664</v>
      </c>
      <c r="H27" s="4"/>
      <c r="I27" s="7" t="str">
        <f t="shared" si="12"/>
        <v>2024/25</v>
      </c>
      <c r="J27" s="39"/>
      <c r="K27" s="25">
        <f t="shared" si="13"/>
        <v>12.197595539999995</v>
      </c>
      <c r="L27" s="26">
        <f t="shared" si="14"/>
        <v>12.197595539999995</v>
      </c>
      <c r="M27" s="26">
        <f t="shared" si="15"/>
        <v>12.197595539999995</v>
      </c>
      <c r="N27" s="21">
        <v>81.281460232636505</v>
      </c>
      <c r="P27" s="31" t="s">
        <v>37</v>
      </c>
      <c r="Q27" s="31"/>
      <c r="R27" s="31"/>
      <c r="S27" s="31"/>
      <c r="T27" s="31"/>
      <c r="U27" s="31"/>
      <c r="V27" s="31"/>
      <c r="W27" s="31"/>
    </row>
    <row r="28" spans="1:23" x14ac:dyDescent="0.25">
      <c r="A28" s="48"/>
      <c r="B28" s="7" t="str">
        <f>B14 &amp; "/" &amp; RIGHT(B15,2)</f>
        <v>2025/26</v>
      </c>
      <c r="C28" s="34">
        <v>109</v>
      </c>
      <c r="D28" s="25">
        <f t="shared" si="9"/>
        <v>69.684452755999814</v>
      </c>
      <c r="E28" s="26">
        <f t="shared" si="10"/>
        <v>178.68445275599981</v>
      </c>
      <c r="F28" s="26">
        <f t="shared" si="11"/>
        <v>69.684452755999814</v>
      </c>
      <c r="G28" s="27">
        <v>609.66474821001657</v>
      </c>
      <c r="H28" s="4"/>
      <c r="I28" s="7" t="str">
        <f t="shared" si="12"/>
        <v>2025/26</v>
      </c>
      <c r="J28" s="39"/>
      <c r="K28" s="25">
        <f t="shared" si="13"/>
        <v>13.896887149999984</v>
      </c>
      <c r="L28" s="26">
        <f t="shared" si="14"/>
        <v>13.896887149999984</v>
      </c>
      <c r="M28" s="26">
        <f t="shared" si="15"/>
        <v>13.896887149999984</v>
      </c>
      <c r="N28" s="21">
        <v>82.980751842636494</v>
      </c>
      <c r="P28" s="31" t="s">
        <v>34</v>
      </c>
      <c r="Q28" s="31"/>
      <c r="R28" s="31"/>
      <c r="S28" s="31"/>
      <c r="T28" s="31"/>
      <c r="U28" s="31"/>
      <c r="V28" s="31"/>
      <c r="W28" s="31"/>
    </row>
    <row r="29" spans="1:23" x14ac:dyDescent="0.25">
      <c r="A29" s="48"/>
      <c r="B29" s="7" t="str">
        <f>B15 &amp; "/" &amp; RIGHT(B15+1,2)</f>
        <v>2026/27</v>
      </c>
      <c r="C29" s="34">
        <v>114</v>
      </c>
      <c r="D29" s="25">
        <f t="shared" si="9"/>
        <v>77.592471339999747</v>
      </c>
      <c r="E29" s="26">
        <f t="shared" si="10"/>
        <v>191.59247133999975</v>
      </c>
      <c r="F29" s="26">
        <f t="shared" si="11"/>
        <v>77.592471339999747</v>
      </c>
      <c r="G29" s="35">
        <v>617.5727667940165</v>
      </c>
      <c r="H29" s="4"/>
      <c r="I29" s="7" t="str">
        <f>I15 &amp; "/" &amp; RIGHT(I15+1,2)</f>
        <v>2026/27</v>
      </c>
      <c r="J29" s="39"/>
      <c r="K29" s="25">
        <f t="shared" si="13"/>
        <v>15.596178759999987</v>
      </c>
      <c r="L29" s="26">
        <f t="shared" si="14"/>
        <v>15.596178759999987</v>
      </c>
      <c r="M29" s="26">
        <f t="shared" si="15"/>
        <v>15.596178759999987</v>
      </c>
      <c r="N29" s="36">
        <v>84.680043452636497</v>
      </c>
      <c r="P29" s="31" t="s">
        <v>36</v>
      </c>
      <c r="Q29" s="31"/>
      <c r="R29" s="31"/>
      <c r="S29" s="31"/>
      <c r="T29" s="31"/>
      <c r="U29" s="31"/>
      <c r="V29" s="31"/>
      <c r="W29" s="31"/>
    </row>
    <row r="30" spans="1:23" x14ac:dyDescent="0.25">
      <c r="N30" s="3"/>
      <c r="P30" s="29" t="s">
        <v>35</v>
      </c>
      <c r="Q30" s="31"/>
      <c r="R30" s="31"/>
      <c r="S30" s="31"/>
      <c r="T30" s="31"/>
      <c r="U30" s="31"/>
      <c r="V30" s="31"/>
      <c r="W30" s="31"/>
    </row>
    <row r="31" spans="1:23" ht="18.75" customHeight="1" x14ac:dyDescent="0.3">
      <c r="A31" s="48" t="s">
        <v>23</v>
      </c>
      <c r="C31" s="44" t="s">
        <v>0</v>
      </c>
      <c r="D31" s="44"/>
      <c r="E31" s="44"/>
      <c r="F31" s="44"/>
      <c r="G31" s="14"/>
      <c r="J31" s="44" t="s">
        <v>14</v>
      </c>
      <c r="K31" s="44"/>
      <c r="L31" s="44"/>
      <c r="M31" s="44"/>
      <c r="N31" s="3"/>
      <c r="P31" s="32" t="s">
        <v>40</v>
      </c>
      <c r="Q31" s="31"/>
      <c r="R31" s="31"/>
      <c r="S31" s="31"/>
      <c r="T31" s="31"/>
      <c r="U31" s="31"/>
      <c r="V31" s="31"/>
      <c r="W31" s="31"/>
    </row>
    <row r="32" spans="1:23" ht="28.5" customHeight="1" x14ac:dyDescent="0.25">
      <c r="A32" s="48"/>
      <c r="B32" s="45" t="s">
        <v>1</v>
      </c>
      <c r="C32" s="41" t="s">
        <v>15</v>
      </c>
      <c r="D32" s="41" t="s">
        <v>20</v>
      </c>
      <c r="E32" s="41" t="s">
        <v>16</v>
      </c>
      <c r="F32" s="41" t="s">
        <v>26</v>
      </c>
      <c r="G32" s="43" t="s">
        <v>5</v>
      </c>
      <c r="I32" s="45" t="s">
        <v>1</v>
      </c>
      <c r="J32" s="41" t="s">
        <v>15</v>
      </c>
      <c r="K32" s="41" t="s">
        <v>20</v>
      </c>
      <c r="L32" s="41" t="s">
        <v>16</v>
      </c>
      <c r="M32" s="41" t="s">
        <v>26</v>
      </c>
      <c r="N32" s="43" t="s">
        <v>5</v>
      </c>
    </row>
    <row r="33" spans="1:14" ht="31.5" customHeight="1" thickBot="1" x14ac:dyDescent="0.3">
      <c r="A33" s="48"/>
      <c r="B33" s="46"/>
      <c r="C33" s="42"/>
      <c r="D33" s="42"/>
      <c r="E33" s="42"/>
      <c r="F33" s="42"/>
      <c r="G33" s="43"/>
      <c r="I33" s="46"/>
      <c r="J33" s="42"/>
      <c r="K33" s="42"/>
      <c r="L33" s="42"/>
      <c r="M33" s="42"/>
      <c r="N33" s="43"/>
    </row>
    <row r="34" spans="1:14" ht="15.75" thickTop="1" x14ac:dyDescent="0.25">
      <c r="A34" s="48"/>
      <c r="B34" s="6">
        <f>B6</f>
        <v>2017</v>
      </c>
      <c r="C34" s="33">
        <v>30</v>
      </c>
      <c r="D34" s="25">
        <f>F34</f>
        <v>9.5299690862798343</v>
      </c>
      <c r="E34" s="26">
        <f>C34+D34</f>
        <v>39.529969086279834</v>
      </c>
      <c r="F34" s="26">
        <f>G34-$R$11</f>
        <v>9.5299690862798343</v>
      </c>
      <c r="G34" s="27">
        <v>597.16796908627987</v>
      </c>
      <c r="H34" s="3"/>
      <c r="I34" s="6">
        <f>I6</f>
        <v>2017</v>
      </c>
      <c r="J34" s="33">
        <v>0</v>
      </c>
      <c r="K34" s="25">
        <f>M34</f>
        <v>11.279293097999982</v>
      </c>
      <c r="L34" s="26">
        <f>K34+J34</f>
        <v>11.279293097999982</v>
      </c>
      <c r="M34" s="26">
        <f>N34-$S$11</f>
        <v>11.279293097999982</v>
      </c>
      <c r="N34" s="21">
        <v>342.1853010636205</v>
      </c>
    </row>
    <row r="35" spans="1:14" x14ac:dyDescent="0.25">
      <c r="A35" s="48"/>
      <c r="B35" s="6">
        <f t="shared" ref="B35:B43" si="16">B7</f>
        <v>2018</v>
      </c>
      <c r="C35" s="34">
        <v>43</v>
      </c>
      <c r="D35" s="25">
        <f t="shared" ref="D35:D43" si="17">F35</f>
        <v>21.119851038279876</v>
      </c>
      <c r="E35" s="26">
        <f t="shared" ref="E35:E43" si="18">C35+D35</f>
        <v>64.119851038279876</v>
      </c>
      <c r="F35" s="26">
        <f t="shared" ref="F35:F43" si="19">G35-$R$11</f>
        <v>21.119851038279876</v>
      </c>
      <c r="G35" s="27">
        <v>608.75785103827991</v>
      </c>
      <c r="H35" s="3"/>
      <c r="I35" s="6">
        <f t="shared" ref="I35:I43" si="20">I7</f>
        <v>2018</v>
      </c>
      <c r="J35" s="34">
        <v>0</v>
      </c>
      <c r="K35" s="25">
        <f t="shared" ref="K35:K43" si="21">M35</f>
        <v>20.766675146000011</v>
      </c>
      <c r="L35" s="26">
        <f t="shared" ref="L35:L43" si="22">K35+J35</f>
        <v>20.766675146000011</v>
      </c>
      <c r="M35" s="26">
        <f t="shared" ref="M35:M43" si="23">N35-$S$11</f>
        <v>20.766675146000011</v>
      </c>
      <c r="N35" s="21">
        <v>351.67268311162053</v>
      </c>
    </row>
    <row r="36" spans="1:14" x14ac:dyDescent="0.25">
      <c r="A36" s="48"/>
      <c r="B36" s="6">
        <f t="shared" si="16"/>
        <v>2019</v>
      </c>
      <c r="C36" s="34">
        <v>58</v>
      </c>
      <c r="D36" s="25">
        <f t="shared" si="17"/>
        <v>33.404427870279847</v>
      </c>
      <c r="E36" s="26">
        <f t="shared" si="18"/>
        <v>91.404427870279847</v>
      </c>
      <c r="F36" s="26">
        <f t="shared" si="19"/>
        <v>33.404427870279847</v>
      </c>
      <c r="G36" s="27">
        <v>621.04242787027988</v>
      </c>
      <c r="H36" s="3"/>
      <c r="I36" s="6">
        <f t="shared" si="20"/>
        <v>2019</v>
      </c>
      <c r="J36" s="34">
        <v>0</v>
      </c>
      <c r="K36" s="25">
        <f t="shared" si="21"/>
        <v>31.062853729999972</v>
      </c>
      <c r="L36" s="26">
        <f t="shared" si="22"/>
        <v>31.062853729999972</v>
      </c>
      <c r="M36" s="26">
        <f t="shared" si="23"/>
        <v>31.062853729999972</v>
      </c>
      <c r="N36" s="21">
        <v>361.96886169562049</v>
      </c>
    </row>
    <row r="37" spans="1:14" x14ac:dyDescent="0.25">
      <c r="A37" s="48"/>
      <c r="B37" s="6">
        <f t="shared" si="16"/>
        <v>2020</v>
      </c>
      <c r="C37" s="34">
        <v>67</v>
      </c>
      <c r="D37" s="25">
        <f t="shared" si="17"/>
        <v>46.067813022279893</v>
      </c>
      <c r="E37" s="26">
        <f t="shared" si="18"/>
        <v>113.06781302227989</v>
      </c>
      <c r="F37" s="26">
        <f t="shared" si="19"/>
        <v>46.067813022279893</v>
      </c>
      <c r="G37" s="27">
        <v>633.70581302227993</v>
      </c>
      <c r="H37" s="3"/>
      <c r="I37" s="6">
        <f t="shared" si="20"/>
        <v>2020</v>
      </c>
      <c r="J37" s="34">
        <v>0</v>
      </c>
      <c r="K37" s="25">
        <f t="shared" si="21"/>
        <v>43.038641311999982</v>
      </c>
      <c r="L37" s="26">
        <f t="shared" si="22"/>
        <v>43.038641311999982</v>
      </c>
      <c r="M37" s="26">
        <f t="shared" si="23"/>
        <v>43.038641311999982</v>
      </c>
      <c r="N37" s="21">
        <v>373.9446492776205</v>
      </c>
    </row>
    <row r="38" spans="1:14" x14ac:dyDescent="0.25">
      <c r="A38" s="48"/>
      <c r="B38" s="6">
        <f t="shared" si="16"/>
        <v>2021</v>
      </c>
      <c r="C38" s="34">
        <v>78</v>
      </c>
      <c r="D38" s="25">
        <f t="shared" si="17"/>
        <v>58.731198174280053</v>
      </c>
      <c r="E38" s="26">
        <f t="shared" si="18"/>
        <v>136.73119817428005</v>
      </c>
      <c r="F38" s="26">
        <f t="shared" si="19"/>
        <v>58.731198174280053</v>
      </c>
      <c r="G38" s="27">
        <v>646.36919817428009</v>
      </c>
      <c r="H38" s="3"/>
      <c r="I38" s="6">
        <f t="shared" si="20"/>
        <v>2021</v>
      </c>
      <c r="J38" s="34">
        <v>0</v>
      </c>
      <c r="K38" s="25">
        <f t="shared" si="21"/>
        <v>55.905486044000043</v>
      </c>
      <c r="L38" s="26">
        <f t="shared" si="22"/>
        <v>55.905486044000043</v>
      </c>
      <c r="M38" s="26">
        <f t="shared" si="23"/>
        <v>55.905486044000043</v>
      </c>
      <c r="N38" s="21">
        <v>386.81149400962056</v>
      </c>
    </row>
    <row r="39" spans="1:14" x14ac:dyDescent="0.25">
      <c r="A39" s="48"/>
      <c r="B39" s="6">
        <f t="shared" si="16"/>
        <v>2022</v>
      </c>
      <c r="C39" s="34">
        <v>86</v>
      </c>
      <c r="D39" s="25">
        <f t="shared" si="17"/>
        <v>71.355405726280082</v>
      </c>
      <c r="E39" s="26">
        <f t="shared" si="18"/>
        <v>157.35540572628008</v>
      </c>
      <c r="F39" s="26">
        <f t="shared" si="19"/>
        <v>71.355405726280082</v>
      </c>
      <c r="G39" s="27">
        <v>658.99340572628012</v>
      </c>
      <c r="H39" s="3"/>
      <c r="I39" s="6">
        <f t="shared" si="20"/>
        <v>2022</v>
      </c>
      <c r="J39" s="34">
        <v>0</v>
      </c>
      <c r="K39" s="25">
        <f t="shared" si="21"/>
        <v>68.779133534000039</v>
      </c>
      <c r="L39" s="26">
        <f t="shared" si="22"/>
        <v>68.779133534000039</v>
      </c>
      <c r="M39" s="26">
        <f t="shared" si="23"/>
        <v>68.779133534000039</v>
      </c>
      <c r="N39" s="21">
        <v>399.68514149962056</v>
      </c>
    </row>
    <row r="40" spans="1:14" x14ac:dyDescent="0.25">
      <c r="A40" s="48"/>
      <c r="B40" s="6">
        <f t="shared" si="16"/>
        <v>2023</v>
      </c>
      <c r="C40" s="34">
        <v>93</v>
      </c>
      <c r="D40" s="25">
        <f t="shared" si="17"/>
        <v>83.920846878279917</v>
      </c>
      <c r="E40" s="26">
        <f t="shared" si="18"/>
        <v>176.92084687827992</v>
      </c>
      <c r="F40" s="26">
        <f t="shared" si="19"/>
        <v>83.920846878279917</v>
      </c>
      <c r="G40" s="27">
        <v>671.55884687827995</v>
      </c>
      <c r="H40" s="3"/>
      <c r="I40" s="6">
        <f t="shared" si="20"/>
        <v>2023</v>
      </c>
      <c r="J40" s="34">
        <v>0</v>
      </c>
      <c r="K40" s="25">
        <f t="shared" si="21"/>
        <v>81.659583782000027</v>
      </c>
      <c r="L40" s="26">
        <f t="shared" si="22"/>
        <v>81.659583782000027</v>
      </c>
      <c r="M40" s="26">
        <f t="shared" si="23"/>
        <v>81.659583782000027</v>
      </c>
      <c r="N40" s="21">
        <v>412.56559174762054</v>
      </c>
    </row>
    <row r="41" spans="1:14" x14ac:dyDescent="0.25">
      <c r="A41" s="48"/>
      <c r="B41" s="6">
        <f t="shared" si="16"/>
        <v>2024</v>
      </c>
      <c r="C41" s="34">
        <v>101</v>
      </c>
      <c r="D41" s="25">
        <f t="shared" si="17"/>
        <v>96.44711043028019</v>
      </c>
      <c r="E41" s="26">
        <f t="shared" si="18"/>
        <v>197.44711043028019</v>
      </c>
      <c r="F41" s="26">
        <f t="shared" si="19"/>
        <v>96.44711043028019</v>
      </c>
      <c r="G41" s="27">
        <v>684.08511043028022</v>
      </c>
      <c r="H41" s="3"/>
      <c r="I41" s="6">
        <f t="shared" si="20"/>
        <v>2024</v>
      </c>
      <c r="J41" s="34">
        <v>0</v>
      </c>
      <c r="K41" s="25">
        <f t="shared" si="21"/>
        <v>94.540034030000015</v>
      </c>
      <c r="L41" s="26">
        <f t="shared" si="22"/>
        <v>94.540034030000015</v>
      </c>
      <c r="M41" s="26">
        <f t="shared" si="23"/>
        <v>94.540034030000015</v>
      </c>
      <c r="N41" s="21">
        <v>425.44604199562053</v>
      </c>
    </row>
    <row r="42" spans="1:14" x14ac:dyDescent="0.25">
      <c r="A42" s="48"/>
      <c r="B42" s="6">
        <f t="shared" si="16"/>
        <v>2025</v>
      </c>
      <c r="C42" s="34">
        <v>107</v>
      </c>
      <c r="D42" s="25">
        <f t="shared" si="17"/>
        <v>108.95378518227994</v>
      </c>
      <c r="E42" s="26">
        <f t="shared" si="18"/>
        <v>215.95378518227994</v>
      </c>
      <c r="F42" s="26">
        <f t="shared" si="19"/>
        <v>108.95378518227994</v>
      </c>
      <c r="G42" s="27">
        <v>696.59178518227998</v>
      </c>
      <c r="H42" s="3"/>
      <c r="I42" s="6">
        <f t="shared" si="20"/>
        <v>2025</v>
      </c>
      <c r="J42" s="34">
        <v>0</v>
      </c>
      <c r="K42" s="25">
        <f t="shared" si="21"/>
        <v>107.420484278</v>
      </c>
      <c r="L42" s="26">
        <f t="shared" si="22"/>
        <v>107.420484278</v>
      </c>
      <c r="M42" s="26">
        <f t="shared" si="23"/>
        <v>107.420484278</v>
      </c>
      <c r="N42" s="21">
        <v>438.32649224362052</v>
      </c>
    </row>
    <row r="43" spans="1:14" x14ac:dyDescent="0.25">
      <c r="A43" s="48"/>
      <c r="B43" s="6">
        <f t="shared" si="16"/>
        <v>2026</v>
      </c>
      <c r="C43" s="34">
        <v>112</v>
      </c>
      <c r="D43" s="25">
        <f t="shared" si="17"/>
        <v>121.46045993427992</v>
      </c>
      <c r="E43" s="26">
        <f t="shared" si="18"/>
        <v>233.46045993427992</v>
      </c>
      <c r="F43" s="26">
        <f t="shared" si="19"/>
        <v>121.46045993427992</v>
      </c>
      <c r="G43" s="27">
        <v>709.09845993427996</v>
      </c>
      <c r="H43" s="3"/>
      <c r="I43" s="6">
        <f t="shared" si="20"/>
        <v>2026</v>
      </c>
      <c r="J43" s="34">
        <v>0</v>
      </c>
      <c r="K43" s="25">
        <f t="shared" si="21"/>
        <v>120.28068983800006</v>
      </c>
      <c r="L43" s="26">
        <f t="shared" si="22"/>
        <v>120.28068983800006</v>
      </c>
      <c r="M43" s="26">
        <f t="shared" si="23"/>
        <v>120.28068983800006</v>
      </c>
      <c r="N43" s="21">
        <v>451.18669780362058</v>
      </c>
    </row>
  </sheetData>
  <mergeCells count="51">
    <mergeCell ref="R7:R8"/>
    <mergeCell ref="S7:S8"/>
    <mergeCell ref="Q7:Q8"/>
    <mergeCell ref="A3:A15"/>
    <mergeCell ref="A17:A29"/>
    <mergeCell ref="Q13:S16"/>
    <mergeCell ref="N4:N5"/>
    <mergeCell ref="Q6:S6"/>
    <mergeCell ref="A31:A43"/>
    <mergeCell ref="E4:E5"/>
    <mergeCell ref="L4:L5"/>
    <mergeCell ref="E18:E19"/>
    <mergeCell ref="L18:L19"/>
    <mergeCell ref="E32:E33"/>
    <mergeCell ref="L32:L33"/>
    <mergeCell ref="B32:B33"/>
    <mergeCell ref="C17:F17"/>
    <mergeCell ref="J17:M17"/>
    <mergeCell ref="B18:B19"/>
    <mergeCell ref="F18:F19"/>
    <mergeCell ref="G18:G19"/>
    <mergeCell ref="I18:I19"/>
    <mergeCell ref="J18:J19"/>
    <mergeCell ref="N32:N33"/>
    <mergeCell ref="K18:K19"/>
    <mergeCell ref="M18:M19"/>
    <mergeCell ref="N18:N19"/>
    <mergeCell ref="C31:F31"/>
    <mergeCell ref="J31:M31"/>
    <mergeCell ref="G32:G33"/>
    <mergeCell ref="I32:I33"/>
    <mergeCell ref="J32:J33"/>
    <mergeCell ref="K32:K33"/>
    <mergeCell ref="M32:M33"/>
    <mergeCell ref="C32:C33"/>
    <mergeCell ref="D32:D33"/>
    <mergeCell ref="F32:F33"/>
    <mergeCell ref="C18:C19"/>
    <mergeCell ref="D18:D19"/>
    <mergeCell ref="B1:M2"/>
    <mergeCell ref="C3:F3"/>
    <mergeCell ref="J3:M3"/>
    <mergeCell ref="B4:B5"/>
    <mergeCell ref="C4:C5"/>
    <mergeCell ref="D4:D5"/>
    <mergeCell ref="F4:F5"/>
    <mergeCell ref="G4:G5"/>
    <mergeCell ref="I4:I5"/>
    <mergeCell ref="J4:J5"/>
    <mergeCell ref="K4:K5"/>
    <mergeCell ref="M4:M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43"/>
  <sheetViews>
    <sheetView topLeftCell="E1" zoomScaleNormal="100" workbookViewId="0">
      <selection activeCell="B7" sqref="B7"/>
    </sheetView>
  </sheetViews>
  <sheetFormatPr defaultColWidth="9.140625" defaultRowHeight="15" x14ac:dyDescent="0.25"/>
  <cols>
    <col min="1" max="2" width="9.140625" style="1"/>
    <col min="3" max="5" width="13" style="1" customWidth="1"/>
    <col min="6" max="6" width="13" style="1" hidden="1" customWidth="1"/>
    <col min="7" max="7" width="13" style="1" customWidth="1"/>
    <col min="8" max="9" width="9.140625" style="1"/>
    <col min="10" max="12" width="13" style="1" customWidth="1"/>
    <col min="13" max="13" width="13" style="1" hidden="1" customWidth="1"/>
    <col min="14" max="14" width="13.42578125" style="1" customWidth="1"/>
    <col min="15" max="16384" width="9.140625" style="1"/>
  </cols>
  <sheetData>
    <row r="1" spans="1:14" x14ac:dyDescent="0.25">
      <c r="B1" s="47" t="s">
        <v>27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4" ht="17.25" customHeight="1" x14ac:dyDescent="0.25"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4" ht="28.5" customHeight="1" x14ac:dyDescent="0.3">
      <c r="A3" s="48" t="s">
        <v>21</v>
      </c>
      <c r="C3" s="44" t="s">
        <v>0</v>
      </c>
      <c r="D3" s="44"/>
      <c r="E3" s="44"/>
      <c r="F3" s="44"/>
      <c r="G3" s="17"/>
      <c r="J3" s="44" t="s">
        <v>14</v>
      </c>
      <c r="K3" s="44"/>
      <c r="L3" s="44"/>
      <c r="M3" s="44"/>
    </row>
    <row r="4" spans="1:14" ht="15" customHeight="1" x14ac:dyDescent="0.25">
      <c r="A4" s="48"/>
      <c r="B4" s="45" t="s">
        <v>1</v>
      </c>
      <c r="C4" s="41" t="s">
        <v>17</v>
      </c>
      <c r="D4" s="41" t="s">
        <v>18</v>
      </c>
      <c r="E4" s="41" t="s">
        <v>19</v>
      </c>
      <c r="F4" s="41" t="s">
        <v>26</v>
      </c>
      <c r="G4" s="43"/>
      <c r="I4" s="45" t="s">
        <v>1</v>
      </c>
      <c r="J4" s="41" t="s">
        <v>17</v>
      </c>
      <c r="K4" s="41" t="s">
        <v>18</v>
      </c>
      <c r="L4" s="41" t="s">
        <v>19</v>
      </c>
      <c r="M4" s="41" t="s">
        <v>26</v>
      </c>
      <c r="N4" s="43"/>
    </row>
    <row r="5" spans="1:14" ht="31.5" customHeight="1" thickBot="1" x14ac:dyDescent="0.3">
      <c r="A5" s="48"/>
      <c r="B5" s="46"/>
      <c r="C5" s="42"/>
      <c r="D5" s="42"/>
      <c r="E5" s="42"/>
      <c r="F5" s="42"/>
      <c r="G5" s="43"/>
      <c r="I5" s="46"/>
      <c r="J5" s="42"/>
      <c r="K5" s="42"/>
      <c r="L5" s="42"/>
      <c r="M5" s="42"/>
      <c r="N5" s="43"/>
    </row>
    <row r="6" spans="1:14" ht="15.75" thickTop="1" x14ac:dyDescent="0.25">
      <c r="A6" s="48"/>
      <c r="B6" s="6">
        <v>2017</v>
      </c>
      <c r="C6" s="10"/>
      <c r="D6" s="10"/>
      <c r="E6" s="6">
        <f>C6+D6</f>
        <v>0</v>
      </c>
      <c r="F6" s="6"/>
      <c r="G6" s="9"/>
      <c r="H6" s="3"/>
      <c r="I6" s="6">
        <f>B6</f>
        <v>2017</v>
      </c>
      <c r="J6" s="10"/>
      <c r="K6" s="10"/>
      <c r="L6" s="6">
        <f>J6+K6</f>
        <v>0</v>
      </c>
      <c r="M6" s="6"/>
      <c r="N6" s="3"/>
    </row>
    <row r="7" spans="1:14" ht="15" customHeight="1" x14ac:dyDescent="0.25">
      <c r="A7" s="48"/>
      <c r="B7" s="16">
        <f>B6+1</f>
        <v>2018</v>
      </c>
      <c r="C7" s="11"/>
      <c r="D7" s="10"/>
      <c r="E7" s="6">
        <f t="shared" ref="E7:E15" si="0">C7+D7</f>
        <v>0</v>
      </c>
      <c r="F7" s="6"/>
      <c r="G7" s="9"/>
      <c r="H7" s="3"/>
      <c r="I7" s="6">
        <f t="shared" ref="I7:I15" si="1">B7</f>
        <v>2018</v>
      </c>
      <c r="J7" s="11"/>
      <c r="K7" s="10"/>
      <c r="L7" s="6">
        <f t="shared" ref="L7:L15" si="2">J7+K7</f>
        <v>0</v>
      </c>
      <c r="M7" s="16"/>
      <c r="N7" s="3"/>
    </row>
    <row r="8" spans="1:14" x14ac:dyDescent="0.25">
      <c r="A8" s="48"/>
      <c r="B8" s="16">
        <f t="shared" ref="B8:B15" si="3">B7+1</f>
        <v>2019</v>
      </c>
      <c r="C8" s="11"/>
      <c r="D8" s="10"/>
      <c r="E8" s="6">
        <f t="shared" si="0"/>
        <v>0</v>
      </c>
      <c r="F8" s="6"/>
      <c r="G8" s="9"/>
      <c r="H8" s="3"/>
      <c r="I8" s="6">
        <f t="shared" si="1"/>
        <v>2019</v>
      </c>
      <c r="J8" s="11"/>
      <c r="K8" s="10"/>
      <c r="L8" s="6">
        <f t="shared" si="2"/>
        <v>0</v>
      </c>
      <c r="M8" s="16"/>
      <c r="N8" s="3"/>
    </row>
    <row r="9" spans="1:14" x14ac:dyDescent="0.25">
      <c r="A9" s="48"/>
      <c r="B9" s="16">
        <f t="shared" si="3"/>
        <v>2020</v>
      </c>
      <c r="C9" s="11"/>
      <c r="D9" s="10"/>
      <c r="E9" s="6">
        <f t="shared" si="0"/>
        <v>0</v>
      </c>
      <c r="F9" s="6"/>
      <c r="G9" s="9"/>
      <c r="H9" s="3"/>
      <c r="I9" s="6">
        <f t="shared" si="1"/>
        <v>2020</v>
      </c>
      <c r="J9" s="11"/>
      <c r="K9" s="10"/>
      <c r="L9" s="6">
        <f t="shared" si="2"/>
        <v>0</v>
      </c>
      <c r="M9" s="16"/>
      <c r="N9" s="3"/>
    </row>
    <row r="10" spans="1:14" x14ac:dyDescent="0.25">
      <c r="A10" s="48"/>
      <c r="B10" s="16">
        <f t="shared" si="3"/>
        <v>2021</v>
      </c>
      <c r="C10" s="11"/>
      <c r="D10" s="10"/>
      <c r="E10" s="6">
        <f t="shared" si="0"/>
        <v>0</v>
      </c>
      <c r="F10" s="6"/>
      <c r="G10" s="9"/>
      <c r="H10" s="3"/>
      <c r="I10" s="6">
        <f t="shared" si="1"/>
        <v>2021</v>
      </c>
      <c r="J10" s="11"/>
      <c r="K10" s="10"/>
      <c r="L10" s="6">
        <f t="shared" si="2"/>
        <v>0</v>
      </c>
      <c r="M10" s="16"/>
      <c r="N10" s="3"/>
    </row>
    <row r="11" spans="1:14" x14ac:dyDescent="0.25">
      <c r="A11" s="48"/>
      <c r="B11" s="16">
        <f t="shared" si="3"/>
        <v>2022</v>
      </c>
      <c r="C11" s="11"/>
      <c r="D11" s="10"/>
      <c r="E11" s="6">
        <f t="shared" si="0"/>
        <v>0</v>
      </c>
      <c r="F11" s="6"/>
      <c r="G11" s="9"/>
      <c r="H11" s="3"/>
      <c r="I11" s="6">
        <f t="shared" si="1"/>
        <v>2022</v>
      </c>
      <c r="J11" s="11"/>
      <c r="K11" s="10"/>
      <c r="L11" s="6">
        <f t="shared" si="2"/>
        <v>0</v>
      </c>
      <c r="M11" s="16"/>
      <c r="N11" s="3"/>
    </row>
    <row r="12" spans="1:14" x14ac:dyDescent="0.25">
      <c r="A12" s="48"/>
      <c r="B12" s="16">
        <f t="shared" si="3"/>
        <v>2023</v>
      </c>
      <c r="C12" s="11"/>
      <c r="D12" s="10"/>
      <c r="E12" s="6">
        <f t="shared" si="0"/>
        <v>0</v>
      </c>
      <c r="F12" s="6"/>
      <c r="G12" s="9"/>
      <c r="H12" s="3"/>
      <c r="I12" s="6">
        <f t="shared" si="1"/>
        <v>2023</v>
      </c>
      <c r="J12" s="11"/>
      <c r="K12" s="10"/>
      <c r="L12" s="6">
        <f t="shared" si="2"/>
        <v>0</v>
      </c>
      <c r="M12" s="16"/>
      <c r="N12" s="3"/>
    </row>
    <row r="13" spans="1:14" ht="15" customHeight="1" x14ac:dyDescent="0.25">
      <c r="A13" s="48"/>
      <c r="B13" s="16">
        <f t="shared" si="3"/>
        <v>2024</v>
      </c>
      <c r="C13" s="11"/>
      <c r="D13" s="10"/>
      <c r="E13" s="6">
        <f t="shared" si="0"/>
        <v>0</v>
      </c>
      <c r="F13" s="6"/>
      <c r="G13" s="9"/>
      <c r="H13" s="3"/>
      <c r="I13" s="6">
        <f t="shared" si="1"/>
        <v>2024</v>
      </c>
      <c r="J13" s="11"/>
      <c r="K13" s="10"/>
      <c r="L13" s="6">
        <f t="shared" si="2"/>
        <v>0</v>
      </c>
      <c r="M13" s="16"/>
      <c r="N13" s="3"/>
    </row>
    <row r="14" spans="1:14" x14ac:dyDescent="0.25">
      <c r="A14" s="48"/>
      <c r="B14" s="16">
        <f t="shared" si="3"/>
        <v>2025</v>
      </c>
      <c r="C14" s="11"/>
      <c r="D14" s="10"/>
      <c r="E14" s="6">
        <f t="shared" si="0"/>
        <v>0</v>
      </c>
      <c r="F14" s="6"/>
      <c r="G14" s="9"/>
      <c r="H14" s="3"/>
      <c r="I14" s="6">
        <f t="shared" si="1"/>
        <v>2025</v>
      </c>
      <c r="J14" s="11"/>
      <c r="K14" s="10"/>
      <c r="L14" s="6">
        <f t="shared" si="2"/>
        <v>0</v>
      </c>
      <c r="M14" s="16"/>
      <c r="N14" s="3"/>
    </row>
    <row r="15" spans="1:14" x14ac:dyDescent="0.25">
      <c r="A15" s="48"/>
      <c r="B15" s="16">
        <f t="shared" si="3"/>
        <v>2026</v>
      </c>
      <c r="C15" s="11"/>
      <c r="D15" s="10"/>
      <c r="E15" s="6">
        <f t="shared" si="0"/>
        <v>0</v>
      </c>
      <c r="F15" s="6"/>
      <c r="G15" s="9"/>
      <c r="H15" s="3"/>
      <c r="I15" s="6">
        <f t="shared" si="1"/>
        <v>2026</v>
      </c>
      <c r="J15" s="11"/>
      <c r="K15" s="10"/>
      <c r="L15" s="6">
        <f t="shared" si="2"/>
        <v>0</v>
      </c>
      <c r="M15" s="16"/>
      <c r="N15" s="3"/>
    </row>
    <row r="17" spans="1:14" ht="28.5" customHeight="1" x14ac:dyDescent="0.3">
      <c r="A17" s="48" t="s">
        <v>22</v>
      </c>
      <c r="C17" s="44" t="s">
        <v>0</v>
      </c>
      <c r="D17" s="44"/>
      <c r="E17" s="44"/>
      <c r="F17" s="44"/>
      <c r="G17" s="17"/>
      <c r="J17" s="44" t="s">
        <v>14</v>
      </c>
      <c r="K17" s="44"/>
      <c r="L17" s="44"/>
      <c r="M17" s="44"/>
    </row>
    <row r="18" spans="1:14" ht="15" customHeight="1" x14ac:dyDescent="0.25">
      <c r="A18" s="48"/>
      <c r="B18" s="45" t="s">
        <v>1</v>
      </c>
      <c r="C18" s="41" t="s">
        <v>17</v>
      </c>
      <c r="D18" s="41" t="s">
        <v>18</v>
      </c>
      <c r="E18" s="41" t="s">
        <v>19</v>
      </c>
      <c r="F18" s="41" t="s">
        <v>26</v>
      </c>
      <c r="G18" s="43"/>
      <c r="I18" s="45" t="s">
        <v>1</v>
      </c>
      <c r="J18" s="41" t="s">
        <v>17</v>
      </c>
      <c r="K18" s="41" t="s">
        <v>18</v>
      </c>
      <c r="L18" s="41" t="s">
        <v>19</v>
      </c>
      <c r="M18" s="41" t="s">
        <v>26</v>
      </c>
      <c r="N18" s="43"/>
    </row>
    <row r="19" spans="1:14" ht="31.5" customHeight="1" thickBot="1" x14ac:dyDescent="0.3">
      <c r="A19" s="48"/>
      <c r="B19" s="46"/>
      <c r="C19" s="42"/>
      <c r="D19" s="42"/>
      <c r="E19" s="42"/>
      <c r="F19" s="42"/>
      <c r="G19" s="43"/>
      <c r="I19" s="46"/>
      <c r="J19" s="42"/>
      <c r="K19" s="42"/>
      <c r="L19" s="42"/>
      <c r="M19" s="42"/>
      <c r="N19" s="43"/>
    </row>
    <row r="20" spans="1:14" ht="15.75" thickTop="1" x14ac:dyDescent="0.25">
      <c r="A20" s="48"/>
      <c r="B20" s="7" t="str">
        <f>B6 &amp; "/" &amp; RIGHT(B7,2)</f>
        <v>2017/18</v>
      </c>
      <c r="C20" s="10"/>
      <c r="D20" s="10"/>
      <c r="E20" s="6">
        <f>C20+D20</f>
        <v>0</v>
      </c>
      <c r="F20" s="6"/>
      <c r="G20" s="9"/>
      <c r="H20" s="4"/>
      <c r="I20" s="7" t="str">
        <f>I6 &amp; "/" &amp; RIGHT(I7,2)</f>
        <v>2017/18</v>
      </c>
      <c r="J20" s="10"/>
      <c r="K20" s="10"/>
      <c r="L20" s="6">
        <f>J20+K20</f>
        <v>0</v>
      </c>
      <c r="M20" s="6"/>
      <c r="N20" s="3"/>
    </row>
    <row r="21" spans="1:14" x14ac:dyDescent="0.25">
      <c r="A21" s="48"/>
      <c r="B21" s="7" t="str">
        <f t="shared" ref="B21:B27" si="4">B7 &amp; "/" &amp; RIGHT(B8,2)</f>
        <v>2018/19</v>
      </c>
      <c r="C21" s="11"/>
      <c r="D21" s="10"/>
      <c r="E21" s="6">
        <f t="shared" ref="E21:E29" si="5">C21+D21</f>
        <v>0</v>
      </c>
      <c r="F21" s="6"/>
      <c r="G21" s="9"/>
      <c r="H21" s="4"/>
      <c r="I21" s="7" t="str">
        <f t="shared" ref="I21:I28" si="6">I7 &amp; "/" &amp; RIGHT(I8,2)</f>
        <v>2018/19</v>
      </c>
      <c r="J21" s="11"/>
      <c r="K21" s="10"/>
      <c r="L21" s="6">
        <f t="shared" ref="L21:L29" si="7">J21+K21</f>
        <v>0</v>
      </c>
      <c r="M21" s="6"/>
      <c r="N21" s="3"/>
    </row>
    <row r="22" spans="1:14" x14ac:dyDescent="0.25">
      <c r="A22" s="48"/>
      <c r="B22" s="7" t="str">
        <f t="shared" si="4"/>
        <v>2019/20</v>
      </c>
      <c r="C22" s="11"/>
      <c r="D22" s="10"/>
      <c r="E22" s="6">
        <f t="shared" si="5"/>
        <v>0</v>
      </c>
      <c r="F22" s="6"/>
      <c r="G22" s="9"/>
      <c r="H22" s="4"/>
      <c r="I22" s="7" t="str">
        <f t="shared" si="6"/>
        <v>2019/20</v>
      </c>
      <c r="J22" s="11"/>
      <c r="K22" s="10"/>
      <c r="L22" s="6">
        <f t="shared" si="7"/>
        <v>0</v>
      </c>
      <c r="M22" s="6"/>
      <c r="N22" s="3"/>
    </row>
    <row r="23" spans="1:14" x14ac:dyDescent="0.25">
      <c r="A23" s="48"/>
      <c r="B23" s="7" t="str">
        <f t="shared" si="4"/>
        <v>2020/21</v>
      </c>
      <c r="C23" s="11"/>
      <c r="D23" s="10"/>
      <c r="E23" s="6">
        <f t="shared" si="5"/>
        <v>0</v>
      </c>
      <c r="F23" s="6"/>
      <c r="G23" s="9"/>
      <c r="H23" s="4"/>
      <c r="I23" s="7" t="str">
        <f t="shared" si="6"/>
        <v>2020/21</v>
      </c>
      <c r="J23" s="11"/>
      <c r="K23" s="10"/>
      <c r="L23" s="6">
        <f t="shared" si="7"/>
        <v>0</v>
      </c>
      <c r="M23" s="6"/>
      <c r="N23" s="3"/>
    </row>
    <row r="24" spans="1:14" x14ac:dyDescent="0.25">
      <c r="A24" s="48"/>
      <c r="B24" s="7" t="str">
        <f t="shared" si="4"/>
        <v>2021/22</v>
      </c>
      <c r="C24" s="11"/>
      <c r="D24" s="10"/>
      <c r="E24" s="6">
        <f t="shared" si="5"/>
        <v>0</v>
      </c>
      <c r="F24" s="6"/>
      <c r="G24" s="9"/>
      <c r="H24" s="4"/>
      <c r="I24" s="7" t="str">
        <f t="shared" si="6"/>
        <v>2021/22</v>
      </c>
      <c r="J24" s="11"/>
      <c r="K24" s="10"/>
      <c r="L24" s="6">
        <f t="shared" si="7"/>
        <v>0</v>
      </c>
      <c r="M24" s="6"/>
      <c r="N24" s="3"/>
    </row>
    <row r="25" spans="1:14" x14ac:dyDescent="0.25">
      <c r="A25" s="48"/>
      <c r="B25" s="7" t="str">
        <f t="shared" si="4"/>
        <v>2022/23</v>
      </c>
      <c r="C25" s="11"/>
      <c r="D25" s="10"/>
      <c r="E25" s="6">
        <f t="shared" si="5"/>
        <v>0</v>
      </c>
      <c r="F25" s="6"/>
      <c r="G25" s="9"/>
      <c r="H25" s="4"/>
      <c r="I25" s="7" t="str">
        <f t="shared" si="6"/>
        <v>2022/23</v>
      </c>
      <c r="J25" s="11"/>
      <c r="K25" s="10"/>
      <c r="L25" s="6">
        <f t="shared" si="7"/>
        <v>0</v>
      </c>
      <c r="M25" s="6"/>
      <c r="N25" s="3"/>
    </row>
    <row r="26" spans="1:14" x14ac:dyDescent="0.25">
      <c r="A26" s="48"/>
      <c r="B26" s="7" t="str">
        <f t="shared" si="4"/>
        <v>2023/24</v>
      </c>
      <c r="C26" s="11"/>
      <c r="D26" s="10"/>
      <c r="E26" s="6">
        <f t="shared" si="5"/>
        <v>0</v>
      </c>
      <c r="F26" s="6"/>
      <c r="G26" s="9"/>
      <c r="H26" s="4"/>
      <c r="I26" s="7" t="str">
        <f t="shared" si="6"/>
        <v>2023/24</v>
      </c>
      <c r="J26" s="11"/>
      <c r="K26" s="10"/>
      <c r="L26" s="6">
        <f t="shared" si="7"/>
        <v>0</v>
      </c>
      <c r="M26" s="6"/>
      <c r="N26" s="3"/>
    </row>
    <row r="27" spans="1:14" x14ac:dyDescent="0.25">
      <c r="A27" s="48"/>
      <c r="B27" s="7" t="str">
        <f t="shared" si="4"/>
        <v>2024/25</v>
      </c>
      <c r="C27" s="11"/>
      <c r="D27" s="10"/>
      <c r="E27" s="6">
        <f t="shared" si="5"/>
        <v>0</v>
      </c>
      <c r="F27" s="6"/>
      <c r="G27" s="9"/>
      <c r="H27" s="4"/>
      <c r="I27" s="7" t="str">
        <f t="shared" si="6"/>
        <v>2024/25</v>
      </c>
      <c r="J27" s="11"/>
      <c r="K27" s="10"/>
      <c r="L27" s="6">
        <f t="shared" si="7"/>
        <v>0</v>
      </c>
      <c r="M27" s="6"/>
      <c r="N27" s="3"/>
    </row>
    <row r="28" spans="1:14" x14ac:dyDescent="0.25">
      <c r="A28" s="48"/>
      <c r="B28" s="7" t="str">
        <f>B14 &amp; "/" &amp; RIGHT(B15,2)</f>
        <v>2025/26</v>
      </c>
      <c r="C28" s="11"/>
      <c r="D28" s="10"/>
      <c r="E28" s="6">
        <f t="shared" si="5"/>
        <v>0</v>
      </c>
      <c r="F28" s="6"/>
      <c r="G28" s="9"/>
      <c r="H28" s="4"/>
      <c r="I28" s="7" t="str">
        <f t="shared" si="6"/>
        <v>2025/26</v>
      </c>
      <c r="J28" s="11"/>
      <c r="K28" s="10"/>
      <c r="L28" s="6">
        <f t="shared" si="7"/>
        <v>0</v>
      </c>
      <c r="M28" s="6"/>
      <c r="N28" s="3"/>
    </row>
    <row r="29" spans="1:14" x14ac:dyDescent="0.25">
      <c r="A29" s="48"/>
      <c r="B29" s="7" t="str">
        <f>B15 &amp; "/" &amp; RIGHT(B15+1,2)</f>
        <v>2026/27</v>
      </c>
      <c r="C29" s="11"/>
      <c r="D29" s="10"/>
      <c r="E29" s="6">
        <f t="shared" si="5"/>
        <v>0</v>
      </c>
      <c r="F29" s="10"/>
      <c r="G29" s="9"/>
      <c r="H29" s="4"/>
      <c r="I29" s="7" t="str">
        <f>I15 &amp; "/" &amp; RIGHT(I15+1,2)</f>
        <v>2026/27</v>
      </c>
      <c r="J29" s="11"/>
      <c r="K29" s="10"/>
      <c r="L29" s="6">
        <f t="shared" si="7"/>
        <v>0</v>
      </c>
      <c r="M29" s="10"/>
      <c r="N29" s="3"/>
    </row>
    <row r="30" spans="1:14" x14ac:dyDescent="0.25">
      <c r="N30" s="3"/>
    </row>
    <row r="31" spans="1:14" ht="18.75" customHeight="1" x14ac:dyDescent="0.3">
      <c r="A31" s="48" t="s">
        <v>23</v>
      </c>
      <c r="C31" s="44" t="s">
        <v>0</v>
      </c>
      <c r="D31" s="44"/>
      <c r="E31" s="44"/>
      <c r="F31" s="44"/>
      <c r="G31" s="17"/>
      <c r="J31" s="44" t="s">
        <v>14</v>
      </c>
      <c r="K31" s="44"/>
      <c r="L31" s="44"/>
      <c r="M31" s="44"/>
      <c r="N31" s="3"/>
    </row>
    <row r="32" spans="1:14" ht="28.5" customHeight="1" x14ac:dyDescent="0.25">
      <c r="A32" s="48"/>
      <c r="B32" s="45" t="s">
        <v>1</v>
      </c>
      <c r="C32" s="41" t="s">
        <v>15</v>
      </c>
      <c r="D32" s="41" t="s">
        <v>20</v>
      </c>
      <c r="E32" s="41" t="s">
        <v>16</v>
      </c>
      <c r="F32" s="41" t="s">
        <v>26</v>
      </c>
      <c r="G32" s="43"/>
      <c r="I32" s="45" t="s">
        <v>1</v>
      </c>
      <c r="J32" s="41" t="s">
        <v>15</v>
      </c>
      <c r="K32" s="41" t="s">
        <v>20</v>
      </c>
      <c r="L32" s="41" t="s">
        <v>16</v>
      </c>
      <c r="M32" s="41" t="s">
        <v>26</v>
      </c>
      <c r="N32" s="43"/>
    </row>
    <row r="33" spans="1:14" ht="31.5" customHeight="1" thickBot="1" x14ac:dyDescent="0.3">
      <c r="A33" s="48"/>
      <c r="B33" s="46"/>
      <c r="C33" s="42"/>
      <c r="D33" s="42"/>
      <c r="E33" s="42"/>
      <c r="F33" s="42"/>
      <c r="G33" s="43"/>
      <c r="I33" s="46"/>
      <c r="J33" s="42"/>
      <c r="K33" s="42"/>
      <c r="L33" s="42"/>
      <c r="M33" s="42"/>
      <c r="N33" s="43"/>
    </row>
    <row r="34" spans="1:14" ht="15.75" thickTop="1" x14ac:dyDescent="0.25">
      <c r="A34" s="48"/>
      <c r="B34" s="6">
        <f>B6</f>
        <v>2017</v>
      </c>
      <c r="C34" s="10"/>
      <c r="D34" s="10"/>
      <c r="E34" s="6">
        <f>C34+D34</f>
        <v>0</v>
      </c>
      <c r="F34" s="6"/>
      <c r="G34" s="9"/>
      <c r="H34" s="3"/>
      <c r="I34" s="6">
        <f>I6</f>
        <v>2017</v>
      </c>
      <c r="J34" s="10"/>
      <c r="K34" s="10"/>
      <c r="L34" s="6">
        <f>K34+J34</f>
        <v>0</v>
      </c>
      <c r="M34" s="6"/>
      <c r="N34" s="3"/>
    </row>
    <row r="35" spans="1:14" x14ac:dyDescent="0.25">
      <c r="A35" s="48"/>
      <c r="B35" s="6">
        <f t="shared" ref="B35:B43" si="8">B7</f>
        <v>2018</v>
      </c>
      <c r="C35" s="11"/>
      <c r="D35" s="10"/>
      <c r="E35" s="6">
        <f t="shared" ref="E35:E43" si="9">C35+D35</f>
        <v>0</v>
      </c>
      <c r="F35" s="6"/>
      <c r="G35" s="9"/>
      <c r="H35" s="3"/>
      <c r="I35" s="6">
        <f t="shared" ref="I35:I43" si="10">I7</f>
        <v>2018</v>
      </c>
      <c r="J35" s="11"/>
      <c r="K35" s="10"/>
      <c r="L35" s="6">
        <f t="shared" ref="L35:L43" si="11">K35+J35</f>
        <v>0</v>
      </c>
      <c r="M35" s="6"/>
      <c r="N35" s="3"/>
    </row>
    <row r="36" spans="1:14" x14ac:dyDescent="0.25">
      <c r="A36" s="48"/>
      <c r="B36" s="6">
        <f t="shared" si="8"/>
        <v>2019</v>
      </c>
      <c r="C36" s="11"/>
      <c r="D36" s="10"/>
      <c r="E36" s="6">
        <f t="shared" si="9"/>
        <v>0</v>
      </c>
      <c r="F36" s="6"/>
      <c r="G36" s="9"/>
      <c r="H36" s="3"/>
      <c r="I36" s="6">
        <f t="shared" si="10"/>
        <v>2019</v>
      </c>
      <c r="J36" s="11"/>
      <c r="K36" s="10"/>
      <c r="L36" s="6">
        <f t="shared" si="11"/>
        <v>0</v>
      </c>
      <c r="M36" s="6"/>
      <c r="N36" s="3"/>
    </row>
    <row r="37" spans="1:14" x14ac:dyDescent="0.25">
      <c r="A37" s="48"/>
      <c r="B37" s="6">
        <f t="shared" si="8"/>
        <v>2020</v>
      </c>
      <c r="C37" s="11"/>
      <c r="D37" s="10"/>
      <c r="E37" s="6">
        <f t="shared" si="9"/>
        <v>0</v>
      </c>
      <c r="F37" s="6"/>
      <c r="G37" s="9"/>
      <c r="H37" s="3"/>
      <c r="I37" s="6">
        <f t="shared" si="10"/>
        <v>2020</v>
      </c>
      <c r="J37" s="11"/>
      <c r="K37" s="10"/>
      <c r="L37" s="6">
        <f t="shared" si="11"/>
        <v>0</v>
      </c>
      <c r="M37" s="6"/>
      <c r="N37" s="3"/>
    </row>
    <row r="38" spans="1:14" x14ac:dyDescent="0.25">
      <c r="A38" s="48"/>
      <c r="B38" s="6">
        <f t="shared" si="8"/>
        <v>2021</v>
      </c>
      <c r="C38" s="11"/>
      <c r="D38" s="10"/>
      <c r="E38" s="6">
        <f t="shared" si="9"/>
        <v>0</v>
      </c>
      <c r="F38" s="6"/>
      <c r="G38" s="9"/>
      <c r="H38" s="3"/>
      <c r="I38" s="6">
        <f t="shared" si="10"/>
        <v>2021</v>
      </c>
      <c r="J38" s="11"/>
      <c r="K38" s="10"/>
      <c r="L38" s="6">
        <f t="shared" si="11"/>
        <v>0</v>
      </c>
      <c r="M38" s="6"/>
      <c r="N38" s="3"/>
    </row>
    <row r="39" spans="1:14" x14ac:dyDescent="0.25">
      <c r="A39" s="48"/>
      <c r="B39" s="6">
        <f t="shared" si="8"/>
        <v>2022</v>
      </c>
      <c r="C39" s="11"/>
      <c r="D39" s="10"/>
      <c r="E39" s="6">
        <f t="shared" si="9"/>
        <v>0</v>
      </c>
      <c r="F39" s="6"/>
      <c r="G39" s="9"/>
      <c r="H39" s="3"/>
      <c r="I39" s="6">
        <f t="shared" si="10"/>
        <v>2022</v>
      </c>
      <c r="J39" s="11"/>
      <c r="K39" s="10"/>
      <c r="L39" s="6">
        <f t="shared" si="11"/>
        <v>0</v>
      </c>
      <c r="M39" s="6"/>
      <c r="N39" s="3"/>
    </row>
    <row r="40" spans="1:14" x14ac:dyDescent="0.25">
      <c r="A40" s="48"/>
      <c r="B40" s="6">
        <f t="shared" si="8"/>
        <v>2023</v>
      </c>
      <c r="C40" s="11"/>
      <c r="D40" s="10"/>
      <c r="E40" s="6">
        <f t="shared" si="9"/>
        <v>0</v>
      </c>
      <c r="F40" s="6"/>
      <c r="G40" s="9"/>
      <c r="H40" s="3"/>
      <c r="I40" s="6">
        <f t="shared" si="10"/>
        <v>2023</v>
      </c>
      <c r="J40" s="11"/>
      <c r="K40" s="10"/>
      <c r="L40" s="6">
        <f t="shared" si="11"/>
        <v>0</v>
      </c>
      <c r="M40" s="6"/>
      <c r="N40" s="3"/>
    </row>
    <row r="41" spans="1:14" x14ac:dyDescent="0.25">
      <c r="A41" s="48"/>
      <c r="B41" s="6">
        <f t="shared" si="8"/>
        <v>2024</v>
      </c>
      <c r="C41" s="11"/>
      <c r="D41" s="10"/>
      <c r="E41" s="6">
        <f t="shared" si="9"/>
        <v>0</v>
      </c>
      <c r="F41" s="6"/>
      <c r="G41" s="9"/>
      <c r="H41" s="3"/>
      <c r="I41" s="6">
        <f t="shared" si="10"/>
        <v>2024</v>
      </c>
      <c r="J41" s="11"/>
      <c r="K41" s="10"/>
      <c r="L41" s="6">
        <f t="shared" si="11"/>
        <v>0</v>
      </c>
      <c r="M41" s="6"/>
      <c r="N41" s="3"/>
    </row>
    <row r="42" spans="1:14" x14ac:dyDescent="0.25">
      <c r="A42" s="48"/>
      <c r="B42" s="6">
        <f t="shared" si="8"/>
        <v>2025</v>
      </c>
      <c r="C42" s="11"/>
      <c r="D42" s="10"/>
      <c r="E42" s="6">
        <f t="shared" si="9"/>
        <v>0</v>
      </c>
      <c r="F42" s="6"/>
      <c r="G42" s="9"/>
      <c r="H42" s="3"/>
      <c r="I42" s="6">
        <f t="shared" si="10"/>
        <v>2025</v>
      </c>
      <c r="J42" s="11"/>
      <c r="K42" s="10"/>
      <c r="L42" s="6">
        <f t="shared" si="11"/>
        <v>0</v>
      </c>
      <c r="M42" s="6"/>
      <c r="N42" s="3"/>
    </row>
    <row r="43" spans="1:14" x14ac:dyDescent="0.25">
      <c r="A43" s="48"/>
      <c r="B43" s="6">
        <f t="shared" si="8"/>
        <v>2026</v>
      </c>
      <c r="C43" s="11"/>
      <c r="D43" s="10"/>
      <c r="E43" s="6">
        <f t="shared" si="9"/>
        <v>0</v>
      </c>
      <c r="F43" s="6"/>
      <c r="G43" s="9"/>
      <c r="H43" s="3"/>
      <c r="I43" s="6">
        <f t="shared" si="10"/>
        <v>2026</v>
      </c>
      <c r="J43" s="11"/>
      <c r="K43" s="10"/>
      <c r="L43" s="6">
        <f t="shared" si="11"/>
        <v>0</v>
      </c>
      <c r="M43" s="6"/>
      <c r="N43" s="3"/>
    </row>
  </sheetData>
  <mergeCells count="46">
    <mergeCell ref="K32:K33"/>
    <mergeCell ref="E32:E33"/>
    <mergeCell ref="F32:F33"/>
    <mergeCell ref="G32:G33"/>
    <mergeCell ref="I32:I33"/>
    <mergeCell ref="J32:J33"/>
    <mergeCell ref="N18:N19"/>
    <mergeCell ref="A31:A43"/>
    <mergeCell ref="C31:F31"/>
    <mergeCell ref="J31:M31"/>
    <mergeCell ref="B32:B33"/>
    <mergeCell ref="C32:C33"/>
    <mergeCell ref="D32:D33"/>
    <mergeCell ref="D18:D19"/>
    <mergeCell ref="E18:E19"/>
    <mergeCell ref="F18:F19"/>
    <mergeCell ref="G18:G19"/>
    <mergeCell ref="I18:I19"/>
    <mergeCell ref="J18:J19"/>
    <mergeCell ref="L32:L33"/>
    <mergeCell ref="M32:M33"/>
    <mergeCell ref="N32:N33"/>
    <mergeCell ref="A17:A29"/>
    <mergeCell ref="C17:F17"/>
    <mergeCell ref="J17:M17"/>
    <mergeCell ref="B18:B19"/>
    <mergeCell ref="C18:C19"/>
    <mergeCell ref="K18:K19"/>
    <mergeCell ref="L18:L19"/>
    <mergeCell ref="M18:M19"/>
    <mergeCell ref="N4:N5"/>
    <mergeCell ref="B1:M2"/>
    <mergeCell ref="A3:A15"/>
    <mergeCell ref="C3:F3"/>
    <mergeCell ref="J3:M3"/>
    <mergeCell ref="B4:B5"/>
    <mergeCell ref="C4:C5"/>
    <mergeCell ref="D4:D5"/>
    <mergeCell ref="E4:E5"/>
    <mergeCell ref="F4:F5"/>
    <mergeCell ref="G4:G5"/>
    <mergeCell ref="I4:I5"/>
    <mergeCell ref="J4:J5"/>
    <mergeCell ref="K4:K5"/>
    <mergeCell ref="L4:L5"/>
    <mergeCell ref="M4:M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DEF</vt:lpstr>
      <vt:lpstr>FPL</vt:lpstr>
      <vt:lpstr>GRU</vt:lpstr>
      <vt:lpstr>JEA</vt:lpstr>
      <vt:lpstr>OUC</vt:lpstr>
      <vt:lpstr>TAL</vt:lpstr>
      <vt:lpstr>TEC</vt:lpstr>
      <vt:lpstr>Blank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2019-05-24T17:27:59Z</dcterms:created>
  <dcterms:modified xsi:type="dcterms:W3CDTF">2019-05-24T17:27:59Z</dcterms:modified>
</cp:coreProperties>
</file>