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gulatory Filings with FPSC\Docket No. 20190007-EI (ECRC - Electric)\Discovery\Staff's 3rd IRRs (Nos. 3-7)\"/>
    </mc:Choice>
  </mc:AlternateContent>
  <xr:revisionPtr revIDLastSave="0" documentId="8_{6FAED46A-EEF6-479E-90D2-0C791EEB69FC}" xr6:coauthVersionLast="43" xr6:coauthVersionMax="43" xr10:uidLastSave="{00000000-0000-0000-0000-000000000000}"/>
  <bookViews>
    <workbookView xWindow="-110" yWindow="-110" windowWidth="19420" windowHeight="10420" xr2:uid="{F07942D4-4129-4106-B2DC-AF283139877E}"/>
  </bookViews>
  <sheets>
    <sheet name="Form 42 4A w Order No. &amp; Date" sheetId="1" r:id="rId1"/>
    <sheet name="Form 42 6A w Order No. &amp; Dat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A">#REF!</definedName>
    <definedName name="\B">#REF!</definedName>
    <definedName name="\C">#REF!</definedName>
    <definedName name="\E">#REF!</definedName>
    <definedName name="\J">#REF!</definedName>
    <definedName name="\P">#REF!</definedName>
    <definedName name="\R">#REF!</definedName>
    <definedName name="\T">#REF!</definedName>
    <definedName name="\Z">#REF!</definedName>
    <definedName name="_____JE11">'[1]JE 6 Form'!#REF!</definedName>
    <definedName name="__APR40">#REF!</definedName>
    <definedName name="__AUG40">#REF!</definedName>
    <definedName name="__DEC40">#REF!</definedName>
    <definedName name="__FEB40">#REF!</definedName>
    <definedName name="__JAN40">#REF!</definedName>
    <definedName name="__JUL40">#REF!</definedName>
    <definedName name="__JUN40">#REF!</definedName>
    <definedName name="__MAR40">"MARWHLFPC"</definedName>
    <definedName name="__MAY40">#REF!</definedName>
    <definedName name="__NOV40">#REF!</definedName>
    <definedName name="__OCT40">#REF!</definedName>
    <definedName name="__PG1">#REF!</definedName>
    <definedName name="__PG2">#REF!</definedName>
    <definedName name="__PG3">#REF!</definedName>
    <definedName name="__PG4">#REF!</definedName>
    <definedName name="__SEP40">#REF!</definedName>
    <definedName name="_01_FPC">#REF!</definedName>
    <definedName name="_01_FTM">#REF!</definedName>
    <definedName name="_01_RCI">#REF!</definedName>
    <definedName name="_01_RETAIL">#REF!</definedName>
    <definedName name="_01_STC">#REF!</definedName>
    <definedName name="_01_WAU">#REF!</definedName>
    <definedName name="_01_WHOLESALE">#REF!</definedName>
    <definedName name="_02_FPC">#REF!</definedName>
    <definedName name="_02_RCI">#REF!</definedName>
    <definedName name="_02_RETAIL">#REF!</definedName>
    <definedName name="_02_STC">#REF!</definedName>
    <definedName name="_02_WAU">#REF!</definedName>
    <definedName name="_02_WHOLESALE">#REF!</definedName>
    <definedName name="_03_FPC">#REF!</definedName>
    <definedName name="_03_RCI">#REF!</definedName>
    <definedName name="_03_RETAIL">#REF!</definedName>
    <definedName name="_03_STC">#REF!</definedName>
    <definedName name="_03_WAU">#REF!</definedName>
    <definedName name="_03_WHOLESALE">#REF!</definedName>
    <definedName name="_04_FPC">#REF!</definedName>
    <definedName name="_04_RCI">#REF!</definedName>
    <definedName name="_04_RETAIL">#REF!</definedName>
    <definedName name="_04_STC">#REF!</definedName>
    <definedName name="_04_WAU">#REF!</definedName>
    <definedName name="_04_WHOLESALE">#REF!</definedName>
    <definedName name="_05_FPC">#REF!</definedName>
    <definedName name="_05_RCI">#REF!</definedName>
    <definedName name="_05_RETAIL">#REF!</definedName>
    <definedName name="_05_STC">#REF!</definedName>
    <definedName name="_05_WAU">#REF!</definedName>
    <definedName name="_05_WHOLESALE">#REF!</definedName>
    <definedName name="_06_FPC">#REF!</definedName>
    <definedName name="_06_RCI">#REF!</definedName>
    <definedName name="_06_RETAIL">#REF!</definedName>
    <definedName name="_06_STC">#REF!</definedName>
    <definedName name="_06_WAU">#REF!</definedName>
    <definedName name="_06_WHOLESALE">#REF!</definedName>
    <definedName name="_07_FPC">#REF!</definedName>
    <definedName name="_07_RCI">#REF!</definedName>
    <definedName name="_07_RETAIL">#REF!</definedName>
    <definedName name="_07_STC">#REF!</definedName>
    <definedName name="_07_WAU">#REF!</definedName>
    <definedName name="_07_WHOLESALE">#REF!</definedName>
    <definedName name="_08_FPC">#REF!</definedName>
    <definedName name="_08_RCI">#REF!</definedName>
    <definedName name="_08_RETAIL">#REF!</definedName>
    <definedName name="_08_STC">#REF!</definedName>
    <definedName name="_08_WAU">#REF!</definedName>
    <definedName name="_08_WHOLESALE">#REF!</definedName>
    <definedName name="_09_FPC">#REF!</definedName>
    <definedName name="_09_RCI">#REF!</definedName>
    <definedName name="_09_RETAIL">#REF!</definedName>
    <definedName name="_09_STC">#REF!</definedName>
    <definedName name="_09_WAU">#REF!</definedName>
    <definedName name="_09_WHOLESALE">#REF!</definedName>
    <definedName name="_10_FPC">#REF!</definedName>
    <definedName name="_10_RCI">#REF!</definedName>
    <definedName name="_10_RETAIL">#REF!</definedName>
    <definedName name="_10_STC">#REF!</definedName>
    <definedName name="_10_WAU">#REF!</definedName>
    <definedName name="_10_WHOLESALE">#REF!</definedName>
    <definedName name="_11_FPC">#REF!</definedName>
    <definedName name="_11_FTM">#REF!</definedName>
    <definedName name="_11_NOVFPC">#REF!</definedName>
    <definedName name="_11_NOVRETAIL">#REF!</definedName>
    <definedName name="_11_RCI">#REF!</definedName>
    <definedName name="_11_RETAIL">#REF!</definedName>
    <definedName name="_11_STC">#REF!</definedName>
    <definedName name="_11_WAU">#REF!</definedName>
    <definedName name="_11_WHOLESALE">#REF!</definedName>
    <definedName name="_12_DECFPC">#REF!</definedName>
    <definedName name="_12_DECRETAIL">#REF!</definedName>
    <definedName name="_12_FPC">#REF!</definedName>
    <definedName name="_12_RCI">#REF!</definedName>
    <definedName name="_12_RETAIL">#REF!</definedName>
    <definedName name="_12_STC">#REF!</definedName>
    <definedName name="_12_WAU">#REF!</definedName>
    <definedName name="_12_WHOLESALE">#REF!</definedName>
    <definedName name="_16A_2">'[2]PG 16 BACKUP'!#REF!</definedName>
    <definedName name="_APR40">#REF!</definedName>
    <definedName name="_APR99" localSheetId="0">#REF!</definedName>
    <definedName name="_APR99" localSheetId="1">#REF!</definedName>
    <definedName name="_APR99">#REF!</definedName>
    <definedName name="_AUG40">#REF!</definedName>
    <definedName name="_AUG99">#REF!</definedName>
    <definedName name="_DEC40">#REF!</definedName>
    <definedName name="_DEC98">#REF!</definedName>
    <definedName name="_DEC99">#REF!</definedName>
    <definedName name="_FEB40">#REF!</definedName>
    <definedName name="_FEB99">#REF!</definedName>
    <definedName name="_Fill" hidden="1">#REF!</definedName>
    <definedName name="_JAN40">#REF!</definedName>
    <definedName name="_JAN99">#REF!</definedName>
    <definedName name="_JE7">#REF!,#REF!,#REF!,#REF!</definedName>
    <definedName name="_JUL40">#REF!</definedName>
    <definedName name="_JUL99">#REF!</definedName>
    <definedName name="_JUN40">#REF!</definedName>
    <definedName name="_JUN99">#REF!</definedName>
    <definedName name="_Key1" hidden="1">#REF!</definedName>
    <definedName name="_MAR40">"MARWHLFPC"</definedName>
    <definedName name="_MAR99">#REF!</definedName>
    <definedName name="_MAY40">#REF!</definedName>
    <definedName name="_MAY99">#REF!</definedName>
    <definedName name="_NOV40">#REF!</definedName>
    <definedName name="_NOV98">#REF!</definedName>
    <definedName name="_NOV99">#REF!</definedName>
    <definedName name="_OCT40">#REF!</definedName>
    <definedName name="_OCT98">#REF!</definedName>
    <definedName name="_OCT99">#REF!</definedName>
    <definedName name="_Order1" hidden="1">255</definedName>
    <definedName name="_SEP40">#REF!</definedName>
    <definedName name="_SEP99" localSheetId="0">#REF!</definedName>
    <definedName name="_SEP99" localSheetId="1">#REF!</definedName>
    <definedName name="_SEP99">#REF!</definedName>
    <definedName name="_Sort" hidden="1">#REF!</definedName>
    <definedName name="Adjustment_Explanation">#REF!</definedName>
    <definedName name="ALLOWALOC">#REF!</definedName>
    <definedName name="ALLOWBB4HPP">#REF!</definedName>
    <definedName name="ALTJE">'[3]JE 90084'!#REF!</definedName>
    <definedName name="APRJE">#REF!</definedName>
    <definedName name="APRJE2">#REF!</definedName>
    <definedName name="APRJE3">#REF!</definedName>
    <definedName name="APRTOT">#REF!</definedName>
    <definedName name="APRTOTWO">#REF!</definedName>
    <definedName name="Aprwhslnonrec">#REF!</definedName>
    <definedName name="AUGFPC">#REF!</definedName>
    <definedName name="AUGJE">#REF!</definedName>
    <definedName name="AUGJE2">#REF!</definedName>
    <definedName name="AUGJE3">#REF!</definedName>
    <definedName name="AUGTOT">#REF!</definedName>
    <definedName name="AUGTOTWO">#REF!</definedName>
    <definedName name="Augwhslnonrec">#REF!</definedName>
    <definedName name="BASE_UNBLD_REV_" localSheetId="0">#REF!</definedName>
    <definedName name="BASE_UNBLD_REV_" localSheetId="1">#REF!</definedName>
    <definedName name="BASE_UNBLD_REV_">#REF!</definedName>
    <definedName name="BB4HPP">#REF!</definedName>
    <definedName name="Calculation_of_True_up___Interest_Provision_for_JE__7___WHOLESALE__Ft_Meade">#REF!</definedName>
    <definedName name="CAPTRUEUP">#REF!</definedName>
    <definedName name="CCR_ADJUST">#REF!</definedName>
    <definedName name="CM_ACT_ACT">#REF!</definedName>
    <definedName name="CM_ACT_BUD">#REF!</definedName>
    <definedName name="CM_BASE_REV">[4]BASE!#REF!</definedName>
    <definedName name="CM_GWH_SALES">#REF!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DECJE">#REF!</definedName>
    <definedName name="DECJE2">#REF!</definedName>
    <definedName name="DECJE3">#REF!</definedName>
    <definedName name="DECTOT">#REF!</definedName>
    <definedName name="DECTOTWO">#REF!</definedName>
    <definedName name="Decwhslnonrec">#REF!</definedName>
    <definedName name="DEFERRED_A">#REF!</definedName>
    <definedName name="Derivation_of_Energy_Separation_Factors">#REF!</definedName>
    <definedName name="DOWNLOAD">#REF!</definedName>
    <definedName name="ECONOMY">#REF!</definedName>
    <definedName name="ECONPURCHASE">#REF!</definedName>
    <definedName name="Estimated_Renues">#REF!</definedName>
    <definedName name="FEBJE">#REF!</definedName>
    <definedName name="FEBJE2">#REF!</definedName>
    <definedName name="FEBJE3">#REF!</definedName>
    <definedName name="FEBTOT">#REF!</definedName>
    <definedName name="FEBTOTWO">#REF!</definedName>
    <definedName name="Febwhslnonrec">#REF!</definedName>
    <definedName name="FIN_PG_18A">'[1]DATA for Pres'!#REF!</definedName>
    <definedName name="FIN_PG_18B">'[1]DATA for Pres'!#REF!</definedName>
    <definedName name="FMPA_JURIS_D">#REF!</definedName>
    <definedName name="FMPA_JURIS_D1">#REF!</definedName>
    <definedName name="FMPA_RESALE">#REF!</definedName>
    <definedName name="FORM42_1A" localSheetId="0">#REF!</definedName>
    <definedName name="FORM42_1A" localSheetId="1">#REF!</definedName>
    <definedName name="FORM42_1A">#REF!</definedName>
    <definedName name="FORM42_4A" localSheetId="0">#REF!</definedName>
    <definedName name="FORM42_4A" localSheetId="1">#REF!</definedName>
    <definedName name="FORM42_4A">#REF!</definedName>
    <definedName name="FORM42_6A" localSheetId="0">#REF!</definedName>
    <definedName name="FORM42_6A" localSheetId="1">#REF!</definedName>
    <definedName name="FORM42_6A">#REF!</definedName>
    <definedName name="FORM42_8A_P10" localSheetId="0">#REF!</definedName>
    <definedName name="FORM42_8A_P10" localSheetId="1">#REF!</definedName>
    <definedName name="FORM42_8A_P10">#REF!</definedName>
    <definedName name="FORM42_8A_P11">#REF!</definedName>
    <definedName name="FORM42_8A_P14" localSheetId="0">#REF!</definedName>
    <definedName name="FORM42_8A_P14" localSheetId="1">#REF!</definedName>
    <definedName name="FORM42_8A_P14">#REF!</definedName>
    <definedName name="FORM42_8A_P15">#REF!</definedName>
    <definedName name="FORM42_8A_P6" localSheetId="0">#REF!</definedName>
    <definedName name="FORM42_8A_P6" localSheetId="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 localSheetId="0">#REF!</definedName>
    <definedName name="FORM421E" localSheetId="1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 localSheetId="0">#REF!</definedName>
    <definedName name="FORM428EP4" localSheetId="1">#REF!</definedName>
    <definedName name="FORM428EP4">#REF!</definedName>
    <definedName name="FORM428EP9">#REF!</definedName>
    <definedName name="FORM428P">#REF!</definedName>
    <definedName name="FORM429P">#REF!</definedName>
    <definedName name="FPC">#REF!</definedName>
    <definedName name="FT_MEADE">#REF!</definedName>
    <definedName name="HOME">#REF!</definedName>
    <definedName name="INDLASTDAYACT_">#REF!</definedName>
    <definedName name="INPUT">#REF!</definedName>
    <definedName name="INPUTS_WHOLESALE">#REF!,#REF!,#REF!,#REF!,#REF!</definedName>
    <definedName name="Interest">#REF!</definedName>
    <definedName name="INTERESTRECLASS">#REF!</definedName>
    <definedName name="JANJE">#REF!</definedName>
    <definedName name="JANJE2">#REF!</definedName>
    <definedName name="JANJE3">#REF!</definedName>
    <definedName name="JANRET">#REF!</definedName>
    <definedName name="JANTOT">#REF!</definedName>
    <definedName name="JANTOTWO">#REF!</definedName>
    <definedName name="Janwhslnonrec">#REF!</definedName>
    <definedName name="JE">'[5]2012 JE79'!$A$21:$J$48,'[5]2012 JE79'!$A$50:$J$76,'[5]2012 JE79'!$A$78:$J$104,'[5]2012 JE79'!$A$106:$J$130,'[5]2012 JE79'!$A$137:$J$160</definedName>
    <definedName name="JE_185_OPT_PROV">#REF!</definedName>
    <definedName name="JE_85_OPT_PROV">#REF!</definedName>
    <definedName name="JE7CALC">#REF!</definedName>
    <definedName name="je90006a">'[1]JE 6 Form'!#REF!</definedName>
    <definedName name="JULJE">#REF!</definedName>
    <definedName name="JULJE2">#REF!</definedName>
    <definedName name="JULJE3">#REF!</definedName>
    <definedName name="JULTOT">#REF!</definedName>
    <definedName name="JULTOTWO">#REF!</definedName>
    <definedName name="Julwhslnonrec">#REF!</definedName>
    <definedName name="JUNJE">#REF!</definedName>
    <definedName name="JUNJE2">#REF!</definedName>
    <definedName name="JUNJE3">#REF!</definedName>
    <definedName name="JUNPG2">#REF!</definedName>
    <definedName name="JUNREDO1">#REF!</definedName>
    <definedName name="JUNTOT">#REF!</definedName>
    <definedName name="JUNTOTWO">#REF!</definedName>
    <definedName name="Junwhslnonrec">#REF!</definedName>
    <definedName name="JURIS_G">#REF!</definedName>
    <definedName name="JURIS_G1">#REF!</definedName>
    <definedName name="JURIS_G2">#REF!</definedName>
    <definedName name="JURIS_G3">#REF!</definedName>
    <definedName name="JURIS_J">#REF!</definedName>
    <definedName name="JURIS_J1">#REF!</definedName>
    <definedName name="JURIS_J2">#REF!</definedName>
    <definedName name="JURIS_J3">#REF!</definedName>
    <definedName name="JURIS_J4">#REF!</definedName>
    <definedName name="JURIS_J5">#REF!</definedName>
    <definedName name="JURIS_J6">#REF!</definedName>
    <definedName name="juris_j7">#REF!</definedName>
    <definedName name="LASTDAY">#REF!</definedName>
    <definedName name="MACRO">#REF!</definedName>
    <definedName name="MACROS">#REF!</definedName>
    <definedName name="MARJE">#REF!</definedName>
    <definedName name="MARJE2">#REF!</definedName>
    <definedName name="MARJE3">#REF!</definedName>
    <definedName name="MARJE4">#REF!</definedName>
    <definedName name="MARTOT">#REF!</definedName>
    <definedName name="MARTOTWO">#REF!</definedName>
    <definedName name="Marwhslnonrec">#REF!</definedName>
    <definedName name="MAYJE">#REF!</definedName>
    <definedName name="MAYJE2">#REF!</definedName>
    <definedName name="MAYJE3">#REF!</definedName>
    <definedName name="MAYJE4">#REF!</definedName>
    <definedName name="MAYREDO1">#REF!</definedName>
    <definedName name="MAYTOT">#REF!</definedName>
    <definedName name="MAYTOTWO">#REF!</definedName>
    <definedName name="Maywhslnonrec">#REF!</definedName>
    <definedName name="MB_PUR_PWR_TOT">#REF!</definedName>
    <definedName name="MB_SALES_TOT">#REF!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ONTH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ONREC_DETAIL">#REF!</definedName>
    <definedName name="NOVJE">#REF!</definedName>
    <definedName name="NOVJE2">#REF!</definedName>
    <definedName name="NOVJE3">#REF!</definedName>
    <definedName name="NOVRET">#REF!</definedName>
    <definedName name="NOVTOT">#REF!</definedName>
    <definedName name="NOVTOTWO">#REF!</definedName>
    <definedName name="Novwhslnonrec">#REF!</definedName>
    <definedName name="NSB_SEP_D_SALE">#REF!</definedName>
    <definedName name="OCTJE">#REF!</definedName>
    <definedName name="OCTJE2">#REF!</definedName>
    <definedName name="OCTJE3">#REF!</definedName>
    <definedName name="OCTTOT">#REF!</definedName>
    <definedName name="OCTTOTWO">#REF!</definedName>
    <definedName name="Octwhslnonrec">#REF!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ISION">#REF!</definedName>
    <definedName name="OTHER_ELEC_REV">#REF!</definedName>
    <definedName name="Page18A">'[1]DATA for Pres'!#REF!</definedName>
    <definedName name="Page18B">'[1]DATA for Pres'!#REF!</definedName>
    <definedName name="peco">#REF!</definedName>
    <definedName name="pecoresale">#REF!</definedName>
    <definedName name="PGIII_16">#REF!</definedName>
    <definedName name="PGIII_17">#REF!</definedName>
    <definedName name="PGIII_18">#REF!</definedName>
    <definedName name="PGIII_19">#REF!</definedName>
    <definedName name="PKDH">[6]Lists!$A$2:$A$54</definedName>
    <definedName name="PR_PURCHASE">#REF!</definedName>
    <definedName name="PRESENT_3">[1]Presentation!#REF!</definedName>
    <definedName name="_xlnm.Print_Area" localSheetId="1">'Form 42 6A w Order No. &amp; Date'!$A$1:$N$54</definedName>
    <definedName name="PRINT_MACRO">#REF!</definedName>
    <definedName name="PURCHASES_FOR_RESALE">#REF!</definedName>
    <definedName name="PURCHASES_FOR_RESALE2">#REF!</definedName>
    <definedName name="PURCHPWR">#REF!</definedName>
    <definedName name="PYVAR">#REF!</definedName>
    <definedName name="QTR_ACT_ACT">#REF!</definedName>
    <definedName name="QTR_ACT_BUD">#REF!</definedName>
    <definedName name="QTR_BASE_REV">[4]BASE!#REF!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RECON">#REF!</definedName>
    <definedName name="RECON_A">#REF!</definedName>
    <definedName name="REEDY_CREEK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ENUECALC">#REF!</definedName>
    <definedName name="REVENUES">#REF!</definedName>
    <definedName name="SCH_D_PURCH">'[1]SCH D PURCH '!$D$21:$Q$46,'[1]SCH D PURCH '!$D$49:$Q$147</definedName>
    <definedName name="SEP_D">#REF!</definedName>
    <definedName name="SEP_D1">#REF!</definedName>
    <definedName name="SEP_D2">#REF!</definedName>
    <definedName name="SEP_D3">'[1]SEP D SALES'!#REF!</definedName>
    <definedName name="SEP_D4">'[1]SEP D SALES'!#REF!</definedName>
    <definedName name="SEP_D5">#REF!</definedName>
    <definedName name="SEP_D6">#REF!</definedName>
    <definedName name="SEP_FACTOR">#REF!</definedName>
    <definedName name="SEPDEM">#REF!</definedName>
    <definedName name="SEPDEMAND">#REF!</definedName>
    <definedName name="SEPENERGY">#REF!</definedName>
    <definedName name="SEPJE">#REF!</definedName>
    <definedName name="SEPJE2">#REF!</definedName>
    <definedName name="SEPJE3">#REF!</definedName>
    <definedName name="SEPTOT">#REF!</definedName>
    <definedName name="SEPTOTWO">#REF!</definedName>
    <definedName name="sepwhlwac">#REF!</definedName>
    <definedName name="Sepwhslnonrec">#REF!</definedName>
    <definedName name="ST_CLOUD">#REF!</definedName>
    <definedName name="SURVRPT">#REF!</definedName>
    <definedName name="SWAP">#REF!</definedName>
    <definedName name="TABLE">#REF!</definedName>
    <definedName name="TAMPA_ELECTRIC__COMPANY">"MARWHLFPC"</definedName>
    <definedName name="TBRR">#REF!</definedName>
    <definedName name="TBRRBUD">#REF!</definedName>
    <definedName name="TEFIS">#REF!</definedName>
    <definedName name="Total_Emissions" localSheetId="0">#REF!</definedName>
    <definedName name="Total_Emissions" localSheetId="1">#REF!</definedName>
    <definedName name="Total_Emissions">#REF!</definedName>
    <definedName name="TRUEUP">#REF!</definedName>
    <definedName name="UNBILD_REV_BUD">#REF!</definedName>
    <definedName name="UNBILLED">#REF!</definedName>
    <definedName name="UNBILLED_REVBUD">#REF!</definedName>
    <definedName name="WAUCHULA">#REF!</definedName>
    <definedName name="WHOLESALE">#REF!</definedName>
    <definedName name="WKSHEET3">#REF!</definedName>
    <definedName name="WPFORM421P">#REF!</definedName>
    <definedName name="wrn.print." localSheetId="1" hidden="1">{"Input",#N/A,FALSE,"Input";"trueup",#N/A,FALSE,"Input";"Interest",#N/A,FALSE,"Input"}</definedName>
    <definedName name="wrn.print." hidden="1">{"Input",#N/A,FALSE,"Input";"trueup",#N/A,FALSE,"Input";"Interest",#N/A,FALSE,"Input"}</definedName>
    <definedName name="YTD_ACT_ACT">#REF!</definedName>
    <definedName name="YTD_ACT_BUD">#REF!</definedName>
    <definedName name="YTD_BASE_REV">[4]BASE!$B$2:$N$27</definedName>
    <definedName name="YTD_GWH_SALES" localSheetId="0">#REF!</definedName>
    <definedName name="YTD_GWH_SALES" localSheetId="1">#REF!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K15" i="2"/>
  <c r="M15" i="2" s="1"/>
  <c r="K16" i="2"/>
  <c r="M16" i="2" s="1"/>
  <c r="K17" i="2"/>
  <c r="M17" i="2"/>
  <c r="K18" i="2"/>
  <c r="K19" i="2"/>
  <c r="M19" i="2" s="1"/>
  <c r="K20" i="2"/>
  <c r="M20" i="2" s="1"/>
  <c r="K21" i="2"/>
  <c r="M21" i="2" s="1"/>
  <c r="K22" i="2"/>
  <c r="M22" i="2" s="1"/>
  <c r="K23" i="2"/>
  <c r="M23" i="2" s="1"/>
  <c r="K24" i="2"/>
  <c r="M24" i="2" s="1"/>
  <c r="K25" i="2"/>
  <c r="M25" i="2" s="1"/>
  <c r="K26" i="2"/>
  <c r="M26" i="2" s="1"/>
  <c r="K27" i="2"/>
  <c r="M27" i="2" s="1"/>
  <c r="K28" i="2"/>
  <c r="M28" i="2" s="1"/>
  <c r="K29" i="2"/>
  <c r="M29" i="2" s="1"/>
  <c r="K30" i="2"/>
  <c r="M30" i="2" s="1"/>
  <c r="K31" i="2"/>
  <c r="M31" i="2" s="1"/>
  <c r="K32" i="2"/>
  <c r="M32" i="2" s="1"/>
  <c r="K33" i="2"/>
  <c r="M33" i="2"/>
  <c r="K34" i="2"/>
  <c r="M34" i="2" s="1"/>
  <c r="K35" i="2"/>
  <c r="M35" i="2" s="1"/>
  <c r="K36" i="2"/>
  <c r="M36" i="2" s="1"/>
  <c r="K37" i="2"/>
  <c r="M37" i="2" s="1"/>
  <c r="K38" i="2"/>
  <c r="M38" i="2" s="1"/>
  <c r="K39" i="2"/>
  <c r="M39" i="2" s="1"/>
  <c r="K40" i="2"/>
  <c r="M40" i="2" s="1"/>
  <c r="K41" i="2"/>
  <c r="M41" i="2" s="1"/>
  <c r="K42" i="2"/>
  <c r="M42" i="2" s="1"/>
  <c r="J44" i="2"/>
  <c r="J46" i="2"/>
  <c r="I47" i="2"/>
  <c r="J47" i="2"/>
  <c r="J44" i="1"/>
  <c r="J43" i="1"/>
  <c r="J41" i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L29" i="1"/>
  <c r="K29" i="1"/>
  <c r="K27" i="1"/>
  <c r="L27" i="1" s="1"/>
  <c r="K26" i="1"/>
  <c r="L26" i="1" s="1"/>
  <c r="K25" i="1"/>
  <c r="L25" i="1" s="1"/>
  <c r="L24" i="1"/>
  <c r="K24" i="1"/>
  <c r="K23" i="1"/>
  <c r="L23" i="1" s="1"/>
  <c r="K22" i="1"/>
  <c r="L22" i="1" s="1"/>
  <c r="L21" i="1"/>
  <c r="K21" i="1"/>
  <c r="K19" i="1"/>
  <c r="L19" i="1" s="1"/>
  <c r="K18" i="1"/>
  <c r="L18" i="1" s="1"/>
  <c r="K17" i="1"/>
  <c r="L17" i="1" s="1"/>
  <c r="K16" i="1"/>
  <c r="L16" i="1" s="1"/>
  <c r="L15" i="1"/>
  <c r="K15" i="1"/>
  <c r="K14" i="1"/>
  <c r="I44" i="2" l="1"/>
  <c r="I44" i="1"/>
  <c r="I46" i="2"/>
  <c r="K20" i="1"/>
  <c r="L20" i="1" s="1"/>
  <c r="I43" i="1"/>
  <c r="K28" i="1"/>
  <c r="L28" i="1" s="1"/>
  <c r="K44" i="2"/>
  <c r="M44" i="2" s="1"/>
  <c r="M14" i="2"/>
  <c r="M47" i="2"/>
  <c r="K46" i="2"/>
  <c r="M46" i="2" s="1"/>
  <c r="K47" i="2"/>
  <c r="M18" i="2"/>
  <c r="L14" i="1"/>
  <c r="I41" i="1"/>
  <c r="K43" i="1" l="1"/>
  <c r="L43" i="1" s="1"/>
  <c r="K41" i="1"/>
  <c r="L41" i="1" s="1"/>
  <c r="K44" i="1"/>
  <c r="L44" i="1" s="1"/>
</calcChain>
</file>

<file path=xl/sharedStrings.xml><?xml version="1.0" encoding="utf-8"?>
<sst xmlns="http://schemas.openxmlformats.org/spreadsheetml/2006/main" count="290" uniqueCount="165">
  <si>
    <t>Tampa Electric Company</t>
  </si>
  <si>
    <t>Form 42 - 4A</t>
  </si>
  <si>
    <t>Environmental Cost Recovery Clause (ECRC)</t>
  </si>
  <si>
    <t>Calculation of Final True-up Amount for the Period</t>
  </si>
  <si>
    <t>Variance Report of O &amp; M Activities</t>
  </si>
  <si>
    <t>(In Dollars)</t>
  </si>
  <si>
    <t>(1)</t>
  </si>
  <si>
    <t>(2)</t>
  </si>
  <si>
    <t>(3)</t>
  </si>
  <si>
    <t>(4)</t>
  </si>
  <si>
    <t xml:space="preserve">Actual/Estimated </t>
  </si>
  <si>
    <t>Variance</t>
  </si>
  <si>
    <t>Line</t>
  </si>
  <si>
    <t>Actual</t>
  </si>
  <si>
    <t>Projection</t>
  </si>
  <si>
    <t>Amount</t>
  </si>
  <si>
    <t>Percent</t>
  </si>
  <si>
    <t>1.</t>
  </si>
  <si>
    <t>Description of O&amp;M Activities</t>
  </si>
  <si>
    <t>a.</t>
  </si>
  <si>
    <t>Big Bend Unit 3 Flue Gas Desulfurization Integration</t>
  </si>
  <si>
    <t>b.</t>
  </si>
  <si>
    <t xml:space="preserve">Big Bend Units 1 &amp; 2 Flue Gas Conditioning </t>
  </si>
  <si>
    <t>c.</t>
  </si>
  <si>
    <r>
      <t>SO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 xml:space="preserve"> Emissions Allowances</t>
    </r>
  </si>
  <si>
    <t>d.</t>
  </si>
  <si>
    <t>Big Bend Units 1 &amp; 2 FGD</t>
  </si>
  <si>
    <t>e.</t>
  </si>
  <si>
    <t>Big Bend PM Minimization and Monitoring</t>
  </si>
  <si>
    <t>f.</t>
  </si>
  <si>
    <r>
      <t>Big Bend  NO</t>
    </r>
    <r>
      <rPr>
        <vertAlign val="subscript"/>
        <sz val="14"/>
        <rFont val="Arial"/>
        <family val="2"/>
      </rPr>
      <t>x</t>
    </r>
    <r>
      <rPr>
        <sz val="14"/>
        <rFont val="Arial"/>
        <family val="2"/>
      </rPr>
      <t xml:space="preserve"> Emissions Reduction</t>
    </r>
  </si>
  <si>
    <t>g.</t>
  </si>
  <si>
    <t>NPDES Annual Surveillance Fees</t>
  </si>
  <si>
    <t>h.</t>
  </si>
  <si>
    <t>Gannon Thermal Discharge Study</t>
  </si>
  <si>
    <t>i.</t>
  </si>
  <si>
    <r>
      <t>Polk NO</t>
    </r>
    <r>
      <rPr>
        <vertAlign val="subscript"/>
        <sz val="14"/>
        <rFont val="Arial"/>
        <family val="2"/>
      </rPr>
      <t>x</t>
    </r>
    <r>
      <rPr>
        <sz val="14"/>
        <rFont val="Arial"/>
        <family val="2"/>
      </rPr>
      <t xml:space="preserve"> Emissions Reduction</t>
    </r>
  </si>
  <si>
    <t>j.</t>
  </si>
  <si>
    <t>Bayside SCR and Ammonia</t>
  </si>
  <si>
    <t>k.</t>
  </si>
  <si>
    <t>Big Bend Unit 4 SOFA</t>
  </si>
  <si>
    <t>l.</t>
  </si>
  <si>
    <t>Big Bend Unit 1 Pre-SCR</t>
  </si>
  <si>
    <t>m.</t>
  </si>
  <si>
    <t>Big Bend Unit 2 Pre-SCR</t>
  </si>
  <si>
    <t>n.</t>
  </si>
  <si>
    <t>Big Bend Unit 3 Pre-SCR</t>
  </si>
  <si>
    <t>o.</t>
  </si>
  <si>
    <t>Clean Water Act Section 316(b) Phase II Study</t>
  </si>
  <si>
    <t>p.</t>
  </si>
  <si>
    <t>Arsenic Groundwater Standard Program</t>
  </si>
  <si>
    <t>q.</t>
  </si>
  <si>
    <t>Big Bend 1 SCR</t>
  </si>
  <si>
    <t>r.</t>
  </si>
  <si>
    <t>Big Bend 2 SCR</t>
  </si>
  <si>
    <t>s.</t>
  </si>
  <si>
    <t>Big Bend 3 SCR</t>
  </si>
  <si>
    <t>t.</t>
  </si>
  <si>
    <t>Big Bend 4 SCR</t>
  </si>
  <si>
    <t>u.</t>
  </si>
  <si>
    <t>Mercury Air Toxics Standards</t>
  </si>
  <si>
    <t>v.</t>
  </si>
  <si>
    <t>Greenhouse Gas Reduction Program</t>
  </si>
  <si>
    <t>w.</t>
  </si>
  <si>
    <t>Big Bend Gypsum Storage Facility</t>
  </si>
  <si>
    <t>x.</t>
  </si>
  <si>
    <t>Coal Combustion Residuals (CCR) Rule</t>
  </si>
  <si>
    <t>y.</t>
  </si>
  <si>
    <t>BB ELG Study Program</t>
  </si>
  <si>
    <t>z.</t>
  </si>
  <si>
    <t>CCR Rule - Phase II</t>
  </si>
  <si>
    <t>2.</t>
  </si>
  <si>
    <t>Total Investment Projects - Recoverable Costs</t>
  </si>
  <si>
    <t>3.</t>
  </si>
  <si>
    <t>Recoverable Costs Allocated to Energy</t>
  </si>
  <si>
    <t>4.</t>
  </si>
  <si>
    <t>Recoverable Costs Allocated to Demand</t>
  </si>
  <si>
    <t>Notes:</t>
  </si>
  <si>
    <t>Column (1) is the End of Period Totals on Form 42-5A.</t>
  </si>
  <si>
    <t>Column (2) is the approved projected amount in accordance with FPSC Order No. PSC-2018-0594-FOF-EI.</t>
  </si>
  <si>
    <t>Column (3) = Column (1) - Column (2)</t>
  </si>
  <si>
    <t>Column (4) = Column (3) / Column (2)</t>
  </si>
  <si>
    <t>Column (1) is the End of Period Totals on Form 42-7A.</t>
  </si>
  <si>
    <t>Big Bend Unit 1 Section 316(b) Impingement Mortality</t>
  </si>
  <si>
    <t>ac.</t>
  </si>
  <si>
    <t>Big Bend Effluent Limitations Guidelines (ELG)</t>
  </si>
  <si>
    <t>ab.</t>
  </si>
  <si>
    <t>Coal Combustion Residuals (CCR-Phase II)</t>
  </si>
  <si>
    <t>aa.</t>
  </si>
  <si>
    <t>Big Bend Coal Combustion Residual Rule (CCR Rule)</t>
  </si>
  <si>
    <r>
      <t>S0</t>
    </r>
    <r>
      <rPr>
        <vertAlign val="subscript"/>
        <sz val="14"/>
        <rFont val="Arial"/>
        <family val="2"/>
      </rPr>
      <t>2</t>
    </r>
    <r>
      <rPr>
        <sz val="14"/>
        <rFont val="Arial"/>
        <family val="2"/>
      </rPr>
      <t xml:space="preserve"> Emissions Allowances</t>
    </r>
  </si>
  <si>
    <t>Big Bend FGD System Reliability</t>
  </si>
  <si>
    <t>Big Bend Unit 4 SCR</t>
  </si>
  <si>
    <t>Big Bend Unit 3 SCR</t>
  </si>
  <si>
    <t>*</t>
  </si>
  <si>
    <t>Big Bend Unit 2 SCR</t>
  </si>
  <si>
    <t>Big Bend Unit 1 SCR</t>
  </si>
  <si>
    <t xml:space="preserve">Big Bend PM Minimization and Monitoring </t>
  </si>
  <si>
    <r>
      <t>Big Bend NO</t>
    </r>
    <r>
      <rPr>
        <vertAlign val="subscript"/>
        <sz val="14"/>
        <rFont val="Arial"/>
        <family val="2"/>
      </rPr>
      <t>x</t>
    </r>
    <r>
      <rPr>
        <sz val="14"/>
        <rFont val="Arial"/>
        <family val="2"/>
      </rPr>
      <t xml:space="preserve"> Emissions Reduction  </t>
    </r>
  </si>
  <si>
    <t>Big Bend FGD Optimization and Utilization</t>
  </si>
  <si>
    <t>Big Bend Section 114 Mercury Testing Platform</t>
  </si>
  <si>
    <t>Big Bend Unit 2 Classifier Replacement</t>
  </si>
  <si>
    <t>Big Bend Unit 1 Classifier Replacement</t>
  </si>
  <si>
    <t>Big Bend Fuel Oil Tank # 2 Upgrade</t>
  </si>
  <si>
    <t>Big Bend Fuel Oil Tank # 1 Upgrade</t>
  </si>
  <si>
    <t>Big Bend Unit 4 Continuous Emissions Monitors</t>
  </si>
  <si>
    <t>Description of Investment Projects</t>
  </si>
  <si>
    <t>Actual/Estimated</t>
  </si>
  <si>
    <t xml:space="preserve"> </t>
  </si>
  <si>
    <t xml:space="preserve">                   (In Dollars)</t>
  </si>
  <si>
    <t>Variance Report of Capital Investment Projects - Recoverable Costs</t>
  </si>
  <si>
    <t>Form 42 - 6A</t>
  </si>
  <si>
    <t>Order No.</t>
  </si>
  <si>
    <t>Date</t>
  </si>
  <si>
    <t>PSC-1996-1048-FOF-EI</t>
  </si>
  <si>
    <t>August 14, 1996</t>
  </si>
  <si>
    <t>PSC-1998-1764-FOF-EI</t>
  </si>
  <si>
    <t>December 31, 1998</t>
  </si>
  <si>
    <t>January 11, 1999</t>
  </si>
  <si>
    <t>PSC-1999-0075-PAA-EI</t>
  </si>
  <si>
    <t>October 25, 1999</t>
  </si>
  <si>
    <t>PSC-2000-1906-PAA-EI</t>
  </si>
  <si>
    <t>October 18, 2000</t>
  </si>
  <si>
    <t>November 6, 2000</t>
  </si>
  <si>
    <t>PSC-1998-0408-FOF-EI</t>
  </si>
  <si>
    <t>March 18, 1998</t>
  </si>
  <si>
    <t>PSC-2002-1445-PAA-EI</t>
  </si>
  <si>
    <t>October 21, 2002</t>
  </si>
  <si>
    <t>PSC-2003-0469-PAA-EI</t>
  </si>
  <si>
    <t>April 4, 2003</t>
  </si>
  <si>
    <t>PSC-2003-0684-PAA-EI</t>
  </si>
  <si>
    <t>June 6, 2003</t>
  </si>
  <si>
    <t>PSC-2004-1080-CO-EI</t>
  </si>
  <si>
    <t>November 4, 2004</t>
  </si>
  <si>
    <t>PSC-2005-0164-PAA-EI</t>
  </si>
  <si>
    <t>February 10, 2005</t>
  </si>
  <si>
    <t>PSC-2005-0616-CO-EI</t>
  </si>
  <si>
    <t>June 3, 2005</t>
  </si>
  <si>
    <t>PSC-2004-0986-PAA-EI</t>
  </si>
  <si>
    <t>October 11, 2004</t>
  </si>
  <si>
    <t>PSC-2006-0138-PAA-EI</t>
  </si>
  <si>
    <t>February 23, 2006</t>
  </si>
  <si>
    <t>PSC-2013-0191-PAA-EI</t>
  </si>
  <si>
    <t>PSC-2006-0602-PAA-EI</t>
  </si>
  <si>
    <t>July 10, 2006</t>
  </si>
  <si>
    <t>May 6, 2013</t>
  </si>
  <si>
    <t>PSC-2010-0157-PAA-EI</t>
  </si>
  <si>
    <t>March 22, 2010</t>
  </si>
  <si>
    <t>PSC-2012-0493-PAA-EI</t>
  </si>
  <si>
    <t>September 26, 2012</t>
  </si>
  <si>
    <t>PSC-2016-0068-PAA-EI</t>
  </si>
  <si>
    <t>February 9, 2016</t>
  </si>
  <si>
    <t>PSC-2017-0483-PAA-EI</t>
  </si>
  <si>
    <t>December 22, 2017</t>
  </si>
  <si>
    <t>PSC-2018-0594-FOF-EI</t>
  </si>
  <si>
    <t>PSC-2001-1847-PAA-EI</t>
  </si>
  <si>
    <t>*Substantially relates to  an accounting adustment to reassign costs from Unit 1 to Unit 2.</t>
  </si>
  <si>
    <t>PSC-1999-0075-FOF-EI</t>
  </si>
  <si>
    <t>PSC-2000-2104-PAA-EI</t>
  </si>
  <si>
    <t>September 4, 2001</t>
  </si>
  <si>
    <t>PSC-2016-0248-FOF-EI</t>
  </si>
  <si>
    <t>June 26, 2016</t>
  </si>
  <si>
    <t>PSC-1999-2103-PAA-EI</t>
  </si>
  <si>
    <t>December 20, 2018</t>
  </si>
  <si>
    <t>January 2018 to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</si>
</sst>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vertAlign val="subscript"/>
      <sz val="14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1" fillId="0" borderId="0"/>
    <xf numFmtId="37" fontId="1" fillId="0" borderId="0" applyBorder="0" applyProtection="0"/>
  </cellStyleXfs>
  <cellXfs count="40">
    <xf numFmtId="0" fontId="0" fillId="0" borderId="0" xfId="0"/>
    <xf numFmtId="37" fontId="3" fillId="0" borderId="0" xfId="4" applyFont="1" applyAlignment="1">
      <alignment horizontal="right"/>
    </xf>
    <xf numFmtId="37" fontId="3" fillId="0" borderId="0" xfId="4" applyFont="1"/>
    <xf numFmtId="37" fontId="4" fillId="0" borderId="0" xfId="4" applyFont="1" applyAlignment="1">
      <alignment horizontal="centerContinuous"/>
    </xf>
    <xf numFmtId="37" fontId="3" fillId="0" borderId="0" xfId="4" applyFont="1" applyAlignment="1">
      <alignment horizontal="centerContinuous"/>
    </xf>
    <xf numFmtId="37" fontId="3" fillId="0" borderId="0" xfId="4" applyFont="1" applyAlignment="1">
      <alignment horizontal="center"/>
    </xf>
    <xf numFmtId="37" fontId="3" fillId="0" borderId="1" xfId="4" applyFont="1" applyBorder="1"/>
    <xf numFmtId="37" fontId="3" fillId="0" borderId="0" xfId="3" applyFont="1" applyAlignment="1">
      <alignment horizontal="left"/>
    </xf>
    <xf numFmtId="37" fontId="3" fillId="0" borderId="2" xfId="4" applyFont="1" applyBorder="1" applyAlignment="1">
      <alignment horizontal="center"/>
    </xf>
    <xf numFmtId="37" fontId="3" fillId="0" borderId="1" xfId="4" applyFont="1" applyBorder="1" applyAlignment="1">
      <alignment horizontal="center"/>
    </xf>
    <xf numFmtId="49" fontId="3" fillId="0" borderId="0" xfId="4" applyNumberFormat="1" applyFont="1"/>
    <xf numFmtId="164" fontId="3" fillId="0" borderId="0" xfId="2" applyNumberFormat="1" applyFont="1"/>
    <xf numFmtId="165" fontId="3" fillId="0" borderId="0" xfId="4" applyNumberFormat="1" applyFont="1"/>
    <xf numFmtId="166" fontId="3" fillId="0" borderId="0" xfId="1" applyNumberFormat="1" applyFont="1"/>
    <xf numFmtId="5" fontId="3" fillId="0" borderId="0" xfId="4" applyNumberFormat="1" applyFont="1"/>
    <xf numFmtId="37" fontId="3" fillId="0" borderId="0" xfId="3" applyFont="1"/>
    <xf numFmtId="166" fontId="3" fillId="0" borderId="3" xfId="1" applyNumberFormat="1" applyFont="1" applyBorder="1"/>
    <xf numFmtId="165" fontId="3" fillId="0" borderId="3" xfId="4" applyNumberFormat="1" applyFont="1" applyBorder="1"/>
    <xf numFmtId="5" fontId="3" fillId="0" borderId="0" xfId="2" applyNumberFormat="1" applyFont="1"/>
    <xf numFmtId="165" fontId="3" fillId="0" borderId="0" xfId="3" applyNumberFormat="1" applyFont="1"/>
    <xf numFmtId="5" fontId="3" fillId="0" borderId="0" xfId="3" applyNumberFormat="1" applyFont="1"/>
    <xf numFmtId="39" fontId="3" fillId="0" borderId="0" xfId="4" applyNumberFormat="1" applyFont="1"/>
    <xf numFmtId="37" fontId="3" fillId="0" borderId="0" xfId="4" applyFont="1" applyBorder="1"/>
    <xf numFmtId="37" fontId="3" fillId="0" borderId="4" xfId="4" applyFont="1" applyBorder="1"/>
    <xf numFmtId="3" fontId="3" fillId="0" borderId="0" xfId="4" applyNumberFormat="1" applyFont="1"/>
    <xf numFmtId="37" fontId="4" fillId="0" borderId="0" xfId="4" applyFont="1" applyAlignment="1">
      <alignment horizontal="center"/>
    </xf>
    <xf numFmtId="37" fontId="3" fillId="0" borderId="0" xfId="3" applyFont="1" applyAlignment="1">
      <alignment horizontal="right"/>
    </xf>
    <xf numFmtId="37" fontId="3" fillId="0" borderId="2" xfId="4" applyFont="1" applyBorder="1"/>
    <xf numFmtId="37" fontId="3" fillId="0" borderId="0" xfId="4" applyFont="1" applyAlignment="1">
      <alignment horizontal="left"/>
    </xf>
    <xf numFmtId="49" fontId="3" fillId="0" borderId="0" xfId="4" applyNumberFormat="1" applyFont="1" applyAlignment="1">
      <alignment horizontal="centerContinuous"/>
    </xf>
    <xf numFmtId="37" fontId="3" fillId="2" borderId="1" xfId="4" applyFont="1" applyFill="1" applyBorder="1"/>
    <xf numFmtId="37" fontId="3" fillId="2" borderId="0" xfId="4" applyFont="1" applyFill="1"/>
    <xf numFmtId="49" fontId="3" fillId="2" borderId="0" xfId="4" applyNumberFormat="1" applyFont="1" applyFill="1"/>
    <xf numFmtId="0" fontId="7" fillId="2" borderId="0" xfId="0" applyFont="1" applyFill="1"/>
    <xf numFmtId="49" fontId="3" fillId="2" borderId="1" xfId="4" applyNumberFormat="1" applyFont="1" applyFill="1" applyBorder="1"/>
    <xf numFmtId="37" fontId="2" fillId="0" borderId="0" xfId="4" applyFont="1" applyAlignment="1">
      <alignment horizontal="center"/>
    </xf>
    <xf numFmtId="37" fontId="2" fillId="0" borderId="0" xfId="3" applyFont="1" applyAlignment="1">
      <alignment horizontal="center"/>
    </xf>
    <xf numFmtId="37" fontId="3" fillId="0" borderId="0" xfId="3" applyFont="1" applyAlignment="1">
      <alignment horizontal="center"/>
    </xf>
    <xf numFmtId="37" fontId="4" fillId="0" borderId="0" xfId="3" applyFont="1" applyAlignment="1">
      <alignment horizontal="center"/>
    </xf>
    <xf numFmtId="37" fontId="3" fillId="0" borderId="0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CB56FF9-9709-400F-9ECE-7D82EE980082}"/>
    <cellStyle name="Normal_2002 True-up Schedules - Final_1 2" xfId="4" xr:uid="{7633C0D6-971F-4505-8873-FEEF18B04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_REPT\REG_ACCT\REGULATORY%20ACCOUNTING\CLAUSE%20FILES\FUEL%20&amp;%20PURCHASED%20POWER%20(FAC)\INTERCHANGE%20&amp;%20CAPACITY\ACTUAL\CLOSEOUT\Copy%20of%2012_SALP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REVJE\JE%2090084%20UNBILLED%20REVENUES\2009\JE90084_7_July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_REPT\REG_ACCT\REGULATORY%20ACCOUNTING\CLAUSE%20FILES\FUEL%20&amp;%20PURCHASED%20POWER%20(FAC)\INTERCHANGE%20&amp;%20CAPACITY\ACTUAL\CLOSEOUT\12_JE7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%20%20Users%20abuettikofer%20AppData%20Local%20Microsoft%20Windows%20Temporary%20Internet%20Files%20Content.Outlook%20BHVXXRG7%20Interface%20-%20Excel%20JE%20Upload.doc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 Review"/>
      <sheetName val="RA &amp; Integrity Controls"/>
      <sheetName val="A B SALES"/>
      <sheetName val="SAP link"/>
      <sheetName val="SAP paste"/>
      <sheetName val="JE 6 Form"/>
      <sheetName val="JE 6 Input"/>
      <sheetName val="Unused Trans Reservations"/>
      <sheetName val="Trans Purch"/>
      <sheetName val="Trans Sales"/>
      <sheetName val="SEP D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_456_143 summary"/>
      <sheetName val="TOTAL SALES"/>
      <sheetName val="PR Breakout for Tom"/>
      <sheetName val="A B PURCH"/>
      <sheetName val="HPP PURCH"/>
      <sheetName val="SCH REB (Renewable)"/>
      <sheetName val="SCH C BROKER PURCH"/>
      <sheetName val="SCH D PURCH "/>
      <sheetName val="COGEN PURCH"/>
      <sheetName val="GSI PURCH"/>
      <sheetName val="OPT PROV_INADVT"/>
      <sheetName val="SCH J PURCH"/>
      <sheetName val="6250100 summary"/>
      <sheetName val="TOTAL PURCH"/>
      <sheetName val="Purchase Power breakout for Tom"/>
      <sheetName val="DATA for Pres"/>
      <sheetName val="Presentation"/>
      <sheetName val="CM Paul no transm"/>
      <sheetName val="YTD Paul no transm"/>
      <sheetName val="$ per MWHs 2012"/>
      <sheetName val="FIN P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D21" t="str">
            <v xml:space="preserve">      TOTAL SCHED D PURCHASE MWHs</v>
          </cell>
          <cell r="E21">
            <v>7909</v>
          </cell>
          <cell r="F21">
            <v>10410</v>
          </cell>
          <cell r="G21">
            <v>35371</v>
          </cell>
          <cell r="H21">
            <v>51951</v>
          </cell>
          <cell r="I21">
            <v>54618</v>
          </cell>
          <cell r="J21">
            <v>33478</v>
          </cell>
          <cell r="K21">
            <v>31804</v>
          </cell>
          <cell r="L21">
            <v>15821</v>
          </cell>
          <cell r="M21">
            <v>17925</v>
          </cell>
          <cell r="N21">
            <v>16361</v>
          </cell>
          <cell r="O21">
            <v>5944</v>
          </cell>
          <cell r="P21">
            <v>0</v>
          </cell>
          <cell r="Q21">
            <v>281592</v>
          </cell>
        </row>
        <row r="23">
          <cell r="D23" t="str">
            <v>Nonfuel O&amp;M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 t="str">
            <v>Capacity</v>
          </cell>
          <cell r="E24">
            <v>1927537.42</v>
          </cell>
          <cell r="F24">
            <v>1928036.38</v>
          </cell>
          <cell r="G24">
            <v>1928550.27</v>
          </cell>
          <cell r="H24">
            <v>1926333.5499999998</v>
          </cell>
          <cell r="I24">
            <v>1929597.6</v>
          </cell>
          <cell r="J24">
            <v>973295.96</v>
          </cell>
          <cell r="K24">
            <v>974720</v>
          </cell>
          <cell r="L24">
            <v>974720</v>
          </cell>
          <cell r="M24">
            <v>974720</v>
          </cell>
          <cell r="N24">
            <v>974720</v>
          </cell>
          <cell r="O24">
            <v>974720</v>
          </cell>
          <cell r="P24">
            <v>0</v>
          </cell>
          <cell r="Q24">
            <v>15486951.18</v>
          </cell>
        </row>
        <row r="25">
          <cell r="D25" t="str">
            <v>Fuel</v>
          </cell>
          <cell r="E25">
            <v>434364.96</v>
          </cell>
          <cell r="F25">
            <v>374200.44999999995</v>
          </cell>
          <cell r="G25">
            <v>1225606.78</v>
          </cell>
          <cell r="H25">
            <v>1799450.9300000002</v>
          </cell>
          <cell r="I25">
            <v>2369296.29</v>
          </cell>
          <cell r="J25">
            <v>1287609.69</v>
          </cell>
          <cell r="K25">
            <v>1469396.7400000002</v>
          </cell>
          <cell r="L25">
            <v>770752.11</v>
          </cell>
          <cell r="M25">
            <v>759743.86</v>
          </cell>
          <cell r="N25">
            <v>809915.35000000009</v>
          </cell>
          <cell r="O25">
            <v>283907.61</v>
          </cell>
          <cell r="P25">
            <v>0</v>
          </cell>
          <cell r="Q25">
            <v>11584244.769999998</v>
          </cell>
        </row>
        <row r="27">
          <cell r="D27" t="str">
            <v>RETAIL</v>
          </cell>
        </row>
        <row r="28">
          <cell r="D28" t="str">
            <v>O&amp;M (Retail) (Recoverable)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 t="str">
            <v>Capacity (Retail) (Recoverable)</v>
          </cell>
          <cell r="E29">
            <v>1919471.06</v>
          </cell>
          <cell r="F29">
            <v>1919967.93</v>
          </cell>
          <cell r="G29">
            <v>1920479.67</v>
          </cell>
          <cell r="H29">
            <v>1918272.23</v>
          </cell>
          <cell r="I29">
            <v>1921522.62</v>
          </cell>
          <cell r="J29">
            <v>969222.91</v>
          </cell>
          <cell r="K29">
            <v>970640.99</v>
          </cell>
          <cell r="L29">
            <v>970640.99</v>
          </cell>
          <cell r="M29">
            <v>970640.99</v>
          </cell>
          <cell r="N29">
            <v>970640.99</v>
          </cell>
          <cell r="O29">
            <v>970640.99</v>
          </cell>
          <cell r="P29">
            <v>0</v>
          </cell>
          <cell r="Q29">
            <v>15422141.370000003</v>
          </cell>
        </row>
        <row r="30">
          <cell r="D30" t="str">
            <v>Fuel (Retail) (Recoverable)</v>
          </cell>
          <cell r="E30">
            <v>433510.17</v>
          </cell>
          <cell r="F30">
            <v>373462.61</v>
          </cell>
          <cell r="G30">
            <v>1223017.0699999998</v>
          </cell>
          <cell r="H30">
            <v>1796323.3</v>
          </cell>
          <cell r="I30">
            <v>2365055.4900000002</v>
          </cell>
          <cell r="J30">
            <v>1285694.3800000001</v>
          </cell>
          <cell r="K30">
            <v>1467167.23</v>
          </cell>
          <cell r="L30">
            <v>769605.46</v>
          </cell>
          <cell r="M30">
            <v>758688.42</v>
          </cell>
          <cell r="N30">
            <v>808538.82000000007</v>
          </cell>
          <cell r="O30">
            <v>283367.73</v>
          </cell>
          <cell r="P30">
            <v>0</v>
          </cell>
          <cell r="Q30">
            <v>11564430.680000002</v>
          </cell>
        </row>
        <row r="32">
          <cell r="D32" t="str">
            <v>Nonrecoverable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 t="str">
            <v>Recoverable</v>
          </cell>
          <cell r="E33">
            <v>2352981.23</v>
          </cell>
          <cell r="F33">
            <v>2293430.54</v>
          </cell>
          <cell r="G33">
            <v>3143496.7399999998</v>
          </cell>
          <cell r="H33">
            <v>3714595.5300000003</v>
          </cell>
          <cell r="I33">
            <v>4286578.1100000003</v>
          </cell>
          <cell r="J33">
            <v>2254917.29</v>
          </cell>
          <cell r="K33">
            <v>2437808.2199999997</v>
          </cell>
          <cell r="L33">
            <v>1740246.45</v>
          </cell>
          <cell r="M33">
            <v>1729329.4100000001</v>
          </cell>
          <cell r="N33">
            <v>1779179.81</v>
          </cell>
          <cell r="O33">
            <v>1254008.72</v>
          </cell>
          <cell r="P33">
            <v>0</v>
          </cell>
          <cell r="Q33">
            <v>26986572.049999993</v>
          </cell>
        </row>
        <row r="35">
          <cell r="D35" t="str">
            <v>WHOLESALE</v>
          </cell>
        </row>
        <row r="36">
          <cell r="D36" t="str">
            <v xml:space="preserve">O&amp;M (Wholesale) 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 t="str">
            <v xml:space="preserve">Capacity (Wholesale) </v>
          </cell>
          <cell r="E37">
            <v>8066.36</v>
          </cell>
          <cell r="F37">
            <v>8068.45</v>
          </cell>
          <cell r="G37">
            <v>8070.6</v>
          </cell>
          <cell r="H37">
            <v>8061.32</v>
          </cell>
          <cell r="I37">
            <v>8074.98</v>
          </cell>
          <cell r="J37">
            <v>4073.05</v>
          </cell>
          <cell r="K37">
            <v>4079.01</v>
          </cell>
          <cell r="L37">
            <v>4079.01</v>
          </cell>
          <cell r="M37">
            <v>4079.01</v>
          </cell>
          <cell r="N37">
            <v>4079.01</v>
          </cell>
          <cell r="O37">
            <v>4079.01</v>
          </cell>
          <cell r="P37">
            <v>0</v>
          </cell>
          <cell r="Q37">
            <v>64809.810000000012</v>
          </cell>
        </row>
        <row r="38">
          <cell r="D38" t="str">
            <v xml:space="preserve">Fuel (Wholesale) </v>
          </cell>
          <cell r="E38">
            <v>854.79</v>
          </cell>
          <cell r="F38">
            <v>737.84000000000026</v>
          </cell>
          <cell r="G38">
            <v>2589.71</v>
          </cell>
          <cell r="H38">
            <v>3127.6300000000174</v>
          </cell>
          <cell r="I38">
            <v>4240.8000000000256</v>
          </cell>
          <cell r="J38">
            <v>1915.3100000000163</v>
          </cell>
          <cell r="K38">
            <v>2229.5100000000016</v>
          </cell>
          <cell r="L38">
            <v>1146.6500000000001</v>
          </cell>
          <cell r="M38">
            <v>1055.4400000000023</v>
          </cell>
          <cell r="N38">
            <v>1376.5300000000022</v>
          </cell>
          <cell r="O38">
            <v>539.88</v>
          </cell>
          <cell r="P38">
            <v>0</v>
          </cell>
          <cell r="Q38">
            <v>19814.090000000069</v>
          </cell>
        </row>
        <row r="40">
          <cell r="D40" t="str">
            <v xml:space="preserve"> Wholesale</v>
          </cell>
          <cell r="E40">
            <v>8066.36</v>
          </cell>
          <cell r="F40">
            <v>8068.45</v>
          </cell>
          <cell r="G40">
            <v>8070.6</v>
          </cell>
          <cell r="H40">
            <v>8061.32</v>
          </cell>
          <cell r="I40">
            <v>8074.98</v>
          </cell>
          <cell r="J40">
            <v>4073.05</v>
          </cell>
          <cell r="K40">
            <v>4079.01</v>
          </cell>
          <cell r="L40">
            <v>4079.01</v>
          </cell>
          <cell r="M40">
            <v>4079.01</v>
          </cell>
          <cell r="N40">
            <v>4079.01</v>
          </cell>
          <cell r="O40">
            <v>4079.01</v>
          </cell>
          <cell r="P40">
            <v>0</v>
          </cell>
          <cell r="Q40">
            <v>64809.810000000012</v>
          </cell>
        </row>
        <row r="41">
          <cell r="D41" t="str">
            <v xml:space="preserve"> Wholesale</v>
          </cell>
          <cell r="E41">
            <v>854.79</v>
          </cell>
          <cell r="F41">
            <v>737.84000000000026</v>
          </cell>
          <cell r="G41">
            <v>2589.71</v>
          </cell>
          <cell r="H41">
            <v>3127.6300000000174</v>
          </cell>
          <cell r="I41">
            <v>4240.8000000000256</v>
          </cell>
          <cell r="J41">
            <v>1915.3100000000163</v>
          </cell>
          <cell r="K41">
            <v>2229.5100000000016</v>
          </cell>
          <cell r="L41">
            <v>1146.6500000000001</v>
          </cell>
          <cell r="M41">
            <v>1055.4400000000023</v>
          </cell>
          <cell r="N41">
            <v>1376.5300000000022</v>
          </cell>
          <cell r="O41">
            <v>539.88</v>
          </cell>
          <cell r="P41">
            <v>0</v>
          </cell>
          <cell r="Q41">
            <v>19814.090000000069</v>
          </cell>
        </row>
        <row r="43">
          <cell r="D43" t="str">
            <v>FP18 Wholesale O&amp;M+Capacity</v>
          </cell>
          <cell r="E43">
            <v>8066.36</v>
          </cell>
          <cell r="F43">
            <v>8068.45</v>
          </cell>
          <cell r="G43">
            <v>8070.6</v>
          </cell>
          <cell r="H43">
            <v>8061.32</v>
          </cell>
          <cell r="I43">
            <v>8074.98</v>
          </cell>
          <cell r="J43">
            <v>4073.05</v>
          </cell>
          <cell r="K43">
            <v>4079.01</v>
          </cell>
          <cell r="L43">
            <v>4079.01</v>
          </cell>
          <cell r="M43">
            <v>4079.01</v>
          </cell>
          <cell r="N43">
            <v>4079.01</v>
          </cell>
          <cell r="O43">
            <v>4079.01</v>
          </cell>
          <cell r="P43">
            <v>0</v>
          </cell>
          <cell r="Q43">
            <v>64809.810000000012</v>
          </cell>
        </row>
        <row r="44">
          <cell r="D44" t="str">
            <v>TOTAL                    Recoverable</v>
          </cell>
          <cell r="E44">
            <v>2353836.02</v>
          </cell>
          <cell r="F44">
            <v>2294168.38</v>
          </cell>
          <cell r="G44">
            <v>3146086.4499999997</v>
          </cell>
          <cell r="H44">
            <v>3717723.16</v>
          </cell>
          <cell r="I44">
            <v>4290818.91</v>
          </cell>
          <cell r="J44">
            <v>2256832.6</v>
          </cell>
          <cell r="K44">
            <v>2440037.7299999995</v>
          </cell>
          <cell r="L44">
            <v>1741393.0999999999</v>
          </cell>
          <cell r="M44">
            <v>1730384.85</v>
          </cell>
          <cell r="N44">
            <v>1780556.34</v>
          </cell>
          <cell r="O44">
            <v>1254548.5999999999</v>
          </cell>
          <cell r="P44">
            <v>0</v>
          </cell>
          <cell r="Q44">
            <v>27006386.139999993</v>
          </cell>
        </row>
        <row r="46">
          <cell r="D46" t="str">
            <v xml:space="preserve">Total Sched D Purchases   </v>
          </cell>
          <cell r="E46">
            <v>2361902.38</v>
          </cell>
          <cell r="F46">
            <v>2302236.83</v>
          </cell>
          <cell r="G46">
            <v>3154157.05</v>
          </cell>
          <cell r="H46">
            <v>3725784.48</v>
          </cell>
          <cell r="I46">
            <v>4298893.8900000006</v>
          </cell>
          <cell r="J46">
            <v>2260905.65</v>
          </cell>
          <cell r="K46">
            <v>2444116.7399999993</v>
          </cell>
          <cell r="L46">
            <v>1745472.1099999999</v>
          </cell>
          <cell r="M46">
            <v>1734463.86</v>
          </cell>
          <cell r="N46">
            <v>1784635.35</v>
          </cell>
          <cell r="O46">
            <v>1258627.6099999999</v>
          </cell>
          <cell r="P46">
            <v>0</v>
          </cell>
          <cell r="Q46">
            <v>27071195.949999999</v>
          </cell>
        </row>
        <row r="49">
          <cell r="D49" t="str">
            <v>CALPINE  PURCHASE (MWHs)</v>
          </cell>
          <cell r="E49">
            <v>0</v>
          </cell>
          <cell r="F49">
            <v>585</v>
          </cell>
          <cell r="G49">
            <v>1872</v>
          </cell>
          <cell r="H49">
            <v>5368</v>
          </cell>
          <cell r="I49">
            <v>8888</v>
          </cell>
          <cell r="J49">
            <v>4300</v>
          </cell>
          <cell r="K49">
            <v>819</v>
          </cell>
          <cell r="L49">
            <v>0</v>
          </cell>
          <cell r="M49">
            <v>466</v>
          </cell>
          <cell r="N49">
            <v>913</v>
          </cell>
          <cell r="O49">
            <v>0</v>
          </cell>
          <cell r="P49">
            <v>0</v>
          </cell>
          <cell r="Q49">
            <v>23211</v>
          </cell>
        </row>
        <row r="51">
          <cell r="D51" t="str">
            <v>RETAIL</v>
          </cell>
        </row>
        <row r="52">
          <cell r="D52" t="str">
            <v>Nonfuel O&amp;M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D53" t="str">
            <v>Capacity</v>
          </cell>
          <cell r="E53">
            <v>228150</v>
          </cell>
          <cell r="F53">
            <v>228150</v>
          </cell>
          <cell r="G53">
            <v>228150</v>
          </cell>
          <cell r="H53">
            <v>228150</v>
          </cell>
          <cell r="I53">
            <v>228150</v>
          </cell>
          <cell r="J53">
            <v>228150</v>
          </cell>
          <cell r="K53">
            <v>228150</v>
          </cell>
          <cell r="L53">
            <v>228150</v>
          </cell>
          <cell r="M53">
            <v>228150</v>
          </cell>
          <cell r="N53">
            <v>228150</v>
          </cell>
          <cell r="O53">
            <v>228150</v>
          </cell>
          <cell r="P53">
            <v>0</v>
          </cell>
          <cell r="Q53">
            <v>2509650</v>
          </cell>
        </row>
        <row r="54">
          <cell r="D54" t="str">
            <v>Fuel</v>
          </cell>
          <cell r="E54">
            <v>0</v>
          </cell>
          <cell r="F54">
            <v>33057.11</v>
          </cell>
          <cell r="G54">
            <v>79625.5</v>
          </cell>
          <cell r="H54">
            <v>230165.24000000002</v>
          </cell>
          <cell r="I54">
            <v>475916.73000000004</v>
          </cell>
          <cell r="J54">
            <v>212662.1</v>
          </cell>
          <cell r="K54">
            <v>48001.85</v>
          </cell>
          <cell r="L54">
            <v>0</v>
          </cell>
          <cell r="M54">
            <v>33250.11</v>
          </cell>
          <cell r="N54">
            <v>66303.12</v>
          </cell>
          <cell r="O54">
            <v>0</v>
          </cell>
          <cell r="P54">
            <v>0</v>
          </cell>
          <cell r="Q54">
            <v>1178981.7600000002</v>
          </cell>
        </row>
        <row r="56">
          <cell r="D56" t="str">
            <v xml:space="preserve">      O&amp;M (Retail) (Recoverable)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D57" t="str">
            <v xml:space="preserve">      Capacity (Retail) (Recoverable)</v>
          </cell>
          <cell r="E57">
            <v>227195.24</v>
          </cell>
          <cell r="F57">
            <v>227195.24</v>
          </cell>
          <cell r="G57">
            <v>227195.24</v>
          </cell>
          <cell r="H57">
            <v>227195.24</v>
          </cell>
          <cell r="I57">
            <v>227195.24</v>
          </cell>
          <cell r="J57">
            <v>227195.24</v>
          </cell>
          <cell r="K57">
            <v>227195.24</v>
          </cell>
          <cell r="L57">
            <v>227195.24</v>
          </cell>
          <cell r="M57">
            <v>227195.24</v>
          </cell>
          <cell r="N57">
            <v>227195.24</v>
          </cell>
          <cell r="O57">
            <v>227195.24</v>
          </cell>
          <cell r="P57">
            <v>0</v>
          </cell>
          <cell r="Q57">
            <v>2499147.6399999997</v>
          </cell>
        </row>
        <row r="58">
          <cell r="D58" t="str">
            <v xml:space="preserve">      Fuel (Retail) (Recoverable)</v>
          </cell>
          <cell r="E58">
            <v>0</v>
          </cell>
          <cell r="F58">
            <v>32991.93</v>
          </cell>
          <cell r="G58">
            <v>79457.25</v>
          </cell>
          <cell r="H58">
            <v>229765.19</v>
          </cell>
          <cell r="I58">
            <v>475064.89</v>
          </cell>
          <cell r="J58">
            <v>212345.77</v>
          </cell>
          <cell r="K58">
            <v>47929.02</v>
          </cell>
          <cell r="L58">
            <v>0</v>
          </cell>
          <cell r="M58">
            <v>33203.919999999998</v>
          </cell>
          <cell r="N58">
            <v>66190.429999999993</v>
          </cell>
          <cell r="O58">
            <v>0</v>
          </cell>
          <cell r="P58">
            <v>0</v>
          </cell>
          <cell r="Q58">
            <v>1176948.3999999999</v>
          </cell>
        </row>
        <row r="60">
          <cell r="D60" t="str">
            <v xml:space="preserve">                         Nonrecoverable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D61" t="str">
            <v xml:space="preserve">                         Recoverable</v>
          </cell>
          <cell r="E61">
            <v>227195.24</v>
          </cell>
          <cell r="F61">
            <v>260187.16999999998</v>
          </cell>
          <cell r="G61">
            <v>306652.49</v>
          </cell>
          <cell r="H61">
            <v>456960.43</v>
          </cell>
          <cell r="I61">
            <v>702260.13</v>
          </cell>
          <cell r="J61">
            <v>439541.01</v>
          </cell>
          <cell r="K61">
            <v>275124.26</v>
          </cell>
          <cell r="L61">
            <v>227195.24</v>
          </cell>
          <cell r="M61">
            <v>260399.15999999997</v>
          </cell>
          <cell r="N61">
            <v>293385.67</v>
          </cell>
          <cell r="O61">
            <v>227195.24</v>
          </cell>
          <cell r="P61">
            <v>0</v>
          </cell>
          <cell r="Q61">
            <v>3676096.04</v>
          </cell>
        </row>
        <row r="63">
          <cell r="D63" t="str">
            <v>WHOLESALE</v>
          </cell>
        </row>
        <row r="64">
          <cell r="D64" t="str">
            <v xml:space="preserve">O&amp;M (Wholesale) 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D65" t="str">
            <v xml:space="preserve">Capacity (Wholesale) </v>
          </cell>
          <cell r="E65">
            <v>954.76</v>
          </cell>
          <cell r="F65">
            <v>954.76</v>
          </cell>
          <cell r="G65">
            <v>954.76</v>
          </cell>
          <cell r="H65">
            <v>954.76</v>
          </cell>
          <cell r="I65">
            <v>954.76</v>
          </cell>
          <cell r="J65">
            <v>954.76</v>
          </cell>
          <cell r="K65">
            <v>954.76</v>
          </cell>
          <cell r="L65">
            <v>954.76</v>
          </cell>
          <cell r="M65">
            <v>954.76</v>
          </cell>
          <cell r="N65">
            <v>954.76</v>
          </cell>
          <cell r="O65">
            <v>954.76</v>
          </cell>
          <cell r="P65">
            <v>0</v>
          </cell>
          <cell r="Q65">
            <v>10502.36</v>
          </cell>
        </row>
        <row r="66">
          <cell r="D66" t="str">
            <v xml:space="preserve">Fuel (Wholesale) </v>
          </cell>
          <cell r="E66">
            <v>0</v>
          </cell>
          <cell r="F66">
            <v>65.180000000000291</v>
          </cell>
          <cell r="G66">
            <v>168.25</v>
          </cell>
          <cell r="H66">
            <v>400.05000000001746</v>
          </cell>
          <cell r="I66">
            <v>851.84000000002561</v>
          </cell>
          <cell r="J66">
            <v>316.3300000000163</v>
          </cell>
          <cell r="K66">
            <v>72.830000000001746</v>
          </cell>
          <cell r="L66">
            <v>0</v>
          </cell>
          <cell r="M66">
            <v>46.190000000002328</v>
          </cell>
          <cell r="N66">
            <v>112.69000000000233</v>
          </cell>
          <cell r="O66">
            <v>0</v>
          </cell>
          <cell r="P66">
            <v>0</v>
          </cell>
          <cell r="Q66">
            <v>2033.3600000000661</v>
          </cell>
        </row>
        <row r="68">
          <cell r="D68" t="str">
            <v xml:space="preserve"> Wholesale</v>
          </cell>
          <cell r="E68">
            <v>954.76</v>
          </cell>
          <cell r="F68">
            <v>954.76</v>
          </cell>
          <cell r="G68">
            <v>954.76</v>
          </cell>
          <cell r="H68">
            <v>954.76</v>
          </cell>
          <cell r="I68">
            <v>954.76</v>
          </cell>
          <cell r="J68">
            <v>954.76</v>
          </cell>
          <cell r="K68">
            <v>954.76</v>
          </cell>
          <cell r="L68">
            <v>954.76</v>
          </cell>
          <cell r="M68">
            <v>954.76</v>
          </cell>
          <cell r="N68">
            <v>954.76</v>
          </cell>
          <cell r="O68">
            <v>954.76</v>
          </cell>
          <cell r="P68">
            <v>0</v>
          </cell>
          <cell r="Q68">
            <v>10502.36</v>
          </cell>
        </row>
        <row r="69">
          <cell r="D69" t="str">
            <v xml:space="preserve"> Wholesale</v>
          </cell>
          <cell r="E69">
            <v>0</v>
          </cell>
          <cell r="F69">
            <v>65.180000000000291</v>
          </cell>
          <cell r="G69">
            <v>168.25</v>
          </cell>
          <cell r="H69">
            <v>400.05000000001746</v>
          </cell>
          <cell r="I69">
            <v>851.84000000002561</v>
          </cell>
          <cell r="J69">
            <v>316.3300000000163</v>
          </cell>
          <cell r="K69">
            <v>72.830000000001746</v>
          </cell>
          <cell r="L69">
            <v>0</v>
          </cell>
          <cell r="M69">
            <v>46.190000000002328</v>
          </cell>
          <cell r="N69">
            <v>112.69000000000233</v>
          </cell>
          <cell r="O69">
            <v>0</v>
          </cell>
          <cell r="P69">
            <v>0</v>
          </cell>
          <cell r="Q69">
            <v>2033.3600000000661</v>
          </cell>
        </row>
        <row r="71">
          <cell r="D71" t="str">
            <v xml:space="preserve">     Total CALPINE Schd D Purchased Power</v>
          </cell>
          <cell r="E71">
            <v>228150</v>
          </cell>
          <cell r="F71">
            <v>261207.11</v>
          </cell>
          <cell r="G71">
            <v>307775.5</v>
          </cell>
          <cell r="H71">
            <v>458315.24</v>
          </cell>
          <cell r="I71">
            <v>704066.73</v>
          </cell>
          <cell r="J71">
            <v>440812.10000000003</v>
          </cell>
          <cell r="K71">
            <v>276151.85000000003</v>
          </cell>
          <cell r="L71">
            <v>228150</v>
          </cell>
          <cell r="M71">
            <v>261400.11</v>
          </cell>
          <cell r="N71">
            <v>294453.12</v>
          </cell>
          <cell r="O71">
            <v>228150</v>
          </cell>
          <cell r="P71">
            <v>0</v>
          </cell>
          <cell r="Q71">
            <v>3688631.7600000002</v>
          </cell>
        </row>
        <row r="75">
          <cell r="D75" t="str">
            <v xml:space="preserve"> PASCO COGEN 115MW (01/01/2009 -12/31/2018)  PURCHASE (MWHs)</v>
          </cell>
          <cell r="E75">
            <v>7909</v>
          </cell>
          <cell r="F75">
            <v>8609</v>
          </cell>
          <cell r="G75">
            <v>29772</v>
          </cell>
          <cell r="H75">
            <v>34074</v>
          </cell>
          <cell r="I75">
            <v>32049</v>
          </cell>
          <cell r="J75">
            <v>29178</v>
          </cell>
          <cell r="K75">
            <v>30985</v>
          </cell>
          <cell r="L75">
            <v>15821</v>
          </cell>
          <cell r="M75">
            <v>17459</v>
          </cell>
          <cell r="N75">
            <v>15448</v>
          </cell>
          <cell r="O75">
            <v>5944</v>
          </cell>
          <cell r="P75">
            <v>0</v>
          </cell>
          <cell r="Q75">
            <v>227248</v>
          </cell>
        </row>
        <row r="77">
          <cell r="D77" t="str">
            <v xml:space="preserve">      Nonfuel O&amp;M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D78" t="str">
            <v xml:space="preserve">      Capacity</v>
          </cell>
          <cell r="E78">
            <v>746570</v>
          </cell>
          <cell r="F78">
            <v>746570</v>
          </cell>
          <cell r="G78">
            <v>746570</v>
          </cell>
          <cell r="H78">
            <v>746570</v>
          </cell>
          <cell r="I78">
            <v>746570</v>
          </cell>
          <cell r="J78">
            <v>746570</v>
          </cell>
          <cell r="K78">
            <v>746570</v>
          </cell>
          <cell r="L78">
            <v>746570</v>
          </cell>
          <cell r="M78">
            <v>746570</v>
          </cell>
          <cell r="N78">
            <v>746570</v>
          </cell>
          <cell r="O78">
            <v>746570</v>
          </cell>
          <cell r="P78">
            <v>0</v>
          </cell>
          <cell r="Q78">
            <v>8212270</v>
          </cell>
        </row>
        <row r="79">
          <cell r="D79" t="str">
            <v xml:space="preserve">      Fuel </v>
          </cell>
          <cell r="E79">
            <v>434364.96</v>
          </cell>
          <cell r="F79">
            <v>283950.30999999994</v>
          </cell>
          <cell r="G79">
            <v>994688.97</v>
          </cell>
          <cell r="H79">
            <v>1111015.82</v>
          </cell>
          <cell r="I79">
            <v>1275218.22</v>
          </cell>
          <cell r="J79">
            <v>1074947.5899999999</v>
          </cell>
          <cell r="K79">
            <v>1421394.8900000001</v>
          </cell>
          <cell r="L79">
            <v>770752.11</v>
          </cell>
          <cell r="M79">
            <v>726493.75</v>
          </cell>
          <cell r="N79">
            <v>743612.2300000001</v>
          </cell>
          <cell r="O79">
            <v>283907.61</v>
          </cell>
          <cell r="P79">
            <v>0</v>
          </cell>
          <cell r="Q79">
            <v>9120346.459999999</v>
          </cell>
        </row>
        <row r="81">
          <cell r="D81" t="str">
            <v>RETAIL</v>
          </cell>
        </row>
        <row r="82">
          <cell r="D82" t="str">
            <v xml:space="preserve">      O&amp;M (Retail) (Recoverable)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D83" t="str">
            <v xml:space="preserve">      Capacity (Retail) (Recoverable)</v>
          </cell>
          <cell r="E83">
            <v>743445.75</v>
          </cell>
          <cell r="F83">
            <v>743445.75</v>
          </cell>
          <cell r="G83">
            <v>743445.75</v>
          </cell>
          <cell r="H83">
            <v>743445.75</v>
          </cell>
          <cell r="I83">
            <v>743445.75</v>
          </cell>
          <cell r="J83">
            <v>743445.75</v>
          </cell>
          <cell r="K83">
            <v>743445.75</v>
          </cell>
          <cell r="L83">
            <v>743445.75</v>
          </cell>
          <cell r="M83">
            <v>743445.75</v>
          </cell>
          <cell r="N83">
            <v>743445.75</v>
          </cell>
          <cell r="O83">
            <v>743445.75</v>
          </cell>
          <cell r="P83">
            <v>0</v>
          </cell>
          <cell r="Q83">
            <v>8177903.25</v>
          </cell>
        </row>
        <row r="84">
          <cell r="D84" t="str">
            <v xml:space="preserve">      Fuel (Retail) (Recoverable)</v>
          </cell>
          <cell r="E84">
            <v>433510.17</v>
          </cell>
          <cell r="F84">
            <v>283390.42</v>
          </cell>
          <cell r="G84">
            <v>992587.19</v>
          </cell>
          <cell r="H84">
            <v>1109084.76</v>
          </cell>
          <cell r="I84">
            <v>1272935.71</v>
          </cell>
          <cell r="J84">
            <v>1073348.6100000001</v>
          </cell>
          <cell r="K84">
            <v>1419238.21</v>
          </cell>
          <cell r="L84">
            <v>769605.46</v>
          </cell>
          <cell r="M84">
            <v>725484.5</v>
          </cell>
          <cell r="N84">
            <v>742348.39</v>
          </cell>
          <cell r="O84">
            <v>283367.73</v>
          </cell>
          <cell r="P84">
            <v>0</v>
          </cell>
          <cell r="Q84">
            <v>9104901.1500000004</v>
          </cell>
        </row>
        <row r="86">
          <cell r="D86" t="str">
            <v xml:space="preserve">                         Nonrecoverable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D87" t="str">
            <v xml:space="preserve">                         Recoverable</v>
          </cell>
          <cell r="E87">
            <v>1176955.92</v>
          </cell>
          <cell r="F87">
            <v>1026836.1699999999</v>
          </cell>
          <cell r="G87">
            <v>1736032.94</v>
          </cell>
          <cell r="H87">
            <v>1852530.51</v>
          </cell>
          <cell r="I87">
            <v>2016381.46</v>
          </cell>
          <cell r="J87">
            <v>1816794.36</v>
          </cell>
          <cell r="K87">
            <v>2162683.96</v>
          </cell>
          <cell r="L87">
            <v>1513051.21</v>
          </cell>
          <cell r="M87">
            <v>1468930.25</v>
          </cell>
          <cell r="N87">
            <v>1485794.1400000001</v>
          </cell>
          <cell r="O87">
            <v>1026813.48</v>
          </cell>
          <cell r="P87">
            <v>0</v>
          </cell>
          <cell r="Q87">
            <v>17282804.400000002</v>
          </cell>
        </row>
        <row r="89">
          <cell r="D89" t="str">
            <v>WHOLESALE</v>
          </cell>
        </row>
        <row r="90">
          <cell r="D90" t="str">
            <v xml:space="preserve">O&amp;M (Wholesale) 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D91" t="str">
            <v xml:space="preserve">Capacity (Wholesale) </v>
          </cell>
          <cell r="E91">
            <v>3124.25</v>
          </cell>
          <cell r="F91">
            <v>3124.25</v>
          </cell>
          <cell r="G91">
            <v>3124.25</v>
          </cell>
          <cell r="H91">
            <v>3124.25</v>
          </cell>
          <cell r="I91">
            <v>3124.25</v>
          </cell>
          <cell r="J91">
            <v>3124.25</v>
          </cell>
          <cell r="K91">
            <v>3124.25</v>
          </cell>
          <cell r="L91">
            <v>3124.25</v>
          </cell>
          <cell r="M91">
            <v>3124.25</v>
          </cell>
          <cell r="N91">
            <v>3124.25</v>
          </cell>
          <cell r="O91">
            <v>3124.25</v>
          </cell>
          <cell r="P91">
            <v>0</v>
          </cell>
          <cell r="Q91">
            <v>34366.75</v>
          </cell>
        </row>
        <row r="92">
          <cell r="D92" t="str">
            <v xml:space="preserve">Fuel (Wholesale) </v>
          </cell>
          <cell r="E92">
            <v>854.79</v>
          </cell>
          <cell r="F92">
            <v>559.89</v>
          </cell>
          <cell r="G92">
            <v>2101.7800000000002</v>
          </cell>
          <cell r="H92">
            <v>1931.06</v>
          </cell>
          <cell r="I92">
            <v>2282.5100000000002</v>
          </cell>
          <cell r="J92">
            <v>1598.98</v>
          </cell>
          <cell r="K92">
            <v>2156.6799999999998</v>
          </cell>
          <cell r="L92">
            <v>1146.6500000000001</v>
          </cell>
          <cell r="M92">
            <v>1009.25</v>
          </cell>
          <cell r="N92">
            <v>1263.8399999999999</v>
          </cell>
          <cell r="O92">
            <v>539.88</v>
          </cell>
          <cell r="P92">
            <v>0</v>
          </cell>
          <cell r="Q92">
            <v>15445.31</v>
          </cell>
        </row>
        <row r="94">
          <cell r="D94" t="str">
            <v xml:space="preserve"> Wholesale</v>
          </cell>
          <cell r="E94">
            <v>3124.25</v>
          </cell>
          <cell r="F94">
            <v>3124.25</v>
          </cell>
          <cell r="G94">
            <v>3124.25</v>
          </cell>
          <cell r="H94">
            <v>3124.25</v>
          </cell>
          <cell r="I94">
            <v>3124.25</v>
          </cell>
          <cell r="J94">
            <v>3124.25</v>
          </cell>
          <cell r="K94">
            <v>3124.25</v>
          </cell>
          <cell r="L94">
            <v>3124.25</v>
          </cell>
          <cell r="M94">
            <v>3124.25</v>
          </cell>
          <cell r="N94">
            <v>3124.25</v>
          </cell>
          <cell r="O94">
            <v>3124.25</v>
          </cell>
          <cell r="P94">
            <v>0</v>
          </cell>
          <cell r="Q94">
            <v>34366.75</v>
          </cell>
        </row>
        <row r="95">
          <cell r="D95" t="str">
            <v xml:space="preserve"> Wholesale</v>
          </cell>
          <cell r="E95">
            <v>854.79</v>
          </cell>
          <cell r="F95">
            <v>559.89</v>
          </cell>
          <cell r="G95">
            <v>2101.7800000000002</v>
          </cell>
          <cell r="H95">
            <v>1931.06</v>
          </cell>
          <cell r="I95">
            <v>2282.5100000000002</v>
          </cell>
          <cell r="J95">
            <v>1598.98</v>
          </cell>
          <cell r="K95">
            <v>2156.6799999999998</v>
          </cell>
          <cell r="L95">
            <v>1146.6500000000001</v>
          </cell>
          <cell r="M95">
            <v>1009.25</v>
          </cell>
          <cell r="N95">
            <v>1263.8399999999999</v>
          </cell>
          <cell r="O95">
            <v>539.88</v>
          </cell>
          <cell r="P95">
            <v>0</v>
          </cell>
          <cell r="Q95">
            <v>15445.31</v>
          </cell>
        </row>
        <row r="97">
          <cell r="D97" t="str">
            <v>Total PASCO COGEN SCHD D PURCHASE</v>
          </cell>
          <cell r="E97">
            <v>1180934.96</v>
          </cell>
          <cell r="F97">
            <v>1030520.3099999999</v>
          </cell>
          <cell r="G97">
            <v>1741258.97</v>
          </cell>
          <cell r="H97">
            <v>1857585.82</v>
          </cell>
          <cell r="I97">
            <v>2021788.22</v>
          </cell>
          <cell r="J97">
            <v>1821517.59</v>
          </cell>
          <cell r="K97">
            <v>2167964.89</v>
          </cell>
          <cell r="L97">
            <v>1517322.1099999999</v>
          </cell>
          <cell r="M97">
            <v>1473063.75</v>
          </cell>
          <cell r="N97">
            <v>1490182.2300000002</v>
          </cell>
          <cell r="O97">
            <v>1030477.61</v>
          </cell>
          <cell r="P97">
            <v>0</v>
          </cell>
          <cell r="Q97">
            <v>17332616.460000001</v>
          </cell>
        </row>
        <row r="100">
          <cell r="D100" t="str">
            <v>RELIANT/Vandolah  (MWHs)</v>
          </cell>
          <cell r="E100">
            <v>0</v>
          </cell>
          <cell r="F100">
            <v>1216</v>
          </cell>
          <cell r="G100">
            <v>3727</v>
          </cell>
          <cell r="H100">
            <v>12509</v>
          </cell>
          <cell r="I100">
            <v>13681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31133</v>
          </cell>
        </row>
        <row r="102">
          <cell r="D102" t="str">
            <v xml:space="preserve">      Nonfuel O&amp;M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 t="str">
            <v xml:space="preserve">      Capacity (Cap+Energy Imbal+Trans Svc FPC)</v>
          </cell>
          <cell r="E103">
            <v>952817.41999999993</v>
          </cell>
          <cell r="F103">
            <v>953316.38</v>
          </cell>
          <cell r="G103">
            <v>953830.27</v>
          </cell>
          <cell r="H103">
            <v>951613.54999999993</v>
          </cell>
          <cell r="I103">
            <v>954877.60000000009</v>
          </cell>
          <cell r="J103">
            <v>-1424.04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4765031.18</v>
          </cell>
        </row>
        <row r="104">
          <cell r="D104" t="str">
            <v xml:space="preserve">      Fuel (heat rate adj, VOM, start chrg, oil chrg, fuel component)</v>
          </cell>
          <cell r="E104">
            <v>0</v>
          </cell>
          <cell r="F104">
            <v>57193.03</v>
          </cell>
          <cell r="G104">
            <v>151292.31</v>
          </cell>
          <cell r="H104">
            <v>458269.87</v>
          </cell>
          <cell r="I104">
            <v>618161.34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1284916.5499999998</v>
          </cell>
        </row>
        <row r="106">
          <cell r="D106" t="str">
            <v>RETAIL</v>
          </cell>
        </row>
        <row r="107">
          <cell r="D107" t="str">
            <v xml:space="preserve">      O&amp;M (Retail) (Recoverable)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D108" t="str">
            <v xml:space="preserve">      Capacity (Retail) (Recoverable)</v>
          </cell>
          <cell r="E108">
            <v>948830.07</v>
          </cell>
          <cell r="F108">
            <v>949326.94</v>
          </cell>
          <cell r="G108">
            <v>949838.68</v>
          </cell>
          <cell r="H108">
            <v>947631.24</v>
          </cell>
          <cell r="I108">
            <v>950881.63</v>
          </cell>
          <cell r="J108">
            <v>-1418.08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4745090.4799999995</v>
          </cell>
        </row>
        <row r="109">
          <cell r="D109" t="str">
            <v xml:space="preserve">      Fuel (Retail) (Recoverable)</v>
          </cell>
          <cell r="E109">
            <v>0</v>
          </cell>
          <cell r="F109">
            <v>57080.26</v>
          </cell>
          <cell r="G109">
            <v>150972.63</v>
          </cell>
          <cell r="H109">
            <v>457473.35</v>
          </cell>
          <cell r="I109">
            <v>617054.89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1282581.1299999999</v>
          </cell>
        </row>
        <row r="111">
          <cell r="D111" t="str">
            <v xml:space="preserve">                         Nonrecoverable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D112" t="str">
            <v xml:space="preserve">                         Recoverable</v>
          </cell>
          <cell r="E112">
            <v>948830.07</v>
          </cell>
          <cell r="F112">
            <v>1006407.2</v>
          </cell>
          <cell r="G112">
            <v>1100811.31</v>
          </cell>
          <cell r="H112">
            <v>1405104.5899999999</v>
          </cell>
          <cell r="I112">
            <v>1567936.52</v>
          </cell>
          <cell r="J112">
            <v>-1418.08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6027671.6099999994</v>
          </cell>
        </row>
        <row r="114">
          <cell r="D114" t="str">
            <v>WHOLESALE</v>
          </cell>
        </row>
        <row r="115">
          <cell r="D115" t="str">
            <v xml:space="preserve">O&amp;M (Wholesale) 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D116" t="str">
            <v xml:space="preserve">Capacity (Wholesale) </v>
          </cell>
          <cell r="E116">
            <v>3987.35</v>
          </cell>
          <cell r="F116">
            <v>3989.44</v>
          </cell>
          <cell r="G116">
            <v>3991.59</v>
          </cell>
          <cell r="H116">
            <v>3982.31</v>
          </cell>
          <cell r="I116">
            <v>3995.97</v>
          </cell>
          <cell r="J116">
            <v>-5.96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19940.7</v>
          </cell>
        </row>
        <row r="117">
          <cell r="D117" t="str">
            <v xml:space="preserve">Fuel (Wholesale) </v>
          </cell>
          <cell r="E117">
            <v>0</v>
          </cell>
          <cell r="F117">
            <v>112.77</v>
          </cell>
          <cell r="G117">
            <v>319.68</v>
          </cell>
          <cell r="H117">
            <v>796.52</v>
          </cell>
          <cell r="I117">
            <v>1106.45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2335.42</v>
          </cell>
        </row>
        <row r="119">
          <cell r="D119" t="str">
            <v xml:space="preserve"> Wholesale</v>
          </cell>
          <cell r="E119">
            <v>3987.35</v>
          </cell>
          <cell r="F119">
            <v>3989.44</v>
          </cell>
          <cell r="G119">
            <v>3991.59</v>
          </cell>
          <cell r="H119">
            <v>3982.31</v>
          </cell>
          <cell r="I119">
            <v>3995.97</v>
          </cell>
          <cell r="J119">
            <v>-5.96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19940.7</v>
          </cell>
        </row>
        <row r="120">
          <cell r="D120" t="str">
            <v xml:space="preserve"> Wholesale</v>
          </cell>
          <cell r="E120">
            <v>0</v>
          </cell>
          <cell r="F120">
            <v>112.77</v>
          </cell>
          <cell r="G120">
            <v>319.68</v>
          </cell>
          <cell r="H120">
            <v>796.52</v>
          </cell>
          <cell r="I120">
            <v>1106.45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2335.42</v>
          </cell>
        </row>
        <row r="122">
          <cell r="D122" t="str">
            <v>Total RELIANT SCH D COST OF PURCHASE</v>
          </cell>
          <cell r="E122">
            <v>952817.41999999993</v>
          </cell>
          <cell r="F122">
            <v>1010509.4099999999</v>
          </cell>
          <cell r="G122">
            <v>1105122.58</v>
          </cell>
          <cell r="H122">
            <v>1409883.42</v>
          </cell>
          <cell r="I122">
            <v>1573038.94</v>
          </cell>
          <cell r="J122">
            <v>-1424.04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6049947.7299999995</v>
          </cell>
        </row>
        <row r="125">
          <cell r="D125" t="str">
            <v xml:space="preserve"> FPC 100 &amp; 25MW  PURCHASES (MWHs)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7">
          <cell r="D127" t="str">
            <v xml:space="preserve">      Nonfuel O&amp;M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D128" t="str">
            <v xml:space="preserve">      Capacity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D129" t="str">
            <v xml:space="preserve">      Fuel 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1">
          <cell r="D131" t="str">
            <v>RETAIL</v>
          </cell>
        </row>
        <row r="132">
          <cell r="D132" t="str">
            <v xml:space="preserve">      O&amp;M (Retail) (Recoverable)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D133" t="str">
            <v xml:space="preserve">      Capacity (Retail) (Recoverable)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D134" t="str">
            <v xml:space="preserve">      Fuel (Retail) (Recoverable)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6">
          <cell r="D136" t="str">
            <v xml:space="preserve">                         Nonrecoverable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D137" t="str">
            <v xml:space="preserve">                         Recoverable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D139" t="str">
            <v>WHOLESALE</v>
          </cell>
        </row>
        <row r="140">
          <cell r="D140" t="str">
            <v xml:space="preserve">      O&amp;M (Wholesale) (Nonrecoverable)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D141" t="str">
            <v xml:space="preserve">      Capacity (Wholesale) (Nonrecoverable)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D142" t="str">
            <v xml:space="preserve">      Fuel (Wholesale) (Recoverable)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4">
          <cell r="D144" t="str">
            <v xml:space="preserve">                         Nonrecoverable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D145" t="str">
            <v xml:space="preserve">                         Recoverable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7">
          <cell r="D147" t="str">
            <v>Total FPC Schd D Purchased Power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Jul09WKSHEET 3"/>
      <sheetName val="Jun09WKSHEET 3"/>
      <sheetName val="May09WKSHEET 3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BASE REV CALC"/>
      <sheetName val="PCI30540 Totals"/>
      <sheetName val="Losses"/>
      <sheetName val="Rate Analysi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#REF"/>
    </sheetNames>
    <sheetDataSet>
      <sheetData sheetId="0" refreshError="1">
        <row r="8">
          <cell r="J8" t="str">
            <v>VAR</v>
          </cell>
          <cell r="L8" t="str">
            <v>PRIOR</v>
          </cell>
          <cell r="N8" t="str">
            <v>VAR</v>
          </cell>
        </row>
        <row r="9">
          <cell r="F9" t="str">
            <v>ACTUAL</v>
          </cell>
          <cell r="H9" t="str">
            <v>BUDGET</v>
          </cell>
          <cell r="J9" t="str">
            <v>Fav/(Unfav)</v>
          </cell>
          <cell r="L9" t="str">
            <v>YEAR</v>
          </cell>
          <cell r="N9" t="str">
            <v>Fav/(Unfav)</v>
          </cell>
        </row>
        <row r="12">
          <cell r="B12" t="str">
            <v>Residential</v>
          </cell>
          <cell r="F12">
            <v>93.3</v>
          </cell>
          <cell r="H12">
            <v>94.3</v>
          </cell>
          <cell r="J12">
            <v>-1</v>
          </cell>
          <cell r="L12">
            <v>95.7</v>
          </cell>
          <cell r="N12">
            <v>-2.4000000000000057</v>
          </cell>
        </row>
        <row r="14">
          <cell r="B14" t="str">
            <v>Commercial</v>
          </cell>
          <cell r="F14">
            <v>49.9</v>
          </cell>
          <cell r="H14">
            <v>49.9</v>
          </cell>
          <cell r="J14">
            <v>0</v>
          </cell>
          <cell r="L14">
            <v>48.7</v>
          </cell>
          <cell r="N14">
            <v>1.2</v>
          </cell>
        </row>
        <row r="16">
          <cell r="B16" t="str">
            <v>Industrial - Phosphate</v>
          </cell>
          <cell r="F16">
            <v>5.2</v>
          </cell>
          <cell r="H16">
            <v>4.9000000000000004</v>
          </cell>
          <cell r="J16">
            <v>0.30000000000000071</v>
          </cell>
          <cell r="L16">
            <v>5.0999999999999996</v>
          </cell>
          <cell r="N16">
            <v>0.10000000000000053</v>
          </cell>
        </row>
        <row r="18">
          <cell r="B18" t="str">
            <v>Industrial - Other</v>
          </cell>
          <cell r="F18">
            <v>9</v>
          </cell>
          <cell r="H18">
            <v>10.1</v>
          </cell>
          <cell r="J18">
            <v>-1.1000000000000001</v>
          </cell>
          <cell r="L18">
            <v>8.4</v>
          </cell>
          <cell r="N18">
            <v>0.6</v>
          </cell>
        </row>
        <row r="20">
          <cell r="B20" t="str">
            <v>Public Street &amp; Highway Lighting</v>
          </cell>
          <cell r="F20">
            <v>2.2999999999999998</v>
          </cell>
          <cell r="H20">
            <v>2.2999999999999998</v>
          </cell>
          <cell r="J20">
            <v>0</v>
          </cell>
          <cell r="L20">
            <v>2.2000000000000002</v>
          </cell>
          <cell r="N20">
            <v>9.9999999999999645E-2</v>
          </cell>
        </row>
        <row r="22">
          <cell r="B22" t="str">
            <v>Other Sales to Public Authorities</v>
          </cell>
          <cell r="F22">
            <v>13.1</v>
          </cell>
          <cell r="H22">
            <v>13.1</v>
          </cell>
          <cell r="J22">
            <v>0</v>
          </cell>
          <cell r="L22">
            <v>11.9</v>
          </cell>
          <cell r="N22">
            <v>1.2</v>
          </cell>
        </row>
        <row r="24">
          <cell r="B24" t="str">
            <v>Accrued Unbilled</v>
          </cell>
          <cell r="F24">
            <v>-5.2</v>
          </cell>
          <cell r="H24">
            <v>-4.8</v>
          </cell>
          <cell r="J24">
            <v>-0.4</v>
          </cell>
          <cell r="L24">
            <v>1.5</v>
          </cell>
          <cell r="N24">
            <v>-6.7</v>
          </cell>
        </row>
        <row r="26">
          <cell r="B26" t="str">
            <v xml:space="preserve">  Total Base Revenues</v>
          </cell>
          <cell r="F26">
            <v>167.6</v>
          </cell>
          <cell r="H26">
            <v>169.8</v>
          </cell>
          <cell r="J26">
            <v>-2.2000000000000171</v>
          </cell>
          <cell r="L26">
            <v>173.5</v>
          </cell>
          <cell r="N26">
            <v>-5.9000000000000057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JE79"/>
      <sheetName val="INPUTS"/>
      <sheetName val="Customer Charge"/>
      <sheetName val="Voucher Amt"/>
      <sheetName val="SAP link"/>
      <sheetName val="SAP paste"/>
      <sheetName val="Cover"/>
    </sheetNames>
    <sheetDataSet>
      <sheetData sheetId="0" refreshError="1">
        <row r="21">
          <cell r="C21" t="str">
            <v xml:space="preserve">             TAMPA ELECTRIC COMPANY</v>
          </cell>
        </row>
        <row r="22">
          <cell r="C22" t="str">
            <v xml:space="preserve">                       JOURNAL ENTRY</v>
          </cell>
        </row>
        <row r="24">
          <cell r="A24" t="str">
            <v>DECEMBER 2012</v>
          </cell>
          <cell r="D24" t="str">
            <v xml:space="preserve"> SOURCE    79</v>
          </cell>
          <cell r="G24" t="str">
            <v xml:space="preserve">      JOURNAL ENTRY   90079</v>
          </cell>
          <cell r="J24" t="str">
            <v xml:space="preserve">  Page 1 of 4</v>
          </cell>
        </row>
        <row r="26">
          <cell r="A26" t="str">
            <v>ACCOUNT TITLE</v>
          </cell>
          <cell r="E26" t="str">
            <v xml:space="preserve">   ACCOUNT NO.</v>
          </cell>
          <cell r="I26" t="str">
            <v>DEBIT</v>
          </cell>
          <cell r="J26" t="str">
            <v>CREDIT</v>
          </cell>
        </row>
        <row r="27">
          <cell r="D27" t="str">
            <v xml:space="preserve">   ORG </v>
          </cell>
          <cell r="E27" t="str">
            <v xml:space="preserve">   NAR</v>
          </cell>
          <cell r="F27" t="str">
            <v xml:space="preserve">   SUB </v>
          </cell>
          <cell r="G27" t="str">
            <v xml:space="preserve">   RES </v>
          </cell>
          <cell r="H27" t="str">
            <v xml:space="preserve">   BEN </v>
          </cell>
        </row>
        <row r="28">
          <cell r="A28" t="str">
            <v>Cogeneration - Hills County Firm</v>
          </cell>
          <cell r="B28" t="str">
            <v>MWH</v>
          </cell>
          <cell r="C28">
            <v>0</v>
          </cell>
          <cell r="D28">
            <v>897</v>
          </cell>
          <cell r="E28">
            <v>555</v>
          </cell>
          <cell r="F28" t="str">
            <v>19</v>
          </cell>
          <cell r="G28">
            <v>34</v>
          </cell>
          <cell r="H28">
            <v>897</v>
          </cell>
          <cell r="I28">
            <v>0</v>
          </cell>
        </row>
        <row r="29">
          <cell r="D29">
            <v>897</v>
          </cell>
          <cell r="E29">
            <v>561</v>
          </cell>
          <cell r="F29" t="str">
            <v>01</v>
          </cell>
          <cell r="G29">
            <v>41</v>
          </cell>
          <cell r="H29">
            <v>897</v>
          </cell>
          <cell r="I29">
            <v>0</v>
          </cell>
        </row>
        <row r="30">
          <cell r="D30">
            <v>897</v>
          </cell>
          <cell r="E30">
            <v>561</v>
          </cell>
          <cell r="F30" t="str">
            <v>01</v>
          </cell>
          <cell r="G30">
            <v>41</v>
          </cell>
          <cell r="H30">
            <v>897</v>
          </cell>
          <cell r="J30">
            <v>0</v>
          </cell>
        </row>
        <row r="31">
          <cell r="D31">
            <v>897</v>
          </cell>
          <cell r="E31">
            <v>561</v>
          </cell>
          <cell r="F31" t="str">
            <v>01</v>
          </cell>
          <cell r="G31">
            <v>41</v>
          </cell>
          <cell r="H31">
            <v>897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4">
          <cell r="A34" t="str">
            <v xml:space="preserve">Cogeneration - McKay Bay       </v>
          </cell>
          <cell r="B34" t="str">
            <v>MWH</v>
          </cell>
          <cell r="C34">
            <v>0</v>
          </cell>
          <cell r="D34">
            <v>897</v>
          </cell>
          <cell r="E34">
            <v>555</v>
          </cell>
          <cell r="F34" t="str">
            <v>19</v>
          </cell>
          <cell r="G34">
            <v>34</v>
          </cell>
          <cell r="H34">
            <v>897</v>
          </cell>
          <cell r="I34">
            <v>0</v>
          </cell>
        </row>
        <row r="35">
          <cell r="D35">
            <v>897</v>
          </cell>
          <cell r="E35">
            <v>561</v>
          </cell>
          <cell r="F35" t="str">
            <v>01</v>
          </cell>
          <cell r="G35">
            <v>41</v>
          </cell>
          <cell r="H35">
            <v>897</v>
          </cell>
          <cell r="J35">
            <v>0</v>
          </cell>
        </row>
        <row r="36">
          <cell r="D36">
            <v>897</v>
          </cell>
          <cell r="E36">
            <v>561</v>
          </cell>
          <cell r="F36" t="str">
            <v>01</v>
          </cell>
          <cell r="G36">
            <v>41</v>
          </cell>
          <cell r="H36">
            <v>897</v>
          </cell>
        </row>
        <row r="37">
          <cell r="D37">
            <v>897</v>
          </cell>
          <cell r="E37">
            <v>232</v>
          </cell>
          <cell r="F37">
            <v>66</v>
          </cell>
          <cell r="G37">
            <v>99</v>
          </cell>
          <cell r="H37" t="str">
            <v>000</v>
          </cell>
          <cell r="I37">
            <v>0</v>
          </cell>
          <cell r="J37">
            <v>0</v>
          </cell>
        </row>
        <row r="39">
          <cell r="A39" t="str">
            <v xml:space="preserve">Cogeneration - Orange  L.P.  </v>
          </cell>
          <cell r="B39" t="str">
            <v>MWH</v>
          </cell>
          <cell r="C39">
            <v>5428</v>
          </cell>
          <cell r="D39">
            <v>897</v>
          </cell>
          <cell r="E39">
            <v>555</v>
          </cell>
          <cell r="F39" t="str">
            <v>19</v>
          </cell>
          <cell r="G39">
            <v>34</v>
          </cell>
          <cell r="H39">
            <v>897</v>
          </cell>
          <cell r="I39">
            <v>1195387.97</v>
          </cell>
        </row>
        <row r="40">
          <cell r="D40">
            <v>897</v>
          </cell>
          <cell r="E40">
            <v>561</v>
          </cell>
          <cell r="F40" t="str">
            <v>01</v>
          </cell>
          <cell r="G40">
            <v>41</v>
          </cell>
          <cell r="H40">
            <v>897</v>
          </cell>
          <cell r="J40">
            <v>930</v>
          </cell>
        </row>
        <row r="41">
          <cell r="D41">
            <v>897</v>
          </cell>
          <cell r="E41">
            <v>561</v>
          </cell>
          <cell r="F41" t="str">
            <v>01</v>
          </cell>
          <cell r="G41">
            <v>41</v>
          </cell>
          <cell r="H41">
            <v>897</v>
          </cell>
        </row>
        <row r="42">
          <cell r="D42">
            <v>897</v>
          </cell>
          <cell r="E42">
            <v>232</v>
          </cell>
          <cell r="F42">
            <v>66</v>
          </cell>
          <cell r="G42">
            <v>99</v>
          </cell>
          <cell r="H42" t="str">
            <v>000</v>
          </cell>
          <cell r="I42"/>
          <cell r="J42">
            <v>1194457.97</v>
          </cell>
        </row>
        <row r="43">
          <cell r="H43" t="str">
            <v>Totals</v>
          </cell>
        </row>
        <row r="45">
          <cell r="A45" t="str">
            <v>Title of Entry         Cogeneration</v>
          </cell>
        </row>
        <row r="46">
          <cell r="B46" t="str">
            <v>Reviewed by:</v>
          </cell>
          <cell r="D46" t="str">
            <v>Approved By</v>
          </cell>
          <cell r="I46" t="str">
            <v xml:space="preserve"> Input By</v>
          </cell>
        </row>
        <row r="47">
          <cell r="A47" t="str">
            <v>Liza Ank x34154</v>
          </cell>
          <cell r="D47" t="str">
            <v>Sloan Lewis</v>
          </cell>
          <cell r="I47" t="str">
            <v>Liza Ank</v>
          </cell>
        </row>
        <row r="48">
          <cell r="A48" t="str">
            <v>Q:\FUEL\ACTUAL\INTRCHNG\CLOSEOUT\[12_JE79.xls]2012 JE79</v>
          </cell>
          <cell r="D48">
            <v>41276.550363078706</v>
          </cell>
        </row>
        <row r="50">
          <cell r="C50" t="str">
            <v xml:space="preserve">             TAMPA ELECTRIC COMPANY</v>
          </cell>
        </row>
        <row r="51">
          <cell r="C51" t="str">
            <v xml:space="preserve">                       JOURNAL ENTRY</v>
          </cell>
        </row>
        <row r="53">
          <cell r="A53" t="str">
            <v>DECEMBER 2012</v>
          </cell>
          <cell r="D53" t="str">
            <v xml:space="preserve"> SOURCE    79</v>
          </cell>
          <cell r="G53" t="str">
            <v xml:space="preserve">      JOURNAL ENTRY   90079</v>
          </cell>
          <cell r="J53" t="str">
            <v xml:space="preserve">  Page 2 of 4</v>
          </cell>
        </row>
        <row r="55">
          <cell r="A55" t="str">
            <v>ACCOUNT TITLE</v>
          </cell>
          <cell r="E55" t="str">
            <v xml:space="preserve">   ACCOUNT NO.</v>
          </cell>
          <cell r="I55" t="str">
            <v>DEBIT</v>
          </cell>
          <cell r="J55" t="str">
            <v>CREDIT</v>
          </cell>
        </row>
        <row r="56">
          <cell r="D56" t="str">
            <v xml:space="preserve">   ORG </v>
          </cell>
          <cell r="E56" t="str">
            <v xml:space="preserve">   NAR</v>
          </cell>
          <cell r="F56" t="str">
            <v xml:space="preserve">   SUB </v>
          </cell>
          <cell r="G56" t="str">
            <v xml:space="preserve">   RES </v>
          </cell>
          <cell r="H56" t="str">
            <v xml:space="preserve">   BEN </v>
          </cell>
        </row>
        <row r="57">
          <cell r="A57" t="str">
            <v xml:space="preserve">Cogen - Auburndale Power Partners, L.P.  </v>
          </cell>
          <cell r="B57" t="str">
            <v>MWH</v>
          </cell>
          <cell r="C57">
            <v>40</v>
          </cell>
          <cell r="D57">
            <v>897</v>
          </cell>
          <cell r="E57">
            <v>555</v>
          </cell>
          <cell r="F57" t="str">
            <v>19</v>
          </cell>
          <cell r="G57">
            <v>34</v>
          </cell>
          <cell r="H57">
            <v>897</v>
          </cell>
          <cell r="I57">
            <v>1075.8499999999999</v>
          </cell>
        </row>
        <row r="58">
          <cell r="D58">
            <v>897</v>
          </cell>
          <cell r="E58">
            <v>561</v>
          </cell>
          <cell r="F58" t="str">
            <v>01</v>
          </cell>
          <cell r="G58">
            <v>41</v>
          </cell>
          <cell r="H58">
            <v>897</v>
          </cell>
        </row>
        <row r="59">
          <cell r="D59">
            <v>897</v>
          </cell>
          <cell r="E59">
            <v>561</v>
          </cell>
          <cell r="F59" t="str">
            <v>01</v>
          </cell>
          <cell r="G59">
            <v>41</v>
          </cell>
          <cell r="H59">
            <v>897</v>
          </cell>
          <cell r="J59">
            <v>2397</v>
          </cell>
        </row>
        <row r="60">
          <cell r="D60">
            <v>897</v>
          </cell>
          <cell r="E60">
            <v>700</v>
          </cell>
          <cell r="F60">
            <v>0</v>
          </cell>
          <cell r="G60">
            <v>10</v>
          </cell>
          <cell r="H60" t="str">
            <v>000</v>
          </cell>
          <cell r="I60">
            <v>1321.15</v>
          </cell>
          <cell r="J60">
            <v>0</v>
          </cell>
        </row>
        <row r="62">
          <cell r="A62" t="str">
            <v>Mosaic Fertilizer (Millpoint)</v>
          </cell>
          <cell r="B62" t="str">
            <v>MWH</v>
          </cell>
          <cell r="C62">
            <v>8446</v>
          </cell>
          <cell r="D62">
            <v>897</v>
          </cell>
          <cell r="E62">
            <v>555</v>
          </cell>
          <cell r="F62" t="str">
            <v>19</v>
          </cell>
          <cell r="G62">
            <v>34</v>
          </cell>
          <cell r="H62">
            <v>897</v>
          </cell>
          <cell r="I62">
            <v>252023.61</v>
          </cell>
        </row>
        <row r="63">
          <cell r="D63">
            <v>897</v>
          </cell>
          <cell r="E63">
            <v>561</v>
          </cell>
          <cell r="F63" t="str">
            <v>01</v>
          </cell>
          <cell r="G63">
            <v>41</v>
          </cell>
          <cell r="H63">
            <v>897</v>
          </cell>
          <cell r="J63">
            <v>2397</v>
          </cell>
        </row>
        <row r="64">
          <cell r="D64">
            <v>897</v>
          </cell>
          <cell r="E64">
            <v>561</v>
          </cell>
          <cell r="F64" t="str">
            <v>01</v>
          </cell>
          <cell r="G64">
            <v>41</v>
          </cell>
          <cell r="H64">
            <v>897</v>
          </cell>
        </row>
        <row r="65">
          <cell r="D65">
            <v>897</v>
          </cell>
          <cell r="E65">
            <v>232</v>
          </cell>
          <cell r="F65">
            <v>66</v>
          </cell>
          <cell r="G65">
            <v>99</v>
          </cell>
          <cell r="H65" t="str">
            <v>000</v>
          </cell>
          <cell r="I65"/>
          <cell r="J65">
            <v>249626.61</v>
          </cell>
        </row>
        <row r="67">
          <cell r="A67" t="str">
            <v>Mosaic Fertilizer (Ridgewood)</v>
          </cell>
          <cell r="B67" t="str">
            <v>MWH</v>
          </cell>
          <cell r="C67">
            <v>3707</v>
          </cell>
          <cell r="D67">
            <v>897</v>
          </cell>
          <cell r="E67">
            <v>555</v>
          </cell>
          <cell r="F67" t="str">
            <v>19</v>
          </cell>
          <cell r="G67">
            <v>34</v>
          </cell>
          <cell r="H67">
            <v>897</v>
          </cell>
          <cell r="I67">
            <v>110088.37</v>
          </cell>
          <cell r="J67">
            <v>0</v>
          </cell>
        </row>
        <row r="68">
          <cell r="D68">
            <v>897</v>
          </cell>
          <cell r="E68">
            <v>561</v>
          </cell>
          <cell r="F68" t="str">
            <v>01</v>
          </cell>
          <cell r="G68">
            <v>41</v>
          </cell>
          <cell r="H68">
            <v>897</v>
          </cell>
          <cell r="J68">
            <v>2397</v>
          </cell>
        </row>
        <row r="69">
          <cell r="D69">
            <v>897</v>
          </cell>
          <cell r="E69">
            <v>561</v>
          </cell>
          <cell r="F69" t="str">
            <v>01</v>
          </cell>
          <cell r="G69">
            <v>41</v>
          </cell>
          <cell r="H69">
            <v>897</v>
          </cell>
        </row>
        <row r="70">
          <cell r="D70">
            <v>897</v>
          </cell>
          <cell r="E70">
            <v>232</v>
          </cell>
          <cell r="F70">
            <v>66</v>
          </cell>
          <cell r="G70">
            <v>99</v>
          </cell>
          <cell r="H70" t="str">
            <v>000</v>
          </cell>
          <cell r="I70"/>
          <cell r="J70">
            <v>107691.37</v>
          </cell>
        </row>
        <row r="71">
          <cell r="H71" t="str">
            <v>Totals</v>
          </cell>
        </row>
        <row r="73">
          <cell r="A73" t="str">
            <v>Title of Entry         Cogeneration</v>
          </cell>
        </row>
        <row r="74">
          <cell r="B74" t="str">
            <v>Reviewed by:</v>
          </cell>
          <cell r="D74" t="str">
            <v>Approved By</v>
          </cell>
          <cell r="I74" t="str">
            <v xml:space="preserve"> Input By</v>
          </cell>
        </row>
        <row r="75">
          <cell r="A75" t="str">
            <v>Liza Ank x34154</v>
          </cell>
          <cell r="D75" t="str">
            <v>Sloan Lewis</v>
          </cell>
          <cell r="I75" t="str">
            <v>Liza Ank</v>
          </cell>
        </row>
        <row r="76">
          <cell r="A76" t="str">
            <v>Q:\FUEL\ACTUAL\INTRCHNG\CLOSEOUT\[12_JE79.xls]2012 JE79</v>
          </cell>
          <cell r="D76">
            <v>41276.550363078706</v>
          </cell>
        </row>
        <row r="78">
          <cell r="C78" t="str">
            <v xml:space="preserve">             TAMPA ELECTRIC COMPANY</v>
          </cell>
        </row>
        <row r="79">
          <cell r="C79" t="str">
            <v xml:space="preserve">                       JOURNAL ENTRY</v>
          </cell>
        </row>
        <row r="81">
          <cell r="A81" t="str">
            <v>DECEMBER 2012</v>
          </cell>
          <cell r="D81" t="str">
            <v xml:space="preserve"> SOURCE    79</v>
          </cell>
          <cell r="G81" t="str">
            <v xml:space="preserve">      JOURNAL ENTRY   90079</v>
          </cell>
          <cell r="J81" t="str">
            <v xml:space="preserve">  Page 3 of 4</v>
          </cell>
        </row>
        <row r="83">
          <cell r="A83" t="str">
            <v>ACCOUNT TITLE</v>
          </cell>
          <cell r="E83" t="str">
            <v xml:space="preserve">   ACCOUNT NO.</v>
          </cell>
          <cell r="I83" t="str">
            <v>DEBIT</v>
          </cell>
          <cell r="J83" t="str">
            <v>CREDIT</v>
          </cell>
        </row>
        <row r="84">
          <cell r="D84" t="str">
            <v xml:space="preserve">   ORG </v>
          </cell>
          <cell r="E84" t="str">
            <v xml:space="preserve">   NAR</v>
          </cell>
          <cell r="F84" t="str">
            <v xml:space="preserve">   SUB </v>
          </cell>
          <cell r="G84" t="str">
            <v xml:space="preserve">   RES </v>
          </cell>
          <cell r="H84" t="str">
            <v xml:space="preserve">   BEN </v>
          </cell>
        </row>
        <row r="85">
          <cell r="A85" t="str">
            <v xml:space="preserve">Cogen - CF Industries    </v>
          </cell>
          <cell r="B85" t="str">
            <v>MWH</v>
          </cell>
          <cell r="C85">
            <v>408</v>
          </cell>
          <cell r="D85">
            <v>897</v>
          </cell>
          <cell r="E85">
            <v>555</v>
          </cell>
          <cell r="F85" t="str">
            <v>19</v>
          </cell>
          <cell r="G85">
            <v>34</v>
          </cell>
          <cell r="H85">
            <v>897</v>
          </cell>
          <cell r="I85">
            <v>12440.06</v>
          </cell>
        </row>
        <row r="86">
          <cell r="D86">
            <v>897</v>
          </cell>
          <cell r="E86">
            <v>561</v>
          </cell>
          <cell r="F86" t="str">
            <v>01</v>
          </cell>
          <cell r="G86">
            <v>41</v>
          </cell>
          <cell r="H86">
            <v>897</v>
          </cell>
          <cell r="J86">
            <v>2397</v>
          </cell>
        </row>
        <row r="87">
          <cell r="D87">
            <v>897</v>
          </cell>
          <cell r="E87">
            <v>561</v>
          </cell>
          <cell r="F87" t="str">
            <v>01</v>
          </cell>
          <cell r="G87">
            <v>41</v>
          </cell>
          <cell r="H87">
            <v>897</v>
          </cell>
        </row>
        <row r="88">
          <cell r="D88">
            <v>897</v>
          </cell>
          <cell r="E88">
            <v>232</v>
          </cell>
          <cell r="F88">
            <v>66</v>
          </cell>
          <cell r="G88">
            <v>99</v>
          </cell>
          <cell r="H88" t="str">
            <v>000</v>
          </cell>
          <cell r="I88"/>
          <cell r="J88">
            <v>10043.06</v>
          </cell>
        </row>
        <row r="90">
          <cell r="A90" t="str">
            <v>Cutrale Citrus Juices US</v>
          </cell>
          <cell r="B90" t="str">
            <v>MWH</v>
          </cell>
          <cell r="C90">
            <v>0</v>
          </cell>
          <cell r="D90">
            <v>897</v>
          </cell>
          <cell r="E90">
            <v>555</v>
          </cell>
          <cell r="F90">
            <v>19</v>
          </cell>
          <cell r="G90">
            <v>34</v>
          </cell>
          <cell r="H90">
            <v>897</v>
          </cell>
          <cell r="I90">
            <v>0</v>
          </cell>
        </row>
        <row r="91">
          <cell r="D91">
            <v>897</v>
          </cell>
          <cell r="E91">
            <v>561</v>
          </cell>
          <cell r="F91" t="str">
            <v>01</v>
          </cell>
          <cell r="G91">
            <v>41</v>
          </cell>
          <cell r="H91">
            <v>897</v>
          </cell>
          <cell r="J91">
            <v>0</v>
          </cell>
        </row>
        <row r="92">
          <cell r="D92">
            <v>897</v>
          </cell>
          <cell r="E92">
            <v>561</v>
          </cell>
          <cell r="F92" t="str">
            <v>01</v>
          </cell>
          <cell r="G92">
            <v>41</v>
          </cell>
          <cell r="H92">
            <v>897</v>
          </cell>
        </row>
        <row r="93">
          <cell r="D93">
            <v>897</v>
          </cell>
          <cell r="E93">
            <v>232</v>
          </cell>
          <cell r="F93">
            <v>66</v>
          </cell>
          <cell r="G93">
            <v>99</v>
          </cell>
          <cell r="H93" t="str">
            <v>000</v>
          </cell>
          <cell r="I93"/>
          <cell r="J93">
            <v>0</v>
          </cell>
        </row>
        <row r="94"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</row>
        <row r="95">
          <cell r="A95" t="str">
            <v xml:space="preserve">Cogeneration - Mosaic Co. Mosaic New Wales  </v>
          </cell>
          <cell r="B95" t="str">
            <v>MWH</v>
          </cell>
          <cell r="C95">
            <v>741</v>
          </cell>
          <cell r="D95">
            <v>897</v>
          </cell>
          <cell r="E95">
            <v>555</v>
          </cell>
          <cell r="F95" t="str">
            <v>19</v>
          </cell>
          <cell r="G95">
            <v>34</v>
          </cell>
          <cell r="H95">
            <v>897</v>
          </cell>
          <cell r="I95">
            <v>22181.919999999998</v>
          </cell>
        </row>
        <row r="96">
          <cell r="D96">
            <v>897</v>
          </cell>
          <cell r="E96">
            <v>561</v>
          </cell>
          <cell r="F96" t="str">
            <v>01</v>
          </cell>
          <cell r="G96">
            <v>41</v>
          </cell>
          <cell r="H96">
            <v>897</v>
          </cell>
          <cell r="J96">
            <v>2397</v>
          </cell>
        </row>
        <row r="97">
          <cell r="D97">
            <v>897</v>
          </cell>
          <cell r="E97">
            <v>232</v>
          </cell>
          <cell r="F97">
            <v>66</v>
          </cell>
          <cell r="G97">
            <v>99</v>
          </cell>
          <cell r="H97" t="str">
            <v>000</v>
          </cell>
          <cell r="I97"/>
          <cell r="J97">
            <v>19784.919999999998</v>
          </cell>
        </row>
        <row r="99">
          <cell r="H99" t="str">
            <v>Totals</v>
          </cell>
        </row>
        <row r="101">
          <cell r="A101" t="str">
            <v xml:space="preserve">Title of Entry         Cogeneration </v>
          </cell>
        </row>
        <row r="102">
          <cell r="B102" t="str">
            <v>Reviewed by:</v>
          </cell>
          <cell r="D102" t="str">
            <v>Approved By</v>
          </cell>
          <cell r="I102" t="str">
            <v xml:space="preserve"> Input By</v>
          </cell>
        </row>
        <row r="103">
          <cell r="A103" t="str">
            <v>Liza Ank x34154</v>
          </cell>
          <cell r="D103" t="str">
            <v>Sloan Lewis</v>
          </cell>
          <cell r="I103" t="str">
            <v>Liza Ank</v>
          </cell>
        </row>
        <row r="104">
          <cell r="A104" t="str">
            <v>Q:\FUEL\ACTUAL\INTRCHNG\CLOSEOUT\[12_JE79.xls]2012 JE79</v>
          </cell>
          <cell r="D104">
            <v>41276.550363078706</v>
          </cell>
        </row>
        <row r="106">
          <cell r="C106" t="str">
            <v xml:space="preserve">             TAMPA ELECTRIC COMPANY</v>
          </cell>
        </row>
        <row r="107">
          <cell r="C107" t="str">
            <v xml:space="preserve">                       JOURNAL ENTRY</v>
          </cell>
        </row>
        <row r="109">
          <cell r="A109" t="str">
            <v>DECEMBER 2012</v>
          </cell>
          <cell r="D109" t="str">
            <v xml:space="preserve"> SOURCE    79</v>
          </cell>
          <cell r="G109" t="str">
            <v xml:space="preserve">      JOURNAL ENTRY   90079</v>
          </cell>
          <cell r="J109" t="str">
            <v xml:space="preserve">  Page 4 of 4</v>
          </cell>
        </row>
        <row r="111">
          <cell r="A111" t="str">
            <v>ACCOUNT TITLE</v>
          </cell>
          <cell r="E111" t="str">
            <v xml:space="preserve">   ACCOUNT NO.</v>
          </cell>
          <cell r="I111" t="str">
            <v>DEBIT</v>
          </cell>
          <cell r="J111" t="str">
            <v>CREDIT</v>
          </cell>
        </row>
        <row r="112">
          <cell r="D112" t="str">
            <v xml:space="preserve">   ORG </v>
          </cell>
          <cell r="E112" t="str">
            <v xml:space="preserve">   NAR</v>
          </cell>
          <cell r="F112" t="str">
            <v xml:space="preserve">   SUB </v>
          </cell>
          <cell r="G112" t="str">
            <v xml:space="preserve">   RES </v>
          </cell>
          <cell r="H112" t="str">
            <v xml:space="preserve">   BEN </v>
          </cell>
        </row>
        <row r="113">
          <cell r="A113" t="str">
            <v xml:space="preserve">Cogeneration - Mosaic Co. So. Pierce  </v>
          </cell>
          <cell r="B113" t="str">
            <v>MWH</v>
          </cell>
          <cell r="C113">
            <v>9911</v>
          </cell>
          <cell r="D113">
            <v>897</v>
          </cell>
          <cell r="E113">
            <v>555</v>
          </cell>
          <cell r="F113">
            <v>19</v>
          </cell>
          <cell r="G113">
            <v>34</v>
          </cell>
          <cell r="H113">
            <v>897</v>
          </cell>
          <cell r="I113">
            <v>294299.94</v>
          </cell>
        </row>
        <row r="114">
          <cell r="D114">
            <v>897</v>
          </cell>
          <cell r="E114">
            <v>561</v>
          </cell>
          <cell r="F114" t="str">
            <v>01</v>
          </cell>
          <cell r="G114">
            <v>41</v>
          </cell>
          <cell r="H114">
            <v>897</v>
          </cell>
          <cell r="J114">
            <v>2397</v>
          </cell>
        </row>
        <row r="115">
          <cell r="D115">
            <v>897</v>
          </cell>
          <cell r="E115">
            <v>561</v>
          </cell>
          <cell r="F115" t="str">
            <v>01</v>
          </cell>
          <cell r="G115">
            <v>41</v>
          </cell>
          <cell r="H115">
            <v>897</v>
          </cell>
        </row>
        <row r="116">
          <cell r="D116">
            <v>897</v>
          </cell>
          <cell r="E116">
            <v>232</v>
          </cell>
          <cell r="F116">
            <v>66</v>
          </cell>
          <cell r="G116">
            <v>99</v>
          </cell>
          <cell r="H116" t="str">
            <v>000</v>
          </cell>
          <cell r="I116"/>
          <cell r="J116">
            <v>291902.94</v>
          </cell>
        </row>
        <row r="118">
          <cell r="A118" t="str">
            <v>Mosaic Fertilizer (Greenbay)</v>
          </cell>
          <cell r="B118" t="str">
            <v>MWH</v>
          </cell>
          <cell r="C118">
            <v>0</v>
          </cell>
          <cell r="D118">
            <v>897</v>
          </cell>
          <cell r="E118">
            <v>555</v>
          </cell>
          <cell r="F118" t="str">
            <v>19</v>
          </cell>
          <cell r="G118">
            <v>34</v>
          </cell>
          <cell r="H118">
            <v>897</v>
          </cell>
        </row>
        <row r="119">
          <cell r="D119">
            <v>897</v>
          </cell>
          <cell r="E119">
            <v>561</v>
          </cell>
          <cell r="F119" t="str">
            <v>01</v>
          </cell>
          <cell r="G119">
            <v>41</v>
          </cell>
          <cell r="H119">
            <v>897</v>
          </cell>
        </row>
        <row r="122">
          <cell r="A122" t="str">
            <v xml:space="preserve">Cogeneration - Hillsborough Cnty As Available  </v>
          </cell>
          <cell r="B122" t="str">
            <v>MWH</v>
          </cell>
          <cell r="C122">
            <v>0</v>
          </cell>
          <cell r="D122">
            <v>897</v>
          </cell>
          <cell r="E122">
            <v>555</v>
          </cell>
          <cell r="F122">
            <v>19</v>
          </cell>
          <cell r="G122">
            <v>34</v>
          </cell>
          <cell r="H122">
            <v>897</v>
          </cell>
          <cell r="I122">
            <v>0</v>
          </cell>
        </row>
        <row r="123">
          <cell r="D123">
            <v>897</v>
          </cell>
          <cell r="E123">
            <v>561</v>
          </cell>
          <cell r="F123" t="str">
            <v>01</v>
          </cell>
          <cell r="G123">
            <v>41</v>
          </cell>
          <cell r="H123">
            <v>897</v>
          </cell>
          <cell r="J123">
            <v>0</v>
          </cell>
        </row>
        <row r="124">
          <cell r="D124">
            <v>897</v>
          </cell>
          <cell r="E124">
            <v>232</v>
          </cell>
          <cell r="F124">
            <v>66</v>
          </cell>
          <cell r="G124">
            <v>99</v>
          </cell>
          <cell r="H124" t="str">
            <v>000</v>
          </cell>
          <cell r="I124"/>
          <cell r="J124">
            <v>0</v>
          </cell>
        </row>
        <row r="125">
          <cell r="I125">
            <v>1888818.87</v>
          </cell>
          <cell r="J125">
            <v>1888818.87</v>
          </cell>
        </row>
        <row r="127">
          <cell r="A127" t="str">
            <v>Title of Entry         Cogeneration</v>
          </cell>
        </row>
        <row r="128">
          <cell r="A128" t="str">
            <v>Prepared by:</v>
          </cell>
          <cell r="B128" t="str">
            <v>Reviewed by:</v>
          </cell>
          <cell r="D128" t="str">
            <v>Approved By</v>
          </cell>
          <cell r="I128" t="str">
            <v xml:space="preserve"> Input By</v>
          </cell>
        </row>
        <row r="129">
          <cell r="A129" t="str">
            <v>Liza Ank x34154</v>
          </cell>
          <cell r="D129" t="str">
            <v>Sloan Lewis</v>
          </cell>
          <cell r="I129" t="str">
            <v>Liza Ank</v>
          </cell>
        </row>
        <row r="130">
          <cell r="A130" t="str">
            <v>Q:\FUEL\ACTUAL\INTRCHNG\CLOSEOUT\[12_JE79.xls]2012 JE79</v>
          </cell>
          <cell r="C130" t="str">
            <v>Acct 6250100</v>
          </cell>
          <cell r="F130" t="str">
            <v>Total 897-555-19-34-897</v>
          </cell>
          <cell r="I130">
            <v>1887497.7200000002</v>
          </cell>
          <cell r="J130" t="str">
            <v>(excludes 897-700-00-10-000)</v>
          </cell>
        </row>
        <row r="137">
          <cell r="C137" t="str">
            <v xml:space="preserve">             TAMPA ELECTRIC COMPANY</v>
          </cell>
        </row>
        <row r="138">
          <cell r="C138" t="str">
            <v xml:space="preserve">                       JOURNAL ENTRY</v>
          </cell>
        </row>
        <row r="140">
          <cell r="A140" t="str">
            <v>DECEMBER 2012</v>
          </cell>
          <cell r="D140" t="str">
            <v xml:space="preserve"> SOURCE    79</v>
          </cell>
          <cell r="G140" t="str">
            <v xml:space="preserve">      JOURNAL ENTRY   90079</v>
          </cell>
          <cell r="J140" t="str">
            <v xml:space="preserve">  Page 5 of 5</v>
          </cell>
        </row>
        <row r="142">
          <cell r="A142" t="str">
            <v>ACCOUNT TITLE</v>
          </cell>
          <cell r="E142" t="str">
            <v xml:space="preserve">   ACCOUNT NO.</v>
          </cell>
          <cell r="I142" t="str">
            <v>DEBIT</v>
          </cell>
          <cell r="J142" t="str">
            <v>CREDIT</v>
          </cell>
        </row>
        <row r="143">
          <cell r="D143" t="str">
            <v xml:space="preserve">   ORG </v>
          </cell>
          <cell r="E143" t="str">
            <v xml:space="preserve">   NAR</v>
          </cell>
          <cell r="F143" t="str">
            <v xml:space="preserve">   SUB </v>
          </cell>
          <cell r="G143" t="str">
            <v xml:space="preserve">   RES </v>
          </cell>
          <cell r="H143" t="str">
            <v xml:space="preserve">   BEN </v>
          </cell>
        </row>
        <row r="155">
          <cell r="H155" t="str">
            <v>Totals</v>
          </cell>
        </row>
        <row r="157">
          <cell r="A157" t="str">
            <v>Title of Entry         Cogeneration</v>
          </cell>
        </row>
        <row r="158">
          <cell r="D158" t="str">
            <v>Approved By</v>
          </cell>
          <cell r="I158" t="str">
            <v xml:space="preserve"> Input By</v>
          </cell>
        </row>
        <row r="159">
          <cell r="A159" t="str">
            <v>Liza Ank x34154</v>
          </cell>
          <cell r="D159" t="str">
            <v>Sloan Lewis</v>
          </cell>
          <cell r="I159" t="str">
            <v>Liza Ank</v>
          </cell>
        </row>
        <row r="160">
          <cell r="A160" t="str">
            <v>Q:\FUEL\ACTUAL\INTRCHNG\CLOSEOUT\[12_JE79.xls]2012 JE79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 t="str">
            <v>21</v>
          </cell>
        </row>
        <row r="21">
          <cell r="A21" t="str">
            <v>22</v>
          </cell>
        </row>
        <row r="22">
          <cell r="A22" t="str">
            <v>24</v>
          </cell>
        </row>
        <row r="23">
          <cell r="A23">
            <v>25</v>
          </cell>
        </row>
        <row r="24">
          <cell r="A24">
            <v>26</v>
          </cell>
        </row>
        <row r="25">
          <cell r="A25">
            <v>27</v>
          </cell>
        </row>
        <row r="26">
          <cell r="A26">
            <v>28</v>
          </cell>
        </row>
        <row r="27">
          <cell r="A27">
            <v>29</v>
          </cell>
        </row>
        <row r="28">
          <cell r="A28">
            <v>31</v>
          </cell>
        </row>
        <row r="29">
          <cell r="A29">
            <v>32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50</v>
          </cell>
        </row>
        <row r="38">
          <cell r="A38">
            <v>70</v>
          </cell>
        </row>
        <row r="39">
          <cell r="A39">
            <v>75</v>
          </cell>
        </row>
        <row r="40">
          <cell r="A40">
            <v>80</v>
          </cell>
        </row>
        <row r="41">
          <cell r="A41">
            <v>81</v>
          </cell>
        </row>
        <row r="42">
          <cell r="A42">
            <v>83</v>
          </cell>
        </row>
        <row r="43">
          <cell r="A43">
            <v>84</v>
          </cell>
        </row>
        <row r="44">
          <cell r="A44">
            <v>85</v>
          </cell>
        </row>
        <row r="45">
          <cell r="A45">
            <v>86</v>
          </cell>
        </row>
        <row r="46">
          <cell r="A46">
            <v>89</v>
          </cell>
        </row>
        <row r="47">
          <cell r="A47">
            <v>90</v>
          </cell>
        </row>
        <row r="48">
          <cell r="A48">
            <v>91</v>
          </cell>
        </row>
        <row r="49">
          <cell r="A49">
            <v>93</v>
          </cell>
        </row>
        <row r="50">
          <cell r="A50">
            <v>94</v>
          </cell>
        </row>
        <row r="51">
          <cell r="A51">
            <v>95</v>
          </cell>
        </row>
        <row r="52">
          <cell r="A52">
            <v>96</v>
          </cell>
        </row>
        <row r="53">
          <cell r="A53">
            <v>99</v>
          </cell>
        </row>
        <row r="54">
          <cell r="A54" t="str">
            <v>DH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A18E-C2C9-4D8F-92DE-419DF6517334}">
  <sheetPr>
    <tabColor theme="6" tint="-0.249977111117893"/>
    <pageSetUpPr fitToPage="1"/>
  </sheetPr>
  <dimension ref="A1:T51"/>
  <sheetViews>
    <sheetView tabSelected="1" topLeftCell="A23" zoomScale="78" zoomScaleNormal="78" workbookViewId="0">
      <selection activeCell="H41" sqref="H41"/>
    </sheetView>
  </sheetViews>
  <sheetFormatPr defaultColWidth="12.54296875" defaultRowHeight="17.5" x14ac:dyDescent="0.35"/>
  <cols>
    <col min="1" max="1" width="9.7265625" style="2" customWidth="1"/>
    <col min="2" max="2" width="4.81640625" style="2" customWidth="1"/>
    <col min="3" max="3" width="21.26953125" style="2" customWidth="1"/>
    <col min="4" max="5" width="12.54296875" style="2"/>
    <col min="6" max="6" width="21.81640625" style="2" customWidth="1"/>
    <col min="7" max="7" width="36.54296875" style="2" customWidth="1"/>
    <col min="8" max="8" width="34.26953125" style="2" customWidth="1"/>
    <col min="9" max="9" width="22.7265625" style="2" bestFit="1" customWidth="1"/>
    <col min="10" max="10" width="20.7265625" style="2" customWidth="1"/>
    <col min="11" max="11" width="23.54296875" style="2" bestFit="1" customWidth="1"/>
    <col min="12" max="12" width="16.453125" style="2" customWidth="1"/>
    <col min="13" max="13" width="16.7265625" style="2" customWidth="1"/>
    <col min="14" max="14" width="4.453125" style="2" customWidth="1"/>
    <col min="15" max="16384" width="12.54296875" style="2"/>
  </cols>
  <sheetData>
    <row r="1" spans="1:15" ht="18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" t="s">
        <v>1</v>
      </c>
    </row>
    <row r="2" spans="1:15" x14ac:dyDescent="0.35">
      <c r="A2" s="37" t="s">
        <v>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5" x14ac:dyDescent="0.35">
      <c r="A3" s="37" t="s">
        <v>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5" ht="18" x14ac:dyDescent="0.4">
      <c r="A4" s="38" t="s">
        <v>164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5" x14ac:dyDescent="0.3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5" ht="18" x14ac:dyDescent="0.4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3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x14ac:dyDescent="0.35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</row>
    <row r="9" spans="1:15" x14ac:dyDescent="0.35">
      <c r="I9" s="5" t="s">
        <v>6</v>
      </c>
      <c r="J9" s="5" t="s">
        <v>7</v>
      </c>
      <c r="K9" s="5" t="s">
        <v>8</v>
      </c>
      <c r="L9" s="5" t="s">
        <v>9</v>
      </c>
    </row>
    <row r="10" spans="1:15" x14ac:dyDescent="0.35">
      <c r="I10" s="5"/>
      <c r="J10" s="5" t="s">
        <v>10</v>
      </c>
      <c r="K10" s="5" t="s">
        <v>11</v>
      </c>
      <c r="M10" s="5"/>
      <c r="N10" s="5"/>
      <c r="O10" s="5"/>
    </row>
    <row r="11" spans="1:15" ht="18" thickBot="1" x14ac:dyDescent="0.4">
      <c r="A11" s="6" t="s">
        <v>12</v>
      </c>
      <c r="C11" s="7"/>
      <c r="G11" s="30" t="s">
        <v>112</v>
      </c>
      <c r="H11" s="30" t="s">
        <v>113</v>
      </c>
      <c r="I11" s="8" t="s">
        <v>13</v>
      </c>
      <c r="J11" s="9" t="s">
        <v>14</v>
      </c>
      <c r="K11" s="9" t="s">
        <v>15</v>
      </c>
      <c r="L11" s="9" t="s">
        <v>16</v>
      </c>
      <c r="M11" s="5"/>
      <c r="N11" s="5"/>
      <c r="O11" s="5"/>
    </row>
    <row r="12" spans="1:15" x14ac:dyDescent="0.35">
      <c r="G12" s="31"/>
      <c r="H12" s="32"/>
    </row>
    <row r="13" spans="1:15" x14ac:dyDescent="0.35">
      <c r="A13" s="5" t="s">
        <v>17</v>
      </c>
      <c r="B13" s="2" t="s">
        <v>18</v>
      </c>
      <c r="G13" s="31"/>
      <c r="H13" s="32"/>
    </row>
    <row r="14" spans="1:15" ht="18.75" customHeight="1" x14ac:dyDescent="0.35">
      <c r="A14" s="5"/>
      <c r="B14" s="10" t="s">
        <v>19</v>
      </c>
      <c r="C14" s="2" t="s">
        <v>20</v>
      </c>
      <c r="G14" s="31" t="s">
        <v>114</v>
      </c>
      <c r="H14" s="32" t="s">
        <v>115</v>
      </c>
      <c r="I14" s="11">
        <v>1982785.34</v>
      </c>
      <c r="J14" s="11">
        <v>1894680.67</v>
      </c>
      <c r="K14" s="11">
        <f t="shared" ref="K14:K39" si="0">ROUND(I14-J14,0)</f>
        <v>88105</v>
      </c>
      <c r="L14" s="12">
        <f t="shared" ref="L14:L39" si="1">+IF(J14=0,0,+K14/J14)</f>
        <v>4.6501239704947218E-2</v>
      </c>
    </row>
    <row r="15" spans="1:15" ht="18.75" customHeight="1" x14ac:dyDescent="0.35">
      <c r="A15" s="5"/>
      <c r="B15" s="10" t="s">
        <v>21</v>
      </c>
      <c r="C15" s="2" t="s">
        <v>22</v>
      </c>
      <c r="G15" s="31" t="s">
        <v>114</v>
      </c>
      <c r="H15" s="32" t="s">
        <v>115</v>
      </c>
      <c r="I15" s="13">
        <v>0</v>
      </c>
      <c r="J15" s="13">
        <v>0</v>
      </c>
      <c r="K15" s="13">
        <f t="shared" si="0"/>
        <v>0</v>
      </c>
      <c r="L15" s="12">
        <f t="shared" si="1"/>
        <v>0</v>
      </c>
    </row>
    <row r="16" spans="1:15" ht="18.75" customHeight="1" x14ac:dyDescent="0.5">
      <c r="A16" s="5"/>
      <c r="B16" s="10" t="s">
        <v>23</v>
      </c>
      <c r="C16" s="2" t="s">
        <v>24</v>
      </c>
      <c r="G16" s="31" t="s">
        <v>114</v>
      </c>
      <c r="H16" s="32" t="s">
        <v>115</v>
      </c>
      <c r="I16" s="13">
        <v>-126.09000000000002</v>
      </c>
      <c r="J16" s="13">
        <v>-97.94</v>
      </c>
      <c r="K16" s="13">
        <f t="shared" si="0"/>
        <v>-28</v>
      </c>
      <c r="L16" s="12">
        <f t="shared" si="1"/>
        <v>0.28588931999183176</v>
      </c>
    </row>
    <row r="17" spans="1:20" ht="18.75" customHeight="1" x14ac:dyDescent="0.35">
      <c r="A17" s="5"/>
      <c r="B17" s="10" t="s">
        <v>25</v>
      </c>
      <c r="C17" s="2" t="s">
        <v>26</v>
      </c>
      <c r="G17" s="31" t="s">
        <v>157</v>
      </c>
      <c r="H17" s="32" t="s">
        <v>118</v>
      </c>
      <c r="I17" s="13">
        <v>496977.36</v>
      </c>
      <c r="J17" s="13">
        <v>570804.17999999993</v>
      </c>
      <c r="K17" s="13">
        <f t="shared" si="0"/>
        <v>-73827</v>
      </c>
      <c r="L17" s="12">
        <f t="shared" si="1"/>
        <v>-0.12933857632226872</v>
      </c>
      <c r="M17" s="14"/>
      <c r="N17" s="14"/>
      <c r="O17" s="14"/>
      <c r="P17" s="14"/>
      <c r="Q17" s="14"/>
      <c r="R17" s="14"/>
      <c r="S17" s="14"/>
      <c r="T17" s="14"/>
    </row>
    <row r="18" spans="1:20" ht="18.75" customHeight="1" x14ac:dyDescent="0.35">
      <c r="A18" s="5"/>
      <c r="B18" s="10" t="s">
        <v>27</v>
      </c>
      <c r="C18" s="2" t="s">
        <v>28</v>
      </c>
      <c r="G18" s="31" t="s">
        <v>158</v>
      </c>
      <c r="H18" s="32" t="s">
        <v>123</v>
      </c>
      <c r="I18" s="13">
        <v>522300.83999999997</v>
      </c>
      <c r="J18" s="13">
        <v>406561.86</v>
      </c>
      <c r="K18" s="13">
        <f t="shared" si="0"/>
        <v>115739</v>
      </c>
      <c r="L18" s="12">
        <f t="shared" si="1"/>
        <v>0.28467746581049191</v>
      </c>
      <c r="M18" s="14"/>
      <c r="N18" s="14"/>
      <c r="O18" s="14"/>
      <c r="P18" s="14"/>
      <c r="Q18" s="14"/>
      <c r="R18" s="14"/>
      <c r="S18" s="14"/>
      <c r="T18" s="14"/>
    </row>
    <row r="19" spans="1:20" ht="18.75" customHeight="1" x14ac:dyDescent="0.5">
      <c r="A19" s="5"/>
      <c r="B19" s="10" t="s">
        <v>29</v>
      </c>
      <c r="C19" s="2" t="s">
        <v>30</v>
      </c>
      <c r="G19" s="31" t="s">
        <v>158</v>
      </c>
      <c r="H19" s="32" t="s">
        <v>123</v>
      </c>
      <c r="I19" s="13">
        <v>71023.859999999986</v>
      </c>
      <c r="J19" s="13">
        <v>78693.459999999992</v>
      </c>
      <c r="K19" s="13">
        <f t="shared" si="0"/>
        <v>-7670</v>
      </c>
      <c r="L19" s="12">
        <f t="shared" si="1"/>
        <v>-9.7466803467530852E-2</v>
      </c>
      <c r="M19" s="14"/>
      <c r="N19" s="14"/>
      <c r="O19" s="14"/>
      <c r="P19" s="14"/>
      <c r="Q19" s="14"/>
      <c r="R19" s="14"/>
      <c r="S19" s="14"/>
      <c r="T19" s="14"/>
    </row>
    <row r="20" spans="1:20" ht="18.75" customHeight="1" x14ac:dyDescent="0.35">
      <c r="A20" s="5"/>
      <c r="B20" s="10" t="s">
        <v>31</v>
      </c>
      <c r="C20" s="2" t="s">
        <v>32</v>
      </c>
      <c r="G20" s="31" t="s">
        <v>116</v>
      </c>
      <c r="H20" s="32" t="s">
        <v>117</v>
      </c>
      <c r="I20" s="13">
        <v>35883.39</v>
      </c>
      <c r="J20" s="13">
        <v>35883.39</v>
      </c>
      <c r="K20" s="13">
        <f t="shared" si="0"/>
        <v>0</v>
      </c>
      <c r="L20" s="12">
        <f t="shared" si="1"/>
        <v>0</v>
      </c>
      <c r="M20" s="14"/>
      <c r="N20" s="14"/>
      <c r="O20" s="14"/>
      <c r="P20" s="14"/>
      <c r="Q20" s="14"/>
      <c r="R20" s="14"/>
      <c r="S20" s="14"/>
      <c r="T20" s="14"/>
    </row>
    <row r="21" spans="1:20" ht="18.75" customHeight="1" x14ac:dyDescent="0.35">
      <c r="A21" s="5"/>
      <c r="B21" s="10" t="s">
        <v>33</v>
      </c>
      <c r="C21" s="2" t="s">
        <v>34</v>
      </c>
      <c r="G21" s="31" t="s">
        <v>155</v>
      </c>
      <c r="H21" s="32" t="s">
        <v>159</v>
      </c>
      <c r="I21" s="13">
        <v>0</v>
      </c>
      <c r="J21" s="13">
        <v>0</v>
      </c>
      <c r="K21" s="13">
        <f t="shared" si="0"/>
        <v>0</v>
      </c>
      <c r="L21" s="12">
        <f t="shared" si="1"/>
        <v>0</v>
      </c>
      <c r="N21" s="14"/>
      <c r="O21" s="14"/>
      <c r="P21" s="14"/>
      <c r="Q21" s="14"/>
      <c r="R21" s="14"/>
      <c r="S21" s="14"/>
      <c r="T21" s="14"/>
    </row>
    <row r="22" spans="1:20" ht="18.75" customHeight="1" x14ac:dyDescent="0.5">
      <c r="A22" s="5"/>
      <c r="B22" s="10" t="s">
        <v>35</v>
      </c>
      <c r="C22" s="2" t="s">
        <v>36</v>
      </c>
      <c r="G22" s="31" t="s">
        <v>126</v>
      </c>
      <c r="H22" s="32" t="s">
        <v>127</v>
      </c>
      <c r="I22" s="13">
        <v>3378.91</v>
      </c>
      <c r="J22" s="13">
        <v>5317.34</v>
      </c>
      <c r="K22" s="13">
        <f t="shared" si="0"/>
        <v>-1938</v>
      </c>
      <c r="L22" s="12">
        <f t="shared" si="1"/>
        <v>-0.36446794825984419</v>
      </c>
    </row>
    <row r="23" spans="1:20" ht="18.75" customHeight="1" x14ac:dyDescent="0.35">
      <c r="A23" s="5"/>
      <c r="B23" s="10" t="s">
        <v>37</v>
      </c>
      <c r="C23" s="2" t="s">
        <v>38</v>
      </c>
      <c r="G23" s="33" t="s">
        <v>128</v>
      </c>
      <c r="H23" s="32" t="s">
        <v>129</v>
      </c>
      <c r="I23" s="13">
        <v>119984.62</v>
      </c>
      <c r="J23" s="13">
        <v>111102.17</v>
      </c>
      <c r="K23" s="13">
        <f t="shared" si="0"/>
        <v>8882</v>
      </c>
      <c r="L23" s="12">
        <f t="shared" si="1"/>
        <v>7.9944433128533859E-2</v>
      </c>
    </row>
    <row r="24" spans="1:20" ht="18.75" customHeight="1" x14ac:dyDescent="0.35">
      <c r="A24" s="5"/>
      <c r="B24" s="10" t="s">
        <v>39</v>
      </c>
      <c r="C24" s="15" t="s">
        <v>40</v>
      </c>
      <c r="G24" s="33" t="s">
        <v>130</v>
      </c>
      <c r="H24" s="32" t="s">
        <v>131</v>
      </c>
      <c r="I24" s="13">
        <v>0</v>
      </c>
      <c r="J24" s="13">
        <v>0</v>
      </c>
      <c r="K24" s="13">
        <f t="shared" si="0"/>
        <v>0</v>
      </c>
      <c r="L24" s="12">
        <f t="shared" si="1"/>
        <v>0</v>
      </c>
    </row>
    <row r="25" spans="1:20" ht="18.75" customHeight="1" x14ac:dyDescent="0.35">
      <c r="A25" s="5"/>
      <c r="B25" s="10" t="s">
        <v>41</v>
      </c>
      <c r="C25" s="15" t="s">
        <v>42</v>
      </c>
      <c r="G25" s="33" t="s">
        <v>132</v>
      </c>
      <c r="H25" s="32" t="s">
        <v>133</v>
      </c>
      <c r="I25" s="13">
        <v>8765.9600000000009</v>
      </c>
      <c r="J25" s="13">
        <v>38.520000000000003</v>
      </c>
      <c r="K25" s="13">
        <f t="shared" si="0"/>
        <v>8727</v>
      </c>
      <c r="L25" s="12">
        <f t="shared" si="1"/>
        <v>226.55763239875387</v>
      </c>
    </row>
    <row r="26" spans="1:20" ht="18.75" customHeight="1" x14ac:dyDescent="0.35">
      <c r="A26" s="5"/>
      <c r="B26" s="10" t="s">
        <v>43</v>
      </c>
      <c r="C26" s="15" t="s">
        <v>44</v>
      </c>
      <c r="G26" s="33" t="s">
        <v>132</v>
      </c>
      <c r="H26" s="32" t="s">
        <v>133</v>
      </c>
      <c r="I26" s="13">
        <v>18270.419999999998</v>
      </c>
      <c r="J26" s="13">
        <v>1450</v>
      </c>
      <c r="K26" s="13">
        <f t="shared" si="0"/>
        <v>16820</v>
      </c>
      <c r="L26" s="12">
        <f t="shared" si="1"/>
        <v>11.6</v>
      </c>
    </row>
    <row r="27" spans="1:20" ht="18.75" customHeight="1" x14ac:dyDescent="0.35">
      <c r="A27" s="5"/>
      <c r="B27" s="10" t="s">
        <v>45</v>
      </c>
      <c r="C27" s="15" t="s">
        <v>46</v>
      </c>
      <c r="G27" s="33" t="s">
        <v>132</v>
      </c>
      <c r="H27" s="32" t="s">
        <v>133</v>
      </c>
      <c r="I27" s="13">
        <v>13938.159999999998</v>
      </c>
      <c r="J27" s="13">
        <v>3808.22</v>
      </c>
      <c r="K27" s="13">
        <f t="shared" si="0"/>
        <v>10130</v>
      </c>
      <c r="L27" s="12">
        <f t="shared" si="1"/>
        <v>2.6600353971146626</v>
      </c>
    </row>
    <row r="28" spans="1:20" ht="18.75" customHeight="1" x14ac:dyDescent="0.35">
      <c r="A28" s="5"/>
      <c r="B28" s="10" t="s">
        <v>47</v>
      </c>
      <c r="C28" s="15" t="s">
        <v>48</v>
      </c>
      <c r="G28" s="33" t="s">
        <v>134</v>
      </c>
      <c r="H28" s="32" t="s">
        <v>135</v>
      </c>
      <c r="I28" s="13">
        <v>40408.43</v>
      </c>
      <c r="J28" s="13">
        <v>74158.429999999993</v>
      </c>
      <c r="K28" s="13">
        <f>ROUND(I28-J28,0)</f>
        <v>-33750</v>
      </c>
      <c r="L28" s="12">
        <f t="shared" si="1"/>
        <v>-0.45510672218923731</v>
      </c>
    </row>
    <row r="29" spans="1:20" ht="18.75" customHeight="1" x14ac:dyDescent="0.35">
      <c r="A29" s="5"/>
      <c r="B29" s="10" t="s">
        <v>49</v>
      </c>
      <c r="C29" s="15" t="s">
        <v>50</v>
      </c>
      <c r="G29" s="33" t="s">
        <v>140</v>
      </c>
      <c r="H29" s="32" t="s">
        <v>141</v>
      </c>
      <c r="I29" s="13">
        <v>22245.5</v>
      </c>
      <c r="J29" s="13">
        <v>0</v>
      </c>
      <c r="K29" s="13">
        <f t="shared" si="0"/>
        <v>22246</v>
      </c>
      <c r="L29" s="12">
        <f t="shared" si="1"/>
        <v>0</v>
      </c>
    </row>
    <row r="30" spans="1:20" ht="18.75" customHeight="1" x14ac:dyDescent="0.35">
      <c r="A30" s="5"/>
      <c r="B30" s="10" t="s">
        <v>51</v>
      </c>
      <c r="C30" s="15" t="s">
        <v>52</v>
      </c>
      <c r="G30" s="33" t="s">
        <v>136</v>
      </c>
      <c r="H30" s="32" t="s">
        <v>137</v>
      </c>
      <c r="I30" s="13">
        <v>110735.7</v>
      </c>
      <c r="J30" s="13">
        <v>351102.35</v>
      </c>
      <c r="K30" s="13">
        <f t="shared" si="0"/>
        <v>-240367</v>
      </c>
      <c r="L30" s="12">
        <f t="shared" si="1"/>
        <v>-0.68460663963086554</v>
      </c>
    </row>
    <row r="31" spans="1:20" ht="18.75" customHeight="1" x14ac:dyDescent="0.35">
      <c r="A31" s="5"/>
      <c r="B31" s="10" t="s">
        <v>53</v>
      </c>
      <c r="C31" s="15" t="s">
        <v>54</v>
      </c>
      <c r="G31" s="33" t="s">
        <v>136</v>
      </c>
      <c r="H31" s="32" t="s">
        <v>137</v>
      </c>
      <c r="I31" s="13">
        <v>178964.08</v>
      </c>
      <c r="J31" s="13">
        <v>361113.2</v>
      </c>
      <c r="K31" s="13">
        <f t="shared" si="0"/>
        <v>-182149</v>
      </c>
      <c r="L31" s="12">
        <f t="shared" si="1"/>
        <v>-0.50440969756851861</v>
      </c>
    </row>
    <row r="32" spans="1:20" ht="18.75" customHeight="1" x14ac:dyDescent="0.35">
      <c r="A32" s="5"/>
      <c r="B32" s="10" t="s">
        <v>55</v>
      </c>
      <c r="C32" s="15" t="s">
        <v>56</v>
      </c>
      <c r="G32" s="33" t="s">
        <v>136</v>
      </c>
      <c r="H32" s="32" t="s">
        <v>137</v>
      </c>
      <c r="I32" s="13">
        <v>977088.10000000009</v>
      </c>
      <c r="J32" s="13">
        <v>1553383.8900000001</v>
      </c>
      <c r="K32" s="13">
        <f t="shared" si="0"/>
        <v>-576296</v>
      </c>
      <c r="L32" s="12">
        <f t="shared" si="1"/>
        <v>-0.37099393376610851</v>
      </c>
    </row>
    <row r="33" spans="1:12" ht="18.75" customHeight="1" x14ac:dyDescent="0.35">
      <c r="A33" s="5"/>
      <c r="B33" s="10" t="s">
        <v>57</v>
      </c>
      <c r="C33" s="15" t="s">
        <v>58</v>
      </c>
      <c r="G33" s="33" t="s">
        <v>138</v>
      </c>
      <c r="H33" s="32" t="s">
        <v>139</v>
      </c>
      <c r="I33" s="13">
        <v>910664.35999999987</v>
      </c>
      <c r="J33" s="13">
        <v>651145.48</v>
      </c>
      <c r="K33" s="13">
        <f t="shared" si="0"/>
        <v>259519</v>
      </c>
      <c r="L33" s="12">
        <f t="shared" si="1"/>
        <v>0.3985576310842241</v>
      </c>
    </row>
    <row r="34" spans="1:12" ht="18.75" customHeight="1" x14ac:dyDescent="0.35">
      <c r="A34" s="5"/>
      <c r="B34" s="10" t="s">
        <v>59</v>
      </c>
      <c r="C34" s="15" t="s">
        <v>60</v>
      </c>
      <c r="G34" s="33" t="s">
        <v>142</v>
      </c>
      <c r="H34" s="32" t="s">
        <v>145</v>
      </c>
      <c r="I34" s="13">
        <v>26422.36</v>
      </c>
      <c r="J34" s="13">
        <v>24378.04</v>
      </c>
      <c r="K34" s="13">
        <f t="shared" si="0"/>
        <v>2044</v>
      </c>
      <c r="L34" s="12">
        <f t="shared" si="1"/>
        <v>8.3845953161123699E-2</v>
      </c>
    </row>
    <row r="35" spans="1:12" ht="18.75" customHeight="1" x14ac:dyDescent="0.35">
      <c r="A35" s="5"/>
      <c r="B35" s="10" t="s">
        <v>61</v>
      </c>
      <c r="C35" s="15" t="s">
        <v>62</v>
      </c>
      <c r="G35" s="33" t="s">
        <v>146</v>
      </c>
      <c r="H35" s="32" t="s">
        <v>147</v>
      </c>
      <c r="I35" s="13">
        <v>95974.04</v>
      </c>
      <c r="J35" s="13">
        <v>95974.04</v>
      </c>
      <c r="K35" s="13">
        <f>ROUND(I35-J35,0)</f>
        <v>0</v>
      </c>
      <c r="L35" s="12">
        <f t="shared" si="1"/>
        <v>0</v>
      </c>
    </row>
    <row r="36" spans="1:12" ht="18.75" customHeight="1" x14ac:dyDescent="0.35">
      <c r="A36" s="5"/>
      <c r="B36" s="10" t="s">
        <v>63</v>
      </c>
      <c r="C36" s="15" t="s">
        <v>64</v>
      </c>
      <c r="G36" s="33" t="s">
        <v>148</v>
      </c>
      <c r="H36" s="32" t="s">
        <v>149</v>
      </c>
      <c r="I36" s="13">
        <v>1681137.88</v>
      </c>
      <c r="J36" s="13">
        <v>1638272.6099999999</v>
      </c>
      <c r="K36" s="13">
        <f t="shared" si="0"/>
        <v>42865</v>
      </c>
      <c r="L36" s="12">
        <f t="shared" si="1"/>
        <v>2.6164754106460953E-2</v>
      </c>
    </row>
    <row r="37" spans="1:12" ht="18.75" customHeight="1" x14ac:dyDescent="0.35">
      <c r="A37" s="5"/>
      <c r="B37" s="10" t="s">
        <v>65</v>
      </c>
      <c r="C37" s="15" t="s">
        <v>66</v>
      </c>
      <c r="G37" s="33" t="s">
        <v>150</v>
      </c>
      <c r="H37" s="32" t="s">
        <v>151</v>
      </c>
      <c r="I37" s="13">
        <v>68852.639999999898</v>
      </c>
      <c r="J37" s="13">
        <v>38250.17</v>
      </c>
      <c r="K37" s="13">
        <f t="shared" si="0"/>
        <v>30602</v>
      </c>
      <c r="L37" s="12">
        <f t="shared" si="1"/>
        <v>0.80004873180955804</v>
      </c>
    </row>
    <row r="38" spans="1:12" ht="18.75" customHeight="1" x14ac:dyDescent="0.35">
      <c r="A38" s="5"/>
      <c r="B38" s="10" t="s">
        <v>67</v>
      </c>
      <c r="C38" s="15" t="s">
        <v>68</v>
      </c>
      <c r="G38" s="33" t="s">
        <v>160</v>
      </c>
      <c r="H38" s="32" t="s">
        <v>161</v>
      </c>
      <c r="I38" s="13">
        <v>70675.75</v>
      </c>
      <c r="J38" s="13">
        <v>54006.65</v>
      </c>
      <c r="K38" s="13">
        <f t="shared" si="0"/>
        <v>16669</v>
      </c>
      <c r="L38" s="12">
        <f t="shared" si="1"/>
        <v>0.30864717585704721</v>
      </c>
    </row>
    <row r="39" spans="1:12" ht="18.75" customHeight="1" x14ac:dyDescent="0.35">
      <c r="A39" s="5"/>
      <c r="B39" s="10" t="s">
        <v>69</v>
      </c>
      <c r="C39" s="15" t="s">
        <v>70</v>
      </c>
      <c r="G39" s="33" t="s">
        <v>152</v>
      </c>
      <c r="H39" s="32" t="s">
        <v>153</v>
      </c>
      <c r="I39" s="16">
        <v>3959188.4799999995</v>
      </c>
      <c r="J39" s="16">
        <v>4757237.93</v>
      </c>
      <c r="K39" s="16">
        <f t="shared" si="0"/>
        <v>-798049</v>
      </c>
      <c r="L39" s="17">
        <f t="shared" si="1"/>
        <v>-0.1677546954226021</v>
      </c>
    </row>
    <row r="40" spans="1:12" ht="18.75" customHeight="1" x14ac:dyDescent="0.35">
      <c r="A40" s="5"/>
      <c r="H40" s="10"/>
      <c r="L40" s="12"/>
    </row>
    <row r="41" spans="1:12" x14ac:dyDescent="0.35">
      <c r="A41" s="5" t="s">
        <v>71</v>
      </c>
      <c r="B41" s="2" t="s">
        <v>72</v>
      </c>
      <c r="H41" s="10"/>
      <c r="I41" s="11">
        <f>SUM(I14:I40)</f>
        <v>11415540.09</v>
      </c>
      <c r="J41" s="11">
        <f>SUM(J14:J40)</f>
        <v>12707264.66</v>
      </c>
      <c r="K41" s="18">
        <f>SUM(K14:K40)</f>
        <v>-1291726</v>
      </c>
      <c r="L41" s="19">
        <f>IF(J41=0,0,+K41/J41)</f>
        <v>-0.10165256131526892</v>
      </c>
    </row>
    <row r="42" spans="1:12" x14ac:dyDescent="0.35">
      <c r="A42" s="5"/>
      <c r="H42" s="10"/>
      <c r="I42" s="11"/>
      <c r="J42" s="11"/>
      <c r="K42" s="11"/>
      <c r="L42" s="19"/>
    </row>
    <row r="43" spans="1:12" x14ac:dyDescent="0.35">
      <c r="A43" s="5" t="s">
        <v>73</v>
      </c>
      <c r="B43" s="2" t="s">
        <v>74</v>
      </c>
      <c r="H43" s="10"/>
      <c r="I43" s="11">
        <f>SUM(I14:I40)-I28-I20-I21-I29</f>
        <v>11317002.77</v>
      </c>
      <c r="J43" s="11">
        <f>SUM(J14:J40)-J28-J20-J21-J29</f>
        <v>12597222.84</v>
      </c>
      <c r="K43" s="18">
        <f>SUM(K14:K40)-K28-K20-K21-K29</f>
        <v>-1280222</v>
      </c>
      <c r="L43" s="19">
        <f>IF(J43=0,0,+K43/J43)</f>
        <v>-0.1016273202641861</v>
      </c>
    </row>
    <row r="44" spans="1:12" x14ac:dyDescent="0.35">
      <c r="A44" s="5" t="s">
        <v>75</v>
      </c>
      <c r="B44" s="2" t="s">
        <v>76</v>
      </c>
      <c r="H44" s="10"/>
      <c r="I44" s="11">
        <f>I20+I21+I28+I29</f>
        <v>98537.32</v>
      </c>
      <c r="J44" s="11">
        <f>J20+J21+J28+J29</f>
        <v>110041.81999999999</v>
      </c>
      <c r="K44" s="18">
        <f>K20+K21+K28+K29</f>
        <v>-11504</v>
      </c>
      <c r="L44" s="19">
        <f>IF(J44=0,0,+K44/J44)</f>
        <v>-0.10454207318635771</v>
      </c>
    </row>
    <row r="45" spans="1:12" x14ac:dyDescent="0.35">
      <c r="A45" s="1"/>
      <c r="H45" s="10"/>
    </row>
    <row r="46" spans="1:12" x14ac:dyDescent="0.35">
      <c r="A46" s="1"/>
      <c r="H46" s="10"/>
    </row>
    <row r="47" spans="1:12" ht="18" x14ac:dyDescent="0.4">
      <c r="A47" s="35" t="s">
        <v>77</v>
      </c>
      <c r="B47" s="35"/>
    </row>
    <row r="48" spans="1:12" x14ac:dyDescent="0.35">
      <c r="B48" s="2" t="s">
        <v>78</v>
      </c>
    </row>
    <row r="49" spans="2:2" x14ac:dyDescent="0.35">
      <c r="B49" s="2" t="s">
        <v>79</v>
      </c>
    </row>
    <row r="50" spans="2:2" x14ac:dyDescent="0.35">
      <c r="B50" s="2" t="s">
        <v>80</v>
      </c>
    </row>
    <row r="51" spans="2:2" x14ac:dyDescent="0.35">
      <c r="B51" s="2" t="s">
        <v>81</v>
      </c>
    </row>
  </sheetData>
  <mergeCells count="6">
    <mergeCell ref="A47:B47"/>
    <mergeCell ref="A1:L1"/>
    <mergeCell ref="A2:L2"/>
    <mergeCell ref="A3:L3"/>
    <mergeCell ref="A4:L4"/>
    <mergeCell ref="A5:L5"/>
  </mergeCells>
  <printOptions horizontalCentered="1"/>
  <pageMargins left="0.25" right="0.25" top="0.75" bottom="0.75" header="0.3" footer="0.3"/>
  <pageSetup scale="54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5220-8BD8-498F-AED5-C5733FD6973E}">
  <sheetPr>
    <tabColor theme="6" tint="-0.249977111117893"/>
    <pageSetUpPr fitToPage="1"/>
  </sheetPr>
  <dimension ref="A1:T54"/>
  <sheetViews>
    <sheetView topLeftCell="A25" zoomScale="73" zoomScaleNormal="73" workbookViewId="0">
      <selection activeCell="G44" sqref="G44"/>
    </sheetView>
  </sheetViews>
  <sheetFormatPr defaultColWidth="12.54296875" defaultRowHeight="17.5" x14ac:dyDescent="0.35"/>
  <cols>
    <col min="1" max="1" width="9.7265625" style="2" customWidth="1"/>
    <col min="2" max="2" width="5.7265625" style="2" customWidth="1"/>
    <col min="3" max="3" width="23.81640625" style="2" customWidth="1"/>
    <col min="4" max="5" width="12.54296875" style="2"/>
    <col min="6" max="6" width="18.81640625" style="2" customWidth="1"/>
    <col min="7" max="7" width="40.54296875" style="2" customWidth="1"/>
    <col min="8" max="8" width="26.26953125" style="10" bestFit="1" customWidth="1"/>
    <col min="9" max="9" width="22.26953125" style="2" bestFit="1" customWidth="1"/>
    <col min="10" max="10" width="20.81640625" style="2" customWidth="1"/>
    <col min="11" max="11" width="19" style="2" customWidth="1"/>
    <col min="12" max="12" width="2.453125" style="2" customWidth="1"/>
    <col min="13" max="14" width="17.54296875" style="2" bestFit="1" customWidth="1"/>
    <col min="15" max="15" width="20.7265625" style="2" bestFit="1" customWidth="1"/>
    <col min="16" max="16" width="12.54296875" style="2"/>
    <col min="17" max="18" width="14.81640625" style="2" bestFit="1" customWidth="1"/>
    <col min="19" max="19" width="15.7265625" style="2" bestFit="1" customWidth="1"/>
    <col min="20" max="16384" width="12.54296875" style="2"/>
  </cols>
  <sheetData>
    <row r="1" spans="1:15" ht="18" x14ac:dyDescent="0.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8" t="s">
        <v>111</v>
      </c>
    </row>
    <row r="2" spans="1:15" x14ac:dyDescent="0.35">
      <c r="A2" s="39" t="s">
        <v>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x14ac:dyDescent="0.35">
      <c r="A3" s="39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18" x14ac:dyDescent="0.4">
      <c r="A4" s="3" t="s">
        <v>164</v>
      </c>
      <c r="B4" s="4"/>
      <c r="C4" s="4"/>
      <c r="D4" s="4"/>
      <c r="E4" s="4"/>
      <c r="F4" s="4"/>
      <c r="G4" s="4"/>
      <c r="H4" s="29"/>
      <c r="I4" s="4"/>
      <c r="J4" s="4"/>
      <c r="K4" s="4"/>
      <c r="L4" s="4"/>
      <c r="M4" s="4"/>
    </row>
    <row r="5" spans="1:15" x14ac:dyDescent="0.35">
      <c r="B5" s="4"/>
      <c r="C5" s="4"/>
      <c r="D5" s="4"/>
      <c r="E5" s="4"/>
      <c r="F5" s="4"/>
      <c r="G5" s="4"/>
      <c r="H5" s="29"/>
      <c r="I5" s="4"/>
      <c r="J5" s="4"/>
      <c r="K5" s="4"/>
      <c r="L5" s="4"/>
      <c r="M5" s="4"/>
    </row>
    <row r="6" spans="1:15" ht="18" x14ac:dyDescent="0.4">
      <c r="A6" s="3" t="s">
        <v>110</v>
      </c>
      <c r="B6" s="4"/>
      <c r="C6" s="4"/>
      <c r="D6" s="4"/>
      <c r="E6" s="4"/>
      <c r="F6" s="4"/>
      <c r="G6" s="4"/>
      <c r="H6" s="29"/>
      <c r="I6" s="4"/>
      <c r="J6" s="4"/>
      <c r="K6" s="4"/>
      <c r="L6" s="4"/>
      <c r="M6" s="4"/>
    </row>
    <row r="7" spans="1:15" x14ac:dyDescent="0.35">
      <c r="A7" s="4" t="s">
        <v>109</v>
      </c>
      <c r="B7" s="4"/>
      <c r="C7" s="4"/>
      <c r="D7" s="4"/>
      <c r="E7" s="4"/>
      <c r="F7" s="4"/>
      <c r="G7" s="4"/>
      <c r="H7" s="29"/>
      <c r="I7" s="4"/>
      <c r="J7" s="4"/>
      <c r="K7" s="4"/>
      <c r="L7" s="4"/>
      <c r="M7" s="4" t="s">
        <v>108</v>
      </c>
    </row>
    <row r="8" spans="1:15" x14ac:dyDescent="0.35">
      <c r="B8" s="4"/>
      <c r="C8" s="4"/>
      <c r="D8" s="4"/>
      <c r="E8" s="4"/>
      <c r="F8" s="4"/>
      <c r="G8" s="4"/>
      <c r="H8" s="29"/>
      <c r="I8" s="4"/>
      <c r="J8" s="5"/>
      <c r="K8" s="4"/>
      <c r="L8" s="4"/>
      <c r="M8" s="4"/>
    </row>
    <row r="9" spans="1:15" x14ac:dyDescent="0.35">
      <c r="I9" s="5" t="s">
        <v>6</v>
      </c>
      <c r="J9" s="5" t="s">
        <v>7</v>
      </c>
      <c r="K9" s="5" t="s">
        <v>8</v>
      </c>
      <c r="L9" s="5"/>
      <c r="M9" s="5" t="s">
        <v>9</v>
      </c>
    </row>
    <row r="10" spans="1:15" x14ac:dyDescent="0.35">
      <c r="I10" s="5"/>
      <c r="J10" s="5" t="s">
        <v>107</v>
      </c>
      <c r="K10" s="5" t="s">
        <v>11</v>
      </c>
      <c r="L10" s="5"/>
      <c r="M10" s="5"/>
      <c r="N10" s="5"/>
      <c r="O10" s="5"/>
    </row>
    <row r="11" spans="1:15" ht="18" thickBot="1" x14ac:dyDescent="0.4">
      <c r="A11" s="27" t="s">
        <v>12</v>
      </c>
      <c r="C11" s="7"/>
      <c r="G11" s="30" t="s">
        <v>112</v>
      </c>
      <c r="H11" s="34" t="s">
        <v>113</v>
      </c>
      <c r="I11" s="8" t="s">
        <v>13</v>
      </c>
      <c r="J11" s="9" t="s">
        <v>14</v>
      </c>
      <c r="K11" s="9" t="s">
        <v>15</v>
      </c>
      <c r="L11" s="9"/>
      <c r="M11" s="9" t="s">
        <v>16</v>
      </c>
      <c r="N11" s="5"/>
      <c r="O11" s="5"/>
    </row>
    <row r="12" spans="1:15" x14ac:dyDescent="0.35">
      <c r="G12" s="31"/>
      <c r="H12" s="32"/>
    </row>
    <row r="13" spans="1:15" x14ac:dyDescent="0.35">
      <c r="A13" s="5" t="s">
        <v>17</v>
      </c>
      <c r="B13" s="2" t="s">
        <v>106</v>
      </c>
      <c r="G13" s="31"/>
      <c r="H13" s="32"/>
    </row>
    <row r="14" spans="1:15" x14ac:dyDescent="0.35">
      <c r="A14" s="5"/>
      <c r="B14" s="10" t="s">
        <v>19</v>
      </c>
      <c r="C14" s="2" t="s">
        <v>20</v>
      </c>
      <c r="G14" s="31" t="s">
        <v>114</v>
      </c>
      <c r="H14" s="32" t="s">
        <v>115</v>
      </c>
      <c r="I14" s="14">
        <v>960471</v>
      </c>
      <c r="J14" s="20">
        <v>960463</v>
      </c>
      <c r="K14" s="14">
        <f t="shared" ref="K14:K42" si="0">ROUND(I14-J14,0)</f>
        <v>8</v>
      </c>
      <c r="L14" s="14"/>
      <c r="M14" s="12">
        <f t="shared" ref="M14:M42" si="1">IF(J14=0,0,+K14/J14)</f>
        <v>8.3293161735537971E-6</v>
      </c>
    </row>
    <row r="15" spans="1:15" x14ac:dyDescent="0.35">
      <c r="A15" s="5"/>
      <c r="B15" s="10" t="s">
        <v>21</v>
      </c>
      <c r="C15" s="2" t="s">
        <v>22</v>
      </c>
      <c r="G15" s="31" t="s">
        <v>114</v>
      </c>
      <c r="H15" s="32" t="s">
        <v>115</v>
      </c>
      <c r="I15" s="2">
        <v>249611</v>
      </c>
      <c r="J15" s="15">
        <v>249611</v>
      </c>
      <c r="K15" s="2">
        <f t="shared" si="0"/>
        <v>0</v>
      </c>
      <c r="M15" s="12">
        <f t="shared" si="1"/>
        <v>0</v>
      </c>
    </row>
    <row r="16" spans="1:15" x14ac:dyDescent="0.35">
      <c r="A16" s="5"/>
      <c r="B16" s="10" t="s">
        <v>23</v>
      </c>
      <c r="C16" s="2" t="s">
        <v>105</v>
      </c>
      <c r="G16" s="31" t="s">
        <v>114</v>
      </c>
      <c r="H16" s="32" t="s">
        <v>115</v>
      </c>
      <c r="I16" s="2">
        <v>51105</v>
      </c>
      <c r="J16" s="15">
        <v>51105</v>
      </c>
      <c r="K16" s="2">
        <f t="shared" si="0"/>
        <v>0</v>
      </c>
      <c r="M16" s="12">
        <f t="shared" si="1"/>
        <v>0</v>
      </c>
    </row>
    <row r="17" spans="1:20" ht="18" x14ac:dyDescent="0.4">
      <c r="A17" s="5"/>
      <c r="B17" s="10" t="s">
        <v>25</v>
      </c>
      <c r="C17" s="2" t="s">
        <v>104</v>
      </c>
      <c r="F17" s="25"/>
      <c r="G17" s="31" t="s">
        <v>124</v>
      </c>
      <c r="H17" s="32" t="s">
        <v>125</v>
      </c>
      <c r="I17" s="2">
        <v>55001</v>
      </c>
      <c r="J17" s="2">
        <v>55001</v>
      </c>
      <c r="K17" s="2">
        <f t="shared" si="0"/>
        <v>0</v>
      </c>
      <c r="M17" s="12">
        <f t="shared" si="1"/>
        <v>0</v>
      </c>
      <c r="N17" s="25"/>
    </row>
    <row r="18" spans="1:20" x14ac:dyDescent="0.35">
      <c r="A18" s="5"/>
      <c r="B18" s="10" t="s">
        <v>27</v>
      </c>
      <c r="C18" s="2" t="s">
        <v>103</v>
      </c>
      <c r="G18" s="31" t="s">
        <v>124</v>
      </c>
      <c r="H18" s="32" t="s">
        <v>125</v>
      </c>
      <c r="I18" s="2">
        <v>90462</v>
      </c>
      <c r="J18" s="2">
        <v>90462</v>
      </c>
      <c r="K18" s="2">
        <f t="shared" si="0"/>
        <v>0</v>
      </c>
      <c r="M18" s="12">
        <f t="shared" si="1"/>
        <v>0</v>
      </c>
    </row>
    <row r="19" spans="1:20" x14ac:dyDescent="0.35">
      <c r="A19" s="5"/>
      <c r="B19" s="10" t="s">
        <v>29</v>
      </c>
      <c r="C19" s="2" t="s">
        <v>102</v>
      </c>
      <c r="G19" s="31" t="s">
        <v>116</v>
      </c>
      <c r="H19" s="32" t="s">
        <v>117</v>
      </c>
      <c r="I19" s="2">
        <v>80406</v>
      </c>
      <c r="J19" s="15">
        <v>80406</v>
      </c>
      <c r="K19" s="2">
        <f t="shared" si="0"/>
        <v>0</v>
      </c>
      <c r="M19" s="12">
        <f t="shared" si="1"/>
        <v>0</v>
      </c>
    </row>
    <row r="20" spans="1:20" ht="18" x14ac:dyDescent="0.4">
      <c r="A20" s="5"/>
      <c r="B20" s="10" t="s">
        <v>31</v>
      </c>
      <c r="C20" s="2" t="s">
        <v>101</v>
      </c>
      <c r="F20" s="25"/>
      <c r="G20" s="31" t="s">
        <v>116</v>
      </c>
      <c r="H20" s="32" t="s">
        <v>117</v>
      </c>
      <c r="I20" s="2">
        <v>58125</v>
      </c>
      <c r="J20" s="15">
        <v>58125</v>
      </c>
      <c r="K20" s="2">
        <f t="shared" si="0"/>
        <v>0</v>
      </c>
      <c r="M20" s="12">
        <f t="shared" si="1"/>
        <v>0</v>
      </c>
      <c r="N20" s="25"/>
    </row>
    <row r="21" spans="1:20" ht="18" x14ac:dyDescent="0.4">
      <c r="A21" s="5"/>
      <c r="B21" s="10" t="s">
        <v>33</v>
      </c>
      <c r="C21" s="2" t="s">
        <v>100</v>
      </c>
      <c r="F21" s="25"/>
      <c r="G21" s="31" t="s">
        <v>162</v>
      </c>
      <c r="H21" s="32" t="s">
        <v>120</v>
      </c>
      <c r="I21" s="2">
        <v>8562</v>
      </c>
      <c r="J21" s="15">
        <v>8562</v>
      </c>
      <c r="K21" s="2">
        <f t="shared" si="0"/>
        <v>0</v>
      </c>
      <c r="M21" s="12">
        <f t="shared" si="1"/>
        <v>0</v>
      </c>
      <c r="N21" s="25"/>
    </row>
    <row r="22" spans="1:20" x14ac:dyDescent="0.35">
      <c r="A22" s="5"/>
      <c r="B22" s="10" t="s">
        <v>35</v>
      </c>
      <c r="C22" s="2" t="s">
        <v>26</v>
      </c>
      <c r="G22" s="31" t="s">
        <v>119</v>
      </c>
      <c r="H22" s="32" t="s">
        <v>118</v>
      </c>
      <c r="I22" s="2">
        <v>6053894</v>
      </c>
      <c r="J22" s="15">
        <v>6053894</v>
      </c>
      <c r="K22" s="2">
        <f t="shared" si="0"/>
        <v>0</v>
      </c>
      <c r="M22" s="12">
        <f t="shared" si="1"/>
        <v>0</v>
      </c>
      <c r="O22" s="26"/>
    </row>
    <row r="23" spans="1:20" ht="18" x14ac:dyDescent="0.4">
      <c r="A23" s="5"/>
      <c r="B23" s="10" t="s">
        <v>37</v>
      </c>
      <c r="C23" s="2" t="s">
        <v>99</v>
      </c>
      <c r="F23" s="25"/>
      <c r="G23" s="31" t="s">
        <v>121</v>
      </c>
      <c r="H23" s="32" t="s">
        <v>122</v>
      </c>
      <c r="I23" s="2">
        <v>1550384</v>
      </c>
      <c r="J23" s="15">
        <v>1554567</v>
      </c>
      <c r="K23" s="2">
        <f t="shared" si="0"/>
        <v>-4183</v>
      </c>
      <c r="M23" s="12">
        <f t="shared" si="1"/>
        <v>-2.6907814201639429E-3</v>
      </c>
      <c r="N23" s="25"/>
      <c r="O23" s="26"/>
    </row>
    <row r="24" spans="1:20" ht="20.5" x14ac:dyDescent="0.5">
      <c r="A24" s="5"/>
      <c r="B24" s="10" t="s">
        <v>39</v>
      </c>
      <c r="C24" s="2" t="s">
        <v>98</v>
      </c>
      <c r="F24" s="25"/>
      <c r="G24" s="31" t="s">
        <v>158</v>
      </c>
      <c r="H24" s="32" t="s">
        <v>123</v>
      </c>
      <c r="I24" s="2">
        <v>499286</v>
      </c>
      <c r="J24" s="15">
        <v>499286</v>
      </c>
      <c r="K24" s="2">
        <f t="shared" si="0"/>
        <v>0</v>
      </c>
      <c r="M24" s="12">
        <f t="shared" si="1"/>
        <v>0</v>
      </c>
      <c r="N24" s="25"/>
      <c r="O24" s="26"/>
    </row>
    <row r="25" spans="1:20" ht="18" x14ac:dyDescent="0.4">
      <c r="A25" s="5"/>
      <c r="B25" s="10" t="s">
        <v>41</v>
      </c>
      <c r="C25" s="2" t="s">
        <v>97</v>
      </c>
      <c r="F25" s="25"/>
      <c r="G25" s="31" t="s">
        <v>158</v>
      </c>
      <c r="H25" s="32" t="s">
        <v>123</v>
      </c>
      <c r="I25" s="2">
        <v>1809209</v>
      </c>
      <c r="J25" s="15">
        <v>1809209</v>
      </c>
      <c r="K25" s="2">
        <f t="shared" si="0"/>
        <v>0</v>
      </c>
      <c r="M25" s="12">
        <f t="shared" si="1"/>
        <v>0</v>
      </c>
      <c r="N25" s="25"/>
    </row>
    <row r="26" spans="1:20" ht="20.5" x14ac:dyDescent="0.5">
      <c r="A26" s="5"/>
      <c r="B26" s="10" t="s">
        <v>43</v>
      </c>
      <c r="C26" s="2" t="s">
        <v>36</v>
      </c>
      <c r="F26" s="25"/>
      <c r="G26" s="31" t="s">
        <v>126</v>
      </c>
      <c r="H26" s="32" t="s">
        <v>127</v>
      </c>
      <c r="I26" s="2">
        <v>113289</v>
      </c>
      <c r="J26" s="15">
        <v>113289</v>
      </c>
      <c r="K26" s="2">
        <f t="shared" si="0"/>
        <v>0</v>
      </c>
      <c r="M26" s="12">
        <f t="shared" si="1"/>
        <v>0</v>
      </c>
      <c r="N26" s="25"/>
      <c r="T26" s="12"/>
    </row>
    <row r="27" spans="1:20" ht="18" x14ac:dyDescent="0.4">
      <c r="A27" s="5"/>
      <c r="B27" s="10" t="s">
        <v>45</v>
      </c>
      <c r="C27" s="2" t="s">
        <v>40</v>
      </c>
      <c r="F27" s="25"/>
      <c r="G27" s="33" t="s">
        <v>130</v>
      </c>
      <c r="H27" s="32" t="s">
        <v>131</v>
      </c>
      <c r="I27" s="2">
        <v>198213</v>
      </c>
      <c r="J27" s="15">
        <v>198213</v>
      </c>
      <c r="K27" s="2">
        <f t="shared" si="0"/>
        <v>0</v>
      </c>
      <c r="M27" s="12">
        <f t="shared" si="1"/>
        <v>0</v>
      </c>
      <c r="N27" s="25"/>
      <c r="T27" s="12"/>
    </row>
    <row r="28" spans="1:20" ht="18" x14ac:dyDescent="0.4">
      <c r="A28" s="5"/>
      <c r="B28" s="10" t="s">
        <v>47</v>
      </c>
      <c r="C28" s="2" t="s">
        <v>42</v>
      </c>
      <c r="F28" s="25"/>
      <c r="G28" s="33" t="s">
        <v>132</v>
      </c>
      <c r="H28" s="32" t="s">
        <v>133</v>
      </c>
      <c r="I28" s="2">
        <v>137625</v>
      </c>
      <c r="J28" s="15">
        <v>137625</v>
      </c>
      <c r="K28" s="2">
        <f t="shared" si="0"/>
        <v>0</v>
      </c>
      <c r="M28" s="12">
        <f t="shared" si="1"/>
        <v>0</v>
      </c>
      <c r="N28" s="25"/>
      <c r="T28" s="12"/>
    </row>
    <row r="29" spans="1:20" ht="18" x14ac:dyDescent="0.4">
      <c r="A29" s="5"/>
      <c r="B29" s="10" t="s">
        <v>49</v>
      </c>
      <c r="C29" s="2" t="s">
        <v>44</v>
      </c>
      <c r="G29" s="33" t="s">
        <v>132</v>
      </c>
      <c r="H29" s="32" t="s">
        <v>133</v>
      </c>
      <c r="I29" s="2">
        <v>130774</v>
      </c>
      <c r="J29" s="15">
        <v>130774</v>
      </c>
      <c r="K29" s="2">
        <f t="shared" si="0"/>
        <v>0</v>
      </c>
      <c r="M29" s="12">
        <f t="shared" si="1"/>
        <v>0</v>
      </c>
      <c r="N29" s="25"/>
      <c r="T29" s="12"/>
    </row>
    <row r="30" spans="1:20" x14ac:dyDescent="0.35">
      <c r="A30" s="5"/>
      <c r="B30" s="10" t="s">
        <v>51</v>
      </c>
      <c r="C30" s="2" t="s">
        <v>46</v>
      </c>
      <c r="G30" s="33" t="s">
        <v>132</v>
      </c>
      <c r="H30" s="32" t="s">
        <v>133</v>
      </c>
      <c r="I30" s="2">
        <v>233143</v>
      </c>
      <c r="J30" s="15">
        <v>233143</v>
      </c>
      <c r="K30" s="2">
        <f t="shared" si="0"/>
        <v>0</v>
      </c>
      <c r="M30" s="12">
        <f t="shared" si="1"/>
        <v>0</v>
      </c>
      <c r="T30" s="12"/>
    </row>
    <row r="31" spans="1:20" x14ac:dyDescent="0.35">
      <c r="A31" s="5"/>
      <c r="B31" s="10" t="s">
        <v>53</v>
      </c>
      <c r="C31" s="2" t="s">
        <v>96</v>
      </c>
      <c r="G31" s="33" t="s">
        <v>136</v>
      </c>
      <c r="H31" s="32" t="s">
        <v>137</v>
      </c>
      <c r="I31" s="2">
        <v>7861924</v>
      </c>
      <c r="J31" s="15">
        <v>7960376</v>
      </c>
      <c r="K31" s="2">
        <f t="shared" si="0"/>
        <v>-98452</v>
      </c>
      <c r="L31" s="2" t="s">
        <v>94</v>
      </c>
      <c r="M31" s="12">
        <f t="shared" si="1"/>
        <v>-1.2367757502911922E-2</v>
      </c>
      <c r="O31" s="24"/>
      <c r="T31" s="12"/>
    </row>
    <row r="32" spans="1:20" x14ac:dyDescent="0.35">
      <c r="A32" s="5"/>
      <c r="B32" s="10" t="s">
        <v>55</v>
      </c>
      <c r="C32" s="2" t="s">
        <v>95</v>
      </c>
      <c r="G32" s="33" t="s">
        <v>136</v>
      </c>
      <c r="H32" s="32" t="s">
        <v>137</v>
      </c>
      <c r="I32" s="2">
        <v>8523404</v>
      </c>
      <c r="J32" s="15">
        <v>8407010</v>
      </c>
      <c r="K32" s="2">
        <f t="shared" si="0"/>
        <v>116394</v>
      </c>
      <c r="L32" s="2" t="s">
        <v>94</v>
      </c>
      <c r="M32" s="12">
        <f t="shared" si="1"/>
        <v>1.3844874693856674E-2</v>
      </c>
      <c r="O32" s="12"/>
      <c r="T32" s="12"/>
    </row>
    <row r="33" spans="1:20" x14ac:dyDescent="0.35">
      <c r="A33" s="5"/>
      <c r="B33" s="10" t="s">
        <v>57</v>
      </c>
      <c r="C33" s="2" t="s">
        <v>93</v>
      </c>
      <c r="G33" s="33" t="s">
        <v>136</v>
      </c>
      <c r="H33" s="32" t="s">
        <v>137</v>
      </c>
      <c r="I33" s="2">
        <v>6968871</v>
      </c>
      <c r="J33" s="15">
        <v>6968871</v>
      </c>
      <c r="K33" s="2">
        <f t="shared" si="0"/>
        <v>0</v>
      </c>
      <c r="M33" s="12">
        <f t="shared" si="1"/>
        <v>0</v>
      </c>
      <c r="O33" s="12"/>
      <c r="T33" s="12"/>
    </row>
    <row r="34" spans="1:20" x14ac:dyDescent="0.35">
      <c r="A34" s="5"/>
      <c r="B34" s="10" t="s">
        <v>59</v>
      </c>
      <c r="C34" s="2" t="s">
        <v>92</v>
      </c>
      <c r="G34" s="33" t="s">
        <v>138</v>
      </c>
      <c r="H34" s="32" t="s">
        <v>139</v>
      </c>
      <c r="I34" s="2">
        <v>5419305</v>
      </c>
      <c r="J34" s="15">
        <v>5420387</v>
      </c>
      <c r="K34" s="2">
        <f t="shared" si="0"/>
        <v>-1082</v>
      </c>
      <c r="M34" s="12">
        <f t="shared" si="1"/>
        <v>-1.9961674323254041E-4</v>
      </c>
      <c r="O34" s="12"/>
      <c r="T34" s="12"/>
    </row>
    <row r="35" spans="1:20" x14ac:dyDescent="0.35">
      <c r="A35" s="5"/>
      <c r="B35" s="10" t="s">
        <v>61</v>
      </c>
      <c r="C35" s="2" t="s">
        <v>91</v>
      </c>
      <c r="G35" s="33" t="s">
        <v>143</v>
      </c>
      <c r="H35" s="32" t="s">
        <v>144</v>
      </c>
      <c r="I35" s="2">
        <v>2080754</v>
      </c>
      <c r="J35" s="15">
        <v>2080400</v>
      </c>
      <c r="K35" s="2">
        <f t="shared" si="0"/>
        <v>354</v>
      </c>
      <c r="M35" s="12">
        <f t="shared" si="1"/>
        <v>1.7015958469525092E-4</v>
      </c>
      <c r="O35" s="12"/>
      <c r="T35" s="12"/>
    </row>
    <row r="36" spans="1:20" x14ac:dyDescent="0.35">
      <c r="A36" s="5"/>
      <c r="B36" s="10" t="s">
        <v>63</v>
      </c>
      <c r="C36" s="15" t="s">
        <v>60</v>
      </c>
      <c r="G36" s="33" t="s">
        <v>142</v>
      </c>
      <c r="H36" s="32" t="s">
        <v>145</v>
      </c>
      <c r="I36" s="2">
        <v>816171</v>
      </c>
      <c r="J36" s="15">
        <v>824496</v>
      </c>
      <c r="K36" s="2">
        <f t="shared" si="0"/>
        <v>-8325</v>
      </c>
      <c r="M36" s="12">
        <f t="shared" si="1"/>
        <v>-1.0097077487337718E-2</v>
      </c>
      <c r="O36" s="12"/>
      <c r="T36" s="12"/>
    </row>
    <row r="37" spans="1:20" ht="20.5" x14ac:dyDescent="0.5">
      <c r="A37" s="5"/>
      <c r="B37" s="10" t="s">
        <v>65</v>
      </c>
      <c r="C37" s="2" t="s">
        <v>90</v>
      </c>
      <c r="G37" s="31" t="s">
        <v>114</v>
      </c>
      <c r="H37" s="32" t="s">
        <v>115</v>
      </c>
      <c r="I37" s="2">
        <v>-2595</v>
      </c>
      <c r="J37" s="15">
        <v>-2601</v>
      </c>
      <c r="K37" s="2">
        <f t="shared" si="0"/>
        <v>6</v>
      </c>
      <c r="M37" s="12">
        <f t="shared" si="1"/>
        <v>-2.306805074971165E-3</v>
      </c>
      <c r="O37" s="12"/>
      <c r="T37" s="12"/>
    </row>
    <row r="38" spans="1:20" x14ac:dyDescent="0.35">
      <c r="A38" s="5"/>
      <c r="B38" s="10" t="s">
        <v>67</v>
      </c>
      <c r="C38" s="2" t="s">
        <v>64</v>
      </c>
      <c r="G38" s="33" t="s">
        <v>148</v>
      </c>
      <c r="H38" s="32" t="s">
        <v>149</v>
      </c>
      <c r="I38" s="2">
        <v>2073526</v>
      </c>
      <c r="J38" s="15">
        <v>2073526</v>
      </c>
      <c r="K38" s="2">
        <f t="shared" si="0"/>
        <v>0</v>
      </c>
      <c r="M38" s="12">
        <f t="shared" si="1"/>
        <v>0</v>
      </c>
      <c r="O38" s="12"/>
      <c r="T38" s="12"/>
    </row>
    <row r="39" spans="1:20" x14ac:dyDescent="0.35">
      <c r="A39" s="5"/>
      <c r="B39" s="10" t="s">
        <v>69</v>
      </c>
      <c r="C39" s="2" t="s">
        <v>89</v>
      </c>
      <c r="G39" s="33" t="s">
        <v>150</v>
      </c>
      <c r="H39" s="32" t="s">
        <v>151</v>
      </c>
      <c r="I39" s="2">
        <v>83375</v>
      </c>
      <c r="J39" s="15">
        <v>130502</v>
      </c>
      <c r="K39" s="2">
        <f t="shared" si="0"/>
        <v>-47127</v>
      </c>
      <c r="M39" s="12">
        <f t="shared" si="1"/>
        <v>-0.36112090236164962</v>
      </c>
      <c r="O39" s="12"/>
      <c r="T39" s="12"/>
    </row>
    <row r="40" spans="1:20" x14ac:dyDescent="0.35">
      <c r="A40" s="5"/>
      <c r="B40" s="10" t="s">
        <v>88</v>
      </c>
      <c r="C40" s="15" t="s">
        <v>87</v>
      </c>
      <c r="G40" s="33" t="s">
        <v>152</v>
      </c>
      <c r="H40" s="32" t="s">
        <v>153</v>
      </c>
      <c r="I40" s="2">
        <v>6040</v>
      </c>
      <c r="J40" s="15">
        <v>2299</v>
      </c>
      <c r="K40" s="2">
        <f t="shared" si="0"/>
        <v>3741</v>
      </c>
      <c r="M40" s="12">
        <f t="shared" si="1"/>
        <v>1.6272292301000435</v>
      </c>
      <c r="O40" s="12"/>
      <c r="T40" s="12"/>
    </row>
    <row r="41" spans="1:20" x14ac:dyDescent="0.35">
      <c r="A41" s="5"/>
      <c r="B41" s="10" t="s">
        <v>86</v>
      </c>
      <c r="C41" s="15" t="s">
        <v>85</v>
      </c>
      <c r="G41" s="33" t="s">
        <v>154</v>
      </c>
      <c r="H41" s="32" t="s">
        <v>163</v>
      </c>
      <c r="I41" s="2">
        <v>166</v>
      </c>
      <c r="J41" s="15">
        <v>1411</v>
      </c>
      <c r="K41" s="2">
        <f t="shared" si="0"/>
        <v>-1245</v>
      </c>
      <c r="M41" s="12">
        <f t="shared" si="1"/>
        <v>-0.88235294117647056</v>
      </c>
      <c r="O41" s="12"/>
      <c r="T41" s="12"/>
    </row>
    <row r="42" spans="1:20" x14ac:dyDescent="0.35">
      <c r="A42" s="5"/>
      <c r="B42" s="10" t="s">
        <v>84</v>
      </c>
      <c r="C42" s="15" t="s">
        <v>83</v>
      </c>
      <c r="G42" s="33" t="s">
        <v>154</v>
      </c>
      <c r="H42" s="32" t="s">
        <v>163</v>
      </c>
      <c r="I42" s="2">
        <v>0</v>
      </c>
      <c r="J42" s="15">
        <v>38927</v>
      </c>
      <c r="K42" s="2">
        <f t="shared" si="0"/>
        <v>-38927</v>
      </c>
      <c r="M42" s="17">
        <f t="shared" si="1"/>
        <v>-1</v>
      </c>
      <c r="O42" s="12"/>
      <c r="T42" s="12"/>
    </row>
    <row r="43" spans="1:20" x14ac:dyDescent="0.35">
      <c r="A43" s="5"/>
      <c r="B43" s="10"/>
      <c r="I43" s="23"/>
      <c r="J43" s="23"/>
      <c r="K43" s="23"/>
      <c r="L43" s="22"/>
      <c r="M43" s="12"/>
      <c r="T43" s="21"/>
    </row>
    <row r="44" spans="1:20" x14ac:dyDescent="0.35">
      <c r="A44" s="5" t="s">
        <v>71</v>
      </c>
      <c r="B44" s="2" t="s">
        <v>72</v>
      </c>
      <c r="I44" s="14">
        <f>ROUND(SUM(I14:I41),0)</f>
        <v>46110501</v>
      </c>
      <c r="J44" s="14">
        <f>ROUND(SUM(J14:J42),0)</f>
        <v>46189339</v>
      </c>
      <c r="K44" s="14">
        <f>ROUND(SUM(K14:K42),0)</f>
        <v>-78838</v>
      </c>
      <c r="L44" s="14"/>
      <c r="M44" s="12">
        <f>IF(J44=0,0,+K44/J44)</f>
        <v>-1.7068440836531563E-3</v>
      </c>
    </row>
    <row r="45" spans="1:20" x14ac:dyDescent="0.35">
      <c r="A45" s="5"/>
    </row>
    <row r="46" spans="1:20" x14ac:dyDescent="0.35">
      <c r="A46" s="5" t="s">
        <v>73</v>
      </c>
      <c r="B46" s="2" t="s">
        <v>74</v>
      </c>
      <c r="I46" s="20">
        <f>I25+I24+I23+I21+I22+I20+I19+I16+I15+I14+I26+I27+I28+I29+I30+I34+I35+I31+I32+I33+I37+I36+I38</f>
        <v>45875457</v>
      </c>
      <c r="J46" s="20">
        <f>J25+J24+J23+J21+J22+J20+J19+J16+J15+J14+J26+J27+J28+J29+J30+J34+J35+J31+J32+J33+J37+J36+J38</f>
        <v>45870737</v>
      </c>
      <c r="K46" s="20">
        <f>K25+K24+K23+K21+K22+K20+K19+K16+K15+K14+K26+K27+K28+K29+K30+K34+K35+K31+K32+K33+K37+K36+K38</f>
        <v>4720</v>
      </c>
      <c r="L46" s="20"/>
      <c r="M46" s="12">
        <f>IF(J46=0,0,+K46/J46)</f>
        <v>1.0289784530821905E-4</v>
      </c>
      <c r="O46" s="15"/>
    </row>
    <row r="47" spans="1:20" x14ac:dyDescent="0.35">
      <c r="A47" s="5" t="s">
        <v>75</v>
      </c>
      <c r="B47" s="2" t="s">
        <v>76</v>
      </c>
      <c r="I47" s="20">
        <f>I17+I18+I39+I40+I41+I42</f>
        <v>235044</v>
      </c>
      <c r="J47" s="20">
        <f>J17+J18+J39+J40+J41+J42</f>
        <v>318602</v>
      </c>
      <c r="K47" s="20">
        <f>K17+K18+K39+K40+K41+K42</f>
        <v>-83558</v>
      </c>
      <c r="L47" s="20"/>
      <c r="M47" s="12">
        <f>IF(J47=0,0,+K47/J47)</f>
        <v>-0.26226451811350837</v>
      </c>
    </row>
    <row r="48" spans="1:20" x14ac:dyDescent="0.35">
      <c r="A48" s="1"/>
    </row>
    <row r="49" spans="1:2" ht="18" x14ac:dyDescent="0.4">
      <c r="A49" s="35" t="s">
        <v>77</v>
      </c>
      <c r="B49" s="35"/>
    </row>
    <row r="50" spans="1:2" x14ac:dyDescent="0.35">
      <c r="B50" s="2" t="s">
        <v>82</v>
      </c>
    </row>
    <row r="51" spans="1:2" x14ac:dyDescent="0.35">
      <c r="B51" s="2" t="s">
        <v>79</v>
      </c>
    </row>
    <row r="52" spans="1:2" x14ac:dyDescent="0.35">
      <c r="B52" s="2" t="s">
        <v>80</v>
      </c>
    </row>
    <row r="53" spans="1:2" x14ac:dyDescent="0.35">
      <c r="B53" s="2" t="s">
        <v>81</v>
      </c>
    </row>
    <row r="54" spans="1:2" x14ac:dyDescent="0.35">
      <c r="B54" s="2" t="s">
        <v>156</v>
      </c>
    </row>
  </sheetData>
  <mergeCells count="4">
    <mergeCell ref="A1:M1"/>
    <mergeCell ref="A2:M2"/>
    <mergeCell ref="A3:M3"/>
    <mergeCell ref="A49:B49"/>
  </mergeCells>
  <printOptions horizontalCentered="1"/>
  <pageMargins left="0.5" right="0.5" top="0.75" bottom="0.75" header="0.5" footer="0.5"/>
  <pageSetup scale="52" orientation="landscape" r:id="rId1"/>
  <headerFooter alignWithMargins="0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42 4A w Order No. &amp; Date</vt:lpstr>
      <vt:lpstr>Form 42 6A w Order No. &amp; Date</vt:lpstr>
      <vt:lpstr>'Form 42 6A w Order No. &amp; Date'!Print_Area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Luscier, Barbara</dc:creator>
  <cp:lastModifiedBy>Rusk, Penelope A.</cp:lastModifiedBy>
  <dcterms:created xsi:type="dcterms:W3CDTF">2019-07-12T14:47:50Z</dcterms:created>
  <dcterms:modified xsi:type="dcterms:W3CDTF">2019-07-22T14:26:10Z</dcterms:modified>
</cp:coreProperties>
</file>