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280" windowHeight="12315"/>
  </bookViews>
  <sheets>
    <sheet name="Project Admin Cost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'Project Admin Costs'!$G$10:$AL$20</definedName>
    <definedName name="_xlnm.Print_Titles" localSheetId="0">'Project Admin Costs'!$B:$F,'Project Admin Costs'!$1:$9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H9" i="1" l="1"/>
  <c r="E17" i="1" l="1"/>
  <c r="D17" i="1"/>
  <c r="I9" i="1"/>
  <c r="J9" i="1" l="1"/>
  <c r="K9" i="1" l="1"/>
  <c r="L9" i="1" l="1"/>
  <c r="M9" i="1" l="1"/>
  <c r="N9" i="1" l="1"/>
  <c r="O9" i="1" l="1"/>
  <c r="P9" i="1" l="1"/>
  <c r="Q9" i="1" l="1"/>
  <c r="R9" i="1" l="1"/>
  <c r="S9" i="1" l="1"/>
  <c r="T9" i="1" l="1"/>
  <c r="U9" i="1" l="1"/>
  <c r="V9" i="1" l="1"/>
  <c r="W9" i="1" l="1"/>
  <c r="X9" i="1" l="1"/>
  <c r="Y9" i="1" l="1"/>
  <c r="Z9" i="1" l="1"/>
  <c r="AA9" i="1" l="1"/>
  <c r="AB9" i="1" l="1"/>
  <c r="AC9" i="1" l="1"/>
  <c r="AD9" i="1" l="1"/>
  <c r="AE9" i="1" l="1"/>
  <c r="AF9" i="1" l="1"/>
  <c r="AG9" i="1" l="1"/>
  <c r="AH9" i="1" l="1"/>
  <c r="AI9" i="1" l="1"/>
  <c r="AJ9" i="1" l="1"/>
  <c r="AK9" i="1" l="1"/>
  <c r="AL9" i="1" l="1"/>
  <c r="AL18" i="1" l="1"/>
  <c r="M18" i="1"/>
  <c r="AH18" i="1"/>
  <c r="AA18" i="1"/>
  <c r="R18" i="1"/>
  <c r="AB18" i="1"/>
  <c r="U18" i="1"/>
  <c r="AJ18" i="1"/>
  <c r="AC18" i="1"/>
  <c r="T18" i="1"/>
  <c r="L18" i="1"/>
  <c r="AI18" i="1"/>
  <c r="Z18" i="1"/>
  <c r="S18" i="1"/>
  <c r="J18" i="1"/>
  <c r="I18" i="1"/>
  <c r="AG18" i="1"/>
  <c r="X18" i="1"/>
  <c r="Q18" i="1"/>
  <c r="K18" i="1"/>
  <c r="AF18" i="1"/>
  <c r="Y18" i="1"/>
  <c r="P18" i="1"/>
  <c r="H18" i="1"/>
  <c r="AE18" i="1"/>
  <c r="W18" i="1"/>
  <c r="O18" i="1"/>
  <c r="AK18" i="1"/>
  <c r="AD18" i="1"/>
  <c r="V18" i="1"/>
  <c r="N18" i="1"/>
  <c r="E16" i="1" l="1"/>
  <c r="D16" i="1"/>
  <c r="G18" i="1"/>
  <c r="D18" i="1" l="1"/>
  <c r="E18" i="1"/>
</calcChain>
</file>

<file path=xl/sharedStrings.xml><?xml version="1.0" encoding="utf-8"?>
<sst xmlns="http://schemas.openxmlformats.org/spreadsheetml/2006/main" count="23" uniqueCount="22">
  <si>
    <t>Year</t>
  </si>
  <si>
    <t>Total</t>
  </si>
  <si>
    <t>$ Thousands</t>
  </si>
  <si>
    <t>Florida Power &amp; Light Company</t>
  </si>
  <si>
    <t>Docket No: 20190061</t>
  </si>
  <si>
    <t>Staffs First Data Request</t>
  </si>
  <si>
    <t>Request No: 72</t>
  </si>
  <si>
    <t>Page 2 of 2</t>
  </si>
  <si>
    <t>Billing System (Capital)</t>
  </si>
  <si>
    <t>Capital</t>
  </si>
  <si>
    <t>Discount Factor</t>
  </si>
  <si>
    <t>CPVRR</t>
  </si>
  <si>
    <t>Revenue Requirements</t>
  </si>
  <si>
    <t>Billing System</t>
  </si>
  <si>
    <t>Total Revenue Requirements</t>
  </si>
  <si>
    <t>FPL SolarTogether Admin Costs</t>
  </si>
  <si>
    <t>G&amp;A Costs</t>
  </si>
  <si>
    <t>Docket No. 20190061-EI</t>
  </si>
  <si>
    <t>Attachment No. 1</t>
  </si>
  <si>
    <t>Tab 1 of 1</t>
  </si>
  <si>
    <t>Staff's First Set of Interrogatories</t>
  </si>
  <si>
    <t>Interrogatory No.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</si>
</sst>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/>
    <xf numFmtId="0" fontId="2" fillId="0" borderId="0" xfId="0" applyFont="1"/>
    <xf numFmtId="2" fontId="2" fillId="0" borderId="0" xfId="0" applyNumberFormat="1" applyFont="1" applyFill="1" applyBorder="1" applyProtection="1"/>
    <xf numFmtId="0" fontId="9" fillId="0" borderId="0" xfId="0" applyFont="1" applyAlignment="1">
      <alignment horizontal="right"/>
    </xf>
    <xf numFmtId="0" fontId="2" fillId="0" borderId="0" xfId="0" applyFont="1" applyBorder="1"/>
    <xf numFmtId="164" fontId="2" fillId="0" borderId="0" xfId="1" applyNumberFormat="1" applyFont="1"/>
    <xf numFmtId="164" fontId="2" fillId="0" borderId="0" xfId="1" applyNumberFormat="1" applyFont="1" applyBorder="1"/>
    <xf numFmtId="164" fontId="9" fillId="0" borderId="1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164" fontId="2" fillId="0" borderId="2" xfId="0" applyNumberFormat="1" applyFont="1" applyBorder="1"/>
    <xf numFmtId="0" fontId="10" fillId="0" borderId="3" xfId="0" applyFont="1" applyFill="1" applyBorder="1"/>
    <xf numFmtId="0" fontId="2" fillId="0" borderId="3" xfId="0" applyFont="1" applyBorder="1"/>
    <xf numFmtId="2" fontId="2" fillId="0" borderId="3" xfId="0" applyNumberFormat="1" applyFont="1" applyFill="1" applyBorder="1" applyProtection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0" fontId="13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048B9"/>
      </a:dk2>
      <a:lt2>
        <a:srgbClr val="B99C30"/>
      </a:lt2>
      <a:accent1>
        <a:srgbClr val="333399"/>
      </a:accent1>
      <a:accent2>
        <a:srgbClr val="19BDFF"/>
      </a:accent2>
      <a:accent3>
        <a:srgbClr val="3FBD3F"/>
      </a:accent3>
      <a:accent4>
        <a:srgbClr val="F87C00"/>
      </a:accent4>
      <a:accent5>
        <a:srgbClr val="8B8F92"/>
      </a:accent5>
      <a:accent6>
        <a:srgbClr val="FEB705"/>
      </a:accent6>
      <a:hlink>
        <a:srgbClr val="0000FF"/>
      </a:hlink>
      <a:folHlink>
        <a:srgbClr val="0000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L20"/>
  <sheetViews>
    <sheetView showGridLines="0" tabSelected="1" zoomScale="90" zoomScaleNormal="90" workbookViewId="0">
      <pane xSplit="5" ySplit="10" topLeftCell="F11" activePane="bottomRight" state="frozen"/>
      <selection pane="topRight" activeCell="F1" sqref="F1"/>
      <selection pane="bottomLeft" activeCell="A10" sqref="A10"/>
      <selection pane="bottomRight" activeCell="B3" sqref="B3"/>
    </sheetView>
  </sheetViews>
  <sheetFormatPr defaultColWidth="9.140625" defaultRowHeight="12.75" x14ac:dyDescent="0.2"/>
  <cols>
    <col min="1" max="1" width="3.7109375" style="5" customWidth="1"/>
    <col min="2" max="2" width="36.42578125" style="5" customWidth="1"/>
    <col min="3" max="3" width="3.140625" style="5" customWidth="1"/>
    <col min="4" max="5" width="11.7109375" style="5" customWidth="1"/>
    <col min="6" max="6" width="3" style="5" customWidth="1"/>
    <col min="7" max="38" width="7.7109375" style="5" customWidth="1"/>
    <col min="39" max="16384" width="9.140625" style="5"/>
  </cols>
  <sheetData>
    <row r="1" spans="1:38" s="3" customFormat="1" ht="15.75" x14ac:dyDescent="0.2">
      <c r="A1" s="26" t="s">
        <v>3</v>
      </c>
      <c r="S1" s="1"/>
      <c r="AI1" s="1" t="s">
        <v>3</v>
      </c>
    </row>
    <row r="2" spans="1:38" s="3" customFormat="1" ht="15.75" x14ac:dyDescent="0.2">
      <c r="A2" s="26" t="s">
        <v>17</v>
      </c>
      <c r="B2" s="4"/>
      <c r="S2" s="1"/>
      <c r="AI2" s="1" t="s">
        <v>4</v>
      </c>
    </row>
    <row r="3" spans="1:38" s="3" customFormat="1" ht="15.75" x14ac:dyDescent="0.2">
      <c r="A3" s="27" t="s">
        <v>20</v>
      </c>
      <c r="B3" s="4"/>
      <c r="S3" s="1"/>
      <c r="AI3" s="1" t="s">
        <v>5</v>
      </c>
    </row>
    <row r="4" spans="1:38" s="3" customFormat="1" ht="15.75" x14ac:dyDescent="0.2">
      <c r="A4" s="27" t="s">
        <v>21</v>
      </c>
      <c r="B4" s="4"/>
      <c r="S4" s="1"/>
      <c r="AI4" s="1" t="s">
        <v>6</v>
      </c>
    </row>
    <row r="5" spans="1:38" s="3" customFormat="1" ht="15.75" x14ac:dyDescent="0.2">
      <c r="A5" s="27" t="s">
        <v>18</v>
      </c>
      <c r="B5" s="4"/>
      <c r="S5" s="1"/>
      <c r="AI5" s="1"/>
    </row>
    <row r="6" spans="1:38" s="3" customFormat="1" ht="15.75" x14ac:dyDescent="0.2">
      <c r="A6" s="28" t="s">
        <v>19</v>
      </c>
      <c r="B6" s="4"/>
      <c r="S6" s="2"/>
      <c r="AI6" s="2" t="s">
        <v>7</v>
      </c>
    </row>
    <row r="7" spans="1:38" s="3" customFormat="1" ht="18.75" x14ac:dyDescent="0.3">
      <c r="B7" s="9" t="s">
        <v>15</v>
      </c>
    </row>
    <row r="8" spans="1:38" s="3" customFormat="1" ht="15.75" x14ac:dyDescent="0.25">
      <c r="B8" s="25" t="s">
        <v>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15.75" x14ac:dyDescent="0.25">
      <c r="B9" s="11" t="s">
        <v>0</v>
      </c>
      <c r="C9" s="11"/>
      <c r="D9" s="11"/>
      <c r="E9" s="11"/>
      <c r="F9" s="11"/>
      <c r="G9" s="11">
        <v>2019</v>
      </c>
      <c r="H9" s="11">
        <f t="shared" ref="H9:AL9" si="0">G9+1</f>
        <v>2020</v>
      </c>
      <c r="I9" s="11">
        <f t="shared" si="0"/>
        <v>2021</v>
      </c>
      <c r="J9" s="11">
        <f t="shared" si="0"/>
        <v>2022</v>
      </c>
      <c r="K9" s="11">
        <f t="shared" si="0"/>
        <v>2023</v>
      </c>
      <c r="L9" s="11">
        <f t="shared" si="0"/>
        <v>2024</v>
      </c>
      <c r="M9" s="11">
        <f t="shared" si="0"/>
        <v>2025</v>
      </c>
      <c r="N9" s="11">
        <f t="shared" si="0"/>
        <v>2026</v>
      </c>
      <c r="O9" s="11">
        <f t="shared" si="0"/>
        <v>2027</v>
      </c>
      <c r="P9" s="11">
        <f t="shared" si="0"/>
        <v>2028</v>
      </c>
      <c r="Q9" s="11">
        <f t="shared" si="0"/>
        <v>2029</v>
      </c>
      <c r="R9" s="11">
        <f t="shared" si="0"/>
        <v>2030</v>
      </c>
      <c r="S9" s="11">
        <f t="shared" si="0"/>
        <v>2031</v>
      </c>
      <c r="T9" s="11">
        <f t="shared" si="0"/>
        <v>2032</v>
      </c>
      <c r="U9" s="11">
        <f t="shared" si="0"/>
        <v>2033</v>
      </c>
      <c r="V9" s="11">
        <f t="shared" si="0"/>
        <v>2034</v>
      </c>
      <c r="W9" s="11">
        <f t="shared" si="0"/>
        <v>2035</v>
      </c>
      <c r="X9" s="11">
        <f t="shared" si="0"/>
        <v>2036</v>
      </c>
      <c r="Y9" s="11">
        <f t="shared" si="0"/>
        <v>2037</v>
      </c>
      <c r="Z9" s="11">
        <f t="shared" si="0"/>
        <v>2038</v>
      </c>
      <c r="AA9" s="11">
        <f t="shared" si="0"/>
        <v>2039</v>
      </c>
      <c r="AB9" s="11">
        <f t="shared" si="0"/>
        <v>2040</v>
      </c>
      <c r="AC9" s="11">
        <f t="shared" si="0"/>
        <v>2041</v>
      </c>
      <c r="AD9" s="11">
        <f t="shared" si="0"/>
        <v>2042</v>
      </c>
      <c r="AE9" s="11">
        <f t="shared" si="0"/>
        <v>2043</v>
      </c>
      <c r="AF9" s="11">
        <f t="shared" si="0"/>
        <v>2044</v>
      </c>
      <c r="AG9" s="11">
        <f t="shared" si="0"/>
        <v>2045</v>
      </c>
      <c r="AH9" s="11">
        <f t="shared" si="0"/>
        <v>2046</v>
      </c>
      <c r="AI9" s="11">
        <f t="shared" si="0"/>
        <v>2047</v>
      </c>
      <c r="AJ9" s="11">
        <f t="shared" si="0"/>
        <v>2048</v>
      </c>
      <c r="AK9" s="11">
        <f t="shared" si="0"/>
        <v>2049</v>
      </c>
      <c r="AL9" s="11">
        <f t="shared" si="0"/>
        <v>2050</v>
      </c>
    </row>
    <row r="10" spans="1:38" ht="15.75" x14ac:dyDescent="0.25">
      <c r="B10" s="22" t="s">
        <v>10</v>
      </c>
      <c r="C10" s="23"/>
      <c r="D10" s="23"/>
      <c r="E10" s="23"/>
      <c r="F10" s="23"/>
      <c r="G10" s="24">
        <v>1.0063458385698116</v>
      </c>
      <c r="H10" s="24">
        <v>0.93392482840834401</v>
      </c>
      <c r="I10" s="24">
        <v>0.86689242618513873</v>
      </c>
      <c r="J10" s="24">
        <v>0.80467127087510482</v>
      </c>
      <c r="K10" s="24">
        <v>0.74691603550066443</v>
      </c>
      <c r="L10" s="24">
        <v>0.69316471888208397</v>
      </c>
      <c r="M10" s="24">
        <v>0.64341286002827602</v>
      </c>
      <c r="N10" s="24">
        <v>0.59723193805567742</v>
      </c>
      <c r="O10" s="24">
        <v>0.55436564916974984</v>
      </c>
      <c r="P10" s="24">
        <v>0.51447109326961526</v>
      </c>
      <c r="Q10" s="24">
        <v>0.47754495938040853</v>
      </c>
      <c r="R10" s="24">
        <v>0.44326919668181214</v>
      </c>
      <c r="S10" s="24">
        <v>0.41145357493014312</v>
      </c>
      <c r="T10" s="24">
        <v>0.38184359157359055</v>
      </c>
      <c r="U10" s="24">
        <v>0.35443678918636157</v>
      </c>
      <c r="V10" s="24">
        <v>0.3289971085046382</v>
      </c>
      <c r="W10" s="24">
        <v>0.30538335947824247</v>
      </c>
      <c r="X10" s="24">
        <v>0.28340664875685884</v>
      </c>
      <c r="Y10" s="24">
        <v>0.26306515242403611</v>
      </c>
      <c r="Z10" s="24">
        <v>0.24418366585059359</v>
      </c>
      <c r="AA10" s="24">
        <v>0.22665739691786857</v>
      </c>
      <c r="AB10" s="24">
        <v>0.21034614782611605</v>
      </c>
      <c r="AC10" s="24">
        <v>0.19524856485339206</v>
      </c>
      <c r="AD10" s="24">
        <v>0.1812346100524885</v>
      </c>
      <c r="AE10" s="24">
        <v>0.16822650607209799</v>
      </c>
      <c r="AF10" s="24">
        <v>0.15612019724789697</v>
      </c>
      <c r="AG10" s="24">
        <v>0.14491467883918038</v>
      </c>
      <c r="AH10" s="24">
        <v>0.13451343588630835</v>
      </c>
      <c r="AI10" s="24">
        <v>0.12485874156350797</v>
      </c>
      <c r="AJ10" s="24">
        <v>0.11587336512038617</v>
      </c>
      <c r="AK10" s="24">
        <v>0.10755656083224707</v>
      </c>
      <c r="AL10" s="24">
        <v>9.983669470582747E-2</v>
      </c>
    </row>
    <row r="11" spans="1:38" ht="15.75" x14ac:dyDescent="0.25">
      <c r="B11" s="8"/>
      <c r="C11" s="11"/>
      <c r="D11" s="11"/>
      <c r="E11" s="11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8" ht="15.75" x14ac:dyDescent="0.25">
      <c r="B12" s="6" t="s">
        <v>9</v>
      </c>
      <c r="C12" s="11"/>
      <c r="D12" s="13" t="s">
        <v>11</v>
      </c>
      <c r="E12" s="13" t="s">
        <v>1</v>
      </c>
      <c r="F12" s="11"/>
      <c r="G12" s="1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5.75" x14ac:dyDescent="0.25">
      <c r="B13" s="11" t="s">
        <v>8</v>
      </c>
      <c r="C13" s="11"/>
      <c r="D13" s="15">
        <f>SUMPRODUCT(G13:AL13,$G$10:$AL$10)</f>
        <v>3492.4872005606803</v>
      </c>
      <c r="E13" s="15">
        <f>SUM(G13:AL13)</f>
        <v>3600</v>
      </c>
      <c r="F13" s="11"/>
      <c r="G13" s="16">
        <v>1800</v>
      </c>
      <c r="H13" s="15">
        <v>1800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ht="15.75" x14ac:dyDescent="0.25">
      <c r="B14" s="11"/>
      <c r="C14" s="11"/>
      <c r="D14" s="15"/>
      <c r="E14" s="15"/>
      <c r="F14" s="11"/>
      <c r="G14" s="16"/>
      <c r="H14" s="15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ht="15.75" x14ac:dyDescent="0.25">
      <c r="B15" s="7" t="s">
        <v>12</v>
      </c>
      <c r="C15" s="11"/>
      <c r="D15" s="13"/>
      <c r="E15" s="13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5.75" x14ac:dyDescent="0.25">
      <c r="B16" s="19" t="s">
        <v>13</v>
      </c>
      <c r="C16" s="11"/>
      <c r="D16" s="15">
        <f>SUMPRODUCT(G16:AL16,$G$10:$AL$10)</f>
        <v>3904.4276365613177</v>
      </c>
      <c r="E16" s="15">
        <f>SUM(G16:AL16)</f>
        <v>4661.7449559773595</v>
      </c>
      <c r="F16" s="11"/>
      <c r="G16" s="18">
        <v>484.37113393093063</v>
      </c>
      <c r="H16" s="18">
        <v>871.75725024433984</v>
      </c>
      <c r="I16" s="18">
        <v>995.14521324896407</v>
      </c>
      <c r="J16" s="18">
        <v>907.32788867575414</v>
      </c>
      <c r="K16" s="18">
        <v>826.1637265934022</v>
      </c>
      <c r="L16" s="18">
        <v>436.79504669126118</v>
      </c>
      <c r="M16" s="18">
        <v>140.18469659270733</v>
      </c>
      <c r="N16" s="18">
        <v>-1.2166245407117079E-14</v>
      </c>
      <c r="O16" s="18">
        <v>-1.2166245407117079E-14</v>
      </c>
      <c r="P16" s="18">
        <v>-1.2166245407117079E-14</v>
      </c>
      <c r="Q16" s="18">
        <v>-1.2166245407117079E-14</v>
      </c>
      <c r="R16" s="18">
        <v>-1.2166245407117079E-14</v>
      </c>
      <c r="S16" s="18">
        <v>-1.2166245407117079E-14</v>
      </c>
      <c r="T16" s="18">
        <v>-1.2166245407117079E-14</v>
      </c>
      <c r="U16" s="18">
        <v>-1.2166245407117079E-14</v>
      </c>
      <c r="V16" s="18">
        <v>-1.2166245407117079E-14</v>
      </c>
      <c r="W16" s="18">
        <v>-1.2166245407117079E-14</v>
      </c>
      <c r="X16" s="18">
        <v>-1.2166245407117079E-14</v>
      </c>
      <c r="Y16" s="18">
        <v>-1.2166245407117079E-14</v>
      </c>
      <c r="Z16" s="18">
        <v>-1.2166245407117079E-14</v>
      </c>
      <c r="AA16" s="18">
        <v>-1.2166245407117079E-14</v>
      </c>
      <c r="AB16" s="18">
        <v>-1.2166245407117079E-14</v>
      </c>
      <c r="AC16" s="18">
        <v>-1.2166245407117079E-14</v>
      </c>
      <c r="AD16" s="18">
        <v>-1.2166245407117079E-14</v>
      </c>
      <c r="AE16" s="18">
        <v>-1.2166245407117079E-14</v>
      </c>
      <c r="AF16" s="18">
        <v>-1.2166245407117079E-14</v>
      </c>
      <c r="AG16" s="18">
        <v>-1.2166245407117079E-14</v>
      </c>
      <c r="AH16" s="18">
        <v>-1.2166245407117079E-14</v>
      </c>
      <c r="AI16" s="18">
        <v>-1.2166245407117079E-14</v>
      </c>
      <c r="AJ16" s="18">
        <v>-1.2166245407117079E-14</v>
      </c>
      <c r="AK16" s="18">
        <v>-1.2166245407117079E-14</v>
      </c>
      <c r="AL16" s="18">
        <v>-1.2166245407117079E-14</v>
      </c>
    </row>
    <row r="17" spans="2:38" ht="15.75" x14ac:dyDescent="0.25">
      <c r="B17" s="19" t="s">
        <v>16</v>
      </c>
      <c r="C17" s="11"/>
      <c r="D17" s="15">
        <f>SUMPRODUCT(G17:AL17,$G$10:$AL$10)</f>
        <v>7563.1487180172653</v>
      </c>
      <c r="E17" s="15">
        <f>SUM(G17:AL17)</f>
        <v>15659.264562256491</v>
      </c>
      <c r="F17" s="11"/>
      <c r="G17" s="18">
        <v>1799.0606060606058</v>
      </c>
      <c r="H17" s="18">
        <v>1188.7670454545453</v>
      </c>
      <c r="I17" s="18">
        <v>791.38538250000011</v>
      </c>
      <c r="J17" s="18">
        <v>778.86329831250009</v>
      </c>
      <c r="K17" s="18">
        <v>317.94888789296868</v>
      </c>
      <c r="L17" s="18">
        <v>298.12606409667961</v>
      </c>
      <c r="M17" s="18">
        <v>305.57921569909655</v>
      </c>
      <c r="N17" s="18">
        <v>313.21869609157397</v>
      </c>
      <c r="O17" s="18">
        <v>321.04916349386326</v>
      </c>
      <c r="P17" s="18">
        <v>329.07539258120977</v>
      </c>
      <c r="Q17" s="18">
        <v>337.30227739574008</v>
      </c>
      <c r="R17" s="18">
        <v>345.73483433063353</v>
      </c>
      <c r="S17" s="18">
        <v>354.3782051888993</v>
      </c>
      <c r="T17" s="18">
        <v>363.23766031862175</v>
      </c>
      <c r="U17" s="18">
        <v>372.31860182658727</v>
      </c>
      <c r="V17" s="18">
        <v>381.62656687225189</v>
      </c>
      <c r="W17" s="18">
        <v>391.16723104405821</v>
      </c>
      <c r="X17" s="18">
        <v>400.9464118201596</v>
      </c>
      <c r="Y17" s="18">
        <v>410.97007211566358</v>
      </c>
      <c r="Z17" s="18">
        <v>421.2443239185551</v>
      </c>
      <c r="AA17" s="18">
        <v>431.77543201651895</v>
      </c>
      <c r="AB17" s="18">
        <v>442.5698178169319</v>
      </c>
      <c r="AC17" s="18">
        <v>453.63406326235514</v>
      </c>
      <c r="AD17" s="18">
        <v>464.97491484391401</v>
      </c>
      <c r="AE17" s="18">
        <v>476.59928771501177</v>
      </c>
      <c r="AF17" s="18">
        <v>488.51426990788707</v>
      </c>
      <c r="AG17" s="18">
        <v>500.72712665558413</v>
      </c>
      <c r="AH17" s="18">
        <v>513.24530482197372</v>
      </c>
      <c r="AI17" s="18">
        <v>526.07643744252312</v>
      </c>
      <c r="AJ17" s="18">
        <v>539.22834837858613</v>
      </c>
      <c r="AK17" s="18">
        <v>552.70905708805071</v>
      </c>
      <c r="AL17" s="18">
        <v>47.210565292939002</v>
      </c>
    </row>
    <row r="18" spans="2:38" ht="15.75" x14ac:dyDescent="0.25">
      <c r="B18" s="20" t="s">
        <v>14</v>
      </c>
      <c r="C18" s="11"/>
      <c r="D18" s="17">
        <f>SUMPRODUCT(G18:AL18,$G$10:$AL$10)</f>
        <v>11467.576354578576</v>
      </c>
      <c r="E18" s="17">
        <f>SUM(G18:AL18)</f>
        <v>20321.009518233848</v>
      </c>
      <c r="F18" s="11"/>
      <c r="G18" s="21">
        <f>SUM(G16:G17)</f>
        <v>2283.4317399915362</v>
      </c>
      <c r="H18" s="21">
        <f t="shared" ref="H18:AL18" si="1">SUM(H16:H17)</f>
        <v>2060.524295698885</v>
      </c>
      <c r="I18" s="21">
        <f t="shared" si="1"/>
        <v>1786.5305957489641</v>
      </c>
      <c r="J18" s="21">
        <f t="shared" si="1"/>
        <v>1686.1911869882542</v>
      </c>
      <c r="K18" s="21">
        <f t="shared" si="1"/>
        <v>1144.1126144863708</v>
      </c>
      <c r="L18" s="21">
        <f t="shared" si="1"/>
        <v>734.92111078794073</v>
      </c>
      <c r="M18" s="21">
        <f t="shared" si="1"/>
        <v>445.76391229180388</v>
      </c>
      <c r="N18" s="21">
        <f t="shared" si="1"/>
        <v>313.21869609157397</v>
      </c>
      <c r="O18" s="21">
        <f t="shared" si="1"/>
        <v>321.04916349386326</v>
      </c>
      <c r="P18" s="21">
        <f t="shared" si="1"/>
        <v>329.07539258120977</v>
      </c>
      <c r="Q18" s="21">
        <f t="shared" si="1"/>
        <v>337.30227739574008</v>
      </c>
      <c r="R18" s="21">
        <f t="shared" si="1"/>
        <v>345.73483433063353</v>
      </c>
      <c r="S18" s="21">
        <f t="shared" si="1"/>
        <v>354.3782051888993</v>
      </c>
      <c r="T18" s="21">
        <f t="shared" si="1"/>
        <v>363.23766031862175</v>
      </c>
      <c r="U18" s="21">
        <f t="shared" si="1"/>
        <v>372.31860182658727</v>
      </c>
      <c r="V18" s="21">
        <f t="shared" si="1"/>
        <v>381.62656687225189</v>
      </c>
      <c r="W18" s="21">
        <f t="shared" si="1"/>
        <v>391.16723104405821</v>
      </c>
      <c r="X18" s="21">
        <f t="shared" si="1"/>
        <v>400.9464118201596</v>
      </c>
      <c r="Y18" s="21">
        <f t="shared" si="1"/>
        <v>410.97007211566358</v>
      </c>
      <c r="Z18" s="21">
        <f t="shared" si="1"/>
        <v>421.2443239185551</v>
      </c>
      <c r="AA18" s="21">
        <f t="shared" si="1"/>
        <v>431.77543201651895</v>
      </c>
      <c r="AB18" s="21">
        <f t="shared" si="1"/>
        <v>442.5698178169319</v>
      </c>
      <c r="AC18" s="21">
        <f t="shared" si="1"/>
        <v>453.63406326235514</v>
      </c>
      <c r="AD18" s="21">
        <f t="shared" si="1"/>
        <v>464.97491484391401</v>
      </c>
      <c r="AE18" s="21">
        <f t="shared" si="1"/>
        <v>476.59928771501177</v>
      </c>
      <c r="AF18" s="21">
        <f t="shared" si="1"/>
        <v>488.51426990788707</v>
      </c>
      <c r="AG18" s="21">
        <f t="shared" si="1"/>
        <v>500.72712665558413</v>
      </c>
      <c r="AH18" s="21">
        <f t="shared" si="1"/>
        <v>513.24530482197372</v>
      </c>
      <c r="AI18" s="21">
        <f t="shared" si="1"/>
        <v>526.07643744252312</v>
      </c>
      <c r="AJ18" s="21">
        <f t="shared" si="1"/>
        <v>539.22834837858613</v>
      </c>
      <c r="AK18" s="21">
        <f t="shared" si="1"/>
        <v>552.70905708805071</v>
      </c>
      <c r="AL18" s="21">
        <f t="shared" si="1"/>
        <v>47.210565292938988</v>
      </c>
    </row>
    <row r="19" spans="2:38" ht="15.75" x14ac:dyDescent="0.25">
      <c r="B19" s="11"/>
      <c r="C19" s="11"/>
      <c r="D19" s="15"/>
      <c r="E19" s="15"/>
      <c r="F19" s="11"/>
      <c r="G19" s="16"/>
      <c r="H19" s="15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2:38" ht="15.75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</sheetData>
  <pageMargins left="0.45" right="0.45" top="0.5" bottom="0.5" header="0.3" footer="0.3"/>
  <pageSetup scale="69" orientation="landscape" r:id="rId1"/>
  <colBreaks count="1" manualBreakCount="1">
    <brk id="22" min="9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Admin Costs</vt:lpstr>
      <vt:lpstr>'Project Admin Costs'!Print_Area</vt:lpstr>
      <vt:lpstr>'Project Admin Costs'!Print_Titles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