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ummary" sheetId="1" r:id="rId1"/>
    <sheet name="Mid Fuel - Mid CO2" sheetId="2" r:id="rId2"/>
  </sheets>
  <definedNames>
    <definedName name="_xlnm.Print_Area" localSheetId="1">'Mid Fuel - Mid CO2'!$A$1:$BG$49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5" i="2" l="1"/>
  <c r="BG15" i="2" s="1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Q17" i="2"/>
  <c r="BG17" i="2" s="1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Q18" i="2"/>
  <c r="BG18" i="2" s="1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Q19" i="2"/>
  <c r="BG19" i="2" s="1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Q22" i="2"/>
  <c r="BG22" i="2" s="1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Q24" i="2"/>
  <c r="BG24" i="2" s="1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Q25" i="2"/>
  <c r="BG25" i="2" s="1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Q27" i="2"/>
  <c r="BG27" i="2" s="1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Q29" i="2"/>
  <c r="BG29" i="2" s="1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Q33" i="2"/>
  <c r="BG33" i="2" s="1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Q34" i="2"/>
  <c r="BG34" i="2" s="1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Q35" i="2"/>
  <c r="BG35" i="2" s="1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F47" i="2" s="1"/>
  <c r="AQ36" i="2"/>
  <c r="AR36" i="2"/>
  <c r="AS36" i="2"/>
  <c r="AT36" i="2"/>
  <c r="BG36" i="2" s="1"/>
  <c r="AU36" i="2"/>
  <c r="AV36" i="2"/>
  <c r="AV47" i="2" s="1"/>
  <c r="AW36" i="2"/>
  <c r="AX36" i="2"/>
  <c r="AY36" i="2"/>
  <c r="AZ36" i="2"/>
  <c r="BA36" i="2"/>
  <c r="BB36" i="2"/>
  <c r="BC36" i="2"/>
  <c r="BD36" i="2"/>
  <c r="BE36" i="2"/>
  <c r="BF36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Q39" i="2"/>
  <c r="AR39" i="2"/>
  <c r="AS39" i="2"/>
  <c r="AT39" i="2"/>
  <c r="BG39" i="2" s="1"/>
  <c r="AU39" i="2"/>
  <c r="AV39" i="2"/>
  <c r="AW39" i="2"/>
  <c r="AX39" i="2"/>
  <c r="AY39" i="2"/>
  <c r="AZ39" i="2"/>
  <c r="BA39" i="2"/>
  <c r="BB39" i="2"/>
  <c r="BC39" i="2"/>
  <c r="BD39" i="2"/>
  <c r="BE39" i="2"/>
  <c r="BF39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Q41" i="2"/>
  <c r="AR41" i="2"/>
  <c r="AS41" i="2"/>
  <c r="AT41" i="2"/>
  <c r="BG41" i="2" s="1"/>
  <c r="AU41" i="2"/>
  <c r="AV41" i="2"/>
  <c r="AW41" i="2"/>
  <c r="AX41" i="2"/>
  <c r="AY41" i="2"/>
  <c r="AZ41" i="2"/>
  <c r="BA41" i="2"/>
  <c r="BB41" i="2"/>
  <c r="BC41" i="2"/>
  <c r="BD41" i="2"/>
  <c r="BE41" i="2"/>
  <c r="BF41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Q44" i="2"/>
  <c r="AR44" i="2"/>
  <c r="AS44" i="2"/>
  <c r="AT44" i="2"/>
  <c r="BG44" i="2" s="1"/>
  <c r="AU44" i="2"/>
  <c r="AV44" i="2"/>
  <c r="AW44" i="2"/>
  <c r="AX44" i="2"/>
  <c r="AY44" i="2"/>
  <c r="AZ44" i="2"/>
  <c r="BA44" i="2"/>
  <c r="BB44" i="2"/>
  <c r="BC44" i="2"/>
  <c r="BD44" i="2"/>
  <c r="BE44" i="2"/>
  <c r="BF44" i="2"/>
  <c r="AQ45" i="2"/>
  <c r="AR45" i="2"/>
  <c r="AS45" i="2"/>
  <c r="AT45" i="2"/>
  <c r="BG45" i="2" s="1"/>
  <c r="AU45" i="2"/>
  <c r="AV45" i="2"/>
  <c r="AW45" i="2"/>
  <c r="AX45" i="2"/>
  <c r="AY45" i="2"/>
  <c r="AZ45" i="2"/>
  <c r="BA45" i="2"/>
  <c r="BB45" i="2"/>
  <c r="BC45" i="2"/>
  <c r="BD45" i="2"/>
  <c r="BE45" i="2"/>
  <c r="BF45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AR14" i="2"/>
  <c r="AS14" i="2"/>
  <c r="AT14" i="2"/>
  <c r="AU14" i="2"/>
  <c r="AU47" i="2" s="1"/>
  <c r="AV14" i="2"/>
  <c r="AW14" i="2"/>
  <c r="AX14" i="2"/>
  <c r="AY14" i="2"/>
  <c r="AY47" i="2" s="1"/>
  <c r="AZ14" i="2"/>
  <c r="BA14" i="2"/>
  <c r="BB14" i="2"/>
  <c r="BC14" i="2"/>
  <c r="BC47" i="2" s="1"/>
  <c r="BD14" i="2"/>
  <c r="BE14" i="2"/>
  <c r="BF14" i="2"/>
  <c r="AQ14" i="2"/>
  <c r="AQ47" i="2" s="1"/>
  <c r="AS47" i="2"/>
  <c r="AR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47" i="2" s="1"/>
  <c r="D12" i="1" s="1"/>
  <c r="AW47" i="2"/>
  <c r="AZ47" i="2"/>
  <c r="BD47" i="2"/>
  <c r="AT47" i="2"/>
  <c r="BG23" i="2"/>
  <c r="BG43" i="2"/>
  <c r="BG31" i="2"/>
  <c r="BG14" i="2"/>
  <c r="BG46" i="2"/>
  <c r="BG40" i="2"/>
  <c r="BG37" i="2"/>
  <c r="BG32" i="2"/>
  <c r="BG30" i="2"/>
  <c r="BB47" i="2"/>
  <c r="BA47" i="2"/>
  <c r="BE47" i="2"/>
  <c r="BG42" i="2"/>
  <c r="BG38" i="2"/>
  <c r="BG28" i="2"/>
  <c r="BG26" i="2"/>
  <c r="BG21" i="2"/>
  <c r="BG20" i="2"/>
  <c r="BG16" i="2"/>
  <c r="AX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C47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14" i="2"/>
  <c r="S47" i="2" s="1"/>
  <c r="C12" i="1" s="1"/>
  <c r="E12" i="1" l="1"/>
  <c r="F12" i="1" s="1"/>
  <c r="BG47" i="2"/>
</calcChain>
</file>

<file path=xl/sharedStrings.xml><?xml version="1.0" encoding="utf-8"?>
<sst xmlns="http://schemas.openxmlformats.org/spreadsheetml/2006/main" count="230" uniqueCount="63">
  <si>
    <t>Florida Power &amp; Light Company</t>
  </si>
  <si>
    <t>Docket No. 20190061-EI</t>
  </si>
  <si>
    <t>Staff's Second Data Request</t>
  </si>
  <si>
    <t>Request No. 1</t>
  </si>
  <si>
    <t>Attachment No. 1</t>
  </si>
  <si>
    <t>Tab 1 of 2</t>
  </si>
  <si>
    <t>Environmental</t>
  </si>
  <si>
    <t>Fuel</t>
  </si>
  <si>
    <t>Compliance</t>
  </si>
  <si>
    <t>No SolarTogether</t>
  </si>
  <si>
    <t>FPL SolarTogether</t>
  </si>
  <si>
    <t xml:space="preserve">Net </t>
  </si>
  <si>
    <t>Difference</t>
  </si>
  <si>
    <t>Cost</t>
  </si>
  <si>
    <t>Plan</t>
  </si>
  <si>
    <t>from Base Case Scenario</t>
  </si>
  <si>
    <t>Forecast</t>
  </si>
  <si>
    <t>(Millions)</t>
  </si>
  <si>
    <t xml:space="preserve"> ---------</t>
  </si>
  <si>
    <t xml:space="preserve"> --------------</t>
  </si>
  <si>
    <t>Mid Fuel Cost</t>
  </si>
  <si>
    <r>
      <t>Mid CO</t>
    </r>
    <r>
      <rPr>
        <vertAlign val="subscript"/>
        <sz val="12"/>
        <rFont val="Times New Roman"/>
        <family val="1"/>
      </rPr>
      <t>2</t>
    </r>
  </si>
  <si>
    <t>&lt;--- Base Case Scenario</t>
  </si>
  <si>
    <t xml:space="preserve"> - Negative ( ) Indicates Savings to FPL Customers.</t>
  </si>
  <si>
    <t>CO2 forecast assumed in 20170123-EI Docket</t>
  </si>
  <si>
    <t>Tab 2 of 2</t>
  </si>
  <si>
    <r>
      <t>No ST Plan - Mid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</si>
  <si>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Mid CO</t>
    </r>
    <r>
      <rPr>
        <b/>
        <vertAlign val="subscript"/>
        <sz val="14"/>
        <rFont val="Times New Roman"/>
        <family val="1"/>
      </rPr>
      <t>2</t>
    </r>
  </si>
  <si>
    <r>
      <t>Net Difference - Mid Fuel &amp; Mid CO</t>
    </r>
    <r>
      <rPr>
        <b/>
        <vertAlign val="subscript"/>
        <sz val="14"/>
        <rFont val="Times New Roman"/>
        <family val="1"/>
      </rPr>
      <t>2</t>
    </r>
  </si>
  <si>
    <t>Solar Revenue Requirements</t>
  </si>
  <si>
    <t>Non-Solar Generation Costs Avoided</t>
  </si>
  <si>
    <t>System Costs Avoided</t>
  </si>
  <si>
    <t xml:space="preserve">Program </t>
  </si>
  <si>
    <t>Generation</t>
  </si>
  <si>
    <t xml:space="preserve">Transmission </t>
  </si>
  <si>
    <t xml:space="preserve"> </t>
  </si>
  <si>
    <t>Capital</t>
  </si>
  <si>
    <t>Incremental</t>
  </si>
  <si>
    <t>Short-Term</t>
  </si>
  <si>
    <t xml:space="preserve">System </t>
  </si>
  <si>
    <t>Startup +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</si>
  <si>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</si>
  <si>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</si>
  <si>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</si>
  <si>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Total</t>
  </si>
  <si>
    <t>Discount</t>
  </si>
  <si>
    <t>Admin. Costs</t>
  </si>
  <si>
    <t xml:space="preserve"> Capital</t>
  </si>
  <si>
    <t>Interconnection</t>
  </si>
  <si>
    <t>Fixed O&amp;M</t>
  </si>
  <si>
    <t>Land</t>
  </si>
  <si>
    <t>Replacement</t>
  </si>
  <si>
    <t>Gas Transport</t>
  </si>
  <si>
    <t>Purchases</t>
  </si>
  <si>
    <t>Net Fuel</t>
  </si>
  <si>
    <t>VOM</t>
  </si>
  <si>
    <t>Emission</t>
  </si>
  <si>
    <t>RevReq</t>
  </si>
  <si>
    <t>Year</t>
  </si>
  <si>
    <t>Factor</t>
  </si>
  <si>
    <t>CPVRR Thru 2051</t>
  </si>
  <si>
    <t>Staff's First Set of Interrogatories</t>
  </si>
  <si>
    <t>Interrogatory No.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</si>
</sst>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.000000"/>
    <numFmt numFmtId="165" formatCode="&quot;$&quot;#,##0.0000_);[Red]\(&quot;$&quot;#,##0.0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5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0" fontId="3" fillId="0" borderId="0" xfId="1" quotePrefix="1" applyNumberFormat="1" applyFont="1" applyAlignment="1"/>
    <xf numFmtId="0" fontId="3" fillId="0" borderId="0" xfId="1" applyNumberFormat="1" applyFont="1" applyAlignment="1"/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2" applyFont="1"/>
    <xf numFmtId="0" fontId="8" fillId="0" borderId="4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4" fontId="6" fillId="0" borderId="0" xfId="0" applyNumberFormat="1" applyFont="1"/>
    <xf numFmtId="6" fontId="6" fillId="0" borderId="0" xfId="0" applyNumberFormat="1" applyFont="1"/>
    <xf numFmtId="165" fontId="6" fillId="0" borderId="0" xfId="0" applyNumberFormat="1" applyFont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32" xfId="2" applyNumberFormat="1" applyFont="1" applyFill="1" applyBorder="1" applyAlignment="1">
      <alignment horizontal="center"/>
    </xf>
    <xf numFmtId="0" fontId="8" fillId="0" borderId="33" xfId="2" applyNumberFormat="1" applyFont="1" applyFill="1" applyBorder="1" applyAlignment="1">
      <alignment horizontal="center"/>
    </xf>
    <xf numFmtId="0" fontId="8" fillId="0" borderId="34" xfId="2" applyNumberFormat="1" applyFont="1" applyFill="1" applyBorder="1" applyAlignment="1">
      <alignment horizontal="center"/>
    </xf>
    <xf numFmtId="8" fontId="6" fillId="0" borderId="0" xfId="0" applyNumberFormat="1" applyFont="1"/>
    <xf numFmtId="0" fontId="6" fillId="2" borderId="0" xfId="0" applyFont="1" applyFill="1"/>
    <xf numFmtId="0" fontId="6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6" fontId="3" fillId="0" borderId="9" xfId="1" applyNumberFormat="1" applyFont="1" applyFill="1" applyBorder="1" applyAlignment="1">
      <alignment horizontal="center"/>
    </xf>
    <xf numFmtId="5" fontId="3" fillId="0" borderId="10" xfId="1" applyNumberFormat="1" applyFont="1" applyFill="1" applyBorder="1" applyAlignment="1">
      <alignment horizontal="center"/>
    </xf>
    <xf numFmtId="5" fontId="6" fillId="0" borderId="11" xfId="0" applyNumberFormat="1" applyFont="1" applyBorder="1" applyAlignment="1">
      <alignment horizontal="center" vertical="center"/>
    </xf>
    <xf numFmtId="5" fontId="9" fillId="0" borderId="16" xfId="2" applyNumberFormat="1" applyFont="1" applyBorder="1" applyAlignment="1">
      <alignment horizontal="center" vertical="center" wrapText="1"/>
    </xf>
    <xf numFmtId="5" fontId="6" fillId="0" borderId="37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 vertical="center"/>
    </xf>
    <xf numFmtId="5" fontId="6" fillId="0" borderId="11" xfId="0" applyNumberFormat="1" applyFont="1" applyBorder="1" applyAlignment="1">
      <alignment horizontal="center"/>
    </xf>
    <xf numFmtId="5" fontId="6" fillId="0" borderId="38" xfId="0" applyNumberFormat="1" applyFont="1" applyBorder="1" applyAlignment="1">
      <alignment horizontal="center"/>
    </xf>
    <xf numFmtId="5" fontId="6" fillId="0" borderId="18" xfId="0" applyNumberFormat="1" applyFont="1" applyBorder="1" applyAlignment="1">
      <alignment horizontal="center" vertical="center"/>
    </xf>
    <xf numFmtId="5" fontId="9" fillId="0" borderId="23" xfId="2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/>
    <xf numFmtId="0" fontId="11" fillId="0" borderId="0" xfId="0" applyFont="1" applyAlignment="1"/>
    <xf numFmtId="5" fontId="6" fillId="0" borderId="14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 vertical="center"/>
    </xf>
    <xf numFmtId="5" fontId="6" fillId="0" borderId="25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 vertical="center"/>
    </xf>
    <xf numFmtId="5" fontId="6" fillId="0" borderId="21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5" fontId="3" fillId="0" borderId="9" xfId="1" applyNumberFormat="1" applyFont="1" applyFill="1" applyBorder="1" applyAlignment="1">
      <alignment horizontal="center"/>
    </xf>
    <xf numFmtId="5" fontId="6" fillId="0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22" xfId="0" applyNumberFormat="1" applyFont="1" applyFill="1" applyBorder="1" applyAlignment="1">
      <alignment horizontal="center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3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34.42578125" style="12" customWidth="1"/>
    <col min="2" max="2" width="13.28515625" style="12" bestFit="1" customWidth="1"/>
    <col min="3" max="3" width="16.85546875" style="12" bestFit="1" customWidth="1"/>
    <col min="4" max="4" width="18" style="12" bestFit="1" customWidth="1"/>
    <col min="5" max="5" width="13.28515625" style="12" customWidth="1"/>
    <col min="6" max="6" width="23.42578125" style="12" bestFit="1" customWidth="1"/>
    <col min="7" max="16384" width="9.140625" style="12"/>
  </cols>
  <sheetData>
    <row r="1" spans="1:12" ht="14.1" x14ac:dyDescent="0.3">
      <c r="A1" s="65" t="s">
        <v>0</v>
      </c>
    </row>
    <row r="2" spans="1:12" ht="14.1" x14ac:dyDescent="0.3">
      <c r="A2" s="65" t="s">
        <v>1</v>
      </c>
    </row>
    <row r="3" spans="1:12" ht="14.1" x14ac:dyDescent="0.3">
      <c r="A3" s="66" t="s">
        <v>61</v>
      </c>
    </row>
    <row r="4" spans="1:12" ht="14.1" x14ac:dyDescent="0.3">
      <c r="A4" s="66" t="s">
        <v>62</v>
      </c>
    </row>
    <row r="5" spans="1:12" ht="14.1" x14ac:dyDescent="0.3">
      <c r="A5" s="66" t="s">
        <v>4</v>
      </c>
    </row>
    <row r="6" spans="1:12" ht="14.45" thickBot="1" x14ac:dyDescent="0.35">
      <c r="A6" s="66" t="s">
        <v>5</v>
      </c>
    </row>
    <row r="7" spans="1:12" ht="15.6" x14ac:dyDescent="0.35">
      <c r="A7" s="1"/>
      <c r="B7" s="9" t="s">
        <v>6</v>
      </c>
      <c r="C7" s="9"/>
      <c r="D7" s="9"/>
      <c r="E7" s="9"/>
      <c r="F7" s="9"/>
    </row>
    <row r="8" spans="1:12" ht="15.6" x14ac:dyDescent="0.35">
      <c r="A8" s="2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</row>
    <row r="9" spans="1:12" ht="15.6" x14ac:dyDescent="0.35">
      <c r="A9" s="2" t="s">
        <v>13</v>
      </c>
      <c r="B9" s="10" t="s">
        <v>13</v>
      </c>
      <c r="C9" s="10" t="s">
        <v>14</v>
      </c>
      <c r="D9" s="10" t="s">
        <v>14</v>
      </c>
      <c r="E9" s="10" t="s">
        <v>12</v>
      </c>
      <c r="F9" s="10" t="s">
        <v>15</v>
      </c>
    </row>
    <row r="10" spans="1:12" ht="15.6" x14ac:dyDescent="0.35">
      <c r="A10" s="2" t="s">
        <v>16</v>
      </c>
      <c r="B10" s="10" t="s">
        <v>16</v>
      </c>
      <c r="C10" s="10" t="s">
        <v>17</v>
      </c>
      <c r="D10" s="10" t="s">
        <v>17</v>
      </c>
      <c r="E10" s="10" t="s">
        <v>17</v>
      </c>
      <c r="F10" s="10" t="s">
        <v>17</v>
      </c>
    </row>
    <row r="11" spans="1:12" ht="15.95" thickBot="1" x14ac:dyDescent="0.4">
      <c r="A11" s="2" t="s">
        <v>18</v>
      </c>
      <c r="B11" s="11" t="s">
        <v>18</v>
      </c>
      <c r="C11" s="11" t="s">
        <v>18</v>
      </c>
      <c r="D11" s="11" t="s">
        <v>18</v>
      </c>
      <c r="E11" s="11" t="s">
        <v>18</v>
      </c>
      <c r="F11" s="11" t="s">
        <v>19</v>
      </c>
    </row>
    <row r="12" spans="1:12" ht="18" thickBot="1" x14ac:dyDescent="0.5">
      <c r="A12" s="3" t="s">
        <v>20</v>
      </c>
      <c r="B12" s="3" t="s">
        <v>21</v>
      </c>
      <c r="C12" s="44">
        <f>'Mid Fuel - Mid CO2'!S47</f>
        <v>53392.953495167756</v>
      </c>
      <c r="D12" s="44">
        <f>'Mid Fuel - Mid CO2'!AM47</f>
        <v>53136.701318496562</v>
      </c>
      <c r="E12" s="63">
        <f t="shared" ref="E12" si="0">D12-C12</f>
        <v>-256.25217667119432</v>
      </c>
      <c r="F12" s="45">
        <f>E12-E12</f>
        <v>0</v>
      </c>
      <c r="G12" s="12" t="s">
        <v>22</v>
      </c>
      <c r="L12" s="39"/>
    </row>
    <row r="13" spans="1:12" ht="14.1" x14ac:dyDescent="0.3">
      <c r="A13" s="4"/>
      <c r="B13" s="5"/>
      <c r="C13" s="5"/>
      <c r="D13" s="5"/>
      <c r="E13" s="5"/>
      <c r="F13" s="6"/>
    </row>
    <row r="14" spans="1:12" ht="15.6" x14ac:dyDescent="0.35">
      <c r="A14" s="7" t="s">
        <v>23</v>
      </c>
      <c r="B14" s="8"/>
      <c r="C14" s="8"/>
      <c r="D14" s="8"/>
      <c r="E14" s="8"/>
      <c r="F14" s="8"/>
    </row>
    <row r="15" spans="1:12" ht="15.6" x14ac:dyDescent="0.35">
      <c r="A15" s="12" t="s">
        <v>24</v>
      </c>
      <c r="E15" s="8"/>
      <c r="F15" s="8"/>
    </row>
    <row r="16" spans="1:12" ht="14.1" x14ac:dyDescent="0.3">
      <c r="E16" s="28"/>
      <c r="F16" s="28"/>
    </row>
    <row r="18" spans="5:5" ht="14.1" x14ac:dyDescent="0.3">
      <c r="E18" s="28"/>
    </row>
  </sheetData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2"/>
  <sheetViews>
    <sheetView zoomScale="90" zoomScaleNormal="90" workbookViewId="0">
      <selection activeCell="A3" sqref="A3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ht="14.1" x14ac:dyDescent="0.3">
      <c r="A1" s="65" t="s">
        <v>0</v>
      </c>
      <c r="V1" s="65" t="s">
        <v>0</v>
      </c>
      <c r="AP1" s="65" t="s">
        <v>0</v>
      </c>
    </row>
    <row r="2" spans="1:60" ht="14.1" x14ac:dyDescent="0.3">
      <c r="A2" s="65" t="s">
        <v>1</v>
      </c>
      <c r="V2" s="65" t="s">
        <v>1</v>
      </c>
      <c r="AP2" s="65" t="s">
        <v>1</v>
      </c>
    </row>
    <row r="3" spans="1:60" ht="14.1" x14ac:dyDescent="0.3">
      <c r="A3" s="66" t="s">
        <v>61</v>
      </c>
      <c r="V3" s="66" t="s">
        <v>2</v>
      </c>
      <c r="AP3" s="66" t="s">
        <v>2</v>
      </c>
    </row>
    <row r="4" spans="1:60" ht="14.1" x14ac:dyDescent="0.3">
      <c r="A4" s="66" t="s">
        <v>62</v>
      </c>
      <c r="V4" s="66" t="s">
        <v>3</v>
      </c>
      <c r="AP4" s="66" t="s">
        <v>3</v>
      </c>
    </row>
    <row r="5" spans="1:60" ht="14.1" x14ac:dyDescent="0.3">
      <c r="A5" s="66" t="s">
        <v>4</v>
      </c>
      <c r="V5" s="66" t="s">
        <v>4</v>
      </c>
      <c r="AH5" s="66"/>
      <c r="AP5" s="66" t="s">
        <v>4</v>
      </c>
    </row>
    <row r="6" spans="1:60" ht="14.1" x14ac:dyDescent="0.3">
      <c r="A6" s="66" t="s">
        <v>25</v>
      </c>
      <c r="V6" s="66" t="s">
        <v>25</v>
      </c>
      <c r="AP6" s="66" t="s">
        <v>25</v>
      </c>
    </row>
    <row r="7" spans="1:60" ht="14.1" x14ac:dyDescent="0.3">
      <c r="A7" s="12" t="s">
        <v>24</v>
      </c>
    </row>
    <row r="8" spans="1:60" s="54" customFormat="1" ht="21.95" thickBot="1" x14ac:dyDescent="0.6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55"/>
      <c r="U8" s="73" t="s">
        <v>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55"/>
      <c r="AO8" s="73" t="s">
        <v>28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56"/>
    </row>
    <row r="9" spans="1:60" ht="14.45" thickBot="1" x14ac:dyDescent="0.35">
      <c r="T9" s="40"/>
      <c r="AN9" s="40"/>
    </row>
    <row r="10" spans="1:60" ht="15.75" customHeight="1" thickBot="1" x14ac:dyDescent="0.35">
      <c r="D10" s="67" t="s">
        <v>29</v>
      </c>
      <c r="E10" s="68"/>
      <c r="F10" s="68"/>
      <c r="G10" s="69"/>
      <c r="H10" s="67" t="s">
        <v>30</v>
      </c>
      <c r="I10" s="68"/>
      <c r="J10" s="68"/>
      <c r="K10" s="68"/>
      <c r="L10" s="68"/>
      <c r="M10" s="69"/>
      <c r="N10" s="70" t="s">
        <v>31</v>
      </c>
      <c r="O10" s="71"/>
      <c r="P10" s="71"/>
      <c r="Q10" s="71"/>
      <c r="R10" s="72"/>
      <c r="S10" s="13"/>
      <c r="T10" s="40"/>
      <c r="X10" s="67" t="s">
        <v>29</v>
      </c>
      <c r="Y10" s="68"/>
      <c r="Z10" s="68"/>
      <c r="AA10" s="69"/>
      <c r="AB10" s="67" t="s">
        <v>30</v>
      </c>
      <c r="AC10" s="68"/>
      <c r="AD10" s="68"/>
      <c r="AE10" s="68"/>
      <c r="AF10" s="68"/>
      <c r="AG10" s="69"/>
      <c r="AH10" s="70" t="s">
        <v>31</v>
      </c>
      <c r="AI10" s="71"/>
      <c r="AJ10" s="71"/>
      <c r="AK10" s="71"/>
      <c r="AL10" s="72"/>
      <c r="AM10" s="13"/>
      <c r="AN10" s="40"/>
      <c r="AR10" s="67" t="s">
        <v>29</v>
      </c>
      <c r="AS10" s="68"/>
      <c r="AT10" s="68"/>
      <c r="AU10" s="69"/>
      <c r="AV10" s="67" t="s">
        <v>30</v>
      </c>
      <c r="AW10" s="68"/>
      <c r="AX10" s="68"/>
      <c r="AY10" s="68"/>
      <c r="AZ10" s="68"/>
      <c r="BA10" s="69"/>
      <c r="BB10" s="70" t="s">
        <v>31</v>
      </c>
      <c r="BC10" s="71"/>
      <c r="BD10" s="71"/>
      <c r="BE10" s="71"/>
      <c r="BF10" s="72"/>
      <c r="BG10" s="13"/>
    </row>
    <row r="11" spans="1:60" ht="17.100000000000001" x14ac:dyDescent="0.45">
      <c r="A11" s="17"/>
      <c r="B11" s="18"/>
      <c r="C11" s="30" t="s">
        <v>32</v>
      </c>
      <c r="D11" s="17" t="s">
        <v>33</v>
      </c>
      <c r="E11" s="18" t="s">
        <v>34</v>
      </c>
      <c r="F11" s="18"/>
      <c r="G11" s="33" t="s">
        <v>35</v>
      </c>
      <c r="H11" s="17" t="s">
        <v>33</v>
      </c>
      <c r="I11" s="18" t="s">
        <v>35</v>
      </c>
      <c r="J11" s="18" t="s">
        <v>34</v>
      </c>
      <c r="K11" s="18" t="s">
        <v>36</v>
      </c>
      <c r="L11" s="18" t="s">
        <v>37</v>
      </c>
      <c r="M11" s="33" t="s">
        <v>38</v>
      </c>
      <c r="N11" s="17" t="s">
        <v>39</v>
      </c>
      <c r="O11" s="18" t="s">
        <v>40</v>
      </c>
      <c r="P11" s="18" t="s">
        <v>41</v>
      </c>
      <c r="Q11" s="18" t="s">
        <v>42</v>
      </c>
      <c r="R11" s="33" t="s">
        <v>43</v>
      </c>
      <c r="S11" s="36" t="s">
        <v>44</v>
      </c>
      <c r="T11" s="40"/>
      <c r="U11" s="17"/>
      <c r="V11" s="18"/>
      <c r="W11" s="30" t="s">
        <v>32</v>
      </c>
      <c r="X11" s="17" t="s">
        <v>33</v>
      </c>
      <c r="Y11" s="18" t="s">
        <v>34</v>
      </c>
      <c r="Z11" s="18"/>
      <c r="AA11" s="33" t="s">
        <v>35</v>
      </c>
      <c r="AB11" s="17" t="s">
        <v>33</v>
      </c>
      <c r="AC11" s="18" t="s">
        <v>35</v>
      </c>
      <c r="AD11" s="18" t="s">
        <v>34</v>
      </c>
      <c r="AE11" s="18" t="s">
        <v>36</v>
      </c>
      <c r="AF11" s="18" t="s">
        <v>37</v>
      </c>
      <c r="AG11" s="33" t="s">
        <v>38</v>
      </c>
      <c r="AH11" s="17" t="s">
        <v>39</v>
      </c>
      <c r="AI11" s="18" t="s">
        <v>40</v>
      </c>
      <c r="AJ11" s="18" t="s">
        <v>41</v>
      </c>
      <c r="AK11" s="18" t="s">
        <v>42</v>
      </c>
      <c r="AL11" s="33" t="s">
        <v>43</v>
      </c>
      <c r="AM11" s="36" t="s">
        <v>44</v>
      </c>
      <c r="AN11" s="40"/>
      <c r="AO11" s="17"/>
      <c r="AP11" s="18"/>
      <c r="AQ11" s="30" t="s">
        <v>32</v>
      </c>
      <c r="AR11" s="17" t="s">
        <v>33</v>
      </c>
      <c r="AS11" s="18" t="s">
        <v>34</v>
      </c>
      <c r="AT11" s="18"/>
      <c r="AU11" s="33" t="s">
        <v>35</v>
      </c>
      <c r="AV11" s="17" t="s">
        <v>33</v>
      </c>
      <c r="AW11" s="18" t="s">
        <v>35</v>
      </c>
      <c r="AX11" s="18" t="s">
        <v>34</v>
      </c>
      <c r="AY11" s="18" t="s">
        <v>36</v>
      </c>
      <c r="AZ11" s="18" t="s">
        <v>37</v>
      </c>
      <c r="BA11" s="33" t="s">
        <v>38</v>
      </c>
      <c r="BB11" s="17" t="s">
        <v>39</v>
      </c>
      <c r="BC11" s="18" t="s">
        <v>40</v>
      </c>
      <c r="BD11" s="18" t="s">
        <v>41</v>
      </c>
      <c r="BE11" s="18" t="s">
        <v>42</v>
      </c>
      <c r="BF11" s="33" t="s">
        <v>43</v>
      </c>
      <c r="BG11" s="36" t="s">
        <v>44</v>
      </c>
    </row>
    <row r="12" spans="1:60" ht="14.1" x14ac:dyDescent="0.3">
      <c r="A12" s="19"/>
      <c r="B12" s="14" t="s">
        <v>45</v>
      </c>
      <c r="C12" s="31" t="s">
        <v>46</v>
      </c>
      <c r="D12" s="19" t="s">
        <v>47</v>
      </c>
      <c r="E12" s="14" t="s">
        <v>48</v>
      </c>
      <c r="F12" s="14" t="s">
        <v>49</v>
      </c>
      <c r="G12" s="34" t="s">
        <v>50</v>
      </c>
      <c r="H12" s="19" t="s">
        <v>47</v>
      </c>
      <c r="I12" s="14" t="s">
        <v>49</v>
      </c>
      <c r="J12" s="14" t="s">
        <v>48</v>
      </c>
      <c r="K12" s="14" t="s">
        <v>51</v>
      </c>
      <c r="L12" s="14" t="s">
        <v>52</v>
      </c>
      <c r="M12" s="34" t="s">
        <v>53</v>
      </c>
      <c r="N12" s="19" t="s">
        <v>54</v>
      </c>
      <c r="O12" s="14" t="s">
        <v>55</v>
      </c>
      <c r="P12" s="14" t="s">
        <v>56</v>
      </c>
      <c r="Q12" s="14" t="s">
        <v>56</v>
      </c>
      <c r="R12" s="34" t="s">
        <v>56</v>
      </c>
      <c r="S12" s="37" t="s">
        <v>57</v>
      </c>
      <c r="T12" s="40"/>
      <c r="U12" s="19"/>
      <c r="V12" s="14" t="s">
        <v>45</v>
      </c>
      <c r="W12" s="31" t="s">
        <v>46</v>
      </c>
      <c r="X12" s="19" t="s">
        <v>47</v>
      </c>
      <c r="Y12" s="14" t="s">
        <v>48</v>
      </c>
      <c r="Z12" s="14" t="s">
        <v>49</v>
      </c>
      <c r="AA12" s="34" t="s">
        <v>50</v>
      </c>
      <c r="AB12" s="19" t="s">
        <v>47</v>
      </c>
      <c r="AC12" s="14" t="s">
        <v>49</v>
      </c>
      <c r="AD12" s="14" t="s">
        <v>48</v>
      </c>
      <c r="AE12" s="14" t="s">
        <v>51</v>
      </c>
      <c r="AF12" s="14" t="s">
        <v>52</v>
      </c>
      <c r="AG12" s="34" t="s">
        <v>53</v>
      </c>
      <c r="AH12" s="19" t="s">
        <v>54</v>
      </c>
      <c r="AI12" s="14" t="s">
        <v>55</v>
      </c>
      <c r="AJ12" s="14" t="s">
        <v>56</v>
      </c>
      <c r="AK12" s="14" t="s">
        <v>56</v>
      </c>
      <c r="AL12" s="34" t="s">
        <v>56</v>
      </c>
      <c r="AM12" s="37" t="s">
        <v>57</v>
      </c>
      <c r="AN12" s="40"/>
      <c r="AO12" s="19"/>
      <c r="AP12" s="14" t="s">
        <v>45</v>
      </c>
      <c r="AQ12" s="31" t="s">
        <v>46</v>
      </c>
      <c r="AR12" s="19" t="s">
        <v>47</v>
      </c>
      <c r="AS12" s="14" t="s">
        <v>48</v>
      </c>
      <c r="AT12" s="14" t="s">
        <v>49</v>
      </c>
      <c r="AU12" s="34" t="s">
        <v>50</v>
      </c>
      <c r="AV12" s="19" t="s">
        <v>47</v>
      </c>
      <c r="AW12" s="14" t="s">
        <v>49</v>
      </c>
      <c r="AX12" s="14" t="s">
        <v>48</v>
      </c>
      <c r="AY12" s="14" t="s">
        <v>51</v>
      </c>
      <c r="AZ12" s="14" t="s">
        <v>52</v>
      </c>
      <c r="BA12" s="34" t="s">
        <v>53</v>
      </c>
      <c r="BB12" s="19" t="s">
        <v>54</v>
      </c>
      <c r="BC12" s="14" t="s">
        <v>55</v>
      </c>
      <c r="BD12" s="14" t="s">
        <v>56</v>
      </c>
      <c r="BE12" s="14" t="s">
        <v>56</v>
      </c>
      <c r="BF12" s="34" t="s">
        <v>56</v>
      </c>
      <c r="BG12" s="37" t="s">
        <v>57</v>
      </c>
    </row>
    <row r="13" spans="1:60" ht="14.45" thickBot="1" x14ac:dyDescent="0.35">
      <c r="A13" s="20" t="s">
        <v>58</v>
      </c>
      <c r="B13" s="21" t="s">
        <v>59</v>
      </c>
      <c r="C13" s="32" t="s">
        <v>17</v>
      </c>
      <c r="D13" s="20" t="s">
        <v>17</v>
      </c>
      <c r="E13" s="21" t="s">
        <v>17</v>
      </c>
      <c r="F13" s="21" t="s">
        <v>17</v>
      </c>
      <c r="G13" s="35" t="s">
        <v>17</v>
      </c>
      <c r="H13" s="20" t="s">
        <v>17</v>
      </c>
      <c r="I13" s="21" t="s">
        <v>17</v>
      </c>
      <c r="J13" s="21" t="s">
        <v>17</v>
      </c>
      <c r="K13" s="21" t="s">
        <v>17</v>
      </c>
      <c r="L13" s="21" t="s">
        <v>17</v>
      </c>
      <c r="M13" s="35" t="s">
        <v>17</v>
      </c>
      <c r="N13" s="20" t="s">
        <v>17</v>
      </c>
      <c r="O13" s="21" t="s">
        <v>17</v>
      </c>
      <c r="P13" s="21" t="s">
        <v>17</v>
      </c>
      <c r="Q13" s="21" t="s">
        <v>17</v>
      </c>
      <c r="R13" s="35" t="s">
        <v>17</v>
      </c>
      <c r="S13" s="38" t="s">
        <v>17</v>
      </c>
      <c r="T13" s="40"/>
      <c r="U13" s="20" t="s">
        <v>58</v>
      </c>
      <c r="V13" s="21" t="s">
        <v>59</v>
      </c>
      <c r="W13" s="32" t="s">
        <v>17</v>
      </c>
      <c r="X13" s="20" t="s">
        <v>17</v>
      </c>
      <c r="Y13" s="21" t="s">
        <v>17</v>
      </c>
      <c r="Z13" s="21" t="s">
        <v>17</v>
      </c>
      <c r="AA13" s="35" t="s">
        <v>17</v>
      </c>
      <c r="AB13" s="20" t="s">
        <v>17</v>
      </c>
      <c r="AC13" s="21" t="s">
        <v>17</v>
      </c>
      <c r="AD13" s="21" t="s">
        <v>17</v>
      </c>
      <c r="AE13" s="21" t="s">
        <v>17</v>
      </c>
      <c r="AF13" s="21" t="s">
        <v>17</v>
      </c>
      <c r="AG13" s="35" t="s">
        <v>17</v>
      </c>
      <c r="AH13" s="20" t="s">
        <v>17</v>
      </c>
      <c r="AI13" s="21" t="s">
        <v>17</v>
      </c>
      <c r="AJ13" s="21" t="s">
        <v>17</v>
      </c>
      <c r="AK13" s="21" t="s">
        <v>17</v>
      </c>
      <c r="AL13" s="35" t="s">
        <v>17</v>
      </c>
      <c r="AM13" s="38" t="s">
        <v>17</v>
      </c>
      <c r="AN13" s="40"/>
      <c r="AO13" s="20" t="s">
        <v>58</v>
      </c>
      <c r="AP13" s="21" t="s">
        <v>59</v>
      </c>
      <c r="AQ13" s="32" t="s">
        <v>17</v>
      </c>
      <c r="AR13" s="20" t="s">
        <v>17</v>
      </c>
      <c r="AS13" s="21" t="s">
        <v>17</v>
      </c>
      <c r="AT13" s="21" t="s">
        <v>17</v>
      </c>
      <c r="AU13" s="35" t="s">
        <v>17</v>
      </c>
      <c r="AV13" s="20" t="s">
        <v>17</v>
      </c>
      <c r="AW13" s="21" t="s">
        <v>17</v>
      </c>
      <c r="AX13" s="21" t="s">
        <v>17</v>
      </c>
      <c r="AY13" s="21" t="s">
        <v>17</v>
      </c>
      <c r="AZ13" s="21" t="s">
        <v>17</v>
      </c>
      <c r="BA13" s="35" t="s">
        <v>17</v>
      </c>
      <c r="BB13" s="20" t="s">
        <v>17</v>
      </c>
      <c r="BC13" s="21" t="s">
        <v>17</v>
      </c>
      <c r="BD13" s="21" t="s">
        <v>17</v>
      </c>
      <c r="BE13" s="21" t="s">
        <v>17</v>
      </c>
      <c r="BF13" s="35" t="s">
        <v>17</v>
      </c>
      <c r="BG13" s="38" t="s">
        <v>17</v>
      </c>
    </row>
    <row r="14" spans="1:60" ht="14.1" x14ac:dyDescent="0.3">
      <c r="A14" s="22">
        <v>2019</v>
      </c>
      <c r="B14" s="23">
        <v>1.0063458385698116</v>
      </c>
      <c r="C14" s="57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2092.06</v>
      </c>
      <c r="O14" s="58">
        <v>24.85</v>
      </c>
      <c r="P14" s="58">
        <v>0</v>
      </c>
      <c r="Q14" s="58">
        <v>0.91400000000000003</v>
      </c>
      <c r="R14" s="58">
        <v>0</v>
      </c>
      <c r="S14" s="59">
        <f>SUM(C14:R14)</f>
        <v>2117.8240000000001</v>
      </c>
      <c r="T14" s="40"/>
      <c r="U14" s="22">
        <v>2019</v>
      </c>
      <c r="V14" s="23">
        <v>1.0063458385698116</v>
      </c>
      <c r="W14" s="57">
        <v>2.2834317399915363</v>
      </c>
      <c r="X14" s="58">
        <v>0</v>
      </c>
      <c r="Y14" s="58">
        <v>0</v>
      </c>
      <c r="Z14" s="58">
        <v>0</v>
      </c>
      <c r="AA14" s="58">
        <v>3.5145172154320243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2092.06</v>
      </c>
      <c r="AI14" s="58">
        <v>24.85</v>
      </c>
      <c r="AJ14" s="58">
        <v>0</v>
      </c>
      <c r="AK14" s="58">
        <v>0.91400000000000003</v>
      </c>
      <c r="AL14" s="58">
        <v>0</v>
      </c>
      <c r="AM14" s="59">
        <f>SUM(W14:AL14)</f>
        <v>2123.6219489554237</v>
      </c>
      <c r="AN14" s="40"/>
      <c r="AO14" s="41">
        <v>2019</v>
      </c>
      <c r="AP14" s="42">
        <v>1.0063458385698116</v>
      </c>
      <c r="AQ14" s="48">
        <f>W14-C14</f>
        <v>2.2834317399915363</v>
      </c>
      <c r="AR14" s="48">
        <f t="shared" ref="AR14:BF14" si="0">X14-D14</f>
        <v>0</v>
      </c>
      <c r="AS14" s="48">
        <f t="shared" si="0"/>
        <v>0</v>
      </c>
      <c r="AT14" s="48">
        <f t="shared" si="0"/>
        <v>0</v>
      </c>
      <c r="AU14" s="48">
        <f t="shared" si="0"/>
        <v>3.5145172154320243</v>
      </c>
      <c r="AV14" s="48">
        <f t="shared" si="0"/>
        <v>0</v>
      </c>
      <c r="AW14" s="48">
        <f t="shared" si="0"/>
        <v>0</v>
      </c>
      <c r="AX14" s="48">
        <f t="shared" si="0"/>
        <v>0</v>
      </c>
      <c r="AY14" s="48">
        <f t="shared" si="0"/>
        <v>0</v>
      </c>
      <c r="AZ14" s="48">
        <f t="shared" si="0"/>
        <v>0</v>
      </c>
      <c r="BA14" s="48">
        <f t="shared" si="0"/>
        <v>0</v>
      </c>
      <c r="BB14" s="48">
        <f t="shared" si="0"/>
        <v>0</v>
      </c>
      <c r="BC14" s="48">
        <f t="shared" si="0"/>
        <v>0</v>
      </c>
      <c r="BD14" s="48">
        <f t="shared" si="0"/>
        <v>0</v>
      </c>
      <c r="BE14" s="48">
        <f t="shared" si="0"/>
        <v>0</v>
      </c>
      <c r="BF14" s="48">
        <f t="shared" si="0"/>
        <v>0</v>
      </c>
      <c r="BG14" s="49">
        <f>SUM(AQ14:BF14)</f>
        <v>5.7979489554235606</v>
      </c>
    </row>
    <row r="15" spans="1:60" ht="14.1" x14ac:dyDescent="0.3">
      <c r="A15" s="24">
        <v>2020</v>
      </c>
      <c r="B15" s="15">
        <v>0.93392482840834401</v>
      </c>
      <c r="C15" s="50">
        <v>0</v>
      </c>
      <c r="D15" s="46">
        <v>0</v>
      </c>
      <c r="E15" s="46">
        <v>0</v>
      </c>
      <c r="F15" s="46">
        <v>0</v>
      </c>
      <c r="G15" s="46">
        <v>0</v>
      </c>
      <c r="H15" s="46">
        <v>1.8974375171962798</v>
      </c>
      <c r="I15" s="46">
        <v>3.8075688324456678</v>
      </c>
      <c r="J15" s="46">
        <v>0</v>
      </c>
      <c r="K15" s="46">
        <v>0</v>
      </c>
      <c r="L15" s="46">
        <v>0</v>
      </c>
      <c r="M15" s="46">
        <v>0</v>
      </c>
      <c r="N15" s="46">
        <v>1806.59</v>
      </c>
      <c r="O15" s="46">
        <v>24.020000000000003</v>
      </c>
      <c r="P15" s="46">
        <v>0</v>
      </c>
      <c r="Q15" s="46">
        <v>0.83199999999999996</v>
      </c>
      <c r="R15" s="46">
        <v>0</v>
      </c>
      <c r="S15" s="49">
        <f t="shared" ref="S15:S46" si="1">SUM(C15:R15)</f>
        <v>1837.147006349642</v>
      </c>
      <c r="T15" s="40"/>
      <c r="U15" s="24">
        <v>2020</v>
      </c>
      <c r="V15" s="15">
        <v>0.93392482840834401</v>
      </c>
      <c r="W15" s="50">
        <v>2.060524295698885</v>
      </c>
      <c r="X15" s="46">
        <v>53.509874804549732</v>
      </c>
      <c r="Y15" s="46">
        <v>5.8287366762788757</v>
      </c>
      <c r="Z15" s="46">
        <v>1.449714201860957</v>
      </c>
      <c r="AA15" s="46">
        <v>11.034438273214731</v>
      </c>
      <c r="AB15" s="46">
        <v>0.63247917239875995</v>
      </c>
      <c r="AC15" s="46">
        <v>1.2691896108152225</v>
      </c>
      <c r="AD15" s="46">
        <v>0</v>
      </c>
      <c r="AE15" s="46">
        <v>0</v>
      </c>
      <c r="AF15" s="46">
        <v>0</v>
      </c>
      <c r="AG15" s="46">
        <v>0</v>
      </c>
      <c r="AH15" s="46">
        <v>1787.34</v>
      </c>
      <c r="AI15" s="46">
        <v>24.02</v>
      </c>
      <c r="AJ15" s="46">
        <v>0</v>
      </c>
      <c r="AK15" s="46">
        <v>0.82299999999999995</v>
      </c>
      <c r="AL15" s="46">
        <v>0</v>
      </c>
      <c r="AM15" s="49">
        <f t="shared" ref="AM15:AM46" si="2">SUM(W15:AL15)</f>
        <v>1887.9679570348171</v>
      </c>
      <c r="AN15" s="40"/>
      <c r="AO15" s="24">
        <v>2020</v>
      </c>
      <c r="AP15" s="15">
        <v>0.93392482840834401</v>
      </c>
      <c r="AQ15" s="50">
        <f t="shared" ref="AQ15:AQ46" si="3">W15-C15</f>
        <v>2.060524295698885</v>
      </c>
      <c r="AR15" s="50">
        <f t="shared" ref="AR15:AR46" si="4">X15-D15</f>
        <v>53.509874804549732</v>
      </c>
      <c r="AS15" s="50">
        <f t="shared" ref="AS15:AS46" si="5">Y15-E15</f>
        <v>5.8287366762788757</v>
      </c>
      <c r="AT15" s="50">
        <f t="shared" ref="AT15:AT46" si="6">Z15-F15</f>
        <v>1.449714201860957</v>
      </c>
      <c r="AU15" s="50">
        <f t="shared" ref="AU15:AU46" si="7">AA15-G15</f>
        <v>11.034438273214731</v>
      </c>
      <c r="AV15" s="50">
        <f t="shared" ref="AV15:AV46" si="8">AB15-H15</f>
        <v>-1.2649583447975199</v>
      </c>
      <c r="AW15" s="50">
        <f t="shared" ref="AW15:AW46" si="9">AC15-I15</f>
        <v>-2.5383792216304455</v>
      </c>
      <c r="AX15" s="50">
        <f t="shared" ref="AX15:AX46" si="10">AD15-J15</f>
        <v>0</v>
      </c>
      <c r="AY15" s="50">
        <f t="shared" ref="AY15:AY46" si="11">AE15-K15</f>
        <v>0</v>
      </c>
      <c r="AZ15" s="50">
        <f t="shared" ref="AZ15:AZ46" si="12">AF15-L15</f>
        <v>0</v>
      </c>
      <c r="BA15" s="50">
        <f t="shared" ref="BA15:BA46" si="13">AG15-M15</f>
        <v>0</v>
      </c>
      <c r="BB15" s="50">
        <f t="shared" ref="BB15:BB46" si="14">AH15-N15</f>
        <v>-19.25</v>
      </c>
      <c r="BC15" s="50">
        <f t="shared" ref="BC15:BC46" si="15">AI15-O15</f>
        <v>0</v>
      </c>
      <c r="BD15" s="50">
        <f t="shared" ref="BD15:BD46" si="16">AJ15-P15</f>
        <v>0</v>
      </c>
      <c r="BE15" s="50">
        <f t="shared" ref="BE15:BE46" si="17">AK15-Q15</f>
        <v>-9.000000000000008E-3</v>
      </c>
      <c r="BF15" s="50">
        <f t="shared" ref="BF15:BF46" si="18">AL15-R15</f>
        <v>0</v>
      </c>
      <c r="BG15" s="49">
        <f t="shared" ref="BG15:BG46" si="19">SUM(AQ15:BF15)</f>
        <v>50.820950685175205</v>
      </c>
    </row>
    <row r="16" spans="1:60" ht="14.1" x14ac:dyDescent="0.3">
      <c r="A16" s="24">
        <v>2021</v>
      </c>
      <c r="B16" s="15">
        <v>0.86689242618513873</v>
      </c>
      <c r="C16" s="50">
        <v>0</v>
      </c>
      <c r="D16" s="46">
        <v>0</v>
      </c>
      <c r="E16" s="46">
        <v>0</v>
      </c>
      <c r="F16" s="46">
        <v>0</v>
      </c>
      <c r="G16" s="46">
        <v>0</v>
      </c>
      <c r="H16" s="46">
        <v>30.994317220090313</v>
      </c>
      <c r="I16" s="46">
        <v>6.6397297922519645</v>
      </c>
      <c r="J16" s="46">
        <v>0</v>
      </c>
      <c r="K16" s="46">
        <v>0</v>
      </c>
      <c r="L16" s="46">
        <v>0</v>
      </c>
      <c r="M16" s="46">
        <v>0</v>
      </c>
      <c r="N16" s="46">
        <v>1819.15</v>
      </c>
      <c r="O16" s="46">
        <v>24.240000000000002</v>
      </c>
      <c r="P16" s="46">
        <v>0</v>
      </c>
      <c r="Q16" s="46">
        <v>0.83899999999999997</v>
      </c>
      <c r="R16" s="46">
        <v>0</v>
      </c>
      <c r="S16" s="49">
        <f t="shared" si="1"/>
        <v>1881.8630470123423</v>
      </c>
      <c r="T16" s="40"/>
      <c r="U16" s="24">
        <v>2021</v>
      </c>
      <c r="V16" s="15">
        <v>0.86689242618513873</v>
      </c>
      <c r="W16" s="50">
        <v>1.7865305957489641</v>
      </c>
      <c r="X16" s="46">
        <v>169.51131445569777</v>
      </c>
      <c r="Y16" s="46">
        <v>20.563603096441636</v>
      </c>
      <c r="Z16" s="46">
        <v>5.0078802430359799</v>
      </c>
      <c r="AA16" s="46">
        <v>12.146910015740934</v>
      </c>
      <c r="AB16" s="46">
        <v>9.2044135851618893</v>
      </c>
      <c r="AC16" s="46">
        <v>0.80010638947585266</v>
      </c>
      <c r="AD16" s="46">
        <v>0</v>
      </c>
      <c r="AE16" s="46">
        <v>0</v>
      </c>
      <c r="AF16" s="46">
        <v>0</v>
      </c>
      <c r="AG16" s="46">
        <v>0</v>
      </c>
      <c r="AH16" s="46">
        <v>1758.96</v>
      </c>
      <c r="AI16" s="46">
        <v>23.38</v>
      </c>
      <c r="AJ16" s="46">
        <v>0</v>
      </c>
      <c r="AK16" s="46">
        <v>0.79900000000000004</v>
      </c>
      <c r="AL16" s="46">
        <v>0</v>
      </c>
      <c r="AM16" s="49">
        <f t="shared" si="2"/>
        <v>2002.1597583813032</v>
      </c>
      <c r="AN16" s="40"/>
      <c r="AO16" s="24">
        <v>2021</v>
      </c>
      <c r="AP16" s="15">
        <v>0.86689242618513873</v>
      </c>
      <c r="AQ16" s="50">
        <f t="shared" si="3"/>
        <v>1.7865305957489641</v>
      </c>
      <c r="AR16" s="50">
        <f t="shared" si="4"/>
        <v>169.51131445569777</v>
      </c>
      <c r="AS16" s="50">
        <f t="shared" si="5"/>
        <v>20.563603096441636</v>
      </c>
      <c r="AT16" s="50">
        <f t="shared" si="6"/>
        <v>5.0078802430359799</v>
      </c>
      <c r="AU16" s="50">
        <f t="shared" si="7"/>
        <v>12.146910015740934</v>
      </c>
      <c r="AV16" s="50">
        <f t="shared" si="8"/>
        <v>-21.789903634928422</v>
      </c>
      <c r="AW16" s="50">
        <f t="shared" si="9"/>
        <v>-5.8396234027761116</v>
      </c>
      <c r="AX16" s="50">
        <f t="shared" si="10"/>
        <v>0</v>
      </c>
      <c r="AY16" s="50">
        <f t="shared" si="11"/>
        <v>0</v>
      </c>
      <c r="AZ16" s="50">
        <f t="shared" si="12"/>
        <v>0</v>
      </c>
      <c r="BA16" s="50">
        <f t="shared" si="13"/>
        <v>0</v>
      </c>
      <c r="BB16" s="50">
        <f t="shared" si="14"/>
        <v>-60.190000000000055</v>
      </c>
      <c r="BC16" s="50">
        <f t="shared" si="15"/>
        <v>-0.86000000000000298</v>
      </c>
      <c r="BD16" s="50">
        <f t="shared" si="16"/>
        <v>0</v>
      </c>
      <c r="BE16" s="50">
        <f t="shared" si="17"/>
        <v>-3.9999999999999925E-2</v>
      </c>
      <c r="BF16" s="50">
        <f t="shared" si="18"/>
        <v>0</v>
      </c>
      <c r="BG16" s="49">
        <f t="shared" si="19"/>
        <v>120.29671136896067</v>
      </c>
    </row>
    <row r="17" spans="1:59" ht="14.1" x14ac:dyDescent="0.3">
      <c r="A17" s="24">
        <v>2022</v>
      </c>
      <c r="B17" s="15">
        <v>0.80467127087510482</v>
      </c>
      <c r="C17" s="50">
        <v>0</v>
      </c>
      <c r="D17" s="46">
        <v>0</v>
      </c>
      <c r="E17" s="46">
        <v>0</v>
      </c>
      <c r="F17" s="46">
        <v>0</v>
      </c>
      <c r="G17" s="46">
        <v>0</v>
      </c>
      <c r="H17" s="46">
        <v>70.376801668146555</v>
      </c>
      <c r="I17" s="46">
        <v>15.3937217457259</v>
      </c>
      <c r="J17" s="46">
        <v>0.61534052775922077</v>
      </c>
      <c r="K17" s="46">
        <v>0</v>
      </c>
      <c r="L17" s="46">
        <v>0</v>
      </c>
      <c r="M17" s="46">
        <v>0</v>
      </c>
      <c r="N17" s="46">
        <v>1850.51</v>
      </c>
      <c r="O17" s="46">
        <v>25.9</v>
      </c>
      <c r="P17" s="46">
        <v>0</v>
      </c>
      <c r="Q17" s="46">
        <v>0.78</v>
      </c>
      <c r="R17" s="46">
        <v>0</v>
      </c>
      <c r="S17" s="49">
        <f t="shared" si="1"/>
        <v>1963.5758639416317</v>
      </c>
      <c r="T17" s="40"/>
      <c r="U17" s="24">
        <v>2022</v>
      </c>
      <c r="V17" s="15">
        <v>0.80467127087510482</v>
      </c>
      <c r="W17" s="50">
        <v>1.6861911869882542</v>
      </c>
      <c r="X17" s="46">
        <v>176.35172615064303</v>
      </c>
      <c r="Y17" s="46">
        <v>21.907960748389129</v>
      </c>
      <c r="Z17" s="46">
        <v>5.998477237854452</v>
      </c>
      <c r="AA17" s="46">
        <v>12.161358015740934</v>
      </c>
      <c r="AB17" s="46">
        <v>13.097832836811721</v>
      </c>
      <c r="AC17" s="46">
        <v>7.5562892583998629</v>
      </c>
      <c r="AD17" s="46">
        <v>0</v>
      </c>
      <c r="AE17" s="46">
        <v>0</v>
      </c>
      <c r="AF17" s="46">
        <v>0</v>
      </c>
      <c r="AG17" s="46">
        <v>0</v>
      </c>
      <c r="AH17" s="46">
        <v>1785.38</v>
      </c>
      <c r="AI17" s="46">
        <v>23.64</v>
      </c>
      <c r="AJ17" s="46">
        <v>0</v>
      </c>
      <c r="AK17" s="46">
        <v>0.749</v>
      </c>
      <c r="AL17" s="46">
        <v>0</v>
      </c>
      <c r="AM17" s="49">
        <f t="shared" si="2"/>
        <v>2048.5288354348277</v>
      </c>
      <c r="AN17" s="40"/>
      <c r="AO17" s="24">
        <v>2022</v>
      </c>
      <c r="AP17" s="15">
        <v>0.80467127087510482</v>
      </c>
      <c r="AQ17" s="50">
        <f t="shared" si="3"/>
        <v>1.6861911869882542</v>
      </c>
      <c r="AR17" s="50">
        <f t="shared" si="4"/>
        <v>176.35172615064303</v>
      </c>
      <c r="AS17" s="50">
        <f t="shared" si="5"/>
        <v>21.907960748389129</v>
      </c>
      <c r="AT17" s="50">
        <f t="shared" si="6"/>
        <v>5.998477237854452</v>
      </c>
      <c r="AU17" s="50">
        <f t="shared" si="7"/>
        <v>12.161358015740934</v>
      </c>
      <c r="AV17" s="50">
        <f t="shared" si="8"/>
        <v>-57.278968831334836</v>
      </c>
      <c r="AW17" s="50">
        <f t="shared" si="9"/>
        <v>-7.837432487326037</v>
      </c>
      <c r="AX17" s="50">
        <f t="shared" si="10"/>
        <v>-0.61534052775922077</v>
      </c>
      <c r="AY17" s="50">
        <f t="shared" si="11"/>
        <v>0</v>
      </c>
      <c r="AZ17" s="50">
        <f t="shared" si="12"/>
        <v>0</v>
      </c>
      <c r="BA17" s="50">
        <f t="shared" si="13"/>
        <v>0</v>
      </c>
      <c r="BB17" s="50">
        <f t="shared" si="14"/>
        <v>-65.129999999999882</v>
      </c>
      <c r="BC17" s="50">
        <f t="shared" si="15"/>
        <v>-2.259999999999998</v>
      </c>
      <c r="BD17" s="50">
        <f t="shared" si="16"/>
        <v>0</v>
      </c>
      <c r="BE17" s="50">
        <f t="shared" si="17"/>
        <v>-3.1000000000000028E-2</v>
      </c>
      <c r="BF17" s="50">
        <f t="shared" si="18"/>
        <v>0</v>
      </c>
      <c r="BG17" s="49">
        <f t="shared" si="19"/>
        <v>84.952971493195832</v>
      </c>
    </row>
    <row r="18" spans="1:59" ht="14.1" x14ac:dyDescent="0.3">
      <c r="A18" s="24">
        <v>2023</v>
      </c>
      <c r="B18" s="15">
        <v>0.74691603550066443</v>
      </c>
      <c r="C18" s="50">
        <v>0</v>
      </c>
      <c r="D18" s="46">
        <v>0</v>
      </c>
      <c r="E18" s="46">
        <v>0</v>
      </c>
      <c r="F18" s="46">
        <v>0</v>
      </c>
      <c r="G18" s="46">
        <v>0</v>
      </c>
      <c r="H18" s="46">
        <v>137.58306851524611</v>
      </c>
      <c r="I18" s="46">
        <v>13.135085594196799</v>
      </c>
      <c r="J18" s="46">
        <v>3.0849129136228837</v>
      </c>
      <c r="K18" s="46">
        <v>0</v>
      </c>
      <c r="L18" s="46">
        <v>0</v>
      </c>
      <c r="M18" s="46">
        <v>0</v>
      </c>
      <c r="N18" s="46">
        <v>1994.81</v>
      </c>
      <c r="O18" s="46">
        <v>27.53</v>
      </c>
      <c r="P18" s="46">
        <v>0</v>
      </c>
      <c r="Q18" s="46">
        <v>0.78600000000000003</v>
      </c>
      <c r="R18" s="46">
        <v>0</v>
      </c>
      <c r="S18" s="49">
        <f t="shared" si="1"/>
        <v>2176.9290670230662</v>
      </c>
      <c r="T18" s="40"/>
      <c r="U18" s="24">
        <v>2023</v>
      </c>
      <c r="V18" s="15">
        <v>0.74691603550066443</v>
      </c>
      <c r="W18" s="50">
        <v>1.1441126144863709</v>
      </c>
      <c r="X18" s="46">
        <v>165.23663726882572</v>
      </c>
      <c r="Y18" s="46">
        <v>21.099513159752604</v>
      </c>
      <c r="Z18" s="46">
        <v>6.4539246234047818</v>
      </c>
      <c r="AA18" s="46">
        <v>12.176125015740935</v>
      </c>
      <c r="AB18" s="46">
        <v>54.643947148042386</v>
      </c>
      <c r="AC18" s="46">
        <v>5.0169560585711288</v>
      </c>
      <c r="AD18" s="46">
        <v>0.49720993160782356</v>
      </c>
      <c r="AE18" s="46">
        <v>0</v>
      </c>
      <c r="AF18" s="46">
        <v>0</v>
      </c>
      <c r="AG18" s="46">
        <v>0</v>
      </c>
      <c r="AH18" s="46">
        <v>1922.23</v>
      </c>
      <c r="AI18" s="46">
        <v>26.6</v>
      </c>
      <c r="AJ18" s="46">
        <v>0</v>
      </c>
      <c r="AK18" s="46">
        <v>0.754</v>
      </c>
      <c r="AL18" s="46">
        <v>0</v>
      </c>
      <c r="AM18" s="49">
        <f t="shared" si="2"/>
        <v>2215.8524258204316</v>
      </c>
      <c r="AN18" s="40"/>
      <c r="AO18" s="24">
        <v>2023</v>
      </c>
      <c r="AP18" s="15">
        <v>0.74691603550066443</v>
      </c>
      <c r="AQ18" s="50">
        <f t="shared" si="3"/>
        <v>1.1441126144863709</v>
      </c>
      <c r="AR18" s="50">
        <f t="shared" si="4"/>
        <v>165.23663726882572</v>
      </c>
      <c r="AS18" s="50">
        <f t="shared" si="5"/>
        <v>21.099513159752604</v>
      </c>
      <c r="AT18" s="50">
        <f t="shared" si="6"/>
        <v>6.4539246234047818</v>
      </c>
      <c r="AU18" s="50">
        <f t="shared" si="7"/>
        <v>12.176125015740935</v>
      </c>
      <c r="AV18" s="50">
        <f t="shared" si="8"/>
        <v>-82.939121367203725</v>
      </c>
      <c r="AW18" s="50">
        <f t="shared" si="9"/>
        <v>-8.1181295356256697</v>
      </c>
      <c r="AX18" s="50">
        <f t="shared" si="10"/>
        <v>-2.5877029820150601</v>
      </c>
      <c r="AY18" s="50">
        <f t="shared" si="11"/>
        <v>0</v>
      </c>
      <c r="AZ18" s="50">
        <f t="shared" si="12"/>
        <v>0</v>
      </c>
      <c r="BA18" s="50">
        <f t="shared" si="13"/>
        <v>0</v>
      </c>
      <c r="BB18" s="50">
        <f t="shared" si="14"/>
        <v>-72.579999999999927</v>
      </c>
      <c r="BC18" s="50">
        <f t="shared" si="15"/>
        <v>-0.92999999999999972</v>
      </c>
      <c r="BD18" s="50">
        <f t="shared" si="16"/>
        <v>0</v>
      </c>
      <c r="BE18" s="50">
        <f t="shared" si="17"/>
        <v>-3.2000000000000028E-2</v>
      </c>
      <c r="BF18" s="50">
        <f t="shared" si="18"/>
        <v>0</v>
      </c>
      <c r="BG18" s="49">
        <f t="shared" si="19"/>
        <v>38.923358797366021</v>
      </c>
    </row>
    <row r="19" spans="1:59" ht="14.1" x14ac:dyDescent="0.3">
      <c r="A19" s="24">
        <v>2024</v>
      </c>
      <c r="B19" s="15">
        <v>0.69316471888208397</v>
      </c>
      <c r="C19" s="50">
        <v>0</v>
      </c>
      <c r="D19" s="46">
        <v>0</v>
      </c>
      <c r="E19" s="46">
        <v>0</v>
      </c>
      <c r="F19" s="46">
        <v>0</v>
      </c>
      <c r="G19" s="46">
        <v>0</v>
      </c>
      <c r="H19" s="46">
        <v>234.34934873476817</v>
      </c>
      <c r="I19" s="46">
        <v>22.681697125935266</v>
      </c>
      <c r="J19" s="46">
        <v>8.4344323526746905</v>
      </c>
      <c r="K19" s="46">
        <v>0</v>
      </c>
      <c r="L19" s="46">
        <v>0</v>
      </c>
      <c r="M19" s="46">
        <v>0</v>
      </c>
      <c r="N19" s="46">
        <v>2210.8000000000002</v>
      </c>
      <c r="O19" s="46">
        <v>32.15</v>
      </c>
      <c r="P19" s="46">
        <v>0</v>
      </c>
      <c r="Q19" s="46">
        <v>0.71899999999999997</v>
      </c>
      <c r="R19" s="46">
        <v>0</v>
      </c>
      <c r="S19" s="49">
        <f t="shared" si="1"/>
        <v>2509.1344782133783</v>
      </c>
      <c r="T19" s="40"/>
      <c r="U19" s="24">
        <v>2024</v>
      </c>
      <c r="V19" s="15">
        <v>0.69316471888208397</v>
      </c>
      <c r="W19" s="50">
        <v>0.73492111078794076</v>
      </c>
      <c r="X19" s="46">
        <v>156.32633248538593</v>
      </c>
      <c r="Y19" s="46">
        <v>20.324102870751279</v>
      </c>
      <c r="Z19" s="46">
        <v>7.1186271462392252</v>
      </c>
      <c r="AA19" s="46">
        <v>12.191216015740935</v>
      </c>
      <c r="AB19" s="46">
        <v>182.59628699588251</v>
      </c>
      <c r="AC19" s="46">
        <v>16.794499752685599</v>
      </c>
      <c r="AD19" s="46">
        <v>7.9405859309494193</v>
      </c>
      <c r="AE19" s="46">
        <v>0</v>
      </c>
      <c r="AF19" s="46">
        <v>0</v>
      </c>
      <c r="AG19" s="46">
        <v>0</v>
      </c>
      <c r="AH19" s="46">
        <v>2133.3200000000002</v>
      </c>
      <c r="AI19" s="46">
        <v>30.22</v>
      </c>
      <c r="AJ19" s="46">
        <v>0</v>
      </c>
      <c r="AK19" s="46">
        <v>0.69699999999999995</v>
      </c>
      <c r="AL19" s="46">
        <v>0</v>
      </c>
      <c r="AM19" s="49">
        <f t="shared" si="2"/>
        <v>2568.2635723084227</v>
      </c>
      <c r="AN19" s="40"/>
      <c r="AO19" s="24">
        <v>2024</v>
      </c>
      <c r="AP19" s="15">
        <v>0.69316471888208397</v>
      </c>
      <c r="AQ19" s="50">
        <f t="shared" si="3"/>
        <v>0.73492111078794076</v>
      </c>
      <c r="AR19" s="50">
        <f t="shared" si="4"/>
        <v>156.32633248538593</v>
      </c>
      <c r="AS19" s="50">
        <f t="shared" si="5"/>
        <v>20.324102870751279</v>
      </c>
      <c r="AT19" s="50">
        <f t="shared" si="6"/>
        <v>7.1186271462392252</v>
      </c>
      <c r="AU19" s="50">
        <f t="shared" si="7"/>
        <v>12.191216015740935</v>
      </c>
      <c r="AV19" s="50">
        <f t="shared" si="8"/>
        <v>-51.753061738885663</v>
      </c>
      <c r="AW19" s="50">
        <f t="shared" si="9"/>
        <v>-5.8871973732496663</v>
      </c>
      <c r="AX19" s="50">
        <f t="shared" si="10"/>
        <v>-0.49384642172527116</v>
      </c>
      <c r="AY19" s="50">
        <f t="shared" si="11"/>
        <v>0</v>
      </c>
      <c r="AZ19" s="50">
        <f t="shared" si="12"/>
        <v>0</v>
      </c>
      <c r="BA19" s="50">
        <f t="shared" si="13"/>
        <v>0</v>
      </c>
      <c r="BB19" s="50">
        <f t="shared" si="14"/>
        <v>-77.480000000000018</v>
      </c>
      <c r="BC19" s="50">
        <f t="shared" si="15"/>
        <v>-1.9299999999999997</v>
      </c>
      <c r="BD19" s="50">
        <f t="shared" si="16"/>
        <v>0</v>
      </c>
      <c r="BE19" s="50">
        <f t="shared" si="17"/>
        <v>-2.200000000000002E-2</v>
      </c>
      <c r="BF19" s="50">
        <f t="shared" si="18"/>
        <v>0</v>
      </c>
      <c r="BG19" s="49">
        <f t="shared" si="19"/>
        <v>59.129094095044707</v>
      </c>
    </row>
    <row r="20" spans="1:59" ht="14.1" x14ac:dyDescent="0.3">
      <c r="A20" s="24">
        <v>2025</v>
      </c>
      <c r="B20" s="15">
        <v>0.64341286002827602</v>
      </c>
      <c r="C20" s="50">
        <v>0</v>
      </c>
      <c r="D20" s="46">
        <v>0</v>
      </c>
      <c r="E20" s="46">
        <v>0</v>
      </c>
      <c r="F20" s="46">
        <v>0</v>
      </c>
      <c r="G20" s="46">
        <v>0</v>
      </c>
      <c r="H20" s="46">
        <v>285.72341306252559</v>
      </c>
      <c r="I20" s="46">
        <v>23.349756516152233</v>
      </c>
      <c r="J20" s="46">
        <v>11.3231894031344</v>
      </c>
      <c r="K20" s="46">
        <v>0</v>
      </c>
      <c r="L20" s="46">
        <v>0</v>
      </c>
      <c r="M20" s="46">
        <v>0</v>
      </c>
      <c r="N20" s="46">
        <v>2390.9</v>
      </c>
      <c r="O20" s="46">
        <v>38.06</v>
      </c>
      <c r="P20" s="46">
        <v>0</v>
      </c>
      <c r="Q20" s="46">
        <v>0.69799999999999995</v>
      </c>
      <c r="R20" s="46">
        <v>0</v>
      </c>
      <c r="S20" s="49">
        <f t="shared" si="1"/>
        <v>2750.0543589818121</v>
      </c>
      <c r="T20" s="40"/>
      <c r="U20" s="24">
        <v>2025</v>
      </c>
      <c r="V20" s="15">
        <v>0.64341286002827602</v>
      </c>
      <c r="W20" s="50">
        <v>0.4457639122918039</v>
      </c>
      <c r="X20" s="46">
        <v>148.53617446377717</v>
      </c>
      <c r="Y20" s="46">
        <v>19.578564232766745</v>
      </c>
      <c r="Z20" s="46">
        <v>7.6303376811126764</v>
      </c>
      <c r="AA20" s="46">
        <v>12.206640015740934</v>
      </c>
      <c r="AB20" s="46">
        <v>237.43410586767556</v>
      </c>
      <c r="AC20" s="46">
        <v>17.195053963895468</v>
      </c>
      <c r="AD20" s="46">
        <v>10.843199106001729</v>
      </c>
      <c r="AE20" s="46">
        <v>0</v>
      </c>
      <c r="AF20" s="46">
        <v>0</v>
      </c>
      <c r="AG20" s="46">
        <v>0</v>
      </c>
      <c r="AH20" s="46">
        <v>2307.1799999999998</v>
      </c>
      <c r="AI20" s="46">
        <v>34.78</v>
      </c>
      <c r="AJ20" s="46">
        <v>0</v>
      </c>
      <c r="AK20" s="46">
        <v>0.67700000000000005</v>
      </c>
      <c r="AL20" s="46">
        <v>0</v>
      </c>
      <c r="AM20" s="49">
        <f t="shared" si="2"/>
        <v>2796.5068392432622</v>
      </c>
      <c r="AN20" s="40"/>
      <c r="AO20" s="24">
        <v>2025</v>
      </c>
      <c r="AP20" s="15">
        <v>0.64341286002827602</v>
      </c>
      <c r="AQ20" s="50">
        <f t="shared" si="3"/>
        <v>0.4457639122918039</v>
      </c>
      <c r="AR20" s="50">
        <f t="shared" si="4"/>
        <v>148.53617446377717</v>
      </c>
      <c r="AS20" s="50">
        <f t="shared" si="5"/>
        <v>19.578564232766745</v>
      </c>
      <c r="AT20" s="50">
        <f t="shared" si="6"/>
        <v>7.6303376811126764</v>
      </c>
      <c r="AU20" s="50">
        <f t="shared" si="7"/>
        <v>12.206640015740934</v>
      </c>
      <c r="AV20" s="50">
        <f t="shared" si="8"/>
        <v>-48.289307194850039</v>
      </c>
      <c r="AW20" s="50">
        <f t="shared" si="9"/>
        <v>-6.1547025522567651</v>
      </c>
      <c r="AX20" s="50">
        <f t="shared" si="10"/>
        <v>-0.47999029713267127</v>
      </c>
      <c r="AY20" s="50">
        <f t="shared" si="11"/>
        <v>0</v>
      </c>
      <c r="AZ20" s="50">
        <f t="shared" si="12"/>
        <v>0</v>
      </c>
      <c r="BA20" s="50">
        <f t="shared" si="13"/>
        <v>0</v>
      </c>
      <c r="BB20" s="50">
        <f t="shared" si="14"/>
        <v>-83.720000000000255</v>
      </c>
      <c r="BC20" s="50">
        <f t="shared" si="15"/>
        <v>-3.2800000000000011</v>
      </c>
      <c r="BD20" s="50">
        <f t="shared" si="16"/>
        <v>0</v>
      </c>
      <c r="BE20" s="50">
        <f t="shared" si="17"/>
        <v>-2.0999999999999908E-2</v>
      </c>
      <c r="BF20" s="50">
        <f t="shared" si="18"/>
        <v>0</v>
      </c>
      <c r="BG20" s="49">
        <f t="shared" si="19"/>
        <v>46.452480261449594</v>
      </c>
    </row>
    <row r="21" spans="1:59" ht="14.1" x14ac:dyDescent="0.3">
      <c r="A21" s="24">
        <v>2026</v>
      </c>
      <c r="B21" s="15">
        <v>0.59723193805567742</v>
      </c>
      <c r="C21" s="50">
        <v>0</v>
      </c>
      <c r="D21" s="46">
        <v>0</v>
      </c>
      <c r="E21" s="46">
        <v>0</v>
      </c>
      <c r="F21" s="46">
        <v>0</v>
      </c>
      <c r="G21" s="46">
        <v>0</v>
      </c>
      <c r="H21" s="46">
        <v>273.28568385905248</v>
      </c>
      <c r="I21" s="46">
        <v>24.079889803161826</v>
      </c>
      <c r="J21" s="46">
        <v>10.965180779208207</v>
      </c>
      <c r="K21" s="46">
        <v>0</v>
      </c>
      <c r="L21" s="46">
        <v>0</v>
      </c>
      <c r="M21" s="46">
        <v>0</v>
      </c>
      <c r="N21" s="64">
        <v>2605.3200000000002</v>
      </c>
      <c r="O21" s="64">
        <v>39.090000000000003</v>
      </c>
      <c r="P21" s="64">
        <v>0</v>
      </c>
      <c r="Q21" s="64">
        <v>0.70399999999999996</v>
      </c>
      <c r="R21" s="46">
        <v>0</v>
      </c>
      <c r="S21" s="49">
        <f t="shared" si="1"/>
        <v>2953.4447544414229</v>
      </c>
      <c r="T21" s="40"/>
      <c r="U21" s="24">
        <v>2026</v>
      </c>
      <c r="V21" s="15">
        <v>0.59723193805567742</v>
      </c>
      <c r="W21" s="50">
        <v>0.31321869609157399</v>
      </c>
      <c r="X21" s="46">
        <v>142.31950832589052</v>
      </c>
      <c r="Y21" s="46">
        <v>18.85663456997414</v>
      </c>
      <c r="Z21" s="46">
        <v>8.3560578808304644</v>
      </c>
      <c r="AA21" s="46">
        <v>12.127393015740934</v>
      </c>
      <c r="AB21" s="46">
        <v>228.19147275530915</v>
      </c>
      <c r="AC21" s="46">
        <v>17.527095322776336</v>
      </c>
      <c r="AD21" s="46">
        <v>10.498579287275358</v>
      </c>
      <c r="AE21" s="46">
        <v>0</v>
      </c>
      <c r="AF21" s="46">
        <v>0</v>
      </c>
      <c r="AG21" s="46">
        <v>0</v>
      </c>
      <c r="AH21" s="64">
        <v>2516.12</v>
      </c>
      <c r="AI21" s="64">
        <v>37.400000000000006</v>
      </c>
      <c r="AJ21" s="64">
        <v>0</v>
      </c>
      <c r="AK21" s="64">
        <v>0.68</v>
      </c>
      <c r="AL21" s="46">
        <v>0</v>
      </c>
      <c r="AM21" s="49">
        <f t="shared" si="2"/>
        <v>2992.3899598538883</v>
      </c>
      <c r="AN21" s="40"/>
      <c r="AO21" s="24">
        <v>2026</v>
      </c>
      <c r="AP21" s="15">
        <v>0.59723193805567742</v>
      </c>
      <c r="AQ21" s="50">
        <f t="shared" si="3"/>
        <v>0.31321869609157399</v>
      </c>
      <c r="AR21" s="50">
        <f t="shared" si="4"/>
        <v>142.31950832589052</v>
      </c>
      <c r="AS21" s="50">
        <f t="shared" si="5"/>
        <v>18.85663456997414</v>
      </c>
      <c r="AT21" s="50">
        <f t="shared" si="6"/>
        <v>8.3560578808304644</v>
      </c>
      <c r="AU21" s="50">
        <f t="shared" si="7"/>
        <v>12.127393015740934</v>
      </c>
      <c r="AV21" s="50">
        <f t="shared" si="8"/>
        <v>-45.094211103743334</v>
      </c>
      <c r="AW21" s="50">
        <f t="shared" si="9"/>
        <v>-6.5527944803854901</v>
      </c>
      <c r="AX21" s="50">
        <f t="shared" si="10"/>
        <v>-0.46660149193284894</v>
      </c>
      <c r="AY21" s="50">
        <f t="shared" si="11"/>
        <v>0</v>
      </c>
      <c r="AZ21" s="50">
        <f t="shared" si="12"/>
        <v>0</v>
      </c>
      <c r="BA21" s="50">
        <f t="shared" si="13"/>
        <v>0</v>
      </c>
      <c r="BB21" s="50">
        <f t="shared" si="14"/>
        <v>-89.200000000000273</v>
      </c>
      <c r="BC21" s="50">
        <f t="shared" si="15"/>
        <v>-1.6899999999999977</v>
      </c>
      <c r="BD21" s="50">
        <f t="shared" si="16"/>
        <v>0</v>
      </c>
      <c r="BE21" s="50">
        <f t="shared" si="17"/>
        <v>-2.399999999999991E-2</v>
      </c>
      <c r="BF21" s="50">
        <f t="shared" si="18"/>
        <v>0</v>
      </c>
      <c r="BG21" s="49">
        <f t="shared" si="19"/>
        <v>38.945205412465668</v>
      </c>
    </row>
    <row r="22" spans="1:59" ht="14.1" x14ac:dyDescent="0.3">
      <c r="A22" s="24">
        <v>2027</v>
      </c>
      <c r="B22" s="15">
        <v>0.55436564916974984</v>
      </c>
      <c r="C22" s="50">
        <v>0</v>
      </c>
      <c r="D22" s="46">
        <v>0</v>
      </c>
      <c r="E22" s="46">
        <v>0</v>
      </c>
      <c r="F22" s="46">
        <v>0</v>
      </c>
      <c r="G22" s="46">
        <v>0</v>
      </c>
      <c r="H22" s="46">
        <v>261.55711310895867</v>
      </c>
      <c r="I22" s="46">
        <v>25.132036937468222</v>
      </c>
      <c r="J22" s="46">
        <v>10.625009224244373</v>
      </c>
      <c r="K22" s="46">
        <v>10.291137524935149</v>
      </c>
      <c r="L22" s="46">
        <v>0</v>
      </c>
      <c r="M22" s="46">
        <v>0</v>
      </c>
      <c r="N22" s="64">
        <v>2771.44</v>
      </c>
      <c r="O22" s="64">
        <v>36.67</v>
      </c>
      <c r="P22" s="64">
        <v>0</v>
      </c>
      <c r="Q22" s="64">
        <v>0.71699999999999997</v>
      </c>
      <c r="R22" s="46">
        <v>0</v>
      </c>
      <c r="S22" s="49">
        <f t="shared" si="1"/>
        <v>3116.4322967956068</v>
      </c>
      <c r="T22" s="40"/>
      <c r="U22" s="24">
        <v>2027</v>
      </c>
      <c r="V22" s="15">
        <v>0.55436564916974984</v>
      </c>
      <c r="W22" s="50">
        <v>0.32104916349386325</v>
      </c>
      <c r="X22" s="46">
        <v>137.48970960581099</v>
      </c>
      <c r="Y22" s="46">
        <v>18.146740037275013</v>
      </c>
      <c r="Z22" s="46">
        <v>8.7015485230854406</v>
      </c>
      <c r="AA22" s="46">
        <v>12.143502015740934</v>
      </c>
      <c r="AB22" s="46">
        <v>219.33993544805944</v>
      </c>
      <c r="AC22" s="46">
        <v>18.421164828685416</v>
      </c>
      <c r="AD22" s="46">
        <v>10.171342142145447</v>
      </c>
      <c r="AE22" s="46">
        <v>10.291137524935149</v>
      </c>
      <c r="AF22" s="46">
        <v>-59.584825841765863</v>
      </c>
      <c r="AG22" s="46">
        <v>0</v>
      </c>
      <c r="AH22" s="64">
        <v>2674.04</v>
      </c>
      <c r="AI22" s="64">
        <v>41.08</v>
      </c>
      <c r="AJ22" s="64">
        <v>0</v>
      </c>
      <c r="AK22" s="64">
        <v>0.69499999999999995</v>
      </c>
      <c r="AL22" s="46">
        <v>0</v>
      </c>
      <c r="AM22" s="49">
        <f t="shared" si="2"/>
        <v>3091.2563034474656</v>
      </c>
      <c r="AN22" s="40"/>
      <c r="AO22" s="24">
        <v>2027</v>
      </c>
      <c r="AP22" s="15">
        <v>0.55436564916974984</v>
      </c>
      <c r="AQ22" s="50">
        <f t="shared" si="3"/>
        <v>0.32104916349386325</v>
      </c>
      <c r="AR22" s="50">
        <f t="shared" si="4"/>
        <v>137.48970960581099</v>
      </c>
      <c r="AS22" s="50">
        <f t="shared" si="5"/>
        <v>18.146740037275013</v>
      </c>
      <c r="AT22" s="50">
        <f t="shared" si="6"/>
        <v>8.7015485230854406</v>
      </c>
      <c r="AU22" s="50">
        <f t="shared" si="7"/>
        <v>12.143502015740934</v>
      </c>
      <c r="AV22" s="50">
        <f t="shared" si="8"/>
        <v>-42.217177660899239</v>
      </c>
      <c r="AW22" s="50">
        <f t="shared" si="9"/>
        <v>-6.7108721087828052</v>
      </c>
      <c r="AX22" s="50">
        <f t="shared" si="10"/>
        <v>-0.45366708209892614</v>
      </c>
      <c r="AY22" s="50">
        <f t="shared" si="11"/>
        <v>0</v>
      </c>
      <c r="AZ22" s="50">
        <f t="shared" si="12"/>
        <v>-59.584825841765863</v>
      </c>
      <c r="BA22" s="50">
        <f t="shared" si="13"/>
        <v>0</v>
      </c>
      <c r="BB22" s="50">
        <f t="shared" si="14"/>
        <v>-97.400000000000091</v>
      </c>
      <c r="BC22" s="50">
        <f t="shared" si="15"/>
        <v>4.4099999999999966</v>
      </c>
      <c r="BD22" s="50">
        <f t="shared" si="16"/>
        <v>0</v>
      </c>
      <c r="BE22" s="50">
        <f t="shared" si="17"/>
        <v>-2.200000000000002E-2</v>
      </c>
      <c r="BF22" s="50">
        <f t="shared" si="18"/>
        <v>0</v>
      </c>
      <c r="BG22" s="49">
        <f t="shared" si="19"/>
        <v>-25.175993348140715</v>
      </c>
    </row>
    <row r="23" spans="1:59" ht="14.1" x14ac:dyDescent="0.3">
      <c r="A23" s="24">
        <v>2028</v>
      </c>
      <c r="B23" s="15">
        <v>0.51447109326961526</v>
      </c>
      <c r="C23" s="50">
        <v>0</v>
      </c>
      <c r="D23" s="46">
        <v>0</v>
      </c>
      <c r="E23" s="46">
        <v>0</v>
      </c>
      <c r="F23" s="46">
        <v>0</v>
      </c>
      <c r="G23" s="46">
        <v>0</v>
      </c>
      <c r="H23" s="46">
        <v>365.00153414234967</v>
      </c>
      <c r="I23" s="46">
        <v>39.92344775786983</v>
      </c>
      <c r="J23" s="46">
        <v>16.197218464625706</v>
      </c>
      <c r="K23" s="46">
        <v>11.659822144282495</v>
      </c>
      <c r="L23" s="46">
        <v>0</v>
      </c>
      <c r="M23" s="46">
        <v>0</v>
      </c>
      <c r="N23" s="64">
        <v>2896.68</v>
      </c>
      <c r="O23" s="64">
        <v>50.79</v>
      </c>
      <c r="P23" s="64">
        <v>123.559</v>
      </c>
      <c r="Q23" s="64">
        <v>0.70899999999999996</v>
      </c>
      <c r="R23" s="46">
        <v>0</v>
      </c>
      <c r="S23" s="49">
        <f t="shared" si="1"/>
        <v>3504.5200225091276</v>
      </c>
      <c r="T23" s="40"/>
      <c r="U23" s="24">
        <v>2028</v>
      </c>
      <c r="V23" s="15">
        <v>0.51447109326961526</v>
      </c>
      <c r="W23" s="50">
        <v>0.32907539258120977</v>
      </c>
      <c r="X23" s="46">
        <v>133.05999186969549</v>
      </c>
      <c r="Y23" s="46">
        <v>17.439369761762872</v>
      </c>
      <c r="Z23" s="46">
        <v>9.1088689722510967</v>
      </c>
      <c r="AA23" s="46">
        <v>12.159966015740935</v>
      </c>
      <c r="AB23" s="46">
        <v>325.54461934989314</v>
      </c>
      <c r="AC23" s="46">
        <v>33.008430726592408</v>
      </c>
      <c r="AD23" s="46">
        <v>15.756929624717701</v>
      </c>
      <c r="AE23" s="46">
        <v>11.659822144282495</v>
      </c>
      <c r="AF23" s="46">
        <v>-59.249306489495098</v>
      </c>
      <c r="AG23" s="46">
        <v>0</v>
      </c>
      <c r="AH23" s="64">
        <v>2803.69</v>
      </c>
      <c r="AI23" s="64">
        <v>53.15</v>
      </c>
      <c r="AJ23" s="64">
        <v>119.48399999999999</v>
      </c>
      <c r="AK23" s="64">
        <v>0.69599999999999995</v>
      </c>
      <c r="AL23" s="46">
        <v>0</v>
      </c>
      <c r="AM23" s="49">
        <f t="shared" si="2"/>
        <v>3475.8377673680225</v>
      </c>
      <c r="AN23" s="40"/>
      <c r="AO23" s="24">
        <v>2028</v>
      </c>
      <c r="AP23" s="15">
        <v>0.51447109326961526</v>
      </c>
      <c r="AQ23" s="50">
        <f t="shared" si="3"/>
        <v>0.32907539258120977</v>
      </c>
      <c r="AR23" s="50">
        <f t="shared" si="4"/>
        <v>133.05999186969549</v>
      </c>
      <c r="AS23" s="50">
        <f t="shared" si="5"/>
        <v>17.439369761762872</v>
      </c>
      <c r="AT23" s="50">
        <f t="shared" si="6"/>
        <v>9.1088689722510967</v>
      </c>
      <c r="AU23" s="50">
        <f t="shared" si="7"/>
        <v>12.159966015740935</v>
      </c>
      <c r="AV23" s="50">
        <f t="shared" si="8"/>
        <v>-39.45691479245653</v>
      </c>
      <c r="AW23" s="50">
        <f t="shared" si="9"/>
        <v>-6.9150170312774222</v>
      </c>
      <c r="AX23" s="50">
        <f t="shared" si="10"/>
        <v>-0.44028883990800516</v>
      </c>
      <c r="AY23" s="50">
        <f t="shared" si="11"/>
        <v>0</v>
      </c>
      <c r="AZ23" s="50">
        <f t="shared" si="12"/>
        <v>-59.249306489495098</v>
      </c>
      <c r="BA23" s="50">
        <f t="shared" si="13"/>
        <v>0</v>
      </c>
      <c r="BB23" s="50">
        <f t="shared" si="14"/>
        <v>-92.989999999999782</v>
      </c>
      <c r="BC23" s="50">
        <f t="shared" si="15"/>
        <v>2.3599999999999994</v>
      </c>
      <c r="BD23" s="50">
        <f t="shared" si="16"/>
        <v>-4.0750000000000028</v>
      </c>
      <c r="BE23" s="50">
        <f t="shared" si="17"/>
        <v>-1.3000000000000012E-2</v>
      </c>
      <c r="BF23" s="50">
        <f t="shared" si="18"/>
        <v>0</v>
      </c>
      <c r="BG23" s="49">
        <f t="shared" si="19"/>
        <v>-28.682255141105241</v>
      </c>
    </row>
    <row r="24" spans="1:59" ht="14.1" x14ac:dyDescent="0.3">
      <c r="A24" s="24">
        <v>2029</v>
      </c>
      <c r="B24" s="15">
        <v>0.47754495938040853</v>
      </c>
      <c r="C24" s="50">
        <v>0</v>
      </c>
      <c r="D24" s="46">
        <v>0</v>
      </c>
      <c r="E24" s="46">
        <v>0</v>
      </c>
      <c r="F24" s="46">
        <v>0</v>
      </c>
      <c r="G24" s="46">
        <v>0</v>
      </c>
      <c r="H24" s="46">
        <v>418.65948128528737</v>
      </c>
      <c r="I24" s="46">
        <v>38.373319374421961</v>
      </c>
      <c r="J24" s="46">
        <v>19.112444599070418</v>
      </c>
      <c r="K24" s="46">
        <v>11.003886499151408</v>
      </c>
      <c r="L24" s="46">
        <v>0</v>
      </c>
      <c r="M24" s="46">
        <v>0</v>
      </c>
      <c r="N24" s="64">
        <v>3032.78</v>
      </c>
      <c r="O24" s="64">
        <v>60.540000000000006</v>
      </c>
      <c r="P24" s="64">
        <v>147.75800000000001</v>
      </c>
      <c r="Q24" s="64">
        <v>0.7</v>
      </c>
      <c r="R24" s="46">
        <v>0</v>
      </c>
      <c r="S24" s="49">
        <f t="shared" si="1"/>
        <v>3728.927131757931</v>
      </c>
      <c r="T24" s="40"/>
      <c r="U24" s="24">
        <v>2029</v>
      </c>
      <c r="V24" s="15">
        <v>0.47754495938040853</v>
      </c>
      <c r="W24" s="50">
        <v>0.33730227739574009</v>
      </c>
      <c r="X24" s="46">
        <v>128.63027413358</v>
      </c>
      <c r="Y24" s="46">
        <v>16.731919506706049</v>
      </c>
      <c r="Z24" s="46">
        <v>8.9891831589865419</v>
      </c>
      <c r="AA24" s="46">
        <v>12.176792015740931</v>
      </c>
      <c r="AB24" s="46">
        <v>381.98017632674055</v>
      </c>
      <c r="AC24" s="46">
        <v>31.193904501209079</v>
      </c>
      <c r="AD24" s="46">
        <v>18.686948534453826</v>
      </c>
      <c r="AE24" s="46">
        <v>11.003886499151408</v>
      </c>
      <c r="AF24" s="46">
        <v>-58.922175121031103</v>
      </c>
      <c r="AG24" s="46">
        <v>0</v>
      </c>
      <c r="AH24" s="64">
        <v>2949.45</v>
      </c>
      <c r="AI24" s="64">
        <v>56.94</v>
      </c>
      <c r="AJ24" s="64">
        <v>143.62899999999999</v>
      </c>
      <c r="AK24" s="64">
        <v>0.71099999999999997</v>
      </c>
      <c r="AL24" s="46">
        <v>0</v>
      </c>
      <c r="AM24" s="49">
        <f t="shared" si="2"/>
        <v>3701.5382118329326</v>
      </c>
      <c r="AN24" s="40"/>
      <c r="AO24" s="24">
        <v>2029</v>
      </c>
      <c r="AP24" s="15">
        <v>0.47754495938040853</v>
      </c>
      <c r="AQ24" s="50">
        <f t="shared" si="3"/>
        <v>0.33730227739574009</v>
      </c>
      <c r="AR24" s="50">
        <f t="shared" si="4"/>
        <v>128.63027413358</v>
      </c>
      <c r="AS24" s="50">
        <f t="shared" si="5"/>
        <v>16.731919506706049</v>
      </c>
      <c r="AT24" s="50">
        <f t="shared" si="6"/>
        <v>8.9891831589865419</v>
      </c>
      <c r="AU24" s="50">
        <f t="shared" si="7"/>
        <v>12.176792015740931</v>
      </c>
      <c r="AV24" s="50">
        <f t="shared" si="8"/>
        <v>-36.679304958546822</v>
      </c>
      <c r="AW24" s="50">
        <f t="shared" si="9"/>
        <v>-7.1794148732128811</v>
      </c>
      <c r="AX24" s="50">
        <f t="shared" si="10"/>
        <v>-0.42549606461659195</v>
      </c>
      <c r="AY24" s="50">
        <f t="shared" si="11"/>
        <v>0</v>
      </c>
      <c r="AZ24" s="50">
        <f t="shared" si="12"/>
        <v>-58.922175121031103</v>
      </c>
      <c r="BA24" s="50">
        <f t="shared" si="13"/>
        <v>0</v>
      </c>
      <c r="BB24" s="50">
        <f t="shared" si="14"/>
        <v>-83.330000000000382</v>
      </c>
      <c r="BC24" s="50">
        <f t="shared" si="15"/>
        <v>-3.6000000000000085</v>
      </c>
      <c r="BD24" s="50">
        <f t="shared" si="16"/>
        <v>-4.1290000000000191</v>
      </c>
      <c r="BE24" s="50">
        <f t="shared" si="17"/>
        <v>1.100000000000001E-2</v>
      </c>
      <c r="BF24" s="50">
        <f t="shared" si="18"/>
        <v>0</v>
      </c>
      <c r="BG24" s="49">
        <f t="shared" si="19"/>
        <v>-27.388919924998529</v>
      </c>
    </row>
    <row r="25" spans="1:59" ht="14.1" x14ac:dyDescent="0.3">
      <c r="A25" s="24">
        <v>2030</v>
      </c>
      <c r="B25" s="15">
        <v>0.44326919668181214</v>
      </c>
      <c r="C25" s="50">
        <v>0</v>
      </c>
      <c r="D25" s="46">
        <v>0</v>
      </c>
      <c r="E25" s="46">
        <v>0</v>
      </c>
      <c r="F25" s="46">
        <v>0</v>
      </c>
      <c r="G25" s="46">
        <v>0</v>
      </c>
      <c r="H25" s="46">
        <v>412.56510766939573</v>
      </c>
      <c r="I25" s="46">
        <v>41.048131259979357</v>
      </c>
      <c r="J25" s="46">
        <v>19.237105112494568</v>
      </c>
      <c r="K25" s="46">
        <v>11.921448592963069</v>
      </c>
      <c r="L25" s="46">
        <v>0</v>
      </c>
      <c r="M25" s="46">
        <v>0</v>
      </c>
      <c r="N25" s="64">
        <v>3145.77</v>
      </c>
      <c r="O25" s="64">
        <v>64.77</v>
      </c>
      <c r="P25" s="64">
        <v>259.37299999999999</v>
      </c>
      <c r="Q25" s="64">
        <v>0.69199999999999995</v>
      </c>
      <c r="R25" s="46">
        <v>0</v>
      </c>
      <c r="S25" s="49">
        <f t="shared" si="1"/>
        <v>3955.3767926348328</v>
      </c>
      <c r="T25" s="40"/>
      <c r="U25" s="24">
        <v>2030</v>
      </c>
      <c r="V25" s="15">
        <v>0.44326919668181214</v>
      </c>
      <c r="W25" s="50">
        <v>0.34573483433063351</v>
      </c>
      <c r="X25" s="46">
        <v>124.20055639746447</v>
      </c>
      <c r="Y25" s="46">
        <v>16.024469251649226</v>
      </c>
      <c r="Z25" s="46">
        <v>9.0791421143242772</v>
      </c>
      <c r="AA25" s="46">
        <v>12.193989015740932</v>
      </c>
      <c r="AB25" s="46">
        <v>378.51342933560397</v>
      </c>
      <c r="AC25" s="46">
        <v>33.965204454074772</v>
      </c>
      <c r="AD25" s="46">
        <v>18.827181067039618</v>
      </c>
      <c r="AE25" s="46">
        <v>11.921448592963069</v>
      </c>
      <c r="AF25" s="46">
        <v>-58.603222036778703</v>
      </c>
      <c r="AG25" s="46">
        <v>0</v>
      </c>
      <c r="AH25" s="64">
        <v>3060</v>
      </c>
      <c r="AI25" s="64">
        <v>60.71</v>
      </c>
      <c r="AJ25" s="64">
        <v>252.40600000000001</v>
      </c>
      <c r="AK25" s="64">
        <v>0.69799999999999995</v>
      </c>
      <c r="AL25" s="46">
        <v>0</v>
      </c>
      <c r="AM25" s="49">
        <f t="shared" si="2"/>
        <v>3920.2819330264124</v>
      </c>
      <c r="AN25" s="40"/>
      <c r="AO25" s="24">
        <v>2030</v>
      </c>
      <c r="AP25" s="15">
        <v>0.44326919668181214</v>
      </c>
      <c r="AQ25" s="50">
        <f t="shared" si="3"/>
        <v>0.34573483433063351</v>
      </c>
      <c r="AR25" s="50">
        <f t="shared" si="4"/>
        <v>124.20055639746447</v>
      </c>
      <c r="AS25" s="50">
        <f t="shared" si="5"/>
        <v>16.024469251649226</v>
      </c>
      <c r="AT25" s="50">
        <f t="shared" si="6"/>
        <v>9.0791421143242772</v>
      </c>
      <c r="AU25" s="50">
        <f t="shared" si="7"/>
        <v>12.193989015740932</v>
      </c>
      <c r="AV25" s="50">
        <f t="shared" si="8"/>
        <v>-34.051678333791756</v>
      </c>
      <c r="AW25" s="50">
        <f t="shared" si="9"/>
        <v>-7.0829268059045845</v>
      </c>
      <c r="AX25" s="50">
        <f t="shared" si="10"/>
        <v>-0.4099240454549502</v>
      </c>
      <c r="AY25" s="50">
        <f t="shared" si="11"/>
        <v>0</v>
      </c>
      <c r="AZ25" s="50">
        <f t="shared" si="12"/>
        <v>-58.603222036778703</v>
      </c>
      <c r="BA25" s="50">
        <f t="shared" si="13"/>
        <v>0</v>
      </c>
      <c r="BB25" s="50">
        <f t="shared" si="14"/>
        <v>-85.769999999999982</v>
      </c>
      <c r="BC25" s="50">
        <f t="shared" si="15"/>
        <v>-4.0599999999999952</v>
      </c>
      <c r="BD25" s="50">
        <f t="shared" si="16"/>
        <v>-6.9669999999999845</v>
      </c>
      <c r="BE25" s="50">
        <f t="shared" si="17"/>
        <v>6.0000000000000053E-3</v>
      </c>
      <c r="BF25" s="50">
        <f t="shared" si="18"/>
        <v>0</v>
      </c>
      <c r="BG25" s="49">
        <f t="shared" si="19"/>
        <v>-35.094859608420414</v>
      </c>
    </row>
    <row r="26" spans="1:59" ht="14.1" x14ac:dyDescent="0.3">
      <c r="A26" s="24">
        <v>2031</v>
      </c>
      <c r="B26" s="15">
        <v>0.41145357493014312</v>
      </c>
      <c r="C26" s="50">
        <v>0</v>
      </c>
      <c r="D26" s="46">
        <v>0</v>
      </c>
      <c r="E26" s="46">
        <v>0</v>
      </c>
      <c r="F26" s="46">
        <v>0</v>
      </c>
      <c r="G26" s="46">
        <v>0</v>
      </c>
      <c r="H26" s="46">
        <v>443.85242409732649</v>
      </c>
      <c r="I26" s="46">
        <v>43.969571824227486</v>
      </c>
      <c r="J26" s="46">
        <v>22.367903869971542</v>
      </c>
      <c r="K26" s="46">
        <v>26.409831235236396</v>
      </c>
      <c r="L26" s="46">
        <v>0</v>
      </c>
      <c r="M26" s="46">
        <v>0</v>
      </c>
      <c r="N26" s="64">
        <v>3254.02</v>
      </c>
      <c r="O26" s="64">
        <v>58.39</v>
      </c>
      <c r="P26" s="64">
        <v>360.49299999999999</v>
      </c>
      <c r="Q26" s="64">
        <v>0.61499999999999999</v>
      </c>
      <c r="R26" s="46">
        <v>0</v>
      </c>
      <c r="S26" s="49">
        <f t="shared" si="1"/>
        <v>4210.1177310267612</v>
      </c>
      <c r="T26" s="40"/>
      <c r="U26" s="24">
        <v>2031</v>
      </c>
      <c r="V26" s="15">
        <v>0.41145357493014312</v>
      </c>
      <c r="W26" s="50">
        <v>0.35437820518889929</v>
      </c>
      <c r="X26" s="46">
        <v>119.77083866134899</v>
      </c>
      <c r="Y26" s="46">
        <v>15.317018996592404</v>
      </c>
      <c r="Z26" s="46">
        <v>9.4622663010654087</v>
      </c>
      <c r="AA26" s="46">
        <v>12.211563015740932</v>
      </c>
      <c r="AB26" s="46">
        <v>421.17322101429284</v>
      </c>
      <c r="AC26" s="46">
        <v>36.722613954621835</v>
      </c>
      <c r="AD26" s="46">
        <v>22.039892878714749</v>
      </c>
      <c r="AE26" s="46">
        <v>26.409831235236396</v>
      </c>
      <c r="AF26" s="46">
        <v>-58.292242779632616</v>
      </c>
      <c r="AG26" s="46">
        <v>0</v>
      </c>
      <c r="AH26" s="64">
        <v>3148.81</v>
      </c>
      <c r="AI26" s="64">
        <v>56.129999999999995</v>
      </c>
      <c r="AJ26" s="64">
        <v>348.30799999999999</v>
      </c>
      <c r="AK26" s="64">
        <v>0.59599999999999997</v>
      </c>
      <c r="AL26" s="46">
        <v>0</v>
      </c>
      <c r="AM26" s="49">
        <f t="shared" si="2"/>
        <v>4159.0133814831697</v>
      </c>
      <c r="AN26" s="40"/>
      <c r="AO26" s="24">
        <v>2031</v>
      </c>
      <c r="AP26" s="15">
        <v>0.41145357493014312</v>
      </c>
      <c r="AQ26" s="50">
        <f t="shared" si="3"/>
        <v>0.35437820518889929</v>
      </c>
      <c r="AR26" s="50">
        <f t="shared" si="4"/>
        <v>119.77083866134899</v>
      </c>
      <c r="AS26" s="50">
        <f t="shared" si="5"/>
        <v>15.317018996592404</v>
      </c>
      <c r="AT26" s="50">
        <f t="shared" si="6"/>
        <v>9.4622663010654087</v>
      </c>
      <c r="AU26" s="50">
        <f t="shared" si="7"/>
        <v>12.211563015740932</v>
      </c>
      <c r="AV26" s="50">
        <f t="shared" si="8"/>
        <v>-22.679203083033656</v>
      </c>
      <c r="AW26" s="50">
        <f t="shared" si="9"/>
        <v>-7.2469578696056516</v>
      </c>
      <c r="AX26" s="50">
        <f t="shared" si="10"/>
        <v>-0.32801099125679301</v>
      </c>
      <c r="AY26" s="50">
        <f t="shared" si="11"/>
        <v>0</v>
      </c>
      <c r="AZ26" s="50">
        <f t="shared" si="12"/>
        <v>-58.292242779632616</v>
      </c>
      <c r="BA26" s="50">
        <f t="shared" si="13"/>
        <v>0</v>
      </c>
      <c r="BB26" s="50">
        <f t="shared" si="14"/>
        <v>-105.21000000000004</v>
      </c>
      <c r="BC26" s="50">
        <f t="shared" si="15"/>
        <v>-2.2600000000000051</v>
      </c>
      <c r="BD26" s="50">
        <f t="shared" si="16"/>
        <v>-12.185000000000002</v>
      </c>
      <c r="BE26" s="50">
        <f t="shared" si="17"/>
        <v>-1.9000000000000017E-2</v>
      </c>
      <c r="BF26" s="50">
        <f t="shared" si="18"/>
        <v>0</v>
      </c>
      <c r="BG26" s="49">
        <f t="shared" si="19"/>
        <v>-51.104349543592143</v>
      </c>
    </row>
    <row r="27" spans="1:59" ht="14.1" x14ac:dyDescent="0.3">
      <c r="A27" s="24">
        <v>2032</v>
      </c>
      <c r="B27" s="15">
        <v>0.38184359157359055</v>
      </c>
      <c r="C27" s="50">
        <v>0</v>
      </c>
      <c r="D27" s="46">
        <v>0</v>
      </c>
      <c r="E27" s="46">
        <v>0</v>
      </c>
      <c r="F27" s="46">
        <v>0</v>
      </c>
      <c r="G27" s="46">
        <v>0</v>
      </c>
      <c r="H27" s="46">
        <v>484.07437715256816</v>
      </c>
      <c r="I27" s="46">
        <v>53.685666628797811</v>
      </c>
      <c r="J27" s="46">
        <v>25.325199336246811</v>
      </c>
      <c r="K27" s="46">
        <v>35.212763447824258</v>
      </c>
      <c r="L27" s="46">
        <v>0</v>
      </c>
      <c r="M27" s="46">
        <v>0</v>
      </c>
      <c r="N27" s="64">
        <v>3417.94</v>
      </c>
      <c r="O27" s="64">
        <v>63.83</v>
      </c>
      <c r="P27" s="64">
        <v>486.197</v>
      </c>
      <c r="Q27" s="64">
        <v>0.63800000000000001</v>
      </c>
      <c r="R27" s="46">
        <v>0</v>
      </c>
      <c r="S27" s="49">
        <f t="shared" si="1"/>
        <v>4566.903006565437</v>
      </c>
      <c r="T27" s="40"/>
      <c r="U27" s="24">
        <v>2032</v>
      </c>
      <c r="V27" s="15">
        <v>0.38184359157359055</v>
      </c>
      <c r="W27" s="50">
        <v>0.36323766031862176</v>
      </c>
      <c r="X27" s="46">
        <v>115.34112092523347</v>
      </c>
      <c r="Y27" s="46">
        <v>14.609568741535583</v>
      </c>
      <c r="Z27" s="46">
        <v>9.9405778316564319</v>
      </c>
      <c r="AA27" s="46">
        <v>12.229524015740932</v>
      </c>
      <c r="AB27" s="46">
        <v>478.5422700347558</v>
      </c>
      <c r="AC27" s="46">
        <v>46.795625197577195</v>
      </c>
      <c r="AD27" s="46">
        <v>25.049064626262084</v>
      </c>
      <c r="AE27" s="46">
        <v>35.212763447824258</v>
      </c>
      <c r="AF27" s="46">
        <v>-57.989038003915176</v>
      </c>
      <c r="AG27" s="46">
        <v>0</v>
      </c>
      <c r="AH27" s="64">
        <v>3310.4</v>
      </c>
      <c r="AI27" s="64">
        <v>61.35</v>
      </c>
      <c r="AJ27" s="64">
        <v>470.142</v>
      </c>
      <c r="AK27" s="64">
        <v>0.61199999999999999</v>
      </c>
      <c r="AL27" s="46">
        <v>0</v>
      </c>
      <c r="AM27" s="49">
        <f t="shared" si="2"/>
        <v>4522.5987144769897</v>
      </c>
      <c r="AN27" s="40"/>
      <c r="AO27" s="24">
        <v>2032</v>
      </c>
      <c r="AP27" s="15">
        <v>0.38184359157359055</v>
      </c>
      <c r="AQ27" s="50">
        <f t="shared" si="3"/>
        <v>0.36323766031862176</v>
      </c>
      <c r="AR27" s="50">
        <f t="shared" si="4"/>
        <v>115.34112092523347</v>
      </c>
      <c r="AS27" s="50">
        <f t="shared" si="5"/>
        <v>14.609568741535583</v>
      </c>
      <c r="AT27" s="50">
        <f t="shared" si="6"/>
        <v>9.9405778316564319</v>
      </c>
      <c r="AU27" s="50">
        <f t="shared" si="7"/>
        <v>12.229524015740932</v>
      </c>
      <c r="AV27" s="50">
        <f t="shared" si="8"/>
        <v>-5.5321071178123589</v>
      </c>
      <c r="AW27" s="50">
        <f t="shared" si="9"/>
        <v>-6.8900414312206166</v>
      </c>
      <c r="AX27" s="50">
        <f t="shared" si="10"/>
        <v>-0.27613470998472778</v>
      </c>
      <c r="AY27" s="50">
        <f t="shared" si="11"/>
        <v>0</v>
      </c>
      <c r="AZ27" s="50">
        <f t="shared" si="12"/>
        <v>-57.989038003915176</v>
      </c>
      <c r="BA27" s="50">
        <f t="shared" si="13"/>
        <v>0</v>
      </c>
      <c r="BB27" s="50">
        <f t="shared" si="14"/>
        <v>-107.53999999999996</v>
      </c>
      <c r="BC27" s="50">
        <f t="shared" si="15"/>
        <v>-2.4799999999999969</v>
      </c>
      <c r="BD27" s="50">
        <f t="shared" si="16"/>
        <v>-16.055000000000007</v>
      </c>
      <c r="BE27" s="50">
        <f t="shared" si="17"/>
        <v>-2.6000000000000023E-2</v>
      </c>
      <c r="BF27" s="50">
        <f t="shared" si="18"/>
        <v>0</v>
      </c>
      <c r="BG27" s="49">
        <f t="shared" si="19"/>
        <v>-44.304292088447795</v>
      </c>
    </row>
    <row r="28" spans="1:59" ht="14.1" x14ac:dyDescent="0.3">
      <c r="A28" s="24">
        <v>2033</v>
      </c>
      <c r="B28" s="15">
        <v>0.35443678918636157</v>
      </c>
      <c r="C28" s="50">
        <v>0</v>
      </c>
      <c r="D28" s="46">
        <v>0</v>
      </c>
      <c r="E28" s="46">
        <v>0</v>
      </c>
      <c r="F28" s="46">
        <v>0</v>
      </c>
      <c r="G28" s="46">
        <v>0</v>
      </c>
      <c r="H28" s="46">
        <v>552.71088930289557</v>
      </c>
      <c r="I28" s="46">
        <v>57.892928893079485</v>
      </c>
      <c r="J28" s="46">
        <v>29.624309297684455</v>
      </c>
      <c r="K28" s="46">
        <v>33.28377123388303</v>
      </c>
      <c r="L28" s="46">
        <v>0</v>
      </c>
      <c r="M28" s="46">
        <v>0</v>
      </c>
      <c r="N28" s="64">
        <v>3521.26</v>
      </c>
      <c r="O28" s="64">
        <v>70.38</v>
      </c>
      <c r="P28" s="64">
        <v>620.00599999999997</v>
      </c>
      <c r="Q28" s="64">
        <v>0.64100000000000001</v>
      </c>
      <c r="R28" s="46">
        <v>0</v>
      </c>
      <c r="S28" s="49">
        <f t="shared" si="1"/>
        <v>4885.798898727543</v>
      </c>
      <c r="T28" s="40"/>
      <c r="U28" s="24">
        <v>2033</v>
      </c>
      <c r="V28" s="15">
        <v>0.35443678918636157</v>
      </c>
      <c r="W28" s="50">
        <v>0.37231860182658727</v>
      </c>
      <c r="X28" s="46">
        <v>110.91140318911795</v>
      </c>
      <c r="Y28" s="46">
        <v>13.902118486478759</v>
      </c>
      <c r="Z28" s="46">
        <v>9.6413640440847939</v>
      </c>
      <c r="AA28" s="46">
        <v>12.247881015740932</v>
      </c>
      <c r="AB28" s="46">
        <v>547.43294378929431</v>
      </c>
      <c r="AC28" s="46">
        <v>51.412978482720433</v>
      </c>
      <c r="AD28" s="46">
        <v>29.360445822565854</v>
      </c>
      <c r="AE28" s="46">
        <v>33.28377123388303</v>
      </c>
      <c r="AF28" s="46">
        <v>-57.693413347590678</v>
      </c>
      <c r="AG28" s="46">
        <v>0</v>
      </c>
      <c r="AH28" s="64">
        <v>3411.1</v>
      </c>
      <c r="AI28" s="64">
        <v>69.44</v>
      </c>
      <c r="AJ28" s="64">
        <v>599.60900000000004</v>
      </c>
      <c r="AK28" s="64">
        <v>0.622</v>
      </c>
      <c r="AL28" s="46">
        <v>0</v>
      </c>
      <c r="AM28" s="49">
        <f t="shared" si="2"/>
        <v>4831.6428113181219</v>
      </c>
      <c r="AN28" s="40"/>
      <c r="AO28" s="24">
        <v>2033</v>
      </c>
      <c r="AP28" s="15">
        <v>0.35443678918636157</v>
      </c>
      <c r="AQ28" s="50">
        <f t="shared" si="3"/>
        <v>0.37231860182658727</v>
      </c>
      <c r="AR28" s="50">
        <f t="shared" si="4"/>
        <v>110.91140318911795</v>
      </c>
      <c r="AS28" s="50">
        <f t="shared" si="5"/>
        <v>13.902118486478759</v>
      </c>
      <c r="AT28" s="50">
        <f t="shared" si="6"/>
        <v>9.6413640440847939</v>
      </c>
      <c r="AU28" s="50">
        <f t="shared" si="7"/>
        <v>12.247881015740932</v>
      </c>
      <c r="AV28" s="50">
        <f t="shared" si="8"/>
        <v>-5.277945513601253</v>
      </c>
      <c r="AW28" s="50">
        <f t="shared" si="9"/>
        <v>-6.4799504103590522</v>
      </c>
      <c r="AX28" s="50">
        <f t="shared" si="10"/>
        <v>-0.26386347511860109</v>
      </c>
      <c r="AY28" s="50">
        <f t="shared" si="11"/>
        <v>0</v>
      </c>
      <c r="AZ28" s="50">
        <f t="shared" si="12"/>
        <v>-57.693413347590678</v>
      </c>
      <c r="BA28" s="50">
        <f t="shared" si="13"/>
        <v>0</v>
      </c>
      <c r="BB28" s="50">
        <f t="shared" si="14"/>
        <v>-110.16000000000031</v>
      </c>
      <c r="BC28" s="50">
        <f t="shared" si="15"/>
        <v>-0.93999999999999773</v>
      </c>
      <c r="BD28" s="50">
        <f t="shared" si="16"/>
        <v>-20.396999999999935</v>
      </c>
      <c r="BE28" s="50">
        <f t="shared" si="17"/>
        <v>-1.9000000000000017E-2</v>
      </c>
      <c r="BF28" s="50">
        <f t="shared" si="18"/>
        <v>0</v>
      </c>
      <c r="BG28" s="49">
        <f t="shared" si="19"/>
        <v>-54.156087409420813</v>
      </c>
    </row>
    <row r="29" spans="1:59" ht="14.1" x14ac:dyDescent="0.3">
      <c r="A29" s="24">
        <v>2034</v>
      </c>
      <c r="B29" s="15">
        <v>0.3289971085046382</v>
      </c>
      <c r="C29" s="50">
        <v>0</v>
      </c>
      <c r="D29" s="46">
        <v>0</v>
      </c>
      <c r="E29" s="46">
        <v>0</v>
      </c>
      <c r="F29" s="46">
        <v>0</v>
      </c>
      <c r="G29" s="46">
        <v>0</v>
      </c>
      <c r="H29" s="46">
        <v>637.7908784504225</v>
      </c>
      <c r="I29" s="46">
        <v>61.78802425057382</v>
      </c>
      <c r="J29" s="46">
        <v>33.881702532033707</v>
      </c>
      <c r="K29" s="46">
        <v>51.552277257727177</v>
      </c>
      <c r="L29" s="46">
        <v>0</v>
      </c>
      <c r="M29" s="46">
        <v>0</v>
      </c>
      <c r="N29" s="64">
        <v>3628.29</v>
      </c>
      <c r="O29" s="64">
        <v>81.08</v>
      </c>
      <c r="P29" s="64">
        <v>775.85599999999999</v>
      </c>
      <c r="Q29" s="64">
        <v>0.63400000000000001</v>
      </c>
      <c r="R29" s="46">
        <v>0</v>
      </c>
      <c r="S29" s="49">
        <f t="shared" si="1"/>
        <v>5270.8728824907566</v>
      </c>
      <c r="T29" s="40"/>
      <c r="U29" s="24">
        <v>2034</v>
      </c>
      <c r="V29" s="15">
        <v>0.3289971085046382</v>
      </c>
      <c r="W29" s="50">
        <v>0.38162656687225188</v>
      </c>
      <c r="X29" s="46">
        <v>106.48168545300243</v>
      </c>
      <c r="Y29" s="46">
        <v>13.194668231421936</v>
      </c>
      <c r="Z29" s="46">
        <v>9.7538457126265605</v>
      </c>
      <c r="AA29" s="46">
        <v>12.266641015740934</v>
      </c>
      <c r="AB29" s="46">
        <v>632.76898557089953</v>
      </c>
      <c r="AC29" s="46">
        <v>54.848344962385667</v>
      </c>
      <c r="AD29" s="46">
        <v>33.630277120403463</v>
      </c>
      <c r="AE29" s="46">
        <v>51.677635499282857</v>
      </c>
      <c r="AF29" s="46">
        <v>-57.405179307674302</v>
      </c>
      <c r="AG29" s="46">
        <v>0</v>
      </c>
      <c r="AH29" s="64">
        <v>3514.15</v>
      </c>
      <c r="AI29" s="64">
        <v>79.92</v>
      </c>
      <c r="AJ29" s="64">
        <v>750.33199999999999</v>
      </c>
      <c r="AK29" s="64">
        <v>0.61499999999999999</v>
      </c>
      <c r="AL29" s="46">
        <v>0</v>
      </c>
      <c r="AM29" s="49">
        <f t="shared" si="2"/>
        <v>5202.6155308249618</v>
      </c>
      <c r="AN29" s="40"/>
      <c r="AO29" s="24">
        <v>2034</v>
      </c>
      <c r="AP29" s="15">
        <v>0.3289971085046382</v>
      </c>
      <c r="AQ29" s="50">
        <f t="shared" si="3"/>
        <v>0.38162656687225188</v>
      </c>
      <c r="AR29" s="50">
        <f t="shared" si="4"/>
        <v>106.48168545300243</v>
      </c>
      <c r="AS29" s="50">
        <f t="shared" si="5"/>
        <v>13.194668231421936</v>
      </c>
      <c r="AT29" s="50">
        <f t="shared" si="6"/>
        <v>9.7538457126265605</v>
      </c>
      <c r="AU29" s="50">
        <f t="shared" si="7"/>
        <v>12.266641015740934</v>
      </c>
      <c r="AV29" s="50">
        <f t="shared" si="8"/>
        <v>-5.0218928795229658</v>
      </c>
      <c r="AW29" s="50">
        <f t="shared" si="9"/>
        <v>-6.9396792881881524</v>
      </c>
      <c r="AX29" s="50">
        <f t="shared" si="10"/>
        <v>-0.2514254116302439</v>
      </c>
      <c r="AY29" s="50">
        <f t="shared" si="11"/>
        <v>0.12535824155568065</v>
      </c>
      <c r="AZ29" s="50">
        <f t="shared" si="12"/>
        <v>-57.405179307674302</v>
      </c>
      <c r="BA29" s="50">
        <f t="shared" si="13"/>
        <v>0</v>
      </c>
      <c r="BB29" s="50">
        <f t="shared" si="14"/>
        <v>-114.13999999999987</v>
      </c>
      <c r="BC29" s="50">
        <f t="shared" si="15"/>
        <v>-1.1599999999999966</v>
      </c>
      <c r="BD29" s="50">
        <f t="shared" si="16"/>
        <v>-25.524000000000001</v>
      </c>
      <c r="BE29" s="50">
        <f t="shared" si="17"/>
        <v>-1.9000000000000017E-2</v>
      </c>
      <c r="BF29" s="50">
        <f t="shared" si="18"/>
        <v>0</v>
      </c>
      <c r="BG29" s="49">
        <f t="shared" si="19"/>
        <v>-68.257351665795738</v>
      </c>
    </row>
    <row r="30" spans="1:59" ht="14.1" x14ac:dyDescent="0.3">
      <c r="A30" s="24">
        <v>2035</v>
      </c>
      <c r="B30" s="15">
        <v>0.30538335947824247</v>
      </c>
      <c r="C30" s="50">
        <v>0</v>
      </c>
      <c r="D30" s="46">
        <v>0</v>
      </c>
      <c r="E30" s="46">
        <v>0</v>
      </c>
      <c r="F30" s="46">
        <v>0</v>
      </c>
      <c r="G30" s="46">
        <v>0</v>
      </c>
      <c r="H30" s="46">
        <v>722.28497287852167</v>
      </c>
      <c r="I30" s="46">
        <v>79.490149376233035</v>
      </c>
      <c r="J30" s="46">
        <v>38.097784897456066</v>
      </c>
      <c r="K30" s="46">
        <v>78.551870804570385</v>
      </c>
      <c r="L30" s="46">
        <v>0</v>
      </c>
      <c r="M30" s="46">
        <v>0</v>
      </c>
      <c r="N30" s="64">
        <v>3786.19</v>
      </c>
      <c r="O30" s="64">
        <v>88.06</v>
      </c>
      <c r="P30" s="64">
        <v>958.69</v>
      </c>
      <c r="Q30" s="64">
        <v>0.64100000000000001</v>
      </c>
      <c r="R30" s="46">
        <v>0</v>
      </c>
      <c r="S30" s="49">
        <f t="shared" si="1"/>
        <v>5752.0057779567815</v>
      </c>
      <c r="T30" s="40"/>
      <c r="U30" s="24">
        <v>2035</v>
      </c>
      <c r="V30" s="15">
        <v>0.30538335947824247</v>
      </c>
      <c r="W30" s="50">
        <v>0.39116723104405821</v>
      </c>
      <c r="X30" s="46">
        <v>102.05196771688695</v>
      </c>
      <c r="Y30" s="46">
        <v>12.521162973708465</v>
      </c>
      <c r="Z30" s="46">
        <v>10.166678788436601</v>
      </c>
      <c r="AA30" s="46">
        <v>12.285814015740932</v>
      </c>
      <c r="AB30" s="46">
        <v>717.52088210792544</v>
      </c>
      <c r="AC30" s="46">
        <v>72.391508199991904</v>
      </c>
      <c r="AD30" s="46">
        <v>37.858947695074207</v>
      </c>
      <c r="AE30" s="46">
        <v>68.667818554916224</v>
      </c>
      <c r="AF30" s="46">
        <v>-57.124151118755819</v>
      </c>
      <c r="AG30" s="46">
        <v>0</v>
      </c>
      <c r="AH30" s="64">
        <v>3671.17</v>
      </c>
      <c r="AI30" s="64">
        <v>83.76</v>
      </c>
      <c r="AJ30" s="64">
        <v>928.06</v>
      </c>
      <c r="AK30" s="64">
        <v>0.626</v>
      </c>
      <c r="AL30" s="46">
        <v>0</v>
      </c>
      <c r="AM30" s="49">
        <f t="shared" si="2"/>
        <v>5660.3477961649696</v>
      </c>
      <c r="AN30" s="40"/>
      <c r="AO30" s="24">
        <v>2035</v>
      </c>
      <c r="AP30" s="15">
        <v>0.30538335947824247</v>
      </c>
      <c r="AQ30" s="50">
        <f t="shared" si="3"/>
        <v>0.39116723104405821</v>
      </c>
      <c r="AR30" s="50">
        <f t="shared" si="4"/>
        <v>102.05196771688695</v>
      </c>
      <c r="AS30" s="50">
        <f t="shared" si="5"/>
        <v>12.521162973708465</v>
      </c>
      <c r="AT30" s="50">
        <f t="shared" si="6"/>
        <v>10.166678788436601</v>
      </c>
      <c r="AU30" s="50">
        <f t="shared" si="7"/>
        <v>12.285814015740932</v>
      </c>
      <c r="AV30" s="50">
        <f t="shared" si="8"/>
        <v>-4.7640907705962263</v>
      </c>
      <c r="AW30" s="50">
        <f t="shared" si="9"/>
        <v>-7.0986411762411308</v>
      </c>
      <c r="AX30" s="50">
        <f t="shared" si="10"/>
        <v>-0.23883720238185902</v>
      </c>
      <c r="AY30" s="50">
        <f t="shared" si="11"/>
        <v>-9.884052249654161</v>
      </c>
      <c r="AZ30" s="50">
        <f t="shared" si="12"/>
        <v>-57.124151118755819</v>
      </c>
      <c r="BA30" s="50">
        <f t="shared" si="13"/>
        <v>0</v>
      </c>
      <c r="BB30" s="50">
        <f t="shared" si="14"/>
        <v>-115.01999999999998</v>
      </c>
      <c r="BC30" s="50">
        <f t="shared" si="15"/>
        <v>-4.2999999999999972</v>
      </c>
      <c r="BD30" s="50">
        <f t="shared" si="16"/>
        <v>-30.630000000000109</v>
      </c>
      <c r="BE30" s="50">
        <f t="shared" si="17"/>
        <v>-1.5000000000000013E-2</v>
      </c>
      <c r="BF30" s="50">
        <f t="shared" si="18"/>
        <v>0</v>
      </c>
      <c r="BG30" s="49">
        <f t="shared" si="19"/>
        <v>-91.657981791812276</v>
      </c>
    </row>
    <row r="31" spans="1:59" ht="14.1" x14ac:dyDescent="0.3">
      <c r="A31" s="24">
        <v>2036</v>
      </c>
      <c r="B31" s="15">
        <v>0.28340664875685884</v>
      </c>
      <c r="C31" s="50">
        <v>0</v>
      </c>
      <c r="D31" s="46">
        <v>0</v>
      </c>
      <c r="E31" s="46">
        <v>0</v>
      </c>
      <c r="F31" s="46">
        <v>0</v>
      </c>
      <c r="G31" s="46">
        <v>0</v>
      </c>
      <c r="H31" s="46">
        <v>806.18466283277075</v>
      </c>
      <c r="I31" s="46">
        <v>79.437882825205591</v>
      </c>
      <c r="J31" s="46">
        <v>42.274339186222285</v>
      </c>
      <c r="K31" s="46">
        <v>87.498898186819829</v>
      </c>
      <c r="L31" s="46">
        <v>0</v>
      </c>
      <c r="M31" s="46">
        <v>0</v>
      </c>
      <c r="N31" s="64">
        <v>4080.53</v>
      </c>
      <c r="O31" s="64">
        <v>97.039999999999992</v>
      </c>
      <c r="P31" s="64">
        <v>1155.77</v>
      </c>
      <c r="Q31" s="64">
        <v>0.69899999999999995</v>
      </c>
      <c r="R31" s="46">
        <v>0</v>
      </c>
      <c r="S31" s="49">
        <f t="shared" si="1"/>
        <v>6349.4347830310189</v>
      </c>
      <c r="T31" s="40"/>
      <c r="U31" s="24">
        <v>2036</v>
      </c>
      <c r="V31" s="15">
        <v>0.28340664875685884</v>
      </c>
      <c r="W31" s="50">
        <v>0.40094641182015961</v>
      </c>
      <c r="X31" s="46">
        <v>97.622249980771429</v>
      </c>
      <c r="Y31" s="46">
        <v>11.939256744151301</v>
      </c>
      <c r="Z31" s="46">
        <v>10.648033581964405</v>
      </c>
      <c r="AA31" s="46">
        <v>12.305409015740933</v>
      </c>
      <c r="AB31" s="46">
        <v>801.67999297977826</v>
      </c>
      <c r="AC31" s="46">
        <v>72.122823169035797</v>
      </c>
      <c r="AD31" s="46">
        <v>42.048226436463658</v>
      </c>
      <c r="AE31" s="46">
        <v>76.071301605357661</v>
      </c>
      <c r="AF31" s="46">
        <v>-56.850148634560298</v>
      </c>
      <c r="AG31" s="46">
        <v>0</v>
      </c>
      <c r="AH31" s="64">
        <v>3962.35</v>
      </c>
      <c r="AI31" s="64">
        <v>92.92</v>
      </c>
      <c r="AJ31" s="64">
        <v>1121.3789999999999</v>
      </c>
      <c r="AK31" s="64">
        <v>0.68200000000000005</v>
      </c>
      <c r="AL31" s="46">
        <v>0</v>
      </c>
      <c r="AM31" s="49">
        <f t="shared" si="2"/>
        <v>6245.3190912905229</v>
      </c>
      <c r="AN31" s="40"/>
      <c r="AO31" s="24">
        <v>2036</v>
      </c>
      <c r="AP31" s="15">
        <v>0.28340664875685884</v>
      </c>
      <c r="AQ31" s="50">
        <f t="shared" si="3"/>
        <v>0.40094641182015961</v>
      </c>
      <c r="AR31" s="50">
        <f t="shared" si="4"/>
        <v>97.622249980771429</v>
      </c>
      <c r="AS31" s="50">
        <f t="shared" si="5"/>
        <v>11.939256744151301</v>
      </c>
      <c r="AT31" s="50">
        <f t="shared" si="6"/>
        <v>10.648033581964405</v>
      </c>
      <c r="AU31" s="50">
        <f t="shared" si="7"/>
        <v>12.305409015740933</v>
      </c>
      <c r="AV31" s="50">
        <f t="shared" si="8"/>
        <v>-4.5046698529924925</v>
      </c>
      <c r="AW31" s="50">
        <f t="shared" si="9"/>
        <v>-7.3150596561697938</v>
      </c>
      <c r="AX31" s="50">
        <f t="shared" si="10"/>
        <v>-0.22611274975862727</v>
      </c>
      <c r="AY31" s="50">
        <f t="shared" si="11"/>
        <v>-11.427596581462169</v>
      </c>
      <c r="AZ31" s="50">
        <f t="shared" si="12"/>
        <v>-56.850148634560298</v>
      </c>
      <c r="BA31" s="50">
        <f t="shared" si="13"/>
        <v>0</v>
      </c>
      <c r="BB31" s="50">
        <f t="shared" si="14"/>
        <v>-118.18000000000029</v>
      </c>
      <c r="BC31" s="50">
        <f t="shared" si="15"/>
        <v>-4.1199999999999903</v>
      </c>
      <c r="BD31" s="50">
        <f t="shared" si="16"/>
        <v>-34.391000000000076</v>
      </c>
      <c r="BE31" s="50">
        <f t="shared" si="17"/>
        <v>-1.6999999999999904E-2</v>
      </c>
      <c r="BF31" s="50">
        <f t="shared" si="18"/>
        <v>0</v>
      </c>
      <c r="BG31" s="49">
        <f t="shared" si="19"/>
        <v>-104.11569174049552</v>
      </c>
    </row>
    <row r="32" spans="1:59" ht="14.1" x14ac:dyDescent="0.3">
      <c r="A32" s="24">
        <v>2037</v>
      </c>
      <c r="B32" s="15">
        <v>0.26306515242403611</v>
      </c>
      <c r="C32" s="50">
        <v>0</v>
      </c>
      <c r="D32" s="46">
        <v>0</v>
      </c>
      <c r="E32" s="46">
        <v>0</v>
      </c>
      <c r="F32" s="46">
        <v>0</v>
      </c>
      <c r="G32" s="46">
        <v>0</v>
      </c>
      <c r="H32" s="46">
        <v>889.57833843191304</v>
      </c>
      <c r="I32" s="46">
        <v>88.990384863173148</v>
      </c>
      <c r="J32" s="46">
        <v>46.422608531091043</v>
      </c>
      <c r="K32" s="46">
        <v>95.616547260212116</v>
      </c>
      <c r="L32" s="46">
        <v>0</v>
      </c>
      <c r="M32" s="46">
        <v>0</v>
      </c>
      <c r="N32" s="64">
        <v>4231.8999999999996</v>
      </c>
      <c r="O32" s="64">
        <v>102.78</v>
      </c>
      <c r="P32" s="64">
        <v>1318.0260000000001</v>
      </c>
      <c r="Q32" s="64">
        <v>0.71299999999999997</v>
      </c>
      <c r="R32" s="46">
        <v>0</v>
      </c>
      <c r="S32" s="49">
        <f t="shared" si="1"/>
        <v>6774.0268790863884</v>
      </c>
      <c r="T32" s="40"/>
      <c r="U32" s="24">
        <v>2037</v>
      </c>
      <c r="V32" s="15">
        <v>0.26306515242403611</v>
      </c>
      <c r="W32" s="50">
        <v>0.41097007211566361</v>
      </c>
      <c r="X32" s="46">
        <v>93.192532244655936</v>
      </c>
      <c r="Y32" s="46">
        <v>11.438563422846151</v>
      </c>
      <c r="Z32" s="46">
        <v>10.635566391380424</v>
      </c>
      <c r="AA32" s="46">
        <v>12.325434015740932</v>
      </c>
      <c r="AB32" s="46">
        <v>885.21612929358548</v>
      </c>
      <c r="AC32" s="46">
        <v>81.588727243337587</v>
      </c>
      <c r="AD32" s="46">
        <v>46.201004585202199</v>
      </c>
      <c r="AE32" s="46">
        <v>91.79890001095491</v>
      </c>
      <c r="AF32" s="46">
        <v>-56.582996212469666</v>
      </c>
      <c r="AG32" s="46">
        <v>0</v>
      </c>
      <c r="AH32" s="64">
        <v>4112.01</v>
      </c>
      <c r="AI32" s="64">
        <v>100.25999999999999</v>
      </c>
      <c r="AJ32" s="64">
        <v>1279.7719999999999</v>
      </c>
      <c r="AK32" s="64">
        <v>0.69399999999999995</v>
      </c>
      <c r="AL32" s="46">
        <v>0</v>
      </c>
      <c r="AM32" s="49">
        <f t="shared" si="2"/>
        <v>6668.9608310673502</v>
      </c>
      <c r="AN32" s="40"/>
      <c r="AO32" s="24">
        <v>2037</v>
      </c>
      <c r="AP32" s="15">
        <v>0.26306515242403611</v>
      </c>
      <c r="AQ32" s="50">
        <f t="shared" si="3"/>
        <v>0.41097007211566361</v>
      </c>
      <c r="AR32" s="50">
        <f t="shared" si="4"/>
        <v>93.192532244655936</v>
      </c>
      <c r="AS32" s="50">
        <f t="shared" si="5"/>
        <v>11.438563422846151</v>
      </c>
      <c r="AT32" s="50">
        <f t="shared" si="6"/>
        <v>10.635566391380424</v>
      </c>
      <c r="AU32" s="50">
        <f t="shared" si="7"/>
        <v>12.325434015740932</v>
      </c>
      <c r="AV32" s="50">
        <f t="shared" si="8"/>
        <v>-4.3622091383275574</v>
      </c>
      <c r="AW32" s="50">
        <f t="shared" si="9"/>
        <v>-7.4016576198355608</v>
      </c>
      <c r="AX32" s="50">
        <f t="shared" si="10"/>
        <v>-0.22160394588884458</v>
      </c>
      <c r="AY32" s="50">
        <f t="shared" si="11"/>
        <v>-3.817647249257206</v>
      </c>
      <c r="AZ32" s="50">
        <f t="shared" si="12"/>
        <v>-56.582996212469666</v>
      </c>
      <c r="BA32" s="50">
        <f t="shared" si="13"/>
        <v>0</v>
      </c>
      <c r="BB32" s="50">
        <f t="shared" si="14"/>
        <v>-119.88999999999942</v>
      </c>
      <c r="BC32" s="50">
        <f t="shared" si="15"/>
        <v>-2.5200000000000102</v>
      </c>
      <c r="BD32" s="50">
        <f t="shared" si="16"/>
        <v>-38.254000000000133</v>
      </c>
      <c r="BE32" s="50">
        <f t="shared" si="17"/>
        <v>-1.9000000000000017E-2</v>
      </c>
      <c r="BF32" s="50">
        <f t="shared" si="18"/>
        <v>0</v>
      </c>
      <c r="BG32" s="49">
        <f t="shared" si="19"/>
        <v>-105.06604801903929</v>
      </c>
    </row>
    <row r="33" spans="1:59" ht="14.1" x14ac:dyDescent="0.3">
      <c r="A33" s="24">
        <v>2038</v>
      </c>
      <c r="B33" s="15">
        <v>0.24418366585059359</v>
      </c>
      <c r="C33" s="50">
        <v>0</v>
      </c>
      <c r="D33" s="46">
        <v>0</v>
      </c>
      <c r="E33" s="46">
        <v>0</v>
      </c>
      <c r="F33" s="46">
        <v>0</v>
      </c>
      <c r="G33" s="46">
        <v>0</v>
      </c>
      <c r="H33" s="46">
        <v>972.61628175581848</v>
      </c>
      <c r="I33" s="46">
        <v>96.63952446588705</v>
      </c>
      <c r="J33" s="46">
        <v>50.552825811360471</v>
      </c>
      <c r="K33" s="46">
        <v>120.45294987740894</v>
      </c>
      <c r="L33" s="46">
        <v>0</v>
      </c>
      <c r="M33" s="46">
        <v>0</v>
      </c>
      <c r="N33" s="64">
        <v>4370.74</v>
      </c>
      <c r="O33" s="64">
        <v>111.62</v>
      </c>
      <c r="P33" s="64">
        <v>1493.1010000000001</v>
      </c>
      <c r="Q33" s="64">
        <v>0.71799999999999997</v>
      </c>
      <c r="R33" s="46">
        <v>0</v>
      </c>
      <c r="S33" s="49">
        <f t="shared" si="1"/>
        <v>7216.440581910475</v>
      </c>
      <c r="T33" s="40"/>
      <c r="U33" s="24">
        <v>2038</v>
      </c>
      <c r="V33" s="15">
        <v>0.24418366585059359</v>
      </c>
      <c r="W33" s="50">
        <v>0.4212443239185551</v>
      </c>
      <c r="X33" s="46">
        <v>97.881982532596808</v>
      </c>
      <c r="Y33" s="46">
        <v>10.961464067222995</v>
      </c>
      <c r="Z33" s="46">
        <v>10.954500859791635</v>
      </c>
      <c r="AA33" s="46">
        <v>12.345901015740932</v>
      </c>
      <c r="AB33" s="46">
        <v>968.24823707461712</v>
      </c>
      <c r="AC33" s="46">
        <v>89.241100834864454</v>
      </c>
      <c r="AD33" s="46">
        <v>50.325824973789857</v>
      </c>
      <c r="AE33" s="46">
        <v>118.38745732001469</v>
      </c>
      <c r="AF33" s="46">
        <v>-56.322522600931308</v>
      </c>
      <c r="AG33" s="46">
        <v>0</v>
      </c>
      <c r="AH33" s="64">
        <v>4247.8599999999997</v>
      </c>
      <c r="AI33" s="64">
        <v>110.52000000000001</v>
      </c>
      <c r="AJ33" s="64">
        <v>1450.383</v>
      </c>
      <c r="AK33" s="64">
        <v>0.70099999999999996</v>
      </c>
      <c r="AL33" s="46">
        <v>0</v>
      </c>
      <c r="AM33" s="49">
        <f t="shared" si="2"/>
        <v>7111.9091904016259</v>
      </c>
      <c r="AN33" s="40"/>
      <c r="AO33" s="24">
        <v>2038</v>
      </c>
      <c r="AP33" s="15">
        <v>0.24418366585059359</v>
      </c>
      <c r="AQ33" s="50">
        <f t="shared" si="3"/>
        <v>0.4212443239185551</v>
      </c>
      <c r="AR33" s="50">
        <f t="shared" si="4"/>
        <v>97.881982532596808</v>
      </c>
      <c r="AS33" s="50">
        <f t="shared" si="5"/>
        <v>10.961464067222995</v>
      </c>
      <c r="AT33" s="50">
        <f t="shared" si="6"/>
        <v>10.954500859791635</v>
      </c>
      <c r="AU33" s="50">
        <f t="shared" si="7"/>
        <v>12.345901015740932</v>
      </c>
      <c r="AV33" s="50">
        <f t="shared" si="8"/>
        <v>-4.3680446812013543</v>
      </c>
      <c r="AW33" s="50">
        <f t="shared" si="9"/>
        <v>-7.3984236310225953</v>
      </c>
      <c r="AX33" s="50">
        <f t="shared" si="10"/>
        <v>-0.22700083757061407</v>
      </c>
      <c r="AY33" s="50">
        <f t="shared" si="11"/>
        <v>-2.0654925573942506</v>
      </c>
      <c r="AZ33" s="50">
        <f t="shared" si="12"/>
        <v>-56.322522600931308</v>
      </c>
      <c r="BA33" s="50">
        <f t="shared" si="13"/>
        <v>0</v>
      </c>
      <c r="BB33" s="50">
        <f t="shared" si="14"/>
        <v>-122.88000000000011</v>
      </c>
      <c r="BC33" s="50">
        <f t="shared" si="15"/>
        <v>-1.0999999999999943</v>
      </c>
      <c r="BD33" s="50">
        <f t="shared" si="16"/>
        <v>-42.718000000000075</v>
      </c>
      <c r="BE33" s="50">
        <f t="shared" si="17"/>
        <v>-1.7000000000000015E-2</v>
      </c>
      <c r="BF33" s="50">
        <f t="shared" si="18"/>
        <v>0</v>
      </c>
      <c r="BG33" s="49">
        <f t="shared" si="19"/>
        <v>-104.53139150884937</v>
      </c>
    </row>
    <row r="34" spans="1:59" ht="14.1" x14ac:dyDescent="0.3">
      <c r="A34" s="24">
        <v>2039</v>
      </c>
      <c r="B34" s="15">
        <v>0.22665739691786857</v>
      </c>
      <c r="C34" s="50">
        <v>0</v>
      </c>
      <c r="D34" s="46">
        <v>0</v>
      </c>
      <c r="E34" s="46">
        <v>0</v>
      </c>
      <c r="F34" s="46">
        <v>0</v>
      </c>
      <c r="G34" s="46">
        <v>0</v>
      </c>
      <c r="H34" s="46">
        <v>984.00496581256959</v>
      </c>
      <c r="I34" s="46">
        <v>111.50864011512567</v>
      </c>
      <c r="J34" s="46">
        <v>51.013328532030435</v>
      </c>
      <c r="K34" s="46">
        <v>134.60744460960106</v>
      </c>
      <c r="L34" s="46">
        <v>0</v>
      </c>
      <c r="M34" s="46">
        <v>0</v>
      </c>
      <c r="N34" s="64">
        <v>4485.88</v>
      </c>
      <c r="O34" s="64">
        <v>119.48</v>
      </c>
      <c r="P34" s="64">
        <v>1673.9960000000001</v>
      </c>
      <c r="Q34" s="64">
        <v>0.71599999999999997</v>
      </c>
      <c r="R34" s="46">
        <v>0</v>
      </c>
      <c r="S34" s="49">
        <f t="shared" si="1"/>
        <v>7561.2063790693273</v>
      </c>
      <c r="T34" s="40"/>
      <c r="U34" s="24">
        <v>2039</v>
      </c>
      <c r="V34" s="15">
        <v>0.22665739691786857</v>
      </c>
      <c r="W34" s="50">
        <v>0.43177543201651897</v>
      </c>
      <c r="X34" s="46">
        <v>92.741186135534349</v>
      </c>
      <c r="Y34" s="46">
        <v>10.484364711599836</v>
      </c>
      <c r="Z34" s="46">
        <v>10.919156434440776</v>
      </c>
      <c r="AA34" s="46">
        <v>12.366817015740933</v>
      </c>
      <c r="AB34" s="46">
        <v>979.68896921355736</v>
      </c>
      <c r="AC34" s="46">
        <v>102.30155620172165</v>
      </c>
      <c r="AD34" s="46">
        <v>50.786069755985771</v>
      </c>
      <c r="AE34" s="46">
        <v>132.82107983705831</v>
      </c>
      <c r="AF34" s="46">
        <v>-56.068560829681402</v>
      </c>
      <c r="AG34" s="46">
        <v>0</v>
      </c>
      <c r="AH34" s="64">
        <v>4361.5600000000004</v>
      </c>
      <c r="AI34" s="64">
        <v>116.96000000000001</v>
      </c>
      <c r="AJ34" s="64">
        <v>1626.6089999999999</v>
      </c>
      <c r="AK34" s="64">
        <v>0.69599999999999995</v>
      </c>
      <c r="AL34" s="46">
        <v>0</v>
      </c>
      <c r="AM34" s="49">
        <f t="shared" si="2"/>
        <v>7442.2974139079743</v>
      </c>
      <c r="AN34" s="40"/>
      <c r="AO34" s="24">
        <v>2039</v>
      </c>
      <c r="AP34" s="15">
        <v>0.22665739691786857</v>
      </c>
      <c r="AQ34" s="50">
        <f t="shared" si="3"/>
        <v>0.43177543201651897</v>
      </c>
      <c r="AR34" s="50">
        <f t="shared" si="4"/>
        <v>92.741186135534349</v>
      </c>
      <c r="AS34" s="50">
        <f t="shared" si="5"/>
        <v>10.484364711599836</v>
      </c>
      <c r="AT34" s="50">
        <f t="shared" si="6"/>
        <v>10.919156434440776</v>
      </c>
      <c r="AU34" s="50">
        <f t="shared" si="7"/>
        <v>12.366817015740933</v>
      </c>
      <c r="AV34" s="50">
        <f t="shared" si="8"/>
        <v>-4.3159965990122373</v>
      </c>
      <c r="AW34" s="50">
        <f t="shared" si="9"/>
        <v>-9.2070839134040199</v>
      </c>
      <c r="AX34" s="50">
        <f t="shared" si="10"/>
        <v>-0.22725877604466405</v>
      </c>
      <c r="AY34" s="50">
        <f t="shared" si="11"/>
        <v>-1.7863647725427541</v>
      </c>
      <c r="AZ34" s="50">
        <f t="shared" si="12"/>
        <v>-56.068560829681402</v>
      </c>
      <c r="BA34" s="50">
        <f t="shared" si="13"/>
        <v>0</v>
      </c>
      <c r="BB34" s="50">
        <f t="shared" si="14"/>
        <v>-124.31999999999971</v>
      </c>
      <c r="BC34" s="50">
        <f t="shared" si="15"/>
        <v>-2.519999999999996</v>
      </c>
      <c r="BD34" s="50">
        <f t="shared" si="16"/>
        <v>-47.387000000000171</v>
      </c>
      <c r="BE34" s="50">
        <f t="shared" si="17"/>
        <v>-2.0000000000000018E-2</v>
      </c>
      <c r="BF34" s="50">
        <f t="shared" si="18"/>
        <v>0</v>
      </c>
      <c r="BG34" s="49">
        <f t="shared" si="19"/>
        <v>-118.90896516135253</v>
      </c>
    </row>
    <row r="35" spans="1:59" ht="14.1" x14ac:dyDescent="0.3">
      <c r="A35" s="24">
        <v>2040</v>
      </c>
      <c r="B35" s="15">
        <v>0.21034614782611605</v>
      </c>
      <c r="C35" s="50">
        <v>0</v>
      </c>
      <c r="D35" s="46">
        <v>0</v>
      </c>
      <c r="E35" s="46">
        <v>0</v>
      </c>
      <c r="F35" s="46">
        <v>0</v>
      </c>
      <c r="G35" s="46">
        <v>0</v>
      </c>
      <c r="H35" s="46">
        <v>1027.2419782821787</v>
      </c>
      <c r="I35" s="46">
        <v>105.71621338611097</v>
      </c>
      <c r="J35" s="46">
        <v>53.143136426468288</v>
      </c>
      <c r="K35" s="46">
        <v>136.86937533062655</v>
      </c>
      <c r="L35" s="46">
        <v>0</v>
      </c>
      <c r="M35" s="46">
        <v>0</v>
      </c>
      <c r="N35" s="64">
        <v>4631.6400000000003</v>
      </c>
      <c r="O35" s="64">
        <v>127.11</v>
      </c>
      <c r="P35" s="64">
        <v>1890.0730000000001</v>
      </c>
      <c r="Q35" s="64">
        <v>0.71699999999999997</v>
      </c>
      <c r="R35" s="46">
        <v>0</v>
      </c>
      <c r="S35" s="49">
        <f t="shared" si="1"/>
        <v>7972.5107034253842</v>
      </c>
      <c r="T35" s="40"/>
      <c r="U35" s="24">
        <v>2040</v>
      </c>
      <c r="V35" s="15">
        <v>0.21034614782611605</v>
      </c>
      <c r="W35" s="50">
        <v>0.44256981781693189</v>
      </c>
      <c r="X35" s="46">
        <v>87.600389738471918</v>
      </c>
      <c r="Y35" s="46">
        <v>10.007265355976678</v>
      </c>
      <c r="Z35" s="46">
        <v>11.084611421028137</v>
      </c>
      <c r="AA35" s="46">
        <v>12.388194015740934</v>
      </c>
      <c r="AB35" s="46">
        <v>1022.2401963262905</v>
      </c>
      <c r="AC35" s="46">
        <v>97.915666769194928</v>
      </c>
      <c r="AD35" s="46">
        <v>52.922333828007737</v>
      </c>
      <c r="AE35" s="46">
        <v>135.25353913552593</v>
      </c>
      <c r="AF35" s="46">
        <v>-55.820948102712748</v>
      </c>
      <c r="AG35" s="46">
        <v>0</v>
      </c>
      <c r="AH35" s="64">
        <v>4501.99</v>
      </c>
      <c r="AI35" s="64">
        <v>125.75</v>
      </c>
      <c r="AJ35" s="64">
        <v>1836.048</v>
      </c>
      <c r="AK35" s="64">
        <v>0.70799999999999996</v>
      </c>
      <c r="AL35" s="46">
        <v>0</v>
      </c>
      <c r="AM35" s="49">
        <f t="shared" si="2"/>
        <v>7838.5298183053401</v>
      </c>
      <c r="AN35" s="40"/>
      <c r="AO35" s="24">
        <v>2040</v>
      </c>
      <c r="AP35" s="15">
        <v>0.21034614782611605</v>
      </c>
      <c r="AQ35" s="50">
        <f t="shared" si="3"/>
        <v>0.44256981781693189</v>
      </c>
      <c r="AR35" s="50">
        <f t="shared" si="4"/>
        <v>87.600389738471918</v>
      </c>
      <c r="AS35" s="50">
        <f t="shared" si="5"/>
        <v>10.007265355976678</v>
      </c>
      <c r="AT35" s="50">
        <f t="shared" si="6"/>
        <v>11.084611421028137</v>
      </c>
      <c r="AU35" s="50">
        <f t="shared" si="7"/>
        <v>12.388194015740934</v>
      </c>
      <c r="AV35" s="50">
        <f t="shared" si="8"/>
        <v>-5.0017819558881911</v>
      </c>
      <c r="AW35" s="50">
        <f t="shared" si="9"/>
        <v>-7.8005466169160371</v>
      </c>
      <c r="AX35" s="50">
        <f t="shared" si="10"/>
        <v>-0.22080259846055128</v>
      </c>
      <c r="AY35" s="50">
        <f t="shared" si="11"/>
        <v>-1.615836195100627</v>
      </c>
      <c r="AZ35" s="50">
        <f t="shared" si="12"/>
        <v>-55.820948102712748</v>
      </c>
      <c r="BA35" s="50">
        <f t="shared" si="13"/>
        <v>0</v>
      </c>
      <c r="BB35" s="50">
        <f t="shared" si="14"/>
        <v>-129.65000000000055</v>
      </c>
      <c r="BC35" s="50">
        <f t="shared" si="15"/>
        <v>-1.3599999999999994</v>
      </c>
      <c r="BD35" s="50">
        <f t="shared" si="16"/>
        <v>-54.025000000000091</v>
      </c>
      <c r="BE35" s="50">
        <f t="shared" si="17"/>
        <v>-9.000000000000008E-3</v>
      </c>
      <c r="BF35" s="50">
        <f t="shared" si="18"/>
        <v>0</v>
      </c>
      <c r="BG35" s="49">
        <f t="shared" si="19"/>
        <v>-133.98088512004418</v>
      </c>
    </row>
    <row r="36" spans="1:59" ht="14.1" x14ac:dyDescent="0.3">
      <c r="A36" s="24">
        <v>2041</v>
      </c>
      <c r="B36" s="15">
        <v>0.19524856485339206</v>
      </c>
      <c r="C36" s="50">
        <v>0</v>
      </c>
      <c r="D36" s="46">
        <v>0</v>
      </c>
      <c r="E36" s="46">
        <v>0</v>
      </c>
      <c r="F36" s="46">
        <v>0</v>
      </c>
      <c r="G36" s="46">
        <v>0</v>
      </c>
      <c r="H36" s="46">
        <v>1130.2502601471799</v>
      </c>
      <c r="I36" s="46">
        <v>125.44970416090783</v>
      </c>
      <c r="J36" s="46">
        <v>57.447614938165394</v>
      </c>
      <c r="K36" s="46">
        <v>160.17848782080816</v>
      </c>
      <c r="L36" s="46">
        <v>0</v>
      </c>
      <c r="M36" s="46">
        <v>0</v>
      </c>
      <c r="N36" s="64">
        <v>4789.8</v>
      </c>
      <c r="O36" s="64">
        <v>143.88</v>
      </c>
      <c r="P36" s="64">
        <v>2080.366</v>
      </c>
      <c r="Q36" s="64">
        <v>0.71199999999999997</v>
      </c>
      <c r="R36" s="46">
        <v>0</v>
      </c>
      <c r="S36" s="49">
        <f t="shared" si="1"/>
        <v>8488.0840670670623</v>
      </c>
      <c r="T36" s="40"/>
      <c r="U36" s="24">
        <v>2041</v>
      </c>
      <c r="V36" s="15">
        <v>0.19524856485339206</v>
      </c>
      <c r="W36" s="50">
        <v>0.45363406326235511</v>
      </c>
      <c r="X36" s="46">
        <v>82.459593341409459</v>
      </c>
      <c r="Y36" s="46">
        <v>9.5301660003535211</v>
      </c>
      <c r="Z36" s="46">
        <v>11.305486070287646</v>
      </c>
      <c r="AA36" s="46">
        <v>12.410041015740932</v>
      </c>
      <c r="AB36" s="46">
        <v>1112.4330577232547</v>
      </c>
      <c r="AC36" s="46">
        <v>114.36698453950004</v>
      </c>
      <c r="AD36" s="46">
        <v>57.233268517288948</v>
      </c>
      <c r="AE36" s="46">
        <v>158.9385645800977</v>
      </c>
      <c r="AF36" s="46">
        <v>-55.579525693918313</v>
      </c>
      <c r="AG36" s="46">
        <v>0</v>
      </c>
      <c r="AH36" s="64">
        <v>4661.08</v>
      </c>
      <c r="AI36" s="64">
        <v>140.44999999999999</v>
      </c>
      <c r="AJ36" s="64">
        <v>2023.414</v>
      </c>
      <c r="AK36" s="64">
        <v>0.70199999999999996</v>
      </c>
      <c r="AL36" s="46">
        <v>0</v>
      </c>
      <c r="AM36" s="49">
        <f t="shared" si="2"/>
        <v>8329.1972701572759</v>
      </c>
      <c r="AN36" s="40"/>
      <c r="AO36" s="24">
        <v>2041</v>
      </c>
      <c r="AP36" s="15">
        <v>0.19524856485339206</v>
      </c>
      <c r="AQ36" s="50">
        <f t="shared" si="3"/>
        <v>0.45363406326235511</v>
      </c>
      <c r="AR36" s="50">
        <f t="shared" si="4"/>
        <v>82.459593341409459</v>
      </c>
      <c r="AS36" s="50">
        <f t="shared" si="5"/>
        <v>9.5301660003535211</v>
      </c>
      <c r="AT36" s="50">
        <f t="shared" si="6"/>
        <v>11.305486070287646</v>
      </c>
      <c r="AU36" s="50">
        <f t="shared" si="7"/>
        <v>12.410041015740932</v>
      </c>
      <c r="AV36" s="50">
        <f t="shared" si="8"/>
        <v>-17.81720242392521</v>
      </c>
      <c r="AW36" s="50">
        <f t="shared" si="9"/>
        <v>-11.08271962140779</v>
      </c>
      <c r="AX36" s="50">
        <f t="shared" si="10"/>
        <v>-0.21434642087644562</v>
      </c>
      <c r="AY36" s="50">
        <f t="shared" si="11"/>
        <v>-1.2399232407104535</v>
      </c>
      <c r="AZ36" s="50">
        <f t="shared" si="12"/>
        <v>-55.579525693918313</v>
      </c>
      <c r="BA36" s="50">
        <f t="shared" si="13"/>
        <v>0</v>
      </c>
      <c r="BB36" s="50">
        <f t="shared" si="14"/>
        <v>-128.72000000000025</v>
      </c>
      <c r="BC36" s="50">
        <f t="shared" si="15"/>
        <v>-3.4300000000000068</v>
      </c>
      <c r="BD36" s="50">
        <f t="shared" si="16"/>
        <v>-56.951999999999998</v>
      </c>
      <c r="BE36" s="50">
        <f t="shared" si="17"/>
        <v>-1.0000000000000009E-2</v>
      </c>
      <c r="BF36" s="50">
        <f t="shared" si="18"/>
        <v>0</v>
      </c>
      <c r="BG36" s="49">
        <f t="shared" si="19"/>
        <v>-158.88679690978455</v>
      </c>
    </row>
    <row r="37" spans="1:59" ht="14.1" x14ac:dyDescent="0.3">
      <c r="A37" s="24">
        <v>2042</v>
      </c>
      <c r="B37" s="15">
        <v>0.1812346100524885</v>
      </c>
      <c r="C37" s="50">
        <v>0</v>
      </c>
      <c r="D37" s="46">
        <v>0</v>
      </c>
      <c r="E37" s="46">
        <v>0</v>
      </c>
      <c r="F37" s="46">
        <v>0</v>
      </c>
      <c r="G37" s="46">
        <v>0</v>
      </c>
      <c r="H37" s="46">
        <v>1159.4161685871138</v>
      </c>
      <c r="I37" s="46">
        <v>120.08981007644007</v>
      </c>
      <c r="J37" s="46">
        <v>57.815873254905419</v>
      </c>
      <c r="K37" s="46">
        <v>184.6109394543823</v>
      </c>
      <c r="L37" s="46">
        <v>0</v>
      </c>
      <c r="M37" s="46">
        <v>0</v>
      </c>
      <c r="N37" s="64">
        <v>4904.93</v>
      </c>
      <c r="O37" s="64">
        <v>151.4</v>
      </c>
      <c r="P37" s="64">
        <v>2255.0050000000001</v>
      </c>
      <c r="Q37" s="64">
        <v>0.71599999999999997</v>
      </c>
      <c r="R37" s="46">
        <v>0</v>
      </c>
      <c r="S37" s="49">
        <f t="shared" si="1"/>
        <v>8833.9837913728406</v>
      </c>
      <c r="T37" s="40"/>
      <c r="U37" s="24">
        <v>2042</v>
      </c>
      <c r="V37" s="15">
        <v>0.1812346100524885</v>
      </c>
      <c r="W37" s="50">
        <v>0.46497491484391401</v>
      </c>
      <c r="X37" s="46">
        <v>77.318796944346985</v>
      </c>
      <c r="Y37" s="46">
        <v>9.0530666447303627</v>
      </c>
      <c r="Z37" s="46">
        <v>11.762215999507811</v>
      </c>
      <c r="AA37" s="46">
        <v>12.432369015740933</v>
      </c>
      <c r="AB37" s="46">
        <v>1124.3133236271467</v>
      </c>
      <c r="AC37" s="46">
        <v>113.54286984060651</v>
      </c>
      <c r="AD37" s="46">
        <v>57.607983011613108</v>
      </c>
      <c r="AE37" s="46">
        <v>183.64091212169129</v>
      </c>
      <c r="AF37" s="46">
        <v>-55.344138845343736</v>
      </c>
      <c r="AG37" s="46">
        <v>0</v>
      </c>
      <c r="AH37" s="64">
        <v>4775.8</v>
      </c>
      <c r="AI37" s="64">
        <v>146.4</v>
      </c>
      <c r="AJ37" s="64">
        <v>2194.1590000000001</v>
      </c>
      <c r="AK37" s="64">
        <v>0.70599999999999996</v>
      </c>
      <c r="AL37" s="46">
        <v>0</v>
      </c>
      <c r="AM37" s="49">
        <f t="shared" si="2"/>
        <v>8651.8573732748846</v>
      </c>
      <c r="AN37" s="40"/>
      <c r="AO37" s="24">
        <v>2042</v>
      </c>
      <c r="AP37" s="15">
        <v>0.1812346100524885</v>
      </c>
      <c r="AQ37" s="50">
        <f t="shared" si="3"/>
        <v>0.46497491484391401</v>
      </c>
      <c r="AR37" s="50">
        <f t="shared" si="4"/>
        <v>77.318796944346985</v>
      </c>
      <c r="AS37" s="50">
        <f t="shared" si="5"/>
        <v>9.0530666447303627</v>
      </c>
      <c r="AT37" s="50">
        <f t="shared" si="6"/>
        <v>11.762215999507811</v>
      </c>
      <c r="AU37" s="50">
        <f t="shared" si="7"/>
        <v>12.432369015740933</v>
      </c>
      <c r="AV37" s="50">
        <f t="shared" si="8"/>
        <v>-35.102844959967115</v>
      </c>
      <c r="AW37" s="50">
        <f t="shared" si="9"/>
        <v>-6.54694023583356</v>
      </c>
      <c r="AX37" s="50">
        <f t="shared" si="10"/>
        <v>-0.20789024329231154</v>
      </c>
      <c r="AY37" s="50">
        <f t="shared" si="11"/>
        <v>-0.97002733269101782</v>
      </c>
      <c r="AZ37" s="50">
        <f t="shared" si="12"/>
        <v>-55.344138845343736</v>
      </c>
      <c r="BA37" s="50">
        <f t="shared" si="13"/>
        <v>0</v>
      </c>
      <c r="BB37" s="50">
        <f t="shared" si="14"/>
        <v>-129.13000000000011</v>
      </c>
      <c r="BC37" s="50">
        <f t="shared" si="15"/>
        <v>-5</v>
      </c>
      <c r="BD37" s="50">
        <f t="shared" si="16"/>
        <v>-60.846000000000004</v>
      </c>
      <c r="BE37" s="50">
        <f t="shared" si="17"/>
        <v>-1.0000000000000009E-2</v>
      </c>
      <c r="BF37" s="50">
        <f t="shared" si="18"/>
        <v>0</v>
      </c>
      <c r="BG37" s="49">
        <f t="shared" si="19"/>
        <v>-182.12641809795784</v>
      </c>
    </row>
    <row r="38" spans="1:59" ht="14.1" x14ac:dyDescent="0.3">
      <c r="A38" s="24">
        <v>2043</v>
      </c>
      <c r="B38" s="15">
        <v>0.16822650607209799</v>
      </c>
      <c r="C38" s="50">
        <v>0</v>
      </c>
      <c r="D38" s="46">
        <v>0</v>
      </c>
      <c r="E38" s="46">
        <v>0</v>
      </c>
      <c r="F38" s="46">
        <v>0</v>
      </c>
      <c r="G38" s="46">
        <v>0</v>
      </c>
      <c r="H38" s="46">
        <v>1300.8031636122241</v>
      </c>
      <c r="I38" s="46">
        <v>143.96797575061322</v>
      </c>
      <c r="J38" s="46">
        <v>63.892288887103291</v>
      </c>
      <c r="K38" s="46">
        <v>205.59196403232909</v>
      </c>
      <c r="L38" s="46">
        <v>0</v>
      </c>
      <c r="M38" s="46">
        <v>0</v>
      </c>
      <c r="N38" s="64">
        <v>5169.51</v>
      </c>
      <c r="O38" s="64">
        <v>158.44</v>
      </c>
      <c r="P38" s="64">
        <v>2561.625</v>
      </c>
      <c r="Q38" s="64">
        <v>0.74199999999999999</v>
      </c>
      <c r="R38" s="46">
        <v>0</v>
      </c>
      <c r="S38" s="49">
        <f t="shared" si="1"/>
        <v>9604.5723922822708</v>
      </c>
      <c r="T38" s="40"/>
      <c r="U38" s="24">
        <v>2043</v>
      </c>
      <c r="V38" s="15">
        <v>0.16822650607209799</v>
      </c>
      <c r="W38" s="50">
        <v>0.47659928771501175</v>
      </c>
      <c r="X38" s="46">
        <v>72.178000547284555</v>
      </c>
      <c r="Y38" s="46">
        <v>8.5759672891072061</v>
      </c>
      <c r="Z38" s="46">
        <v>12.601640197746892</v>
      </c>
      <c r="AA38" s="46">
        <v>12.455188015740932</v>
      </c>
      <c r="AB38" s="46">
        <v>1268.2210700487556</v>
      </c>
      <c r="AC38" s="46">
        <v>140.68494967252406</v>
      </c>
      <c r="AD38" s="46">
        <v>63.690854821395071</v>
      </c>
      <c r="AE38" s="46">
        <v>204.65211051196766</v>
      </c>
      <c r="AF38" s="46">
        <v>-55.114636667983525</v>
      </c>
      <c r="AG38" s="46">
        <v>0</v>
      </c>
      <c r="AH38" s="64">
        <v>5034.9399999999996</v>
      </c>
      <c r="AI38" s="64">
        <v>155.74</v>
      </c>
      <c r="AJ38" s="64">
        <v>2494.3000000000002</v>
      </c>
      <c r="AK38" s="64">
        <v>0.73899999999999999</v>
      </c>
      <c r="AL38" s="46">
        <v>0</v>
      </c>
      <c r="AM38" s="49">
        <f t="shared" si="2"/>
        <v>9414.1407437242524</v>
      </c>
      <c r="AN38" s="40"/>
      <c r="AO38" s="24">
        <v>2043</v>
      </c>
      <c r="AP38" s="15">
        <v>0.16822650607209799</v>
      </c>
      <c r="AQ38" s="50">
        <f t="shared" si="3"/>
        <v>0.47659928771501175</v>
      </c>
      <c r="AR38" s="50">
        <f t="shared" si="4"/>
        <v>72.178000547284555</v>
      </c>
      <c r="AS38" s="50">
        <f t="shared" si="5"/>
        <v>8.5759672891072061</v>
      </c>
      <c r="AT38" s="50">
        <f t="shared" si="6"/>
        <v>12.601640197746892</v>
      </c>
      <c r="AU38" s="50">
        <f t="shared" si="7"/>
        <v>12.455188015740932</v>
      </c>
      <c r="AV38" s="50">
        <f t="shared" si="8"/>
        <v>-32.582093563468561</v>
      </c>
      <c r="AW38" s="50">
        <f t="shared" si="9"/>
        <v>-3.2830260780891649</v>
      </c>
      <c r="AX38" s="50">
        <f t="shared" si="10"/>
        <v>-0.20143406570822009</v>
      </c>
      <c r="AY38" s="50">
        <f t="shared" si="11"/>
        <v>-0.93985352036142444</v>
      </c>
      <c r="AZ38" s="50">
        <f t="shared" si="12"/>
        <v>-55.114636667983525</v>
      </c>
      <c r="BA38" s="50">
        <f t="shared" si="13"/>
        <v>0</v>
      </c>
      <c r="BB38" s="50">
        <f t="shared" si="14"/>
        <v>-134.57000000000062</v>
      </c>
      <c r="BC38" s="50">
        <f t="shared" si="15"/>
        <v>-2.6999999999999886</v>
      </c>
      <c r="BD38" s="50">
        <f t="shared" si="16"/>
        <v>-67.324999999999818</v>
      </c>
      <c r="BE38" s="50">
        <f t="shared" si="17"/>
        <v>-3.0000000000000027E-3</v>
      </c>
      <c r="BF38" s="50">
        <f t="shared" si="18"/>
        <v>0</v>
      </c>
      <c r="BG38" s="49">
        <f t="shared" si="19"/>
        <v>-190.43164855801669</v>
      </c>
    </row>
    <row r="39" spans="1:59" ht="14.1" x14ac:dyDescent="0.3">
      <c r="A39" s="24">
        <v>2044</v>
      </c>
      <c r="B39" s="15">
        <v>0.15612019724789697</v>
      </c>
      <c r="C39" s="50">
        <v>0</v>
      </c>
      <c r="D39" s="46">
        <v>0</v>
      </c>
      <c r="E39" s="46">
        <v>0</v>
      </c>
      <c r="F39" s="46">
        <v>0</v>
      </c>
      <c r="G39" s="46">
        <v>0</v>
      </c>
      <c r="H39" s="46">
        <v>1347.373615003647</v>
      </c>
      <c r="I39" s="46">
        <v>139.10720023808585</v>
      </c>
      <c r="J39" s="46">
        <v>66.449919772942422</v>
      </c>
      <c r="K39" s="46">
        <v>244.68190708399354</v>
      </c>
      <c r="L39" s="46">
        <v>0</v>
      </c>
      <c r="M39" s="46">
        <v>0</v>
      </c>
      <c r="N39" s="64">
        <v>5371.15</v>
      </c>
      <c r="O39" s="64">
        <v>172.43</v>
      </c>
      <c r="P39" s="64">
        <v>2846.9079999999999</v>
      </c>
      <c r="Q39" s="64">
        <v>0.76400000000000001</v>
      </c>
      <c r="R39" s="46">
        <v>0</v>
      </c>
      <c r="S39" s="49">
        <f t="shared" si="1"/>
        <v>10188.864642098668</v>
      </c>
      <c r="T39" s="40"/>
      <c r="U39" s="24">
        <v>2044</v>
      </c>
      <c r="V39" s="15">
        <v>0.15612019724789697</v>
      </c>
      <c r="W39" s="50">
        <v>0.48851426990788704</v>
      </c>
      <c r="X39" s="46">
        <v>67.037204150222081</v>
      </c>
      <c r="Y39" s="46">
        <v>8.0988679334840494</v>
      </c>
      <c r="Z39" s="46">
        <v>12.826805045052469</v>
      </c>
      <c r="AA39" s="46">
        <v>12.478509015740933</v>
      </c>
      <c r="AB39" s="46">
        <v>1316.9836142770891</v>
      </c>
      <c r="AC39" s="46">
        <v>131.76809060953801</v>
      </c>
      <c r="AD39" s="46">
        <v>66.254941884818322</v>
      </c>
      <c r="AE39" s="46">
        <v>249.32615045805971</v>
      </c>
      <c r="AF39" s="46">
        <v>-54.890872045057321</v>
      </c>
      <c r="AG39" s="46">
        <v>0</v>
      </c>
      <c r="AH39" s="64">
        <v>5236.05</v>
      </c>
      <c r="AI39" s="64">
        <v>167.95</v>
      </c>
      <c r="AJ39" s="64">
        <v>2774.9609999999998</v>
      </c>
      <c r="AK39" s="64">
        <v>0.751</v>
      </c>
      <c r="AL39" s="46">
        <v>0</v>
      </c>
      <c r="AM39" s="49">
        <f t="shared" si="2"/>
        <v>9990.0838255988547</v>
      </c>
      <c r="AN39" s="40"/>
      <c r="AO39" s="24">
        <v>2044</v>
      </c>
      <c r="AP39" s="15">
        <v>0.15612019724789697</v>
      </c>
      <c r="AQ39" s="50">
        <f t="shared" si="3"/>
        <v>0.48851426990788704</v>
      </c>
      <c r="AR39" s="50">
        <f t="shared" si="4"/>
        <v>67.037204150222081</v>
      </c>
      <c r="AS39" s="50">
        <f t="shared" si="5"/>
        <v>8.0988679334840494</v>
      </c>
      <c r="AT39" s="50">
        <f t="shared" si="6"/>
        <v>12.826805045052469</v>
      </c>
      <c r="AU39" s="50">
        <f t="shared" si="7"/>
        <v>12.478509015740933</v>
      </c>
      <c r="AV39" s="50">
        <f t="shared" si="8"/>
        <v>-30.390000726557901</v>
      </c>
      <c r="AW39" s="50">
        <f t="shared" si="9"/>
        <v>-7.3391096285478454</v>
      </c>
      <c r="AX39" s="50">
        <f t="shared" si="10"/>
        <v>-0.19497788812410022</v>
      </c>
      <c r="AY39" s="50">
        <f t="shared" si="11"/>
        <v>4.6442433740661784</v>
      </c>
      <c r="AZ39" s="50">
        <f t="shared" si="12"/>
        <v>-54.890872045057321</v>
      </c>
      <c r="BA39" s="50">
        <f t="shared" si="13"/>
        <v>0</v>
      </c>
      <c r="BB39" s="50">
        <f t="shared" si="14"/>
        <v>-135.09999999999945</v>
      </c>
      <c r="BC39" s="50">
        <f t="shared" si="15"/>
        <v>-4.4800000000000182</v>
      </c>
      <c r="BD39" s="50">
        <f t="shared" si="16"/>
        <v>-71.947000000000116</v>
      </c>
      <c r="BE39" s="50">
        <f t="shared" si="17"/>
        <v>-1.3000000000000012E-2</v>
      </c>
      <c r="BF39" s="50">
        <f t="shared" si="18"/>
        <v>0</v>
      </c>
      <c r="BG39" s="49">
        <f t="shared" si="19"/>
        <v>-198.7808164998132</v>
      </c>
    </row>
    <row r="40" spans="1:59" x14ac:dyDescent="0.25">
      <c r="A40" s="24">
        <v>2045</v>
      </c>
      <c r="B40" s="15">
        <v>0.14491467883918038</v>
      </c>
      <c r="C40" s="50">
        <v>0</v>
      </c>
      <c r="D40" s="46">
        <v>0</v>
      </c>
      <c r="E40" s="46">
        <v>0</v>
      </c>
      <c r="F40" s="46">
        <v>0</v>
      </c>
      <c r="G40" s="46">
        <v>0</v>
      </c>
      <c r="H40" s="46">
        <v>1381.9969472038749</v>
      </c>
      <c r="I40" s="46">
        <v>154.72470403107803</v>
      </c>
      <c r="J40" s="46">
        <v>68.451643780009221</v>
      </c>
      <c r="K40" s="46">
        <v>265.53216562816226</v>
      </c>
      <c r="L40" s="46">
        <v>0</v>
      </c>
      <c r="M40" s="46">
        <v>0</v>
      </c>
      <c r="N40" s="64">
        <v>5460.39</v>
      </c>
      <c r="O40" s="64">
        <v>180.32999999999998</v>
      </c>
      <c r="P40" s="64">
        <v>3075.114</v>
      </c>
      <c r="Q40" s="64">
        <v>0.76300000000000001</v>
      </c>
      <c r="R40" s="46">
        <v>0</v>
      </c>
      <c r="S40" s="49">
        <f t="shared" si="1"/>
        <v>10587.302460643125</v>
      </c>
      <c r="T40" s="40"/>
      <c r="U40" s="24">
        <v>2045</v>
      </c>
      <c r="V40" s="15">
        <v>0.14491467883918038</v>
      </c>
      <c r="W40" s="50">
        <v>0.50072712665558416</v>
      </c>
      <c r="X40" s="46">
        <v>62.150174119623777</v>
      </c>
      <c r="Y40" s="46">
        <v>7.6440537428741662</v>
      </c>
      <c r="Z40" s="46">
        <v>12.445007157117375</v>
      </c>
      <c r="AA40" s="46">
        <v>12.502343015740935</v>
      </c>
      <c r="AB40" s="46">
        <v>1353.6548279749827</v>
      </c>
      <c r="AC40" s="46">
        <v>146.48706353269532</v>
      </c>
      <c r="AD40" s="46">
        <v>68.263122069469219</v>
      </c>
      <c r="AE40" s="46">
        <v>271.00769173758584</v>
      </c>
      <c r="AF40" s="46">
        <v>-54.67270153770427</v>
      </c>
      <c r="AG40" s="46">
        <v>0</v>
      </c>
      <c r="AH40" s="64">
        <v>5325.19</v>
      </c>
      <c r="AI40" s="64">
        <v>173.99</v>
      </c>
      <c r="AJ40" s="64">
        <v>2998.5610000000001</v>
      </c>
      <c r="AK40" s="64">
        <v>0.748</v>
      </c>
      <c r="AL40" s="46">
        <v>0</v>
      </c>
      <c r="AM40" s="49">
        <f t="shared" si="2"/>
        <v>10378.471308939041</v>
      </c>
      <c r="AN40" s="40"/>
      <c r="AO40" s="24">
        <v>2045</v>
      </c>
      <c r="AP40" s="15">
        <v>0.14491467883918038</v>
      </c>
      <c r="AQ40" s="50">
        <f t="shared" si="3"/>
        <v>0.50072712665558416</v>
      </c>
      <c r="AR40" s="50">
        <f t="shared" si="4"/>
        <v>62.150174119623777</v>
      </c>
      <c r="AS40" s="50">
        <f t="shared" si="5"/>
        <v>7.6440537428741662</v>
      </c>
      <c r="AT40" s="50">
        <f t="shared" si="6"/>
        <v>12.445007157117375</v>
      </c>
      <c r="AU40" s="50">
        <f t="shared" si="7"/>
        <v>12.502343015740935</v>
      </c>
      <c r="AV40" s="50">
        <f t="shared" si="8"/>
        <v>-28.342119228892216</v>
      </c>
      <c r="AW40" s="50">
        <f t="shared" si="9"/>
        <v>-8.2376404983827172</v>
      </c>
      <c r="AX40" s="50">
        <f t="shared" si="10"/>
        <v>-0.18852171054000166</v>
      </c>
      <c r="AY40" s="50">
        <f t="shared" si="11"/>
        <v>5.4755261094235834</v>
      </c>
      <c r="AZ40" s="50">
        <f t="shared" si="12"/>
        <v>-54.67270153770427</v>
      </c>
      <c r="BA40" s="50">
        <f t="shared" si="13"/>
        <v>0</v>
      </c>
      <c r="BB40" s="50">
        <f t="shared" si="14"/>
        <v>-135.20000000000073</v>
      </c>
      <c r="BC40" s="50">
        <f t="shared" si="15"/>
        <v>-6.339999999999975</v>
      </c>
      <c r="BD40" s="50">
        <f t="shared" si="16"/>
        <v>-76.552999999999884</v>
      </c>
      <c r="BE40" s="50">
        <f t="shared" si="17"/>
        <v>-1.5000000000000013E-2</v>
      </c>
      <c r="BF40" s="50">
        <f t="shared" si="18"/>
        <v>0</v>
      </c>
      <c r="BG40" s="49">
        <f t="shared" si="19"/>
        <v>-208.83115170408436</v>
      </c>
    </row>
    <row r="41" spans="1:59" x14ac:dyDescent="0.25">
      <c r="A41" s="24">
        <v>2046</v>
      </c>
      <c r="B41" s="15">
        <v>0.13451343588630835</v>
      </c>
      <c r="C41" s="50">
        <v>0</v>
      </c>
      <c r="D41" s="46">
        <v>0</v>
      </c>
      <c r="E41" s="46">
        <v>0</v>
      </c>
      <c r="F41" s="46">
        <v>0</v>
      </c>
      <c r="G41" s="46">
        <v>0</v>
      </c>
      <c r="H41" s="46">
        <v>1382.965514736559</v>
      </c>
      <c r="I41" s="46">
        <v>158.71031269967494</v>
      </c>
      <c r="J41" s="46">
        <v>68.640660471282629</v>
      </c>
      <c r="K41" s="46">
        <v>298.66519188017355</v>
      </c>
      <c r="L41" s="46">
        <v>0</v>
      </c>
      <c r="M41" s="46">
        <v>0</v>
      </c>
      <c r="N41" s="64">
        <v>5583.83</v>
      </c>
      <c r="O41" s="64">
        <v>186.83</v>
      </c>
      <c r="P41" s="64">
        <v>3345.95</v>
      </c>
      <c r="Q41" s="64">
        <v>0.76700000000000002</v>
      </c>
      <c r="R41" s="46">
        <v>0</v>
      </c>
      <c r="S41" s="49">
        <f t="shared" si="1"/>
        <v>11026.358679787689</v>
      </c>
      <c r="T41" s="40"/>
      <c r="U41" s="24">
        <v>2046</v>
      </c>
      <c r="V41" s="15">
        <v>0.13451343588630835</v>
      </c>
      <c r="W41" s="50">
        <v>0.51324530482197372</v>
      </c>
      <c r="X41" s="46">
        <v>57.832665914737156</v>
      </c>
      <c r="Y41" s="46">
        <v>7.2464497104590544</v>
      </c>
      <c r="Z41" s="46">
        <v>12.61247159717165</v>
      </c>
      <c r="AA41" s="46">
        <v>12.526701015740935</v>
      </c>
      <c r="AB41" s="46">
        <v>1356.5107075524015</v>
      </c>
      <c r="AC41" s="46">
        <v>149.20453716710469</v>
      </c>
      <c r="AD41" s="46">
        <v>68.458868351902112</v>
      </c>
      <c r="AE41" s="46">
        <v>299.95612595796501</v>
      </c>
      <c r="AF41" s="46">
        <v>-54.459985293035039</v>
      </c>
      <c r="AG41" s="46">
        <v>0</v>
      </c>
      <c r="AH41" s="64">
        <v>5443.83</v>
      </c>
      <c r="AI41" s="64">
        <v>185.07</v>
      </c>
      <c r="AJ41" s="64">
        <v>3261.5439999999999</v>
      </c>
      <c r="AK41" s="64">
        <v>0.75700000000000001</v>
      </c>
      <c r="AL41" s="46">
        <v>0</v>
      </c>
      <c r="AM41" s="49">
        <f t="shared" si="2"/>
        <v>10801.602787279267</v>
      </c>
      <c r="AN41" s="40"/>
      <c r="AO41" s="24">
        <v>2046</v>
      </c>
      <c r="AP41" s="15">
        <v>0.13451343588630835</v>
      </c>
      <c r="AQ41" s="50">
        <f t="shared" si="3"/>
        <v>0.51324530482197372</v>
      </c>
      <c r="AR41" s="50">
        <f t="shared" si="4"/>
        <v>57.832665914737156</v>
      </c>
      <c r="AS41" s="50">
        <f t="shared" si="5"/>
        <v>7.2464497104590544</v>
      </c>
      <c r="AT41" s="50">
        <f t="shared" si="6"/>
        <v>12.61247159717165</v>
      </c>
      <c r="AU41" s="50">
        <f t="shared" si="7"/>
        <v>12.526701015740935</v>
      </c>
      <c r="AV41" s="50">
        <f t="shared" si="8"/>
        <v>-26.454807184157517</v>
      </c>
      <c r="AW41" s="50">
        <f t="shared" si="9"/>
        <v>-9.5057755325702544</v>
      </c>
      <c r="AX41" s="50">
        <f t="shared" si="10"/>
        <v>-0.18179211938051765</v>
      </c>
      <c r="AY41" s="50">
        <f t="shared" si="11"/>
        <v>1.2909340777914622</v>
      </c>
      <c r="AZ41" s="50">
        <f t="shared" si="12"/>
        <v>-54.459985293035039</v>
      </c>
      <c r="BA41" s="50">
        <f t="shared" si="13"/>
        <v>0</v>
      </c>
      <c r="BB41" s="50">
        <f t="shared" si="14"/>
        <v>-140</v>
      </c>
      <c r="BC41" s="50">
        <f t="shared" si="15"/>
        <v>-1.7600000000000193</v>
      </c>
      <c r="BD41" s="50">
        <f t="shared" si="16"/>
        <v>-84.405999999999949</v>
      </c>
      <c r="BE41" s="50">
        <f t="shared" si="17"/>
        <v>-1.0000000000000009E-2</v>
      </c>
      <c r="BF41" s="50">
        <f t="shared" si="18"/>
        <v>0</v>
      </c>
      <c r="BG41" s="49">
        <f t="shared" si="19"/>
        <v>-224.75589250842106</v>
      </c>
    </row>
    <row r="42" spans="1:59" x14ac:dyDescent="0.25">
      <c r="A42" s="24">
        <v>2047</v>
      </c>
      <c r="B42" s="15">
        <v>0.12485874156350797</v>
      </c>
      <c r="C42" s="50">
        <v>0</v>
      </c>
      <c r="D42" s="46">
        <v>0</v>
      </c>
      <c r="E42" s="46">
        <v>0</v>
      </c>
      <c r="F42" s="46">
        <v>0</v>
      </c>
      <c r="G42" s="46">
        <v>0</v>
      </c>
      <c r="H42" s="46">
        <v>1419.4168468689238</v>
      </c>
      <c r="I42" s="46">
        <v>187.16580800029951</v>
      </c>
      <c r="J42" s="46">
        <v>70.716022141587175</v>
      </c>
      <c r="K42" s="46">
        <v>298.85070995039263</v>
      </c>
      <c r="L42" s="46">
        <v>0</v>
      </c>
      <c r="M42" s="46">
        <v>0</v>
      </c>
      <c r="N42" s="64">
        <v>5722.76</v>
      </c>
      <c r="O42" s="64">
        <v>196.53</v>
      </c>
      <c r="P42" s="64">
        <v>3654.3389999999999</v>
      </c>
      <c r="Q42" s="64">
        <v>0.77200000000000002</v>
      </c>
      <c r="R42" s="46">
        <v>0</v>
      </c>
      <c r="S42" s="49">
        <f t="shared" si="1"/>
        <v>11550.550386961204</v>
      </c>
      <c r="T42" s="40"/>
      <c r="U42" s="24">
        <v>2047</v>
      </c>
      <c r="V42" s="15">
        <v>0.12485874156350797</v>
      </c>
      <c r="W42" s="50">
        <v>0.52607643744252308</v>
      </c>
      <c r="X42" s="46">
        <v>53.60805574711393</v>
      </c>
      <c r="Y42" s="46">
        <v>6.8579258135915113</v>
      </c>
      <c r="Z42" s="46">
        <v>12.726982176653319</v>
      </c>
      <c r="AA42" s="46">
        <v>12.551595015740931</v>
      </c>
      <c r="AB42" s="46">
        <v>1394.6539991000332</v>
      </c>
      <c r="AC42" s="46">
        <v>176.45153695627806</v>
      </c>
      <c r="AD42" s="46">
        <v>70.541507367342476</v>
      </c>
      <c r="AE42" s="46">
        <v>299.26812271876258</v>
      </c>
      <c r="AF42" s="46">
        <v>-54.252586954482545</v>
      </c>
      <c r="AG42" s="46">
        <v>0</v>
      </c>
      <c r="AH42" s="64">
        <v>5584.82</v>
      </c>
      <c r="AI42" s="64">
        <v>188.55</v>
      </c>
      <c r="AJ42" s="64">
        <v>3565.7539999999999</v>
      </c>
      <c r="AK42" s="64">
        <v>0.76600000000000001</v>
      </c>
      <c r="AL42" s="46">
        <v>0</v>
      </c>
      <c r="AM42" s="49">
        <f t="shared" si="2"/>
        <v>11312.823214378475</v>
      </c>
      <c r="AN42" s="40"/>
      <c r="AO42" s="24">
        <v>2047</v>
      </c>
      <c r="AP42" s="15">
        <v>0.12485874156350797</v>
      </c>
      <c r="AQ42" s="50">
        <f t="shared" si="3"/>
        <v>0.52607643744252308</v>
      </c>
      <c r="AR42" s="50">
        <f t="shared" si="4"/>
        <v>53.60805574711393</v>
      </c>
      <c r="AS42" s="50">
        <f t="shared" si="5"/>
        <v>6.8579258135915113</v>
      </c>
      <c r="AT42" s="50">
        <f t="shared" si="6"/>
        <v>12.726982176653319</v>
      </c>
      <c r="AU42" s="50">
        <f t="shared" si="7"/>
        <v>12.551595015740931</v>
      </c>
      <c r="AV42" s="50">
        <f t="shared" si="8"/>
        <v>-24.762847768890651</v>
      </c>
      <c r="AW42" s="50">
        <f t="shared" si="9"/>
        <v>-10.714271044021444</v>
      </c>
      <c r="AX42" s="50">
        <f t="shared" si="10"/>
        <v>-0.17451477424469886</v>
      </c>
      <c r="AY42" s="50">
        <f t="shared" si="11"/>
        <v>0.41741276836995667</v>
      </c>
      <c r="AZ42" s="50">
        <f t="shared" si="12"/>
        <v>-54.252586954482545</v>
      </c>
      <c r="BA42" s="50">
        <f t="shared" si="13"/>
        <v>0</v>
      </c>
      <c r="BB42" s="50">
        <f t="shared" si="14"/>
        <v>-137.94000000000051</v>
      </c>
      <c r="BC42" s="50">
        <f t="shared" si="15"/>
        <v>-7.9799999999999898</v>
      </c>
      <c r="BD42" s="50">
        <f t="shared" si="16"/>
        <v>-88.585000000000036</v>
      </c>
      <c r="BE42" s="50">
        <f t="shared" si="17"/>
        <v>-6.0000000000000053E-3</v>
      </c>
      <c r="BF42" s="50">
        <f t="shared" si="18"/>
        <v>0</v>
      </c>
      <c r="BG42" s="49">
        <f t="shared" si="19"/>
        <v>-237.72717258272769</v>
      </c>
    </row>
    <row r="43" spans="1:59" x14ac:dyDescent="0.25">
      <c r="A43" s="24">
        <v>2048</v>
      </c>
      <c r="B43" s="15">
        <v>0.11587336512038617</v>
      </c>
      <c r="C43" s="50">
        <v>0</v>
      </c>
      <c r="D43" s="46">
        <v>0</v>
      </c>
      <c r="E43" s="46">
        <v>0</v>
      </c>
      <c r="F43" s="46">
        <v>0</v>
      </c>
      <c r="G43" s="46">
        <v>0</v>
      </c>
      <c r="H43" s="46">
        <v>1420.4769449836494</v>
      </c>
      <c r="I43" s="46">
        <v>173.06932541236765</v>
      </c>
      <c r="J43" s="46">
        <v>70.918695333428872</v>
      </c>
      <c r="K43" s="46">
        <v>346.32093446591068</v>
      </c>
      <c r="L43" s="46">
        <v>0</v>
      </c>
      <c r="M43" s="46">
        <v>0</v>
      </c>
      <c r="N43" s="64">
        <v>5844.58</v>
      </c>
      <c r="O43" s="64">
        <v>205.08999999999997</v>
      </c>
      <c r="P43" s="64">
        <v>3966.703</v>
      </c>
      <c r="Q43" s="64">
        <v>0.77200000000000002</v>
      </c>
      <c r="R43" s="46">
        <v>0</v>
      </c>
      <c r="S43" s="49">
        <f t="shared" si="1"/>
        <v>12027.930900195357</v>
      </c>
      <c r="T43" s="40"/>
      <c r="U43" s="24">
        <v>2048</v>
      </c>
      <c r="V43" s="15">
        <v>0.11587336512038617</v>
      </c>
      <c r="W43" s="50">
        <v>0.53922834837858613</v>
      </c>
      <c r="X43" s="46">
        <v>49.383445579490719</v>
      </c>
      <c r="Y43" s="46">
        <v>6.4694019167239674</v>
      </c>
      <c r="Z43" s="46">
        <v>12.428661262387527</v>
      </c>
      <c r="AA43" s="46">
        <v>12.577037015740935</v>
      </c>
      <c r="AB43" s="46">
        <v>1397.3293446946918</v>
      </c>
      <c r="AC43" s="46">
        <v>162.09012143661184</v>
      </c>
      <c r="AD43" s="46">
        <v>70.751731317895334</v>
      </c>
      <c r="AE43" s="46">
        <v>344.66360020882854</v>
      </c>
      <c r="AF43" s="46">
        <v>-54.050373574393859</v>
      </c>
      <c r="AG43" s="46">
        <v>0</v>
      </c>
      <c r="AH43" s="64">
        <v>5703.44</v>
      </c>
      <c r="AI43" s="64">
        <v>200.48</v>
      </c>
      <c r="AJ43" s="64">
        <v>3870.1080000000002</v>
      </c>
      <c r="AK43" s="64">
        <v>0.75700000000000001</v>
      </c>
      <c r="AL43" s="46">
        <v>0</v>
      </c>
      <c r="AM43" s="49">
        <f t="shared" si="2"/>
        <v>11776.967198206354</v>
      </c>
      <c r="AN43" s="40"/>
      <c r="AO43" s="24">
        <v>2048</v>
      </c>
      <c r="AP43" s="15">
        <v>0.11587336512038617</v>
      </c>
      <c r="AQ43" s="50">
        <f t="shared" si="3"/>
        <v>0.53922834837858613</v>
      </c>
      <c r="AR43" s="50">
        <f t="shared" si="4"/>
        <v>49.383445579490719</v>
      </c>
      <c r="AS43" s="50">
        <f t="shared" si="5"/>
        <v>6.4694019167239674</v>
      </c>
      <c r="AT43" s="50">
        <f t="shared" si="6"/>
        <v>12.428661262387527</v>
      </c>
      <c r="AU43" s="50">
        <f t="shared" si="7"/>
        <v>12.577037015740935</v>
      </c>
      <c r="AV43" s="50">
        <f t="shared" si="8"/>
        <v>-23.147600288957619</v>
      </c>
      <c r="AW43" s="50">
        <f t="shared" si="9"/>
        <v>-10.979203975755809</v>
      </c>
      <c r="AX43" s="50">
        <f t="shared" si="10"/>
        <v>-0.16696401553353724</v>
      </c>
      <c r="AY43" s="50">
        <f t="shared" si="11"/>
        <v>-1.657334257082141</v>
      </c>
      <c r="AZ43" s="50">
        <f t="shared" si="12"/>
        <v>-54.050373574393859</v>
      </c>
      <c r="BA43" s="50">
        <f t="shared" si="13"/>
        <v>0</v>
      </c>
      <c r="BB43" s="50">
        <f t="shared" si="14"/>
        <v>-141.14000000000033</v>
      </c>
      <c r="BC43" s="50">
        <f t="shared" si="15"/>
        <v>-4.6099999999999852</v>
      </c>
      <c r="BD43" s="50">
        <f t="shared" si="16"/>
        <v>-96.5949999999998</v>
      </c>
      <c r="BE43" s="50">
        <f t="shared" si="17"/>
        <v>-1.5000000000000013E-2</v>
      </c>
      <c r="BF43" s="50">
        <f t="shared" si="18"/>
        <v>0</v>
      </c>
      <c r="BG43" s="49">
        <f t="shared" si="19"/>
        <v>-250.96370198900135</v>
      </c>
    </row>
    <row r="44" spans="1:59" x14ac:dyDescent="0.25">
      <c r="A44" s="24">
        <v>2049</v>
      </c>
      <c r="B44" s="15">
        <v>0.10755656083224707</v>
      </c>
      <c r="C44" s="50">
        <v>0</v>
      </c>
      <c r="D44" s="46">
        <v>0</v>
      </c>
      <c r="E44" s="46">
        <v>0</v>
      </c>
      <c r="F44" s="46">
        <v>0</v>
      </c>
      <c r="G44" s="46">
        <v>0</v>
      </c>
      <c r="H44" s="46">
        <v>1458.7444407661412</v>
      </c>
      <c r="I44" s="46">
        <v>201.00567868837231</v>
      </c>
      <c r="J44" s="46">
        <v>73.101321398694651</v>
      </c>
      <c r="K44" s="46">
        <v>353.80075175289846</v>
      </c>
      <c r="L44" s="46">
        <v>0</v>
      </c>
      <c r="M44" s="46">
        <v>0</v>
      </c>
      <c r="N44" s="64">
        <v>5951.2</v>
      </c>
      <c r="O44" s="64">
        <v>206.35999999999999</v>
      </c>
      <c r="P44" s="64">
        <v>4303.7950000000001</v>
      </c>
      <c r="Q44" s="64">
        <v>0.82</v>
      </c>
      <c r="R44" s="46">
        <v>0</v>
      </c>
      <c r="S44" s="49">
        <f t="shared" si="1"/>
        <v>12548.827192606106</v>
      </c>
      <c r="T44" s="40"/>
      <c r="U44" s="24">
        <v>2049</v>
      </c>
      <c r="V44" s="15">
        <v>0.10755656083224707</v>
      </c>
      <c r="W44" s="50">
        <v>0.55270905708805074</v>
      </c>
      <c r="X44" s="46">
        <v>45.158835411867507</v>
      </c>
      <c r="Y44" s="46">
        <v>6.0808780198564234</v>
      </c>
      <c r="Z44" s="46">
        <v>12.07196069595706</v>
      </c>
      <c r="AA44" s="46">
        <v>12.603039015740935</v>
      </c>
      <c r="AB44" s="46">
        <v>1437.2109610263024</v>
      </c>
      <c r="AC44" s="46">
        <v>188.63220190737951</v>
      </c>
      <c r="AD44" s="46">
        <v>72.941908141872275</v>
      </c>
      <c r="AE44" s="46">
        <v>348.14115164449453</v>
      </c>
      <c r="AF44" s="46">
        <v>-53.853215528807397</v>
      </c>
      <c r="AG44" s="46">
        <v>0</v>
      </c>
      <c r="AH44" s="64">
        <v>5809.96</v>
      </c>
      <c r="AI44" s="64">
        <v>202.4</v>
      </c>
      <c r="AJ44" s="64">
        <v>4200.9070000000002</v>
      </c>
      <c r="AK44" s="64">
        <v>0.81399999999999995</v>
      </c>
      <c r="AL44" s="46">
        <v>0</v>
      </c>
      <c r="AM44" s="49">
        <f t="shared" si="2"/>
        <v>12283.621429391751</v>
      </c>
      <c r="AN44" s="40"/>
      <c r="AO44" s="24">
        <v>2049</v>
      </c>
      <c r="AP44" s="15">
        <v>0.10755656083224707</v>
      </c>
      <c r="AQ44" s="50">
        <f t="shared" si="3"/>
        <v>0.55270905708805074</v>
      </c>
      <c r="AR44" s="50">
        <f t="shared" si="4"/>
        <v>45.158835411867507</v>
      </c>
      <c r="AS44" s="50">
        <f t="shared" si="5"/>
        <v>6.0808780198564234</v>
      </c>
      <c r="AT44" s="50">
        <f t="shared" si="6"/>
        <v>12.07196069595706</v>
      </c>
      <c r="AU44" s="50">
        <f t="shared" si="7"/>
        <v>12.603039015740935</v>
      </c>
      <c r="AV44" s="50">
        <f t="shared" si="8"/>
        <v>-21.533479739838867</v>
      </c>
      <c r="AW44" s="50">
        <f t="shared" si="9"/>
        <v>-12.373476780992803</v>
      </c>
      <c r="AX44" s="50">
        <f t="shared" si="10"/>
        <v>-0.15941325682237562</v>
      </c>
      <c r="AY44" s="50">
        <f t="shared" si="11"/>
        <v>-5.6596001084039358</v>
      </c>
      <c r="AZ44" s="50">
        <f t="shared" si="12"/>
        <v>-53.853215528807397</v>
      </c>
      <c r="BA44" s="50">
        <f t="shared" si="13"/>
        <v>0</v>
      </c>
      <c r="BB44" s="50">
        <f t="shared" si="14"/>
        <v>-141.23999999999978</v>
      </c>
      <c r="BC44" s="50">
        <f t="shared" si="15"/>
        <v>-3.9599999999999795</v>
      </c>
      <c r="BD44" s="50">
        <f t="shared" si="16"/>
        <v>-102.88799999999992</v>
      </c>
      <c r="BE44" s="50">
        <f t="shared" si="17"/>
        <v>-6.0000000000000053E-3</v>
      </c>
      <c r="BF44" s="50">
        <f t="shared" si="18"/>
        <v>0</v>
      </c>
      <c r="BG44" s="49">
        <f t="shared" si="19"/>
        <v>-265.20576321435504</v>
      </c>
    </row>
    <row r="45" spans="1:59" x14ac:dyDescent="0.25">
      <c r="A45" s="24">
        <v>2050</v>
      </c>
      <c r="B45" s="15">
        <v>9.983669470582747E-2</v>
      </c>
      <c r="C45" s="50">
        <v>0</v>
      </c>
      <c r="D45" s="46">
        <v>0</v>
      </c>
      <c r="E45" s="46">
        <v>0</v>
      </c>
      <c r="F45" s="46">
        <v>0</v>
      </c>
      <c r="G45" s="46">
        <v>0</v>
      </c>
      <c r="H45" s="46">
        <v>1459.8357193820466</v>
      </c>
      <c r="I45" s="46">
        <v>187.68051651368251</v>
      </c>
      <c r="J45" s="46">
        <v>73.338922876832058</v>
      </c>
      <c r="K45" s="46">
        <v>364.75535831475213</v>
      </c>
      <c r="L45" s="46">
        <v>0</v>
      </c>
      <c r="M45" s="46">
        <v>0</v>
      </c>
      <c r="N45" s="64">
        <v>6035.0976743519259</v>
      </c>
      <c r="O45" s="64">
        <v>211.51899999999995</v>
      </c>
      <c r="P45" s="64">
        <v>4394.1746949999997</v>
      </c>
      <c r="Q45" s="64">
        <v>0.83721999999999985</v>
      </c>
      <c r="R45" s="46">
        <v>0</v>
      </c>
      <c r="S45" s="49">
        <f t="shared" si="1"/>
        <v>12727.239106439238</v>
      </c>
      <c r="T45" s="40"/>
      <c r="U45" s="24">
        <v>2050</v>
      </c>
      <c r="V45" s="15">
        <v>9.983669470582747E-2</v>
      </c>
      <c r="W45" s="50">
        <v>4.7210565292938989E-2</v>
      </c>
      <c r="X45" s="46">
        <v>32.088577724849749</v>
      </c>
      <c r="Y45" s="46">
        <v>4.4770736966313835</v>
      </c>
      <c r="Z45" s="46">
        <v>8.6494721862033401</v>
      </c>
      <c r="AA45" s="46">
        <v>11.843279522434255</v>
      </c>
      <c r="AB45" s="46">
        <v>1439.8962626635926</v>
      </c>
      <c r="AC45" s="46">
        <v>174.49673721303682</v>
      </c>
      <c r="AD45" s="46">
        <v>73.187060378720858</v>
      </c>
      <c r="AE45" s="46">
        <v>356.62773525974035</v>
      </c>
      <c r="AF45" s="46">
        <v>-53.660986434360581</v>
      </c>
      <c r="AG45" s="46">
        <v>0</v>
      </c>
      <c r="AH45" s="64">
        <v>5891.8665284442995</v>
      </c>
      <c r="AI45" s="64">
        <v>207.46</v>
      </c>
      <c r="AJ45" s="64">
        <v>4289.1260469999997</v>
      </c>
      <c r="AK45" s="64">
        <v>0.83109399999999989</v>
      </c>
      <c r="AL45" s="46">
        <v>0</v>
      </c>
      <c r="AM45" s="49">
        <f t="shared" si="2"/>
        <v>12436.93609222044</v>
      </c>
      <c r="AN45" s="40"/>
      <c r="AO45" s="24">
        <v>2050</v>
      </c>
      <c r="AP45" s="15">
        <v>9.983669470582747E-2</v>
      </c>
      <c r="AQ45" s="50">
        <f t="shared" si="3"/>
        <v>4.7210565292938989E-2</v>
      </c>
      <c r="AR45" s="50">
        <f t="shared" si="4"/>
        <v>32.088577724849749</v>
      </c>
      <c r="AS45" s="50">
        <f t="shared" si="5"/>
        <v>4.4770736966313835</v>
      </c>
      <c r="AT45" s="50">
        <f t="shared" si="6"/>
        <v>8.6494721862033401</v>
      </c>
      <c r="AU45" s="50">
        <f t="shared" si="7"/>
        <v>11.843279522434255</v>
      </c>
      <c r="AV45" s="50">
        <f t="shared" si="8"/>
        <v>-19.939456718454039</v>
      </c>
      <c r="AW45" s="50">
        <f t="shared" si="9"/>
        <v>-13.183779300645682</v>
      </c>
      <c r="AX45" s="50">
        <f t="shared" si="10"/>
        <v>-0.15186249811119978</v>
      </c>
      <c r="AY45" s="50">
        <f t="shared" si="11"/>
        <v>-8.1276230550117816</v>
      </c>
      <c r="AZ45" s="50">
        <f t="shared" si="12"/>
        <v>-53.660986434360581</v>
      </c>
      <c r="BA45" s="50">
        <f t="shared" si="13"/>
        <v>0</v>
      </c>
      <c r="BB45" s="50">
        <f t="shared" si="14"/>
        <v>-143.23114590762634</v>
      </c>
      <c r="BC45" s="50">
        <f t="shared" si="15"/>
        <v>-4.0589999999999407</v>
      </c>
      <c r="BD45" s="50">
        <f t="shared" si="16"/>
        <v>-105.04864799999996</v>
      </c>
      <c r="BE45" s="50">
        <f t="shared" si="17"/>
        <v>-6.1259999999999648E-3</v>
      </c>
      <c r="BF45" s="50">
        <f t="shared" si="18"/>
        <v>0</v>
      </c>
      <c r="BG45" s="49">
        <f t="shared" si="19"/>
        <v>-290.3030142187979</v>
      </c>
    </row>
    <row r="46" spans="1:59" ht="15.75" thickBot="1" x14ac:dyDescent="0.3">
      <c r="A46" s="25">
        <v>2051</v>
      </c>
      <c r="B46" s="26">
        <v>9.267092153802145E-2</v>
      </c>
      <c r="C46" s="50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61">
        <f t="shared" si="1"/>
        <v>0</v>
      </c>
      <c r="T46" s="40"/>
      <c r="U46" s="25">
        <v>2051</v>
      </c>
      <c r="V46" s="26">
        <v>9.267092153802145E-2</v>
      </c>
      <c r="W46" s="62">
        <v>-1.2166245407117079E-17</v>
      </c>
      <c r="X46" s="60">
        <v>5.900735872553696</v>
      </c>
      <c r="Y46" s="60">
        <v>0.75292046852385275</v>
      </c>
      <c r="Z46" s="60">
        <v>1.2140026200760707</v>
      </c>
      <c r="AA46" s="60">
        <v>5.1417136832107282</v>
      </c>
      <c r="AB46" s="60">
        <v>0</v>
      </c>
      <c r="AC46" s="60">
        <v>0</v>
      </c>
      <c r="AD46" s="60">
        <v>0</v>
      </c>
      <c r="AE46" s="60">
        <v>0</v>
      </c>
      <c r="AF46" s="60">
        <v>0</v>
      </c>
      <c r="AG46" s="60">
        <v>0</v>
      </c>
      <c r="AH46" s="60">
        <v>0</v>
      </c>
      <c r="AI46" s="60">
        <v>0</v>
      </c>
      <c r="AJ46" s="60">
        <v>0</v>
      </c>
      <c r="AK46" s="60">
        <v>0</v>
      </c>
      <c r="AL46" s="60">
        <v>0</v>
      </c>
      <c r="AM46" s="61">
        <f t="shared" si="2"/>
        <v>13.009372644364348</v>
      </c>
      <c r="AN46" s="40"/>
      <c r="AO46" s="25">
        <v>2051</v>
      </c>
      <c r="AP46" s="43">
        <v>9.267092153802145E-2</v>
      </c>
      <c r="AQ46" s="51">
        <f t="shared" si="3"/>
        <v>-1.2166245407117079E-17</v>
      </c>
      <c r="AR46" s="51">
        <f t="shared" si="4"/>
        <v>5.900735872553696</v>
      </c>
      <c r="AS46" s="51">
        <f t="shared" si="5"/>
        <v>0.75292046852385275</v>
      </c>
      <c r="AT46" s="51">
        <f t="shared" si="6"/>
        <v>1.2140026200760707</v>
      </c>
      <c r="AU46" s="51">
        <f t="shared" si="7"/>
        <v>5.1417136832107282</v>
      </c>
      <c r="AV46" s="51">
        <f t="shared" si="8"/>
        <v>0</v>
      </c>
      <c r="AW46" s="51">
        <f t="shared" si="9"/>
        <v>0</v>
      </c>
      <c r="AX46" s="51">
        <f t="shared" si="10"/>
        <v>0</v>
      </c>
      <c r="AY46" s="51">
        <f t="shared" si="11"/>
        <v>0</v>
      </c>
      <c r="AZ46" s="51">
        <f t="shared" si="12"/>
        <v>0</v>
      </c>
      <c r="BA46" s="51">
        <f t="shared" si="13"/>
        <v>0</v>
      </c>
      <c r="BB46" s="51">
        <f t="shared" si="14"/>
        <v>0</v>
      </c>
      <c r="BC46" s="51">
        <f t="shared" si="15"/>
        <v>0</v>
      </c>
      <c r="BD46" s="51">
        <f t="shared" si="16"/>
        <v>0</v>
      </c>
      <c r="BE46" s="51">
        <f t="shared" si="17"/>
        <v>0</v>
      </c>
      <c r="BF46" s="51">
        <f t="shared" si="18"/>
        <v>0</v>
      </c>
      <c r="BG46" s="52">
        <f t="shared" si="19"/>
        <v>13.009372644364348</v>
      </c>
    </row>
    <row r="47" spans="1:59" ht="43.5" thickBot="1" x14ac:dyDescent="0.3">
      <c r="B47" s="16" t="s">
        <v>60</v>
      </c>
      <c r="C47" s="47">
        <f t="shared" ref="C47:S47" si="20">SUMPRODUCT(C14:C46,$B$14:$B$46)</f>
        <v>0</v>
      </c>
      <c r="D47" s="47">
        <f t="shared" si="20"/>
        <v>0</v>
      </c>
      <c r="E47" s="47">
        <f t="shared" si="20"/>
        <v>0</v>
      </c>
      <c r="F47" s="47">
        <f t="shared" si="20"/>
        <v>0</v>
      </c>
      <c r="G47" s="47">
        <f t="shared" si="20"/>
        <v>0</v>
      </c>
      <c r="H47" s="47">
        <f t="shared" si="20"/>
        <v>5436.7407868011014</v>
      </c>
      <c r="I47" s="47">
        <f t="shared" si="20"/>
        <v>588.12049110093596</v>
      </c>
      <c r="J47" s="47">
        <f t="shared" si="20"/>
        <v>259.99220649877691</v>
      </c>
      <c r="K47" s="47">
        <f t="shared" si="20"/>
        <v>606.04999735267688</v>
      </c>
      <c r="L47" s="47">
        <f t="shared" si="20"/>
        <v>0</v>
      </c>
      <c r="M47" s="47">
        <f t="shared" si="20"/>
        <v>0</v>
      </c>
      <c r="N47" s="47">
        <f t="shared" si="20"/>
        <v>38123.788290768847</v>
      </c>
      <c r="O47" s="47">
        <f t="shared" si="20"/>
        <v>798.56462547133094</v>
      </c>
      <c r="P47" s="47">
        <f t="shared" si="20"/>
        <v>7570.2004925490546</v>
      </c>
      <c r="Q47" s="47">
        <f t="shared" si="20"/>
        <v>9.4966046250198719</v>
      </c>
      <c r="R47" s="47">
        <f t="shared" si="20"/>
        <v>0</v>
      </c>
      <c r="S47" s="53">
        <f t="shared" si="20"/>
        <v>53392.953495167756</v>
      </c>
      <c r="T47" s="40"/>
      <c r="V47" s="16" t="s">
        <v>60</v>
      </c>
      <c r="W47" s="47">
        <f>SUMPRODUCT(W14:W46,$B$14:$B$46)</f>
        <v>11.467576354578579</v>
      </c>
      <c r="X47" s="47">
        <f t="shared" ref="X47:AM47" si="21">SUMPRODUCT(X14:X46,$B$14:$B$46)</f>
        <v>1417.220430426335</v>
      </c>
      <c r="Y47" s="47">
        <f t="shared" si="21"/>
        <v>178.32198153447402</v>
      </c>
      <c r="Z47" s="47">
        <f t="shared" si="21"/>
        <v>95.98648046408546</v>
      </c>
      <c r="AA47" s="47">
        <f t="shared" si="21"/>
        <v>146.23967574036769</v>
      </c>
      <c r="AB47" s="47">
        <f t="shared" si="21"/>
        <v>5078.6866943889945</v>
      </c>
      <c r="AC47" s="47">
        <f t="shared" si="21"/>
        <v>507.82423220743789</v>
      </c>
      <c r="AD47" s="47">
        <f t="shared" si="21"/>
        <v>254.73711750806496</v>
      </c>
      <c r="AE47" s="47">
        <f t="shared" si="21"/>
        <v>597.13683354694285</v>
      </c>
      <c r="AF47" s="47">
        <f t="shared" si="21"/>
        <v>-367.89393261342474</v>
      </c>
      <c r="AG47" s="47">
        <f t="shared" si="21"/>
        <v>0</v>
      </c>
      <c r="AH47" s="47">
        <f t="shared" si="21"/>
        <v>37066.198854819777</v>
      </c>
      <c r="AI47" s="47">
        <f t="shared" si="21"/>
        <v>777.88051408166211</v>
      </c>
      <c r="AJ47" s="47">
        <f t="shared" si="21"/>
        <v>7363.6135161769407</v>
      </c>
      <c r="AK47" s="47">
        <f t="shared" si="21"/>
        <v>9.2813438603113827</v>
      </c>
      <c r="AL47" s="47">
        <f t="shared" si="21"/>
        <v>0</v>
      </c>
      <c r="AM47" s="53">
        <f t="shared" si="21"/>
        <v>53136.701318496562</v>
      </c>
      <c r="AN47" s="40"/>
      <c r="AP47" s="16" t="s">
        <v>60</v>
      </c>
      <c r="AQ47" s="47">
        <f>SUMPRODUCT(AQ14:AQ46,$B$14:$B$46)</f>
        <v>11.467576354578579</v>
      </c>
      <c r="AR47" s="47">
        <f t="shared" ref="AR47:BG47" si="22">SUMPRODUCT(AR14:AR46,$B$14:$B$46)</f>
        <v>1417.220430426335</v>
      </c>
      <c r="AS47" s="47">
        <f t="shared" si="22"/>
        <v>178.32198153447402</v>
      </c>
      <c r="AT47" s="47">
        <f t="shared" si="22"/>
        <v>95.98648046408546</v>
      </c>
      <c r="AU47" s="47">
        <f t="shared" si="22"/>
        <v>146.23967574036769</v>
      </c>
      <c r="AV47" s="47">
        <f t="shared" si="22"/>
        <v>-358.0540924121072</v>
      </c>
      <c r="AW47" s="47">
        <f t="shared" si="22"/>
        <v>-80.296258893497964</v>
      </c>
      <c r="AX47" s="47">
        <f t="shared" si="22"/>
        <v>-5.2550889907118865</v>
      </c>
      <c r="AY47" s="47">
        <f t="shared" si="22"/>
        <v>-8.9131638057339693</v>
      </c>
      <c r="AZ47" s="47">
        <f t="shared" si="22"/>
        <v>-367.89393261342474</v>
      </c>
      <c r="BA47" s="47">
        <f t="shared" si="22"/>
        <v>0</v>
      </c>
      <c r="BB47" s="47">
        <f t="shared" si="22"/>
        <v>-1057.5894359490637</v>
      </c>
      <c r="BC47" s="47">
        <f t="shared" si="22"/>
        <v>-20.684111389668779</v>
      </c>
      <c r="BD47" s="47">
        <f t="shared" si="22"/>
        <v>-206.58697637211472</v>
      </c>
      <c r="BE47" s="47">
        <f t="shared" si="22"/>
        <v>-0.21526076470849134</v>
      </c>
      <c r="BF47" s="47">
        <f t="shared" si="22"/>
        <v>0</v>
      </c>
      <c r="BG47" s="53">
        <f t="shared" si="22"/>
        <v>-256.2521766711908</v>
      </c>
    </row>
    <row r="48" spans="1:59" x14ac:dyDescent="0.25">
      <c r="T48" s="40"/>
      <c r="AN48" s="40"/>
    </row>
    <row r="49" spans="1:19" ht="15.75" x14ac:dyDescent="0.25">
      <c r="A49" s="7" t="s">
        <v>23</v>
      </c>
      <c r="I49" s="28"/>
    </row>
    <row r="50" spans="1:19" x14ac:dyDescent="0.25">
      <c r="C50" s="27"/>
    </row>
    <row r="51" spans="1:19" x14ac:dyDescent="0.25">
      <c r="E51" s="29"/>
      <c r="S51" s="28"/>
    </row>
    <row r="52" spans="1:19" x14ac:dyDescent="0.25">
      <c r="E52" s="29"/>
    </row>
  </sheetData>
  <mergeCells count="12">
    <mergeCell ref="AR10:AU10"/>
    <mergeCell ref="AV10:BA10"/>
    <mergeCell ref="BB10:BF10"/>
    <mergeCell ref="C8:S8"/>
    <mergeCell ref="U8:AM8"/>
    <mergeCell ref="AO8:BG8"/>
    <mergeCell ref="D10:G10"/>
    <mergeCell ref="H10:M10"/>
    <mergeCell ref="N10:R10"/>
    <mergeCell ref="X10:AA10"/>
    <mergeCell ref="AB10:AG10"/>
    <mergeCell ref="AH10:AL10"/>
  </mergeCells>
  <pageMargins left="0.7" right="0.7" top="0.75" bottom="0.75" header="0.3" footer="0.3"/>
  <pageSetup scale="60" fitToWidth="3" orientation="landscape" r:id="rId1"/>
  <ignoredErrors>
    <ignoredError sqref="S14:S46 AM14:AM46 BG14:BG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Mid Fuel - Mid CO2</vt:lpstr>
      <vt:lpstr>'Mid Fuel - Mid CO2'!Print_Area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