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8"/>
  </bookViews>
  <sheets>
    <sheet name="Avoided cost" sheetId="1" r:id="rId1"/>
    <sheet name="Backup" sheetId="3" r:id="rId2"/>
  </sheets>
  <definedNames>
    <definedName name="deg">'Avoided cost'!$D$8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K10" i="3"/>
  <c r="L10" i="3"/>
  <c r="J11" i="3"/>
  <c r="K11" i="3"/>
  <c r="L11" i="3"/>
  <c r="J12" i="3"/>
  <c r="K12" i="3"/>
  <c r="L12" i="3"/>
  <c r="J13" i="3"/>
  <c r="K13" i="3"/>
  <c r="L13" i="3"/>
  <c r="J14" i="3"/>
  <c r="K14" i="3"/>
  <c r="L14" i="3"/>
  <c r="J15" i="3"/>
  <c r="K15" i="3"/>
  <c r="L15" i="3"/>
  <c r="J16" i="3"/>
  <c r="K16" i="3"/>
  <c r="L16" i="3"/>
  <c r="J17" i="3"/>
  <c r="K17" i="3"/>
  <c r="L17" i="3"/>
  <c r="J18" i="3"/>
  <c r="K18" i="3"/>
  <c r="L18" i="3"/>
  <c r="J19" i="3"/>
  <c r="K19" i="3"/>
  <c r="L19" i="3"/>
  <c r="J20" i="3"/>
  <c r="K20" i="3"/>
  <c r="L20" i="3"/>
  <c r="J21" i="3"/>
  <c r="K21" i="3"/>
  <c r="L21" i="3"/>
  <c r="J22" i="3"/>
  <c r="K22" i="3"/>
  <c r="L22" i="3"/>
  <c r="J23" i="3"/>
  <c r="K23" i="3"/>
  <c r="L23" i="3"/>
  <c r="J24" i="3"/>
  <c r="K24" i="3"/>
  <c r="L24" i="3"/>
  <c r="J25" i="3"/>
  <c r="K25" i="3"/>
  <c r="L25" i="3"/>
  <c r="J26" i="3"/>
  <c r="K26" i="3"/>
  <c r="L26" i="3"/>
  <c r="J27" i="3"/>
  <c r="K27" i="3"/>
  <c r="L27" i="3"/>
  <c r="J28" i="3"/>
  <c r="K28" i="3"/>
  <c r="L28" i="3"/>
  <c r="J29" i="3"/>
  <c r="K29" i="3"/>
  <c r="L29" i="3"/>
  <c r="J30" i="3"/>
  <c r="K30" i="3"/>
  <c r="L30" i="3"/>
  <c r="J31" i="3"/>
  <c r="K31" i="3"/>
  <c r="L31" i="3"/>
  <c r="J32" i="3"/>
  <c r="K32" i="3"/>
  <c r="L32" i="3"/>
  <c r="J33" i="3"/>
  <c r="K33" i="3"/>
  <c r="L33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10" i="3"/>
  <c r="G18" i="1" l="1"/>
  <c r="G17" i="1"/>
  <c r="G16" i="1"/>
  <c r="G15" i="1"/>
  <c r="G14" i="1"/>
  <c r="G13" i="1"/>
  <c r="J35" i="3"/>
  <c r="K35" i="3"/>
  <c r="L35" i="3"/>
  <c r="I35" i="3"/>
  <c r="N36" i="3" l="1"/>
  <c r="C13" i="1" s="1"/>
  <c r="C14" i="1" s="1"/>
  <c r="C15" i="1" s="1"/>
  <c r="C16" i="1" s="1"/>
  <c r="C17" i="1" s="1"/>
  <c r="C18" i="1" s="1"/>
  <c r="C19" i="1" s="1"/>
  <c r="E19" i="1" s="1"/>
  <c r="N38" i="3" l="1"/>
  <c r="E20" i="1"/>
  <c r="G19" i="1"/>
  <c r="E21" i="1" l="1"/>
  <c r="G20" i="1"/>
  <c r="E22" i="1" l="1"/>
  <c r="G21" i="1"/>
  <c r="E23" i="1" l="1"/>
  <c r="G22" i="1"/>
  <c r="E24" i="1" l="1"/>
  <c r="G23" i="1"/>
  <c r="E25" i="1" l="1"/>
  <c r="G24" i="1"/>
  <c r="E26" i="1" l="1"/>
  <c r="G25" i="1"/>
  <c r="E27" i="1" l="1"/>
  <c r="G26" i="1"/>
  <c r="E28" i="1" l="1"/>
  <c r="G27" i="1"/>
  <c r="E29" i="1" l="1"/>
  <c r="G28" i="1"/>
  <c r="E30" i="1" l="1"/>
  <c r="G29" i="1"/>
  <c r="E31" i="1" l="1"/>
  <c r="G30" i="1"/>
  <c r="E32" i="1" l="1"/>
  <c r="G31" i="1"/>
  <c r="E33" i="1" l="1"/>
  <c r="G32" i="1"/>
  <c r="G33" i="1" l="1"/>
  <c r="E34" i="1"/>
  <c r="G34" i="1" l="1"/>
  <c r="E35" i="1"/>
  <c r="E36" i="1" l="1"/>
  <c r="G35" i="1"/>
  <c r="E37" i="1" l="1"/>
  <c r="G36" i="1"/>
  <c r="E38" i="1" l="1"/>
  <c r="G37" i="1"/>
  <c r="G38" i="1" l="1"/>
  <c r="E39" i="1"/>
  <c r="G39" i="1" l="1"/>
  <c r="E40" i="1"/>
  <c r="E41" i="1" l="1"/>
  <c r="G40" i="1"/>
  <c r="G41" i="1" l="1"/>
  <c r="E42" i="1"/>
  <c r="E43" i="1" l="1"/>
  <c r="G43" i="1" s="1"/>
  <c r="G42" i="1"/>
</calcChain>
</file>

<file path=xl/sharedStrings.xml><?xml version="1.0" encoding="utf-8"?>
<sst xmlns="http://schemas.openxmlformats.org/spreadsheetml/2006/main" count="32" uniqueCount="23">
  <si>
    <t>deg factor</t>
  </si>
  <si>
    <t>Year</t>
  </si>
  <si>
    <t>Cost of gas transport $/MMBTU</t>
  </si>
  <si>
    <t>Avoided gas on peak day  MMCF/day</t>
  </si>
  <si>
    <t>Annual firm gas transport cost avoided $ MM</t>
  </si>
  <si>
    <t>firm gas transport avoided</t>
  </si>
  <si>
    <t>New CC heat-rate  btu/kWH</t>
  </si>
  <si>
    <t>Average hourly gas generation avoided</t>
  </si>
  <si>
    <t>average hourly solar generation (hr 8-20)</t>
  </si>
  <si>
    <t>August % of nameplate capacity</t>
  </si>
  <si>
    <t>August Solar Generation MWH</t>
  </si>
  <si>
    <t xml:space="preserve">Southfork = </t>
  </si>
  <si>
    <t xml:space="preserve">Echo River = </t>
  </si>
  <si>
    <t xml:space="preserve">Hibiscus = </t>
  </si>
  <si>
    <t xml:space="preserve">Okeechobee = </t>
  </si>
  <si>
    <t>average hourly solar generation (hr 8-20) all 4 projects</t>
  </si>
  <si>
    <t>Florida Power &amp; Light Company</t>
  </si>
  <si>
    <t>Docket No. 20190061-EI</t>
  </si>
  <si>
    <t>Staff's Eighth Set of Interrogatories</t>
  </si>
  <si>
    <t>Tab 1 of 2</t>
  </si>
  <si>
    <t>Interrogatory No. 227</t>
  </si>
  <si>
    <t>Attachment No. 2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</si>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</sst>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"/>
    <numFmt numFmtId="166" formatCode="#,##0.0"/>
    <numFmt numFmtId="167" formatCode="&quot;$&quot;#,##0.0_);\(&quot;$&quot;#,##0.0\)"/>
    <numFmt numFmtId="168" formatCode="&quot;$&quot;#,##0.0_);[Red]\(&quot;$&quot;#,##0.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0" fontId="2" fillId="2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168" fontId="2" fillId="3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/>
    </xf>
    <xf numFmtId="3" fontId="0" fillId="3" borderId="0" xfId="0" applyNumberForma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8" Type="http://schemas.openxmlformats.org/officeDocument/2006/relationships/customXml" Target="../customXml/item2.xml" />
  <Relationship Id="rId7" Type="http://schemas.openxmlformats.org/officeDocument/2006/relationships/customXml" Target="../customXml/item1.xml" />
  <Relationship Id="rId6" Type="http://schemas.openxmlformats.org/officeDocument/2006/relationships/calcChain" Target="calcChain.xml" />
  <Relationship Id="rId9" Type="http://schemas.openxmlformats.org/officeDocument/2006/relationships/customXml" Target="../customXml/item3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abSelected="1" zoomScale="89" zoomScaleNormal="89" workbookViewId="0"/>
  </sheetViews>
  <sheetFormatPr defaultRowHeight="14.4" x14ac:dyDescent="0.3"/>
  <cols>
    <col min="1" max="1" width="2" style="1" customWidth="1"/>
    <col min="2" max="2" width="8.88671875" style="1"/>
    <col min="3" max="3" width="16.88671875" customWidth="1"/>
    <col min="4" max="4" width="16.6640625" style="1" customWidth="1"/>
    <col min="5" max="6" width="16.88671875" style="1" customWidth="1"/>
    <col min="7" max="7" width="16.88671875" customWidth="1"/>
  </cols>
  <sheetData>
    <row r="1" spans="1:7" x14ac:dyDescent="0.3">
      <c r="A1" s="28" t="s">
        <v>16</v>
      </c>
    </row>
    <row r="2" spans="1:7" x14ac:dyDescent="0.3">
      <c r="A2" s="28" t="s">
        <v>17</v>
      </c>
    </row>
    <row r="3" spans="1:7" x14ac:dyDescent="0.3">
      <c r="A3" s="29" t="s">
        <v>18</v>
      </c>
    </row>
    <row r="4" spans="1:7" x14ac:dyDescent="0.3">
      <c r="A4" s="29" t="s">
        <v>20</v>
      </c>
    </row>
    <row r="5" spans="1:7" x14ac:dyDescent="0.3">
      <c r="A5" s="29" t="s">
        <v>21</v>
      </c>
    </row>
    <row r="6" spans="1:7" x14ac:dyDescent="0.3">
      <c r="A6" s="29" t="s">
        <v>19</v>
      </c>
    </row>
    <row r="8" spans="1:7" x14ac:dyDescent="0.3">
      <c r="B8" s="11"/>
      <c r="C8" s="10" t="s">
        <v>0</v>
      </c>
      <c r="D8" s="4">
        <v>0.997</v>
      </c>
    </row>
    <row r="9" spans="1:7" x14ac:dyDescent="0.3">
      <c r="B9" s="11"/>
      <c r="C9" s="13"/>
      <c r="D9" s="14"/>
      <c r="E9" s="12"/>
    </row>
    <row r="10" spans="1:7" x14ac:dyDescent="0.3">
      <c r="B10" s="11"/>
      <c r="C10" s="13">
        <v>1</v>
      </c>
      <c r="D10" s="13">
        <v>2</v>
      </c>
      <c r="E10" s="13">
        <v>3</v>
      </c>
      <c r="F10" s="17">
        <v>4</v>
      </c>
      <c r="G10" s="17">
        <v>5</v>
      </c>
    </row>
    <row r="11" spans="1:7" ht="43.2" x14ac:dyDescent="0.3">
      <c r="B11" s="2" t="s">
        <v>1</v>
      </c>
      <c r="C11" s="3" t="s">
        <v>7</v>
      </c>
      <c r="D11" s="3" t="s">
        <v>6</v>
      </c>
      <c r="E11" s="3" t="s">
        <v>3</v>
      </c>
      <c r="F11" s="3" t="s">
        <v>2</v>
      </c>
      <c r="G11" s="3" t="s">
        <v>4</v>
      </c>
    </row>
    <row r="12" spans="1:7" x14ac:dyDescent="0.3">
      <c r="B12" s="15">
        <v>2019</v>
      </c>
      <c r="C12" s="16">
        <v>0</v>
      </c>
      <c r="D12" s="16">
        <v>0</v>
      </c>
      <c r="E12" s="16">
        <v>0</v>
      </c>
      <c r="F12" s="16">
        <v>0</v>
      </c>
      <c r="G12" s="9">
        <v>0</v>
      </c>
    </row>
    <row r="13" spans="1:7" x14ac:dyDescent="0.3">
      <c r="B13" s="1">
        <v>2020</v>
      </c>
      <c r="C13" s="18">
        <f>Backup!N36</f>
        <v>169.55995779789686</v>
      </c>
      <c r="D13" s="11">
        <v>0</v>
      </c>
      <c r="E13" s="11">
        <v>0</v>
      </c>
      <c r="F13" s="19">
        <v>0</v>
      </c>
      <c r="G13" s="9">
        <f t="shared" ref="G13:G18" si="0">E13*365*F13/1000</f>
        <v>0</v>
      </c>
    </row>
    <row r="14" spans="1:7" x14ac:dyDescent="0.3">
      <c r="B14" s="1">
        <v>2021</v>
      </c>
      <c r="C14" s="18">
        <f t="shared" ref="C14:C19" si="1">C13*deg</f>
        <v>169.05127792450315</v>
      </c>
      <c r="D14" s="11">
        <v>0</v>
      </c>
      <c r="E14" s="11">
        <v>0</v>
      </c>
      <c r="F14" s="19">
        <v>0</v>
      </c>
      <c r="G14" s="9">
        <f t="shared" si="0"/>
        <v>0</v>
      </c>
    </row>
    <row r="15" spans="1:7" x14ac:dyDescent="0.3">
      <c r="B15" s="1">
        <v>2022</v>
      </c>
      <c r="C15" s="18">
        <f t="shared" si="1"/>
        <v>168.54412409072964</v>
      </c>
      <c r="D15" s="11">
        <v>0</v>
      </c>
      <c r="E15" s="11">
        <v>0</v>
      </c>
      <c r="F15" s="19">
        <v>0</v>
      </c>
      <c r="G15" s="9">
        <f t="shared" si="0"/>
        <v>0</v>
      </c>
    </row>
    <row r="16" spans="1:7" x14ac:dyDescent="0.3">
      <c r="B16" s="1">
        <v>2023</v>
      </c>
      <c r="C16" s="18">
        <f t="shared" si="1"/>
        <v>168.03849171845744</v>
      </c>
      <c r="D16" s="11">
        <v>0</v>
      </c>
      <c r="E16" s="11">
        <v>0</v>
      </c>
      <c r="F16" s="19">
        <v>0</v>
      </c>
      <c r="G16" s="9">
        <f t="shared" si="0"/>
        <v>0</v>
      </c>
    </row>
    <row r="17" spans="2:7" x14ac:dyDescent="0.3">
      <c r="B17" s="1">
        <v>2024</v>
      </c>
      <c r="C17" s="18">
        <f t="shared" si="1"/>
        <v>167.53437624330206</v>
      </c>
      <c r="D17" s="11">
        <v>0</v>
      </c>
      <c r="E17" s="11">
        <v>0</v>
      </c>
      <c r="F17" s="19">
        <v>0</v>
      </c>
      <c r="G17" s="9">
        <f t="shared" si="0"/>
        <v>0</v>
      </c>
    </row>
    <row r="18" spans="2:7" x14ac:dyDescent="0.3">
      <c r="B18" s="1">
        <v>2025</v>
      </c>
      <c r="C18" s="18">
        <f t="shared" si="1"/>
        <v>167.03177311457216</v>
      </c>
      <c r="D18" s="11">
        <v>0</v>
      </c>
      <c r="E18" s="11">
        <v>0</v>
      </c>
      <c r="F18" s="19">
        <v>0</v>
      </c>
      <c r="G18" s="9">
        <f t="shared" si="0"/>
        <v>0</v>
      </c>
    </row>
    <row r="19" spans="2:7" x14ac:dyDescent="0.3">
      <c r="B19" s="1">
        <v>2026</v>
      </c>
      <c r="C19" s="18">
        <f t="shared" si="1"/>
        <v>166.53067779522846</v>
      </c>
      <c r="D19" s="22">
        <v>6131</v>
      </c>
      <c r="E19" s="23">
        <f>D19*C19*24/1000000</f>
        <v>24.503990053501095</v>
      </c>
      <c r="F19" s="19">
        <v>1.5403541320342748</v>
      </c>
      <c r="G19" s="9">
        <f>E19*365*F19/1000</f>
        <v>13.776860150536571</v>
      </c>
    </row>
    <row r="20" spans="2:7" x14ac:dyDescent="0.3">
      <c r="B20" s="1">
        <v>2027</v>
      </c>
      <c r="C20" s="18"/>
      <c r="D20" s="20"/>
      <c r="E20" s="21">
        <f>E19</f>
        <v>24.503990053501095</v>
      </c>
      <c r="F20" s="19">
        <v>1.5318452787334178</v>
      </c>
      <c r="G20" s="9">
        <f t="shared" ref="G20:G43" si="2">E20*365*F20/1000</f>
        <v>13.700757337858994</v>
      </c>
    </row>
    <row r="21" spans="2:7" x14ac:dyDescent="0.3">
      <c r="B21" s="1">
        <v>2028</v>
      </c>
      <c r="C21" s="18"/>
      <c r="D21" s="20"/>
      <c r="E21" s="21">
        <f t="shared" ref="E21:E43" si="3">E20</f>
        <v>24.503990053501095</v>
      </c>
      <c r="F21" s="19">
        <v>1.5235491467650824</v>
      </c>
      <c r="G21" s="9">
        <f t="shared" si="2"/>
        <v>13.626557095498354</v>
      </c>
    </row>
    <row r="22" spans="2:7" x14ac:dyDescent="0.3">
      <c r="B22" s="1">
        <v>2029</v>
      </c>
      <c r="C22" s="18"/>
      <c r="D22" s="20"/>
      <c r="E22" s="21">
        <f t="shared" si="3"/>
        <v>24.503990053501095</v>
      </c>
      <c r="F22" s="19">
        <v>1.5154604180959552</v>
      </c>
      <c r="G22" s="9">
        <f t="shared" si="2"/>
        <v>13.554211859196732</v>
      </c>
    </row>
    <row r="23" spans="2:7" x14ac:dyDescent="0.3">
      <c r="B23" s="1">
        <v>2030</v>
      </c>
      <c r="C23" s="18"/>
      <c r="D23" s="20"/>
      <c r="E23" s="21">
        <f t="shared" si="3"/>
        <v>24.503990053501095</v>
      </c>
      <c r="F23" s="19">
        <v>1.5075739076435564</v>
      </c>
      <c r="G23" s="9">
        <f t="shared" si="2"/>
        <v>13.48367525380265</v>
      </c>
    </row>
    <row r="24" spans="2:7" x14ac:dyDescent="0.3">
      <c r="B24" s="1">
        <v>2031</v>
      </c>
      <c r="C24" s="18"/>
      <c r="D24" s="20"/>
      <c r="E24" s="21">
        <f t="shared" si="3"/>
        <v>24.503990053501095</v>
      </c>
      <c r="F24" s="19">
        <v>1.4998845599524675</v>
      </c>
      <c r="G24" s="9">
        <f t="shared" si="2"/>
        <v>13.414902063543423</v>
      </c>
    </row>
    <row r="25" spans="2:7" x14ac:dyDescent="0.3">
      <c r="B25" s="1">
        <v>2032</v>
      </c>
      <c r="C25" s="18"/>
      <c r="D25" s="20"/>
      <c r="E25" s="21">
        <f t="shared" si="3"/>
        <v>24.503990053501095</v>
      </c>
      <c r="F25" s="19">
        <v>1.4923874459536559</v>
      </c>
      <c r="G25" s="9">
        <f t="shared" si="2"/>
        <v>13.347848203040673</v>
      </c>
    </row>
    <row r="26" spans="2:7" x14ac:dyDescent="0.3">
      <c r="B26" s="1">
        <v>2033</v>
      </c>
      <c r="C26" s="18"/>
      <c r="D26" s="20"/>
      <c r="E26" s="21">
        <f t="shared" si="3"/>
        <v>24.503990053501095</v>
      </c>
      <c r="F26" s="19">
        <v>1.4850777598048144</v>
      </c>
      <c r="G26" s="9">
        <f t="shared" si="2"/>
        <v>13.282470689050493</v>
      </c>
    </row>
    <row r="27" spans="2:7" x14ac:dyDescent="0.3">
      <c r="B27" s="1">
        <v>2034</v>
      </c>
      <c r="C27" s="18"/>
      <c r="D27" s="20"/>
      <c r="E27" s="21">
        <f t="shared" si="3"/>
        <v>24.503990053501095</v>
      </c>
      <c r="F27" s="19">
        <v>1.4779508158096941</v>
      </c>
      <c r="G27" s="9">
        <f t="shared" si="2"/>
        <v>13.218727612910069</v>
      </c>
    </row>
    <row r="28" spans="2:7" x14ac:dyDescent="0.3">
      <c r="B28" s="1">
        <v>2035</v>
      </c>
      <c r="C28" s="18"/>
      <c r="D28" s="20"/>
      <c r="E28" s="21">
        <f t="shared" si="3"/>
        <v>24.503990053501095</v>
      </c>
      <c r="F28" s="19">
        <v>1.4710020454144517</v>
      </c>
      <c r="G28" s="9">
        <f t="shared" si="2"/>
        <v>13.156578113673152</v>
      </c>
    </row>
    <row r="29" spans="2:7" x14ac:dyDescent="0.3">
      <c r="B29" s="1">
        <v>2036</v>
      </c>
      <c r="C29" s="18"/>
      <c r="D29" s="20"/>
      <c r="E29" s="21">
        <f t="shared" si="3"/>
        <v>24.503990053501095</v>
      </c>
      <c r="F29" s="19">
        <v>1.4642269942790904</v>
      </c>
      <c r="G29" s="9">
        <f t="shared" si="2"/>
        <v>13.095982351917161</v>
      </c>
    </row>
    <row r="30" spans="2:7" x14ac:dyDescent="0.3">
      <c r="B30" s="1">
        <v>2037</v>
      </c>
      <c r="C30" s="18"/>
      <c r="D30" s="20"/>
      <c r="E30" s="21">
        <f t="shared" si="3"/>
        <v>24.503990053501095</v>
      </c>
      <c r="F30" s="19">
        <v>1.457621319422113</v>
      </c>
      <c r="G30" s="9">
        <f t="shared" si="2"/>
        <v>13.036901484205069</v>
      </c>
    </row>
    <row r="31" spans="2:7" x14ac:dyDescent="0.3">
      <c r="B31" s="1">
        <v>2038</v>
      </c>
      <c r="C31" s="18"/>
      <c r="D31" s="20"/>
      <c r="E31" s="21">
        <f t="shared" si="3"/>
        <v>24.503990053501095</v>
      </c>
      <c r="F31" s="19">
        <v>1.4511807864365602</v>
      </c>
      <c r="G31" s="9">
        <f t="shared" si="2"/>
        <v>12.979297638185779</v>
      </c>
    </row>
    <row r="32" spans="2:7" x14ac:dyDescent="0.3">
      <c r="B32" s="1">
        <v>2039</v>
      </c>
      <c r="C32" s="18"/>
      <c r="D32" s="20"/>
      <c r="E32" s="21">
        <f t="shared" si="3"/>
        <v>24.503990053501095</v>
      </c>
      <c r="F32" s="19">
        <v>1.4449012667756462</v>
      </c>
      <c r="G32" s="9">
        <f t="shared" si="2"/>
        <v>12.923133888316972</v>
      </c>
    </row>
    <row r="33" spans="2:7" x14ac:dyDescent="0.3">
      <c r="B33" s="1">
        <v>2040</v>
      </c>
      <c r="C33" s="6"/>
      <c r="D33" s="24"/>
      <c r="E33" s="25">
        <f t="shared" si="3"/>
        <v>24.503990053501095</v>
      </c>
      <c r="F33" s="26">
        <v>1.4387787351062551</v>
      </c>
      <c r="G33" s="9">
        <f t="shared" si="2"/>
        <v>12.868374232194885</v>
      </c>
    </row>
    <row r="34" spans="2:7" x14ac:dyDescent="0.3">
      <c r="B34" s="1">
        <v>2041</v>
      </c>
      <c r="C34" s="6"/>
      <c r="D34" s="24"/>
      <c r="E34" s="25">
        <f t="shared" si="3"/>
        <v>24.503990053501095</v>
      </c>
      <c r="F34" s="26">
        <v>1.4328092667285988</v>
      </c>
      <c r="G34" s="9">
        <f t="shared" si="2"/>
        <v>12.814983567475851</v>
      </c>
    </row>
    <row r="35" spans="2:7" x14ac:dyDescent="0.3">
      <c r="B35" s="1">
        <v>2042</v>
      </c>
      <c r="C35" s="6"/>
      <c r="D35" s="24"/>
      <c r="E35" s="25">
        <f t="shared" si="3"/>
        <v>24.503990053501095</v>
      </c>
      <c r="F35" s="26">
        <v>1.4269890350603838</v>
      </c>
      <c r="G35" s="9">
        <f t="shared" si="2"/>
        <v>12.762927669374792</v>
      </c>
    </row>
    <row r="36" spans="2:7" x14ac:dyDescent="0.3">
      <c r="B36" s="1">
        <v>2043</v>
      </c>
      <c r="C36" s="6"/>
      <c r="D36" s="24"/>
      <c r="E36" s="25">
        <f t="shared" si="3"/>
        <v>24.503990053501095</v>
      </c>
      <c r="F36" s="26">
        <v>1.4213143091838742</v>
      </c>
      <c r="G36" s="9">
        <f t="shared" si="2"/>
        <v>12.712173168726258</v>
      </c>
    </row>
    <row r="37" spans="2:7" x14ac:dyDescent="0.3">
      <c r="B37" s="1">
        <v>2044</v>
      </c>
      <c r="C37" s="6"/>
      <c r="D37" s="24"/>
      <c r="E37" s="25">
        <f t="shared" si="3"/>
        <v>24.503990053501095</v>
      </c>
      <c r="F37" s="26">
        <v>1.4157814514542773</v>
      </c>
      <c r="G37" s="9">
        <f t="shared" si="2"/>
        <v>12.662687530593937</v>
      </c>
    </row>
    <row r="38" spans="2:7" x14ac:dyDescent="0.3">
      <c r="B38" s="1">
        <v>2045</v>
      </c>
      <c r="C38" s="6"/>
      <c r="D38" s="24"/>
      <c r="E38" s="25">
        <f t="shared" si="3"/>
        <v>24.503990053501095</v>
      </c>
      <c r="F38" s="26">
        <v>1.4103869151679205</v>
      </c>
      <c r="G38" s="9">
        <f t="shared" si="2"/>
        <v>12.614439033414927</v>
      </c>
    </row>
    <row r="39" spans="2:7" x14ac:dyDescent="0.3">
      <c r="B39" s="1">
        <v>2046</v>
      </c>
      <c r="C39" s="6"/>
      <c r="D39" s="24"/>
      <c r="E39" s="25">
        <f t="shared" si="3"/>
        <v>24.503990053501095</v>
      </c>
      <c r="F39" s="26">
        <v>1.4051272422887224</v>
      </c>
      <c r="G39" s="9">
        <f t="shared" si="2"/>
        <v>12.567396748665391</v>
      </c>
    </row>
    <row r="40" spans="2:7" x14ac:dyDescent="0.3">
      <c r="B40" s="1">
        <v>2047</v>
      </c>
      <c r="C40" s="6"/>
      <c r="D40" s="24"/>
      <c r="E40" s="25">
        <f t="shared" si="3"/>
        <v>24.503990053501095</v>
      </c>
      <c r="F40" s="26">
        <v>1.3999990612315043</v>
      </c>
      <c r="G40" s="9">
        <f t="shared" si="2"/>
        <v>12.521530521034592</v>
      </c>
    </row>
    <row r="41" spans="2:7" x14ac:dyDescent="0.3">
      <c r="B41" s="1">
        <v>2048</v>
      </c>
      <c r="C41" s="6"/>
      <c r="D41" s="24"/>
      <c r="E41" s="25">
        <f t="shared" si="3"/>
        <v>24.503990053501095</v>
      </c>
      <c r="F41" s="26">
        <v>1.3949990847007168</v>
      </c>
      <c r="G41" s="9">
        <f t="shared" si="2"/>
        <v>12.476810949094565</v>
      </c>
    </row>
    <row r="42" spans="2:7" x14ac:dyDescent="0.3">
      <c r="B42" s="1">
        <v>2049</v>
      </c>
      <c r="C42" s="6"/>
      <c r="D42" s="24"/>
      <c r="E42" s="25">
        <f t="shared" si="3"/>
        <v>24.503990053501095</v>
      </c>
      <c r="F42" s="26">
        <v>1.3901241075831987</v>
      </c>
      <c r="G42" s="9">
        <f t="shared" si="2"/>
        <v>12.433209366453037</v>
      </c>
    </row>
    <row r="43" spans="2:7" x14ac:dyDescent="0.3">
      <c r="B43" s="1">
        <v>2050</v>
      </c>
      <c r="C43" s="6"/>
      <c r="D43" s="24"/>
      <c r="E43" s="25">
        <f t="shared" si="3"/>
        <v>24.503990053501095</v>
      </c>
      <c r="F43" s="26">
        <v>1.3853710048936188</v>
      </c>
      <c r="G43" s="9">
        <f t="shared" si="2"/>
        <v>12.390697823377549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="79" zoomScaleNormal="79" workbookViewId="0"/>
  </sheetViews>
  <sheetFormatPr defaultColWidth="8.88671875" defaultRowHeight="14.4" x14ac:dyDescent="0.3"/>
  <cols>
    <col min="1" max="1" width="8.88671875" style="1"/>
    <col min="2" max="2" width="11.6640625" style="1" bestFit="1" customWidth="1"/>
    <col min="3" max="3" width="12.33203125" style="1" bestFit="1" customWidth="1"/>
    <col min="4" max="4" width="10.6640625" style="1" customWidth="1"/>
    <col min="5" max="5" width="13.88671875" style="1" bestFit="1" customWidth="1"/>
    <col min="6" max="8" width="10.6640625" style="1" customWidth="1"/>
    <col min="9" max="9" width="11.6640625" style="1" bestFit="1" customWidth="1"/>
    <col min="10" max="10" width="12.33203125" style="1" bestFit="1" customWidth="1"/>
    <col min="11" max="11" width="10.6640625" style="1" customWidth="1"/>
    <col min="12" max="12" width="13.88671875" style="1" bestFit="1" customWidth="1"/>
    <col min="13" max="14" width="10.6640625" style="1" customWidth="1"/>
    <col min="15" max="15" width="16.33203125" style="1" customWidth="1"/>
    <col min="16" max="16384" width="8.88671875" style="1"/>
  </cols>
  <sheetData>
    <row r="1" spans="1:15" x14ac:dyDescent="0.3">
      <c r="A1" s="28" t="s">
        <v>16</v>
      </c>
    </row>
    <row r="2" spans="1:15" x14ac:dyDescent="0.3">
      <c r="A2" s="28" t="s">
        <v>17</v>
      </c>
    </row>
    <row r="3" spans="1:15" x14ac:dyDescent="0.3">
      <c r="A3" s="29" t="s">
        <v>18</v>
      </c>
    </row>
    <row r="4" spans="1:15" x14ac:dyDescent="0.3">
      <c r="A4" s="29" t="s">
        <v>20</v>
      </c>
    </row>
    <row r="5" spans="1:15" x14ac:dyDescent="0.3">
      <c r="A5" s="29" t="s">
        <v>21</v>
      </c>
    </row>
    <row r="6" spans="1:15" x14ac:dyDescent="0.3">
      <c r="A6" s="29" t="s">
        <v>22</v>
      </c>
    </row>
    <row r="8" spans="1:15" ht="27.6" customHeight="1" x14ac:dyDescent="0.3">
      <c r="B8" s="30" t="s">
        <v>9</v>
      </c>
      <c r="C8" s="30"/>
      <c r="D8" s="30"/>
      <c r="E8" s="30"/>
      <c r="F8" s="30"/>
      <c r="G8" s="30"/>
      <c r="I8" s="30" t="s">
        <v>10</v>
      </c>
      <c r="J8" s="30"/>
      <c r="K8" s="30"/>
      <c r="L8" s="30"/>
      <c r="M8" s="30"/>
      <c r="N8" s="30"/>
    </row>
    <row r="9" spans="1:15" x14ac:dyDescent="0.3">
      <c r="B9" s="3" t="s">
        <v>11</v>
      </c>
      <c r="C9" s="3" t="s">
        <v>12</v>
      </c>
      <c r="D9" s="3" t="s">
        <v>13</v>
      </c>
      <c r="E9" s="3" t="s">
        <v>14</v>
      </c>
      <c r="F9" s="3"/>
      <c r="G9" s="3"/>
      <c r="H9" s="3"/>
      <c r="I9" s="3" t="s">
        <v>11</v>
      </c>
      <c r="J9" s="3" t="s">
        <v>12</v>
      </c>
      <c r="K9" s="3" t="s">
        <v>13</v>
      </c>
      <c r="L9" s="3" t="s">
        <v>14</v>
      </c>
      <c r="M9" s="3"/>
      <c r="N9" s="3"/>
      <c r="O9" s="3"/>
    </row>
    <row r="10" spans="1:15" x14ac:dyDescent="0.3">
      <c r="A10" s="1">
        <v>1</v>
      </c>
      <c r="B10" s="6">
        <v>0</v>
      </c>
      <c r="C10" s="6">
        <v>0</v>
      </c>
      <c r="D10" s="6">
        <v>0</v>
      </c>
      <c r="E10" s="6">
        <v>0</v>
      </c>
      <c r="F10" s="6"/>
      <c r="G10" s="6"/>
      <c r="H10" s="6"/>
      <c r="I10" s="6">
        <f>(B10*74.5)/100</f>
        <v>0</v>
      </c>
      <c r="J10" s="6">
        <f t="shared" ref="J10:L25" si="0">(C10*74.5)/100</f>
        <v>0</v>
      </c>
      <c r="K10" s="6">
        <f t="shared" si="0"/>
        <v>0</v>
      </c>
      <c r="L10" s="6">
        <f t="shared" si="0"/>
        <v>0</v>
      </c>
      <c r="M10" s="6"/>
      <c r="N10" s="6"/>
      <c r="O10" s="6"/>
    </row>
    <row r="11" spans="1:15" x14ac:dyDescent="0.3">
      <c r="A11" s="1">
        <v>2</v>
      </c>
      <c r="B11" s="6">
        <v>0</v>
      </c>
      <c r="C11" s="6">
        <v>0</v>
      </c>
      <c r="D11" s="6">
        <v>0</v>
      </c>
      <c r="E11" s="6">
        <v>0</v>
      </c>
      <c r="F11" s="6"/>
      <c r="G11" s="6"/>
      <c r="H11" s="6"/>
      <c r="I11" s="6">
        <f t="shared" ref="I11:I33" si="1">(B11*74.5)/100</f>
        <v>0</v>
      </c>
      <c r="J11" s="6">
        <f t="shared" si="0"/>
        <v>0</v>
      </c>
      <c r="K11" s="6">
        <f t="shared" si="0"/>
        <v>0</v>
      </c>
      <c r="L11" s="6">
        <f t="shared" si="0"/>
        <v>0</v>
      </c>
      <c r="M11" s="6"/>
      <c r="N11" s="6"/>
      <c r="O11" s="6"/>
    </row>
    <row r="12" spans="1:15" x14ac:dyDescent="0.3">
      <c r="A12" s="1">
        <v>3</v>
      </c>
      <c r="B12" s="6">
        <v>0</v>
      </c>
      <c r="C12" s="6">
        <v>0</v>
      </c>
      <c r="D12" s="6">
        <v>0</v>
      </c>
      <c r="E12" s="6">
        <v>0</v>
      </c>
      <c r="F12" s="6"/>
      <c r="G12" s="6"/>
      <c r="H12" s="6"/>
      <c r="I12" s="6">
        <f t="shared" si="1"/>
        <v>0</v>
      </c>
      <c r="J12" s="6">
        <f t="shared" si="0"/>
        <v>0</v>
      </c>
      <c r="K12" s="6">
        <f t="shared" si="0"/>
        <v>0</v>
      </c>
      <c r="L12" s="6">
        <f t="shared" si="0"/>
        <v>0</v>
      </c>
      <c r="M12" s="6"/>
      <c r="N12" s="6"/>
      <c r="O12" s="6"/>
    </row>
    <row r="13" spans="1:15" x14ac:dyDescent="0.3">
      <c r="A13" s="1">
        <v>4</v>
      </c>
      <c r="B13" s="6">
        <v>0</v>
      </c>
      <c r="C13" s="6">
        <v>0</v>
      </c>
      <c r="D13" s="6">
        <v>0</v>
      </c>
      <c r="E13" s="6">
        <v>0</v>
      </c>
      <c r="F13" s="6"/>
      <c r="G13" s="6"/>
      <c r="H13" s="6"/>
      <c r="I13" s="6">
        <f t="shared" si="1"/>
        <v>0</v>
      </c>
      <c r="J13" s="6">
        <f t="shared" si="0"/>
        <v>0</v>
      </c>
      <c r="K13" s="6">
        <f t="shared" si="0"/>
        <v>0</v>
      </c>
      <c r="L13" s="6">
        <f t="shared" si="0"/>
        <v>0</v>
      </c>
      <c r="M13" s="6"/>
      <c r="N13" s="6"/>
      <c r="O13" s="6"/>
    </row>
    <row r="14" spans="1:15" x14ac:dyDescent="0.3">
      <c r="A14" s="1">
        <v>5</v>
      </c>
      <c r="B14" s="6">
        <v>0</v>
      </c>
      <c r="C14" s="6">
        <v>0</v>
      </c>
      <c r="D14" s="6">
        <v>0</v>
      </c>
      <c r="E14" s="6">
        <v>0</v>
      </c>
      <c r="F14" s="6"/>
      <c r="G14" s="6"/>
      <c r="H14" s="6"/>
      <c r="I14" s="6">
        <f t="shared" si="1"/>
        <v>0</v>
      </c>
      <c r="J14" s="6">
        <f t="shared" si="0"/>
        <v>0</v>
      </c>
      <c r="K14" s="6">
        <f t="shared" si="0"/>
        <v>0</v>
      </c>
      <c r="L14" s="6">
        <f t="shared" si="0"/>
        <v>0</v>
      </c>
      <c r="M14" s="6"/>
      <c r="N14" s="6"/>
      <c r="O14" s="6"/>
    </row>
    <row r="15" spans="1:15" x14ac:dyDescent="0.3">
      <c r="A15" s="1">
        <v>6</v>
      </c>
      <c r="B15" s="6">
        <v>0</v>
      </c>
      <c r="C15" s="6">
        <v>0</v>
      </c>
      <c r="D15" s="6">
        <v>0</v>
      </c>
      <c r="E15" s="6">
        <v>0</v>
      </c>
      <c r="F15" s="6"/>
      <c r="G15" s="6"/>
      <c r="H15" s="6"/>
      <c r="I15" s="6">
        <f t="shared" si="1"/>
        <v>0</v>
      </c>
      <c r="J15" s="6">
        <f t="shared" si="0"/>
        <v>0</v>
      </c>
      <c r="K15" s="6">
        <f t="shared" si="0"/>
        <v>0</v>
      </c>
      <c r="L15" s="6">
        <f t="shared" si="0"/>
        <v>0</v>
      </c>
      <c r="M15" s="6"/>
      <c r="N15" s="6"/>
      <c r="O15" s="6"/>
    </row>
    <row r="16" spans="1:15" x14ac:dyDescent="0.3">
      <c r="A16" s="1">
        <v>7</v>
      </c>
      <c r="B16" s="6">
        <v>0</v>
      </c>
      <c r="C16" s="6">
        <v>0</v>
      </c>
      <c r="D16" s="6">
        <v>0</v>
      </c>
      <c r="E16" s="6">
        <v>0</v>
      </c>
      <c r="F16" s="6"/>
      <c r="G16" s="6"/>
      <c r="H16" s="6"/>
      <c r="I16" s="6">
        <f t="shared" si="1"/>
        <v>0</v>
      </c>
      <c r="J16" s="6">
        <f t="shared" si="0"/>
        <v>0</v>
      </c>
      <c r="K16" s="6">
        <f t="shared" si="0"/>
        <v>0</v>
      </c>
      <c r="L16" s="6">
        <f t="shared" si="0"/>
        <v>0</v>
      </c>
      <c r="M16" s="6"/>
      <c r="N16" s="6"/>
      <c r="O16" s="6"/>
    </row>
    <row r="17" spans="1:15" x14ac:dyDescent="0.3">
      <c r="A17" s="1">
        <v>8</v>
      </c>
      <c r="B17" s="6">
        <v>9.3042735691708209</v>
      </c>
      <c r="C17" s="6">
        <v>9.9379197935978691</v>
      </c>
      <c r="D17" s="6">
        <v>2.7141428901493798</v>
      </c>
      <c r="E17" s="6">
        <v>2.5525362690007101</v>
      </c>
      <c r="F17" s="6"/>
      <c r="G17" s="6"/>
      <c r="H17" s="6"/>
      <c r="I17" s="6">
        <f t="shared" si="1"/>
        <v>6.9316838090322621</v>
      </c>
      <c r="J17" s="6">
        <f t="shared" si="0"/>
        <v>7.4037502462304126</v>
      </c>
      <c r="K17" s="6">
        <f t="shared" si="0"/>
        <v>2.022036453161288</v>
      </c>
      <c r="L17" s="6">
        <f t="shared" si="0"/>
        <v>1.9016395204055292</v>
      </c>
      <c r="M17" s="6"/>
      <c r="N17" s="6"/>
      <c r="O17" s="6"/>
    </row>
    <row r="18" spans="1:15" x14ac:dyDescent="0.3">
      <c r="A18" s="1">
        <v>9</v>
      </c>
      <c r="B18" s="6">
        <v>54.4226800648254</v>
      </c>
      <c r="C18" s="6">
        <v>52.268682405715502</v>
      </c>
      <c r="D18" s="6">
        <v>22.292407317205303</v>
      </c>
      <c r="E18" s="6">
        <v>22.460139047377801</v>
      </c>
      <c r="F18" s="6"/>
      <c r="G18" s="6"/>
      <c r="H18" s="6"/>
      <c r="I18" s="6">
        <f t="shared" si="1"/>
        <v>40.544896648294923</v>
      </c>
      <c r="J18" s="6">
        <f t="shared" si="0"/>
        <v>38.940168392258045</v>
      </c>
      <c r="K18" s="6">
        <f t="shared" si="0"/>
        <v>16.607843451317951</v>
      </c>
      <c r="L18" s="6">
        <f t="shared" si="0"/>
        <v>16.732803590296463</v>
      </c>
      <c r="M18" s="6"/>
      <c r="N18" s="6"/>
      <c r="O18" s="6"/>
    </row>
    <row r="19" spans="1:15" x14ac:dyDescent="0.3">
      <c r="A19" s="1">
        <v>10</v>
      </c>
      <c r="B19" s="6">
        <v>78.383605229876594</v>
      </c>
      <c r="C19" s="6">
        <v>72.0007336540789</v>
      </c>
      <c r="D19" s="6">
        <v>49.081905190907101</v>
      </c>
      <c r="E19" s="6">
        <v>53.978387169958495</v>
      </c>
      <c r="F19" s="6"/>
      <c r="G19" s="6"/>
      <c r="H19" s="6"/>
      <c r="I19" s="6">
        <f t="shared" si="1"/>
        <v>58.395785896258054</v>
      </c>
      <c r="J19" s="6">
        <f t="shared" si="0"/>
        <v>53.640546572288777</v>
      </c>
      <c r="K19" s="6">
        <f t="shared" si="0"/>
        <v>36.566019367225792</v>
      </c>
      <c r="L19" s="6">
        <f t="shared" si="0"/>
        <v>40.213898441619079</v>
      </c>
      <c r="M19" s="6"/>
      <c r="N19" s="6"/>
      <c r="O19" s="6"/>
    </row>
    <row r="20" spans="1:15" x14ac:dyDescent="0.3">
      <c r="A20" s="1">
        <v>11</v>
      </c>
      <c r="B20" s="6">
        <v>83.830248300192807</v>
      </c>
      <c r="C20" s="6">
        <v>79.751040057567607</v>
      </c>
      <c r="D20" s="6">
        <v>70.726745365737798</v>
      </c>
      <c r="E20" s="6">
        <v>76.415974415041404</v>
      </c>
      <c r="F20" s="6"/>
      <c r="G20" s="6"/>
      <c r="H20" s="6"/>
      <c r="I20" s="6">
        <f t="shared" si="1"/>
        <v>62.453534983643642</v>
      </c>
      <c r="J20" s="6">
        <f t="shared" si="0"/>
        <v>59.414524842887865</v>
      </c>
      <c r="K20" s="6">
        <f t="shared" si="0"/>
        <v>52.691425297474659</v>
      </c>
      <c r="L20" s="6">
        <f t="shared" si="0"/>
        <v>56.929900939205844</v>
      </c>
      <c r="M20" s="6"/>
      <c r="N20" s="6"/>
      <c r="O20" s="6"/>
    </row>
    <row r="21" spans="1:15" x14ac:dyDescent="0.3">
      <c r="A21" s="1">
        <v>12</v>
      </c>
      <c r="B21" s="6">
        <v>85.986887700813398</v>
      </c>
      <c r="C21" s="6">
        <v>84.226496586265796</v>
      </c>
      <c r="D21" s="6">
        <v>84.756920957403707</v>
      </c>
      <c r="E21" s="6">
        <v>89.675837003140202</v>
      </c>
      <c r="F21" s="6"/>
      <c r="G21" s="6"/>
      <c r="H21" s="6"/>
      <c r="I21" s="6">
        <f t="shared" si="1"/>
        <v>64.060231337105975</v>
      </c>
      <c r="J21" s="6">
        <f t="shared" si="0"/>
        <v>62.74873995676802</v>
      </c>
      <c r="K21" s="6">
        <f t="shared" si="0"/>
        <v>63.143906113265764</v>
      </c>
      <c r="L21" s="6">
        <f t="shared" si="0"/>
        <v>66.808498567339441</v>
      </c>
      <c r="M21" s="6"/>
      <c r="N21" s="6"/>
      <c r="O21" s="6"/>
    </row>
    <row r="22" spans="1:15" x14ac:dyDescent="0.3">
      <c r="A22" s="1">
        <v>13</v>
      </c>
      <c r="B22" s="6">
        <v>85.926744374156399</v>
      </c>
      <c r="C22" s="6">
        <v>86.400082064615106</v>
      </c>
      <c r="D22" s="6">
        <v>86.4162384347715</v>
      </c>
      <c r="E22" s="6">
        <v>91.107924358748008</v>
      </c>
      <c r="F22" s="6"/>
      <c r="G22" s="6"/>
      <c r="H22" s="6"/>
      <c r="I22" s="6">
        <f t="shared" si="1"/>
        <v>64.015424558746517</v>
      </c>
      <c r="J22" s="6">
        <f t="shared" si="0"/>
        <v>64.368061138138259</v>
      </c>
      <c r="K22" s="6">
        <f t="shared" si="0"/>
        <v>64.380097633904768</v>
      </c>
      <c r="L22" s="6">
        <f t="shared" si="0"/>
        <v>67.875403647267262</v>
      </c>
      <c r="M22" s="6"/>
      <c r="N22" s="6"/>
      <c r="O22" s="6"/>
    </row>
    <row r="23" spans="1:15" x14ac:dyDescent="0.3">
      <c r="A23" s="1">
        <v>14</v>
      </c>
      <c r="B23" s="6">
        <v>83.625338355999503</v>
      </c>
      <c r="C23" s="6">
        <v>85.674055242713791</v>
      </c>
      <c r="D23" s="6">
        <v>84.006768969511</v>
      </c>
      <c r="E23" s="6">
        <v>88.279901677784295</v>
      </c>
      <c r="F23" s="6"/>
      <c r="G23" s="6"/>
      <c r="H23" s="6"/>
      <c r="I23" s="6">
        <f t="shared" si="1"/>
        <v>62.300877075219631</v>
      </c>
      <c r="J23" s="6">
        <f t="shared" si="0"/>
        <v>63.827171155821773</v>
      </c>
      <c r="K23" s="6">
        <f t="shared" si="0"/>
        <v>62.585042882285698</v>
      </c>
      <c r="L23" s="6">
        <f t="shared" si="0"/>
        <v>65.768526749949302</v>
      </c>
      <c r="M23" s="6"/>
      <c r="N23" s="6"/>
      <c r="O23" s="6"/>
    </row>
    <row r="24" spans="1:15" x14ac:dyDescent="0.3">
      <c r="A24" s="1">
        <v>15</v>
      </c>
      <c r="B24" s="6">
        <v>80.794224173131695</v>
      </c>
      <c r="C24" s="6">
        <v>82.647214702320611</v>
      </c>
      <c r="D24" s="6">
        <v>79.807722911304197</v>
      </c>
      <c r="E24" s="6">
        <v>80.4141279722203</v>
      </c>
      <c r="F24" s="6"/>
      <c r="G24" s="6"/>
      <c r="H24" s="6"/>
      <c r="I24" s="6">
        <f t="shared" si="1"/>
        <v>60.191697008983112</v>
      </c>
      <c r="J24" s="6">
        <f t="shared" si="0"/>
        <v>61.572174953228853</v>
      </c>
      <c r="K24" s="6">
        <f t="shared" si="0"/>
        <v>59.45675356892162</v>
      </c>
      <c r="L24" s="6">
        <f t="shared" si="0"/>
        <v>59.908525339304127</v>
      </c>
      <c r="M24" s="6"/>
      <c r="N24" s="6"/>
      <c r="O24" s="6"/>
    </row>
    <row r="25" spans="1:15" x14ac:dyDescent="0.3">
      <c r="A25" s="1">
        <v>16</v>
      </c>
      <c r="B25" s="6">
        <v>74.837355313601194</v>
      </c>
      <c r="C25" s="6">
        <v>76.757553898790704</v>
      </c>
      <c r="D25" s="6">
        <v>73.315216389364807</v>
      </c>
      <c r="E25" s="6">
        <v>71.904393224443595</v>
      </c>
      <c r="F25" s="6"/>
      <c r="G25" s="6"/>
      <c r="H25" s="6"/>
      <c r="I25" s="6">
        <f t="shared" si="1"/>
        <v>55.753829708632892</v>
      </c>
      <c r="J25" s="6">
        <f t="shared" si="0"/>
        <v>57.184377654599075</v>
      </c>
      <c r="K25" s="6">
        <f t="shared" si="0"/>
        <v>54.619836210076784</v>
      </c>
      <c r="L25" s="6">
        <f t="shared" si="0"/>
        <v>53.568772952210473</v>
      </c>
      <c r="M25" s="6"/>
      <c r="N25" s="6"/>
      <c r="O25" s="6"/>
    </row>
    <row r="26" spans="1:15" x14ac:dyDescent="0.3">
      <c r="A26" s="1">
        <v>17</v>
      </c>
      <c r="B26" s="6">
        <v>64.506879448192194</v>
      </c>
      <c r="C26" s="6">
        <v>68.589170111130997</v>
      </c>
      <c r="D26" s="6">
        <v>57.479850069662596</v>
      </c>
      <c r="E26" s="6">
        <v>53.836266450800494</v>
      </c>
      <c r="F26" s="6"/>
      <c r="G26" s="6"/>
      <c r="H26" s="6"/>
      <c r="I26" s="6">
        <f t="shared" si="1"/>
        <v>48.057625188903188</v>
      </c>
      <c r="J26" s="6">
        <f t="shared" ref="J26:J33" si="2">(C26*74.5)/100</f>
        <v>51.098931732792586</v>
      </c>
      <c r="K26" s="6">
        <f t="shared" ref="K26:K33" si="3">(D26*74.5)/100</f>
        <v>42.822488301898638</v>
      </c>
      <c r="L26" s="6">
        <f t="shared" ref="L26:L33" si="4">(E26*74.5)/100</f>
        <v>40.108018505846367</v>
      </c>
      <c r="M26" s="6"/>
      <c r="N26" s="6"/>
      <c r="O26" s="6"/>
    </row>
    <row r="27" spans="1:15" x14ac:dyDescent="0.3">
      <c r="A27" s="1">
        <v>18</v>
      </c>
      <c r="B27" s="6">
        <v>50.5552416622522</v>
      </c>
      <c r="C27" s="6">
        <v>57.7720856283632</v>
      </c>
      <c r="D27" s="6">
        <v>37.646234537791102</v>
      </c>
      <c r="E27" s="6">
        <v>35.5289994928958</v>
      </c>
      <c r="F27" s="6"/>
      <c r="G27" s="6"/>
      <c r="H27" s="6"/>
      <c r="I27" s="6">
        <f t="shared" si="1"/>
        <v>37.66365503837789</v>
      </c>
      <c r="J27" s="6">
        <f t="shared" si="2"/>
        <v>43.040203793130587</v>
      </c>
      <c r="K27" s="6">
        <f t="shared" si="3"/>
        <v>28.046444730654372</v>
      </c>
      <c r="L27" s="6">
        <f t="shared" si="4"/>
        <v>26.469104622207368</v>
      </c>
      <c r="M27" s="6"/>
      <c r="N27" s="6"/>
      <c r="O27" s="6"/>
    </row>
    <row r="28" spans="1:15" x14ac:dyDescent="0.3">
      <c r="A28" s="1">
        <v>19</v>
      </c>
      <c r="B28" s="6">
        <v>34.965651935991097</v>
      </c>
      <c r="C28" s="6">
        <v>42.116211690347299</v>
      </c>
      <c r="D28" s="6">
        <v>17.560490035270501</v>
      </c>
      <c r="E28" s="6">
        <v>17.255146726774502</v>
      </c>
      <c r="F28" s="6"/>
      <c r="G28" s="6"/>
      <c r="H28" s="6"/>
      <c r="I28" s="6">
        <f t="shared" si="1"/>
        <v>26.049410692313369</v>
      </c>
      <c r="J28" s="6">
        <f t="shared" si="2"/>
        <v>31.376577709308741</v>
      </c>
      <c r="K28" s="6">
        <f t="shared" si="3"/>
        <v>13.082565076276524</v>
      </c>
      <c r="L28" s="6">
        <f t="shared" si="4"/>
        <v>12.855084311447003</v>
      </c>
      <c r="M28" s="6"/>
      <c r="N28" s="6"/>
      <c r="O28" s="6"/>
    </row>
    <row r="29" spans="1:15" x14ac:dyDescent="0.3">
      <c r="A29" s="1">
        <v>20</v>
      </c>
      <c r="B29" s="6">
        <v>7.7000063953978906</v>
      </c>
      <c r="C29" s="6">
        <v>12.0023291878391</v>
      </c>
      <c r="D29" s="6">
        <v>2.0410948336770498</v>
      </c>
      <c r="E29" s="6">
        <v>2.5262810007134098</v>
      </c>
      <c r="F29" s="6"/>
      <c r="G29" s="6"/>
      <c r="H29" s="6"/>
      <c r="I29" s="6">
        <f t="shared" si="1"/>
        <v>5.7365047645714284</v>
      </c>
      <c r="J29" s="6">
        <f t="shared" si="2"/>
        <v>8.9417352449401299</v>
      </c>
      <c r="K29" s="6">
        <f t="shared" si="3"/>
        <v>1.5206156510894022</v>
      </c>
      <c r="L29" s="6">
        <f t="shared" si="4"/>
        <v>1.8820793455314901</v>
      </c>
      <c r="M29" s="6"/>
      <c r="N29" s="6"/>
      <c r="O29" s="6"/>
    </row>
    <row r="30" spans="1:15" x14ac:dyDescent="0.3">
      <c r="A30" s="1">
        <v>21</v>
      </c>
      <c r="B30" s="6">
        <v>0</v>
      </c>
      <c r="C30" s="6">
        <v>0</v>
      </c>
      <c r="D30" s="6">
        <v>0</v>
      </c>
      <c r="E30" s="6">
        <v>0</v>
      </c>
      <c r="F30" s="6"/>
      <c r="G30" s="6"/>
      <c r="H30" s="6"/>
      <c r="I30" s="6">
        <f t="shared" si="1"/>
        <v>0</v>
      </c>
      <c r="J30" s="6">
        <f t="shared" si="2"/>
        <v>0</v>
      </c>
      <c r="K30" s="6">
        <f t="shared" si="3"/>
        <v>0</v>
      </c>
      <c r="L30" s="6">
        <f t="shared" si="4"/>
        <v>0</v>
      </c>
      <c r="M30" s="6"/>
      <c r="N30" s="6"/>
      <c r="O30" s="6"/>
    </row>
    <row r="31" spans="1:15" x14ac:dyDescent="0.3">
      <c r="A31" s="1">
        <v>22</v>
      </c>
      <c r="B31" s="6">
        <v>0</v>
      </c>
      <c r="C31" s="6">
        <v>0</v>
      </c>
      <c r="D31" s="6">
        <v>0</v>
      </c>
      <c r="E31" s="6">
        <v>0</v>
      </c>
      <c r="F31" s="6"/>
      <c r="G31" s="6"/>
      <c r="H31" s="6"/>
      <c r="I31" s="6">
        <f t="shared" si="1"/>
        <v>0</v>
      </c>
      <c r="J31" s="6">
        <f t="shared" si="2"/>
        <v>0</v>
      </c>
      <c r="K31" s="6">
        <f t="shared" si="3"/>
        <v>0</v>
      </c>
      <c r="L31" s="6">
        <f t="shared" si="4"/>
        <v>0</v>
      </c>
      <c r="M31" s="6"/>
      <c r="N31" s="6"/>
      <c r="O31" s="6"/>
    </row>
    <row r="32" spans="1:15" x14ac:dyDescent="0.3">
      <c r="A32" s="1">
        <v>23</v>
      </c>
      <c r="B32" s="6">
        <v>0</v>
      </c>
      <c r="C32" s="6">
        <v>0</v>
      </c>
      <c r="D32" s="6">
        <v>0</v>
      </c>
      <c r="E32" s="6">
        <v>0</v>
      </c>
      <c r="F32" s="6"/>
      <c r="G32" s="6"/>
      <c r="H32" s="6"/>
      <c r="I32" s="6">
        <f t="shared" si="1"/>
        <v>0</v>
      </c>
      <c r="J32" s="6">
        <f t="shared" si="2"/>
        <v>0</v>
      </c>
      <c r="K32" s="6">
        <f t="shared" si="3"/>
        <v>0</v>
      </c>
      <c r="L32" s="6">
        <f t="shared" si="4"/>
        <v>0</v>
      </c>
      <c r="M32" s="6"/>
      <c r="N32" s="6"/>
      <c r="O32" s="6"/>
    </row>
    <row r="33" spans="1:15" x14ac:dyDescent="0.3">
      <c r="A33" s="1">
        <v>24</v>
      </c>
      <c r="B33" s="6">
        <v>0</v>
      </c>
      <c r="C33" s="6">
        <v>0</v>
      </c>
      <c r="D33" s="6">
        <v>0</v>
      </c>
      <c r="E33" s="6">
        <v>0</v>
      </c>
      <c r="F33" s="6"/>
      <c r="G33" s="6"/>
      <c r="H33" s="6"/>
      <c r="I33" s="6">
        <f t="shared" si="1"/>
        <v>0</v>
      </c>
      <c r="J33" s="6">
        <f t="shared" si="2"/>
        <v>0</v>
      </c>
      <c r="K33" s="6">
        <f t="shared" si="3"/>
        <v>0</v>
      </c>
      <c r="L33" s="6">
        <f t="shared" si="4"/>
        <v>0</v>
      </c>
      <c r="M33" s="6"/>
      <c r="N33" s="6"/>
      <c r="O33" s="6"/>
    </row>
    <row r="35" spans="1:15" ht="15" thickBot="1" x14ac:dyDescent="0.35">
      <c r="H35" s="5" t="s">
        <v>8</v>
      </c>
      <c r="I35" s="6">
        <f>AVERAGE(I17:I29)</f>
        <v>45.550396670006378</v>
      </c>
      <c r="J35" s="6">
        <f t="shared" ref="J35:L35" si="5">AVERAGE(J17:J29)</f>
        <v>46.427458722491778</v>
      </c>
      <c r="K35" s="6">
        <f t="shared" si="5"/>
        <v>38.272698056734875</v>
      </c>
      <c r="L35" s="6">
        <f t="shared" si="5"/>
        <v>39.309404348663826</v>
      </c>
      <c r="M35" s="6"/>
      <c r="N35" s="6"/>
      <c r="O35" s="7"/>
    </row>
    <row r="36" spans="1:15" ht="15" thickBot="1" x14ac:dyDescent="0.35">
      <c r="M36" s="5" t="s">
        <v>15</v>
      </c>
      <c r="N36" s="8">
        <f>SUM(I35:L35)</f>
        <v>169.55995779789686</v>
      </c>
    </row>
    <row r="37" spans="1:15" ht="15" thickBot="1" x14ac:dyDescent="0.35"/>
    <row r="38" spans="1:15" ht="15" thickBot="1" x14ac:dyDescent="0.35">
      <c r="M38" s="1" t="s">
        <v>5</v>
      </c>
      <c r="N38" s="27">
        <f>N36*24</f>
        <v>4069.4389871495246</v>
      </c>
    </row>
  </sheetData>
  <mergeCells count="2">
    <mergeCell ref="B8:G8"/>
    <mergeCell ref="I8:N8"/>
  </mergeCells>
  <pageMargins left="0.7" right="0.7" top="0.75" bottom="0.75" header="0.3" footer="0.3"/>
  <pageSetup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7C3F712325C8499E3EC45E229D6108" ma:contentTypeVersion="" ma:contentTypeDescription="Create a new document." ma:contentTypeScope="" ma:versionID="4766afa8d5f4e5ab6ff26978f764611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98216E-B65A-46EC-B99D-FCBEBFF6D7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2926AD-50CF-4D97-B88A-31FF80B93BBA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85253b9-0a55-49a1-98ad-b5b6252d707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3DFD93-D29F-4CD8-8B1E-959EF9C6BE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Avoided cost</vt:lpstr>
      <vt:lpstr>Backup</vt:lpstr>
      <vt:lpstr>deg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