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4455" activeTab="0"/>
  </bookViews>
  <sheets>
    <sheet name="Summary" sheetId="3" r:id="rId1"/>
    <sheet name="Summary-Additions" sheetId="4" r:id="rId2"/>
    <sheet name="Summary-COR" sheetId="6" r:id="rId3"/>
    <sheet name="Dist-PPExport_1022201" sheetId="1" r:id="rId4"/>
    <sheet name="LOOKUP" sheetId="2" r:id="rId5"/>
  </sheets>
  <definedNames/>
  <calcPr calcMode="autoNoTable"/>
  <pivotCaches>
    <pivotCache cacheId="0" r:id="rId6"/>
  </pivotCaches>
</workbook>
</file>

<file path=xl/sharedStrings.xml><?xml version="1.0" encoding="utf-8"?>
<sst xmlns="http://schemas.openxmlformats.org/spreadsheetml/2006/main" count="1667" uniqueCount="461">
  <si>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</si>
  <si>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</si>
  <si>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</si>
  <si>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</si>
  <si>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</si>
  <si>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</si>
  <si>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</si>
  <si>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</si>
  <si>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</si>
  <si>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</si>
  <si>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</si>
  <si>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</si>
  <si>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</si>
  <si>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</si>
  <si>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</si>
  <si>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</si>
  <si>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</si>
  <si>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</si>
  <si>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</si>
  <si>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</si>
  <si>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</si>
  <si>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</si>
  <si>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</si>
  <si>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</si>
  <si>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</si>
  <si>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</si>
  <si>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</si>
  <si>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</si>
  <si>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</si>
  <si>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</si>
  <si>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</si>
  <si>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</si>
  <si>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</si>
  <si>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</si>
  <si>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</si>
  <si>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</si>
  <si>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</si>
  <si>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</si>
  <si>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</si>
  <si>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</si>
  <si>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</si>
  <si>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</si>
  <si>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</si>
  <si>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</si>
  <si>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36400001012  65 Ft.</t>
  </si>
  <si>
    <t>G:Distribution Plant</t>
  </si>
  <si>
    <t>1.7</t>
  </si>
  <si>
    <t/>
  </si>
  <si>
    <t>1016 - Materials</t>
  </si>
  <si>
    <t>Additions</t>
  </si>
  <si>
    <t>36400 - Poles, Towers &amp; Fixtures</t>
  </si>
  <si>
    <t>UDST.00022056.14.01.01</t>
  </si>
  <si>
    <t>REB0A7Y</t>
  </si>
  <si>
    <t>36400001013  70 Ft.</t>
  </si>
  <si>
    <t>1.8</t>
  </si>
  <si>
    <t>36400001014  75 Ft.</t>
  </si>
  <si>
    <t>1.9</t>
  </si>
  <si>
    <t>36400001010  55 Ft.</t>
  </si>
  <si>
    <t>1.5</t>
  </si>
  <si>
    <t>36400001006  35 Ft.</t>
  </si>
  <si>
    <t>1.1</t>
  </si>
  <si>
    <t>36400001011  60 Ft.</t>
  </si>
  <si>
    <t>1.6</t>
  </si>
  <si>
    <t>36400001009  50 Ft.</t>
  </si>
  <si>
    <t>1.4</t>
  </si>
  <si>
    <t>36400001007  40 Ft.</t>
  </si>
  <si>
    <t>1.2</t>
  </si>
  <si>
    <t>36400001008  45 Ft.</t>
  </si>
  <si>
    <t>1.3</t>
  </si>
  <si>
    <t>36400002300 All</t>
  </si>
  <si>
    <t>2.0</t>
  </si>
  <si>
    <t>36500002300 All Sizes, continous quadruplex conductor measured in feet of cable</t>
  </si>
  <si>
    <t>2.5</t>
  </si>
  <si>
    <t>36500 - Overhead Cond &amp; Devices</t>
  </si>
  <si>
    <t>36500002200 All Sizes, continous triplex conductor measured in feet of cable</t>
  </si>
  <si>
    <t>2.4</t>
  </si>
  <si>
    <t>36500005103 15.1 - 25 KV</t>
  </si>
  <si>
    <t>2.9</t>
  </si>
  <si>
    <t>36500005410 1m</t>
  </si>
  <si>
    <t>3.0</t>
  </si>
  <si>
    <t>36500005510 1m</t>
  </si>
  <si>
    <t>3.1</t>
  </si>
  <si>
    <t>36500005002  5.1 - 15 KV</t>
  </si>
  <si>
    <t>2.6</t>
  </si>
  <si>
    <t>36500001100 All Sizes, continous single conductor measured in lbs. of line wire</t>
  </si>
  <si>
    <t>2.2</t>
  </si>
  <si>
    <t>36500005800 All Sizes</t>
  </si>
  <si>
    <t>3.3</t>
  </si>
  <si>
    <t>36500005003 15.1 - 25 KV</t>
  </si>
  <si>
    <t>2.7</t>
  </si>
  <si>
    <t>36500006200 Control Box, including wiring</t>
  </si>
  <si>
    <t>3.4</t>
  </si>
  <si>
    <t>36500005102  5.1 - 15 KV</t>
  </si>
  <si>
    <t>2.8</t>
  </si>
  <si>
    <t>36500005535 3m Electronic</t>
  </si>
  <si>
    <t>3.2</t>
  </si>
  <si>
    <t>36500001000 All Sizes, continous single conductor measured in lbs. of line wire</t>
  </si>
  <si>
    <t>2.1</t>
  </si>
  <si>
    <t>36500001200 All Sizes, continous single conductor measured in lbs. of line wire</t>
  </si>
  <si>
    <t>2.3</t>
  </si>
  <si>
    <t>36800001004     15 KVA</t>
  </si>
  <si>
    <t>4.2</t>
  </si>
  <si>
    <t>36800 - Line Transformers</t>
  </si>
  <si>
    <t>36800004045   Conventional Regulator Controls</t>
  </si>
  <si>
    <t>5.0</t>
  </si>
  <si>
    <t>36800004504       400 KVAR</t>
  </si>
  <si>
    <t>5.2</t>
  </si>
  <si>
    <t>36800001001      5   KVA &amp; below</t>
  </si>
  <si>
    <t>4.1</t>
  </si>
  <si>
    <t>36800001006     25 KVA</t>
  </si>
  <si>
    <t>4.3</t>
  </si>
  <si>
    <t>36800001016    100 KVA</t>
  </si>
  <si>
    <t>4.6</t>
  </si>
  <si>
    <t>36800004503    200 - 300 KVAR</t>
  </si>
  <si>
    <t>5.1</t>
  </si>
  <si>
    <t>36800005180    All</t>
  </si>
  <si>
    <t>36800004700    All</t>
  </si>
  <si>
    <t>5.3</t>
  </si>
  <si>
    <t>36800004030   250 to 300 KVA</t>
  </si>
  <si>
    <t>36800004027   114.3 KVA</t>
  </si>
  <si>
    <t>4.8</t>
  </si>
  <si>
    <t>36800004028   167 KVA</t>
  </si>
  <si>
    <t>4.9</t>
  </si>
  <si>
    <t>36800005021   0 -  5 KV</t>
  </si>
  <si>
    <t>5.5</t>
  </si>
  <si>
    <t>36800001008     37.5 KVA</t>
  </si>
  <si>
    <t>4.4</t>
  </si>
  <si>
    <t>36800005023  15.1 - 25 KV</t>
  </si>
  <si>
    <t>5.7</t>
  </si>
  <si>
    <t>36800005060    All</t>
  </si>
  <si>
    <t>5.8</t>
  </si>
  <si>
    <t>36800001010     50 KVA</t>
  </si>
  <si>
    <t>4.5</t>
  </si>
  <si>
    <t>36800005022   5.1 - 15 KV</t>
  </si>
  <si>
    <t>5.6</t>
  </si>
  <si>
    <t>36800005002    5.1 - 27 KV</t>
  </si>
  <si>
    <t>5.4</t>
  </si>
  <si>
    <t>36900001004 4 - Wire</t>
  </si>
  <si>
    <t>36910 - Services, Overhead</t>
  </si>
  <si>
    <t>36900001002 2 - Wire</t>
  </si>
  <si>
    <t>36900001003 3 - Wire</t>
  </si>
  <si>
    <t>6.1</t>
  </si>
  <si>
    <t>36900003004 4-Wire</t>
  </si>
  <si>
    <t>36920 - Services, UG</t>
  </si>
  <si>
    <t>36900003003 3-Wire</t>
  </si>
  <si>
    <t>37000005200 All</t>
  </si>
  <si>
    <t>6.2</t>
  </si>
  <si>
    <t>37000 - Meters</t>
  </si>
  <si>
    <t>37000006001 All (Cabinets, Sockets, Test Switches, Relays, Reader/Programmers, etc.)</t>
  </si>
  <si>
    <t>6.3</t>
  </si>
  <si>
    <t>37300002000 All</t>
  </si>
  <si>
    <t>7.0</t>
  </si>
  <si>
    <t>37300 - Street Lights &amp; Signal Sys</t>
  </si>
  <si>
    <t>37300005702 15' 0" - 19' 11"</t>
  </si>
  <si>
    <t>8.2</t>
  </si>
  <si>
    <t>37300004203 Triplex</t>
  </si>
  <si>
    <t>7.6</t>
  </si>
  <si>
    <t>37300006255 100,001 and above Lumen</t>
  </si>
  <si>
    <t>8.4</t>
  </si>
  <si>
    <t>37300004201 Bare</t>
  </si>
  <si>
    <t>7.4</t>
  </si>
  <si>
    <t>37300006288  70,001 - 100,000</t>
  </si>
  <si>
    <t>8.9</t>
  </si>
  <si>
    <t>37300006287  39,001 -  70,000</t>
  </si>
  <si>
    <t>8.8</t>
  </si>
  <si>
    <t>37300006274 High Pressure Sodium Floodlight, Pole Mtd. - Ea.    15000 L. 28-22690</t>
  </si>
  <si>
    <t>8.5</t>
  </si>
  <si>
    <t>37300004100 All</t>
  </si>
  <si>
    <t>7.3</t>
  </si>
  <si>
    <t>37300006283   9,001 -  14,000</t>
  </si>
  <si>
    <t>8.6</t>
  </si>
  <si>
    <t>37300006236  29,00l -  39,000</t>
  </si>
  <si>
    <t>8.3</t>
  </si>
  <si>
    <t>37300005302 15' 0" - 19' 11"</t>
  </si>
  <si>
    <t>8.0</t>
  </si>
  <si>
    <t>37300004003 40'</t>
  </si>
  <si>
    <t>7.2</t>
  </si>
  <si>
    <t>37333008002 4,501 - 9,000 Lumen</t>
  </si>
  <si>
    <t>9.1</t>
  </si>
  <si>
    <t>37300005303 20' 0" - 24' 11"</t>
  </si>
  <si>
    <t>8.1</t>
  </si>
  <si>
    <t>37300005106 35' 0" - 39' 11"</t>
  </si>
  <si>
    <t>7.9</t>
  </si>
  <si>
    <t>37300006286  29,001 -  39,000</t>
  </si>
  <si>
    <t>8.7</t>
  </si>
  <si>
    <t>37300005102 15' 0" - 19' 11"</t>
  </si>
  <si>
    <t>7.7</t>
  </si>
  <si>
    <t>37300005105 30' 0" - 34' 11"</t>
  </si>
  <si>
    <t>7.8</t>
  </si>
  <si>
    <t>37333008003 9,001 - 14,000 Lumen</t>
  </si>
  <si>
    <t>9.2</t>
  </si>
  <si>
    <t>37333008005 19,001 - 29,000 Lumen</t>
  </si>
  <si>
    <t>9.4</t>
  </si>
  <si>
    <t>37333008004 14,001 - 19,000 Lumen</t>
  </si>
  <si>
    <t>9.3</t>
  </si>
  <si>
    <t>37300004002 35'</t>
  </si>
  <si>
    <t>7.1</t>
  </si>
  <si>
    <t>37300009056 20,000 Lumen, 200 Watt</t>
  </si>
  <si>
    <t>9.8</t>
  </si>
  <si>
    <t>37333008001 0-4,500 Lumen</t>
  </si>
  <si>
    <t>9.0</t>
  </si>
  <si>
    <t>37300004202 Duplex</t>
  </si>
  <si>
    <t>7.5</t>
  </si>
  <si>
    <t>37300009059 46,000 Lumen, 400 Watt</t>
  </si>
  <si>
    <t>9.9</t>
  </si>
  <si>
    <t>37300009054  8,800 Lumen, 100 Watt</t>
  </si>
  <si>
    <t>9.7</t>
  </si>
  <si>
    <t>37300009004 8800LU 100W HPS OL</t>
  </si>
  <si>
    <t>9.6</t>
  </si>
  <si>
    <t>37333008006 29,001 - 39,000 Lumen</t>
  </si>
  <si>
    <t>9.5</t>
  </si>
  <si>
    <t>36400001015  80 Ft.</t>
  </si>
  <si>
    <t>Retirements</t>
  </si>
  <si>
    <t>36800001421    167 KVA</t>
  </si>
  <si>
    <t>36800001416    100 KVA</t>
  </si>
  <si>
    <t>36800001528    300 KVA</t>
  </si>
  <si>
    <t>36800001518    112.5 KVA</t>
  </si>
  <si>
    <t>36800001413     75 KVA</t>
  </si>
  <si>
    <t>36800001021    167 KVA</t>
  </si>
  <si>
    <t>36800001538    750 KVA</t>
  </si>
  <si>
    <t>36800001520    150 KVA</t>
  </si>
  <si>
    <t>36800001406     25 KVA</t>
  </si>
  <si>
    <t>36800001535    500 KVA</t>
  </si>
  <si>
    <t>36800001408 Transformer - Pad Mount - 1m:</t>
  </si>
  <si>
    <t>5.9</t>
  </si>
  <si>
    <t>36800001003     10 KVA</t>
  </si>
  <si>
    <t>36800001410     50 KVA</t>
  </si>
  <si>
    <t>36800001013     75 KVA</t>
  </si>
  <si>
    <t>36700001675 0-4.9KV CBL-NL-4/C-500 MCM</t>
  </si>
  <si>
    <t>1.15</t>
  </si>
  <si>
    <t>36700 - UG Conductors &amp; Devices</t>
  </si>
  <si>
    <t>36700007052  5.1 - 15 KV</t>
  </si>
  <si>
    <t>1.17</t>
  </si>
  <si>
    <t>36700007540 All</t>
  </si>
  <si>
    <t>1.18</t>
  </si>
  <si>
    <t>36700001672 # 2/0 - 4/0</t>
  </si>
  <si>
    <t>1.14</t>
  </si>
  <si>
    <t>36700001658 0-4.9KV CBL-NL-3/C-500 MCM</t>
  </si>
  <si>
    <t>1.13</t>
  </si>
  <si>
    <t>36700003401 # 1/0 and below</t>
  </si>
  <si>
    <t>1.16</t>
  </si>
  <si>
    <t>36700007573 3 Phase</t>
  </si>
  <si>
    <t>1.19</t>
  </si>
  <si>
    <t>36700001552 # 2/0 - 4/0</t>
  </si>
  <si>
    <t>1.10</t>
  </si>
  <si>
    <t>36700007571 1 Phase</t>
  </si>
  <si>
    <t>36700001651 # 1/0 and below</t>
  </si>
  <si>
    <t>1.11</t>
  </si>
  <si>
    <t>36700001652 # 2/0 - 4/0</t>
  </si>
  <si>
    <t>1.12</t>
  </si>
  <si>
    <t>36700003101 # 1/0 and below</t>
  </si>
  <si>
    <t>36800005141    1m</t>
  </si>
  <si>
    <t>1.22</t>
  </si>
  <si>
    <t>36800001540   1000 KVA</t>
  </si>
  <si>
    <t>1.21</t>
  </si>
  <si>
    <t>FERC</t>
  </si>
  <si>
    <t>Step 1</t>
  </si>
  <si>
    <t>RUC</t>
  </si>
  <si>
    <t>FERC-RUC</t>
  </si>
  <si>
    <t>Grand Total</t>
  </si>
  <si>
    <t>WBS Project</t>
  </si>
  <si>
    <t>Charge Type</t>
  </si>
  <si>
    <t>Addition</t>
  </si>
  <si>
    <t>QTY</t>
  </si>
  <si>
    <t>$ Total</t>
  </si>
  <si>
    <t>Utility Account Description</t>
  </si>
  <si>
    <t>65 Ft.</t>
  </si>
  <si>
    <t>70 Ft.</t>
  </si>
  <si>
    <t>75 Ft.</t>
  </si>
  <si>
    <t>55 Ft.</t>
  </si>
  <si>
    <t>35 Ft.</t>
  </si>
  <si>
    <t>60 Ft.</t>
  </si>
  <si>
    <t>50 Ft.</t>
  </si>
  <si>
    <t>40 Ft.</t>
  </si>
  <si>
    <t>45 Ft.</t>
  </si>
  <si>
    <t>All</t>
  </si>
  <si>
    <t>All Sizes, continous quadruplex conductor measured in feet of cable</t>
  </si>
  <si>
    <t>All Sizes, continous triplex conductor measured in feet of cable</t>
  </si>
  <si>
    <t>15.1 - 25 KV</t>
  </si>
  <si>
    <t>1m</t>
  </si>
  <si>
    <t>5.1 - 15 KV</t>
  </si>
  <si>
    <t>All Sizes, continous single conductor measured in lbs. of line wire</t>
  </si>
  <si>
    <t>All Sizes</t>
  </si>
  <si>
    <t>Control Box, including wiring</t>
  </si>
  <si>
    <t>3m Electronic</t>
  </si>
  <si>
    <t>15 KVA</t>
  </si>
  <si>
    <t>Conventional Regulator Controls</t>
  </si>
  <si>
    <t>400 KVAR</t>
  </si>
  <si>
    <t>5   KVA &amp; below</t>
  </si>
  <si>
    <t>25 KVA</t>
  </si>
  <si>
    <t>100 KVA</t>
  </si>
  <si>
    <t>200 - 300 KVAR</t>
  </si>
  <si>
    <t>250 to 300 KVA</t>
  </si>
  <si>
    <t>114.3 KVA</t>
  </si>
  <si>
    <t>167 KVA</t>
  </si>
  <si>
    <t>0 -  5 KV</t>
  </si>
  <si>
    <t>37.5 KVA</t>
  </si>
  <si>
    <t>50 KVA</t>
  </si>
  <si>
    <t>5.1 - 27 KV</t>
  </si>
  <si>
    <t>4 - Wire</t>
  </si>
  <si>
    <t>2 - Wire</t>
  </si>
  <si>
    <t>3 - Wire</t>
  </si>
  <si>
    <t>4-Wire</t>
  </si>
  <si>
    <t>3-Wire</t>
  </si>
  <si>
    <t>All (Cabinets, Sockets, Test Switches, Relays, Reader/Programmers, etc.)</t>
  </si>
  <si>
    <t>15' 0" - 19' 11"</t>
  </si>
  <si>
    <t>Triplex</t>
  </si>
  <si>
    <t>100,001 and above Lumen</t>
  </si>
  <si>
    <t>Bare</t>
  </si>
  <si>
    <t>70,001 - 100,000</t>
  </si>
  <si>
    <t>39,001 -  70,000</t>
  </si>
  <si>
    <t>High Pressure Sodium Floodlight, Pole Mtd. - Ea.    15000 L. 28-22690</t>
  </si>
  <si>
    <t>9,001 -  14,000</t>
  </si>
  <si>
    <t>29,00l -  39,000</t>
  </si>
  <si>
    <t>40'</t>
  </si>
  <si>
    <t>4,501 - 9,000 Lumen</t>
  </si>
  <si>
    <t>20' 0" - 24' 11"</t>
  </si>
  <si>
    <t>35' 0" - 39' 11"</t>
  </si>
  <si>
    <t>29,001 -  39,000</t>
  </si>
  <si>
    <t>30' 0" - 34' 11"</t>
  </si>
  <si>
    <t>9,001 - 14,000 Lumen</t>
  </si>
  <si>
    <t>19,001 - 29,000 Lumen</t>
  </si>
  <si>
    <t>14,001 - 19,000 Lumen</t>
  </si>
  <si>
    <t>35'</t>
  </si>
  <si>
    <t>20,000 Lumen, 200 Watt</t>
  </si>
  <si>
    <t>0-4,500 Lumen</t>
  </si>
  <si>
    <t>Duplex</t>
  </si>
  <si>
    <t>46,000 Lumen, 400 Watt</t>
  </si>
  <si>
    <t>8,800 Lumen, 100 Watt</t>
  </si>
  <si>
    <t>8800LU 100W HPS OL</t>
  </si>
  <si>
    <t>29,001 - 39,000 Lumen</t>
  </si>
  <si>
    <t>80 Ft.</t>
  </si>
  <si>
    <t>300 KVA</t>
  </si>
  <si>
    <t>112.5 KVA</t>
  </si>
  <si>
    <t>75 KVA</t>
  </si>
  <si>
    <t>750 KVA</t>
  </si>
  <si>
    <t>150 KVA</t>
  </si>
  <si>
    <t>500 KVA</t>
  </si>
  <si>
    <t>Transformer - Pad Mount - 1m:</t>
  </si>
  <si>
    <t>10 KVA</t>
  </si>
  <si>
    <t>0-4.9KV CBL-NL-4/C-500 MCM</t>
  </si>
  <si>
    <t># 2/0 - 4/0</t>
  </si>
  <si>
    <t>0-4.9KV CBL-NL-3/C-500 MCM</t>
  </si>
  <si>
    <t># 1/0 and below</t>
  </si>
  <si>
    <t>3 Phase</t>
  </si>
  <si>
    <t>1 Phase</t>
  </si>
  <si>
    <t>1000 KVA</t>
  </si>
  <si>
    <t>Description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</si>
  <si>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</si>
  <si>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</si>
  <si>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</si>
  <si>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</si>
  <si>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</si>
  <si>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</si>
  <si>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</si>
  <si>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</si>
  <si>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</si>
  <si>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2300</t>
  </si>
  <si>
    <t>1000</t>
  </si>
  <si>
    <t>1100</t>
  </si>
  <si>
    <t>1200</t>
  </si>
  <si>
    <t>2200</t>
  </si>
  <si>
    <t>5002</t>
  </si>
  <si>
    <t>5003</t>
  </si>
  <si>
    <t>5102</t>
  </si>
  <si>
    <t>5103</t>
  </si>
  <si>
    <t>5410</t>
  </si>
  <si>
    <t>5510</t>
  </si>
  <si>
    <t>5535</t>
  </si>
  <si>
    <t>5800</t>
  </si>
  <si>
    <t>6200</t>
  </si>
  <si>
    <t>1552</t>
  </si>
  <si>
    <t>1651</t>
  </si>
  <si>
    <t>1652</t>
  </si>
  <si>
    <t>1658</t>
  </si>
  <si>
    <t>1672</t>
  </si>
  <si>
    <t>1675</t>
  </si>
  <si>
    <t>3101</t>
  </si>
  <si>
    <t>3401</t>
  </si>
  <si>
    <t>7052</t>
  </si>
  <si>
    <t>7540</t>
  </si>
  <si>
    <t>7571</t>
  </si>
  <si>
    <t>7573</t>
  </si>
  <si>
    <t>1001</t>
  </si>
  <si>
    <t>1004</t>
  </si>
  <si>
    <t>1016</t>
  </si>
  <si>
    <t>1540</t>
  </si>
  <si>
    <t>4027</t>
  </si>
  <si>
    <t>4028</t>
  </si>
  <si>
    <t>4030</t>
  </si>
  <si>
    <t>4045</t>
  </si>
  <si>
    <t>4503</t>
  </si>
  <si>
    <t>4504</t>
  </si>
  <si>
    <t>4700</t>
  </si>
  <si>
    <t>5021</t>
  </si>
  <si>
    <t>5022</t>
  </si>
  <si>
    <t>5023</t>
  </si>
  <si>
    <t>5060</t>
  </si>
  <si>
    <t>5141</t>
  </si>
  <si>
    <t>5180</t>
  </si>
  <si>
    <t>1002</t>
  </si>
  <si>
    <t>1003</t>
  </si>
  <si>
    <t>3003</t>
  </si>
  <si>
    <t>3004</t>
  </si>
  <si>
    <t>5200</t>
  </si>
  <si>
    <t>6001</t>
  </si>
  <si>
    <t>2000</t>
  </si>
  <si>
    <t>4002</t>
  </si>
  <si>
    <t>4003</t>
  </si>
  <si>
    <t>4100</t>
  </si>
  <si>
    <t>4201</t>
  </si>
  <si>
    <t>4202</t>
  </si>
  <si>
    <t>4203</t>
  </si>
  <si>
    <t>5105</t>
  </si>
  <si>
    <t>5106</t>
  </si>
  <si>
    <t>5302</t>
  </si>
  <si>
    <t>5303</t>
  </si>
  <si>
    <t>5702</t>
  </si>
  <si>
    <t>6236</t>
  </si>
  <si>
    <t>6255</t>
  </si>
  <si>
    <t>6274</t>
  </si>
  <si>
    <t>6283</t>
  </si>
  <si>
    <t>6286</t>
  </si>
  <si>
    <t>6287</t>
  </si>
  <si>
    <t>6288</t>
  </si>
  <si>
    <t>8001</t>
  </si>
  <si>
    <t>8002</t>
  </si>
  <si>
    <t>8003</t>
  </si>
  <si>
    <t>8004</t>
  </si>
  <si>
    <t>8005</t>
  </si>
  <si>
    <t>8006</t>
  </si>
  <si>
    <t>9004</t>
  </si>
  <si>
    <t>9054</t>
  </si>
  <si>
    <t>9056</t>
  </si>
  <si>
    <t>9059</t>
  </si>
  <si>
    <t>1018 - Contractors</t>
  </si>
  <si>
    <t>UDST.00022056.14.01.02</t>
  </si>
  <si>
    <t>COR</t>
  </si>
  <si>
    <t>Line Transformers</t>
  </si>
  <si>
    <t>Poles, Towers &amp; Fixtures</t>
  </si>
  <si>
    <t>Overhead Cond &amp; Devices</t>
  </si>
  <si>
    <t>Services, Overhead</t>
  </si>
  <si>
    <t>Meters</t>
  </si>
  <si>
    <t>Street Lights &amp; Signal Sys</t>
  </si>
  <si>
    <t>UG Conductors &amp; Devices</t>
  </si>
  <si>
    <t xml:space="preserve"> Description</t>
  </si>
  <si>
    <t>Hurricane Michael
Distribution (Mass Property) Capital</t>
  </si>
  <si>
    <t>Hurricane Michael
Distribution (Mass Property) Capital - Additions</t>
  </si>
  <si>
    <t>Hurricane Michael
Distribution (Mass Property) Capital - COR</t>
  </si>
  <si>
    <t>Addition Total</t>
  </si>
  <si>
    <t>COR Total</t>
  </si>
  <si>
    <t>Gulf Power Company</t>
  </si>
  <si>
    <t>Docket No. 20190038-EI</t>
  </si>
  <si>
    <t>OPC's First Set of Interrogatories</t>
  </si>
  <si>
    <t>Interrogatory No. 16</t>
  </si>
  <si>
    <t>Attachment No. 2</t>
  </si>
  <si>
    <t>Tab 1 of 5</t>
  </si>
  <si>
    <t>Tab 5 of 5</t>
  </si>
  <si>
    <t>Tab 4 of 5</t>
  </si>
  <si>
    <t>Tab 3 of 5</t>
  </si>
  <si>
    <t>Tab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</si>
</sst>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>
    <font>
      <sz val="10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2" tint="-0.09997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">
    <xf numFmtId="0" fontId="0" fillId="0" borderId="0" xfId="0"/>
    <xf numFmtId="22" fontId="0" fillId="0" borderId="0" xfId="0" applyNumberFormat="1"/>
    <xf numFmtId="0" fontId="0" fillId="0" borderId="0" xfId="0"/>
    <xf numFmtId="38" fontId="0" fillId="0" borderId="0" xfId="0" applyNumberFormat="1"/>
    <xf numFmtId="8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Relationship Id="rId6" Type="http://schemas.openxmlformats.org/officeDocument/2006/relationships/pivotCacheDefinition" Target="pivotCache/pivotCacheDefinition1.xml" /><Relationship Id="rId10" Type="http://schemas.openxmlformats.org/officeDocument/2006/relationships/customXml" Target="../customXml/item1.xml" /><Relationship Id="rId12" Type="http://schemas.openxmlformats.org/officeDocument/2006/relationships/customXml" Target="../customXml/item3.xml" /><Relationship Id="rId11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7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212">
  <cacheSource type="worksheet">
    <worksheetSource ref="A8:AY111" sheet="Dist-PPExport_1022201"/>
  </cacheSource>
  <cacheFields count="51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0"/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tring="0" containsBlank="1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ntainsBlank="1"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tring="0" containsBlank="1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ntainsBlank="1" count="0"/>
    </cacheField>
    <cacheField name="batch_unit_item_id" numFmtId="0">
      <sharedItems containsSemiMixedTypes="0" containsString="0" containsBlank="1" containsMixedTypes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Blank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0"/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8">
        <s v="36400 - Poles, Towers &amp; Fixtures"/>
        <s v="36500 - Overhead Cond &amp; Devices"/>
        <s v="36800 - Line Transformers"/>
        <s v="36910 - Services, Overhead"/>
        <s v="36920 - Services, UG"/>
        <s v="37000 - Meters"/>
        <s v="37300 - Street Lights &amp; Signal Sys"/>
        <s v="36700 - UG Conductors &amp; Devices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tring="0" containsBlank="1" containsNumber="1" containsInteger="1" count="0"/>
    </cacheField>
    <cacheField name="WBS Project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08-29T19:27:42" maxDate="2019-09-30T17:51:25" count="0"/>
    </cacheField>
    <cacheField name="retire_vintage" numFmtId="0">
      <sharedItems containsSemiMixedTypes="0" containsString="0" containsBlank="1" containsMixedTypes="1" count="0"/>
    </cacheField>
    <cacheField name="FERC-RUC" numFmtId="0">
      <sharedItems containsMixedTypes="1" containsNumber="1" containsInteger="1" count="0"/>
    </cacheField>
    <cacheField name="Charge Type" numFmtId="0">
      <sharedItems count="3">
        <s v="Addition"/>
        <s v="Retirement"/>
        <s v="COR"/>
      </sharedItems>
    </cacheField>
    <cacheField name="Description2" numFmtId="0">
      <sharedItems count="88">
        <s v="65 Ft."/>
        <s v="70 Ft."/>
        <s v="75 Ft."/>
        <s v="55 Ft."/>
        <s v="35 Ft."/>
        <s v="60 Ft."/>
        <s v="50 Ft."/>
        <s v="40 Ft."/>
        <s v="45 Ft."/>
        <s v="All"/>
        <s v="All Sizes, continous quadruplex conductor measured in feet of cable"/>
        <s v="All Sizes, continous triplex conductor measured in feet of cable"/>
        <s v="15.1 - 25 KV"/>
        <s v="1m"/>
        <s v="5.1 - 15 KV"/>
        <s v="All Sizes, continous single conductor measured in lbs. of line wire"/>
        <s v="All Sizes"/>
        <s v="Control Box, including wiring"/>
        <s v="3m Electronic"/>
        <s v="15 KVA"/>
        <s v="Conventional Regulator Controls"/>
        <s v="400 KVAR"/>
        <s v="5   KVA &amp; below"/>
        <s v="25 KVA"/>
        <s v="100 KVA"/>
        <s v="200 - 300 KVAR"/>
        <s v="250 to 300 KVA"/>
        <s v="114.3 KVA"/>
        <s v="167 KVA"/>
        <s v="0 -  5 KV"/>
        <s v="37.5 KVA"/>
        <s v="50 KVA"/>
        <s v="5.1 - 27 KV"/>
        <s v="4 - Wire"/>
        <s v="2 - Wire"/>
        <s v="3 - Wire"/>
        <s v="4-Wire"/>
        <s v="3-Wire"/>
        <s v="All (Cabinets, Sockets, Test Switches, Relays, Reader/Programmers, etc.)"/>
        <s v="15' 0&quot; - 19' 11&quot;"/>
        <s v="Triplex"/>
        <s v="100,001 and above Lumen"/>
        <s v="Bare"/>
        <s v="70,001 - 100,000"/>
        <s v="39,001 -  70,000"/>
        <s v="High Pressure Sodium Floodlight, Pole Mtd. - Ea.    15000 L. 28-22690"/>
        <s v="9,001 -  14,000"/>
        <s v="29,00l -  39,000"/>
        <s v="40'"/>
        <s v="4,501 - 9,000 Lumen"/>
        <s v="20' 0&quot; - 24' 11&quot;"/>
        <s v="35' 0&quot; - 39' 11&quot;"/>
        <s v="29,001 -  39,000"/>
        <s v="30' 0&quot; - 34' 11&quot;"/>
        <s v="9,001 - 14,000 Lumen"/>
        <s v="19,001 - 29,000 Lumen"/>
        <s v="14,001 - 19,000 Lumen"/>
        <s v="35'"/>
        <s v="20,000 Lumen, 200 Watt"/>
        <s v="0-4,500 Lumen"/>
        <s v="Duplex"/>
        <s v="46,000 Lumen, 400 Watt"/>
        <s v="8,800 Lumen, 100 Watt"/>
        <s v="8800LU 100W HPS OL"/>
        <s v="29,001 - 39,000 Lumen"/>
        <s v="80 Ft."/>
        <s v="300 KVA"/>
        <s v="112.5 KVA"/>
        <s v="75 KVA"/>
        <s v="750 KVA"/>
        <s v="150 KVA"/>
        <s v="500 KVA"/>
        <s v="Transformer - Pad Mount - 1m:"/>
        <s v="10 KVA"/>
        <s v="0-4.9KV CBL-NL-4/C-500 MCM"/>
        <s v="# 2/0 - 4/0"/>
        <s v="0-4.9KV CBL-NL-3/C-500 MCM"/>
        <s v="# 1/0 and below"/>
        <s v="3 Phase"/>
        <s v="1 Phase"/>
        <s v="1000 KVA"/>
        <s v="Line Transformers"/>
        <s v="Poles, Towers &amp; Fixtures"/>
        <s v="Overhead Cond &amp; Devices"/>
        <s v="Services, Overhead"/>
        <s v="Meters"/>
        <s v="Street Lights &amp; Signal Sys"/>
        <s v="UG Conductors &amp; Devices"/>
      </sharedItems>
    </cacheField>
    <cacheField name="RUC" numFmtId="0">
      <sharedItems containsMixedTypes="1" containsNumber="1" count="107">
        <s v="1012"/>
        <s v="1013"/>
        <s v="1014"/>
        <s v="1010"/>
        <s v="1006"/>
        <s v="1011"/>
        <s v="1009"/>
        <s v="1007"/>
        <s v="1008"/>
        <s v="2300"/>
        <s v="2200"/>
        <s v="5103"/>
        <s v="5410"/>
        <s v="5510"/>
        <s v="5002"/>
        <s v="1100"/>
        <s v="5800"/>
        <s v="5003"/>
        <s v="6200"/>
        <s v="5102"/>
        <s v="5535"/>
        <s v="1000"/>
        <s v="1200"/>
        <s v="1004"/>
        <s v="4045"/>
        <s v="4504"/>
        <s v="1001"/>
        <s v="1016"/>
        <s v="4503"/>
        <s v="5180"/>
        <s v="4700"/>
        <s v="4030"/>
        <s v="4027"/>
        <s v="4028"/>
        <s v="5021"/>
        <s v="5023"/>
        <s v="5060"/>
        <s v="5022"/>
        <s v="1002"/>
        <s v="1003"/>
        <s v="3004"/>
        <s v="3003"/>
        <s v="5200"/>
        <s v="6001"/>
        <s v="2000"/>
        <s v="5702"/>
        <s v="4203"/>
        <s v="6255"/>
        <s v="4201"/>
        <s v="6288"/>
        <s v="6287"/>
        <s v="6274"/>
        <s v="4100"/>
        <s v="6283"/>
        <s v="6236"/>
        <s v="5302"/>
        <s v="4003"/>
        <s v="8002"/>
        <s v="5303"/>
        <s v="5106"/>
        <s v="6286"/>
        <s v="5105"/>
        <s v="8003"/>
        <s v="8005"/>
        <s v="8004"/>
        <s v="4002"/>
        <s v="9056"/>
        <s v="8001"/>
        <s v="4202"/>
        <s v="9059"/>
        <s v="9054"/>
        <s v="9004"/>
        <s v="8006"/>
        <s v="1015"/>
        <s v="1421"/>
        <s v="1416"/>
        <s v="1528"/>
        <s v="1518"/>
        <s v="1413"/>
        <s v="1021"/>
        <s v="1538"/>
        <s v="1520"/>
        <s v="1406"/>
        <s v="1535"/>
        <s v="1408"/>
        <s v="1410"/>
        <s v="1675"/>
        <s v="7052"/>
        <s v="7540"/>
        <s v="1672"/>
        <s v="1658"/>
        <s v="3401"/>
        <s v="7573"/>
        <s v="1552"/>
        <s v="7571"/>
        <s v="1651"/>
        <s v="1652"/>
        <s v="3101"/>
        <s v="5141"/>
        <s v="1540"/>
        <n v="368"/>
        <n v="364"/>
        <n v="365"/>
        <n v="369.1"/>
        <n v="370"/>
        <n v="373"/>
        <n v="36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n v="254788"/>
    <n v="1"/>
    <n v="1"/>
    <n v="1016"/>
    <n v="36400"/>
    <n v="250141"/>
    <n v="15"/>
    <m/>
    <m/>
    <n v="24"/>
    <m/>
    <n v="0"/>
    <n v="4"/>
    <n v="7729.56"/>
    <s v="36400001012  65 Ft."/>
    <n v="1679210325"/>
    <m/>
    <m/>
    <n v="230636"/>
    <n v="780045952"/>
    <s v="G:Distribution Plant"/>
    <m/>
    <n v="0"/>
    <s v="1.7"/>
    <n v="1"/>
    <m/>
    <s v=""/>
    <s v="1016 - Materials"/>
    <s v="Addition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0"/>
    <x v="0"/>
    <x v="0"/>
  </r>
  <r>
    <n v="254788"/>
    <n v="1"/>
    <n v="1"/>
    <n v="1016"/>
    <n v="36400"/>
    <n v="238985"/>
    <n v="15"/>
    <m/>
    <m/>
    <n v="24"/>
    <m/>
    <n v="0"/>
    <n v="2"/>
    <n v="15624.46"/>
    <s v="36400001013  70 Ft."/>
    <n v="1679208855"/>
    <m/>
    <m/>
    <n v="230636"/>
    <n v="780045952"/>
    <s v="G:Distribution Plant"/>
    <m/>
    <n v="0"/>
    <s v="1.8"/>
    <n v="1"/>
    <m/>
    <s v=""/>
    <s v="1016 - Materials"/>
    <s v="Additions"/>
    <m/>
    <x v="0"/>
    <m/>
    <m/>
    <n v="0"/>
    <m/>
    <n v="238985"/>
    <s v="UDST.00022056.14.01.01"/>
    <m/>
    <m/>
    <m/>
    <m/>
    <n v="0"/>
    <n v="0"/>
    <n v="0"/>
    <s v="REB0A7Y"/>
    <d v="2019-09-02T13:22:38.000"/>
    <m/>
    <s v="364-1013"/>
    <x v="0"/>
    <x v="1"/>
    <x v="1"/>
  </r>
  <r>
    <n v="254788"/>
    <n v="1"/>
    <n v="1"/>
    <n v="1016"/>
    <n v="36400"/>
    <n v="253033"/>
    <n v="15"/>
    <m/>
    <m/>
    <n v="24"/>
    <m/>
    <n v="0"/>
    <n v="4"/>
    <n v="20569.08"/>
    <s v="36400001014  75 Ft."/>
    <n v="1679208859"/>
    <m/>
    <m/>
    <n v="230636"/>
    <n v="780045952"/>
    <s v="G:Distribution Plant"/>
    <m/>
    <n v="0"/>
    <s v="1.9"/>
    <n v="1"/>
    <m/>
    <s v=""/>
    <s v="1016 - Materials"/>
    <s v="Addition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0"/>
    <x v="2"/>
    <x v="2"/>
  </r>
  <r>
    <n v="254788"/>
    <n v="1"/>
    <n v="1"/>
    <n v="1016"/>
    <n v="36400"/>
    <n v="253042"/>
    <n v="15"/>
    <m/>
    <m/>
    <n v="24"/>
    <m/>
    <n v="0"/>
    <n v="130"/>
    <n v="355624.1"/>
    <s v="36400001010  55 Ft."/>
    <n v="1570761"/>
    <m/>
    <m/>
    <n v="230636"/>
    <n v="780045952"/>
    <s v="G:Distribution Plant"/>
    <m/>
    <n v="0"/>
    <s v="1.5"/>
    <n v="1"/>
    <m/>
    <s v=""/>
    <s v="1016 - Materials"/>
    <s v="Addition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0"/>
    <x v="3"/>
    <x v="3"/>
  </r>
  <r>
    <n v="254788"/>
    <n v="1"/>
    <n v="1"/>
    <n v="1016"/>
    <n v="36400"/>
    <n v="241391"/>
    <n v="15"/>
    <m/>
    <m/>
    <n v="24"/>
    <m/>
    <n v="0"/>
    <n v="260"/>
    <n v="413839.4"/>
    <s v="36400001006  35 Ft."/>
    <n v="1570760"/>
    <m/>
    <m/>
    <n v="230636"/>
    <n v="780045952"/>
    <s v="G:Distribution Plant"/>
    <m/>
    <n v="0"/>
    <s v="1.1"/>
    <n v="1"/>
    <m/>
    <s v=""/>
    <s v="1016 - Materials"/>
    <s v="Addition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0"/>
    <x v="4"/>
    <x v="4"/>
  </r>
  <r>
    <n v="254788"/>
    <n v="1"/>
    <n v="1"/>
    <n v="1016"/>
    <n v="36400"/>
    <n v="243408"/>
    <n v="15"/>
    <m/>
    <m/>
    <n v="24"/>
    <m/>
    <n v="0"/>
    <n v="75"/>
    <n v="446525.25"/>
    <s v="36400001011  60 Ft."/>
    <n v="1570785"/>
    <m/>
    <m/>
    <n v="230636"/>
    <n v="780045952"/>
    <s v="G:Distribution Plant"/>
    <m/>
    <n v="0"/>
    <s v="1.6"/>
    <n v="1"/>
    <m/>
    <s v=""/>
    <s v="1016 - Materials"/>
    <s v="Addition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0"/>
    <x v="5"/>
    <x v="5"/>
  </r>
  <r>
    <n v="254788"/>
    <n v="1"/>
    <n v="1"/>
    <n v="1016"/>
    <n v="36400"/>
    <n v="237935"/>
    <n v="15"/>
    <m/>
    <m/>
    <n v="24"/>
    <m/>
    <n v="0"/>
    <n v="623"/>
    <n v="1411724.23"/>
    <s v="36400001009  50 Ft."/>
    <n v="1570786"/>
    <m/>
    <m/>
    <n v="230636"/>
    <n v="780045952"/>
    <s v="G:Distribution Plant"/>
    <m/>
    <n v="0"/>
    <s v="1.4"/>
    <n v="1"/>
    <m/>
    <s v=""/>
    <s v="1016 - Materials"/>
    <s v="Addition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0"/>
    <x v="6"/>
    <x v="6"/>
  </r>
  <r>
    <n v="254788"/>
    <n v="1"/>
    <n v="1"/>
    <n v="1016"/>
    <n v="36400"/>
    <n v="236043"/>
    <n v="15"/>
    <m/>
    <m/>
    <n v="24"/>
    <m/>
    <n v="0"/>
    <n v="1858"/>
    <n v="3011557.88"/>
    <s v="36400001007  40 Ft."/>
    <n v="1570783"/>
    <m/>
    <m/>
    <n v="230636"/>
    <n v="780045952"/>
    <s v="G:Distribution Plant"/>
    <m/>
    <n v="0"/>
    <s v="1.2"/>
    <n v="1"/>
    <m/>
    <s v=""/>
    <s v="1016 - Materials"/>
    <s v="Addition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0"/>
    <x v="7"/>
    <x v="7"/>
  </r>
  <r>
    <n v="254788"/>
    <n v="1"/>
    <n v="1"/>
    <n v="1016"/>
    <n v="36400"/>
    <n v="248256"/>
    <n v="15"/>
    <m/>
    <m/>
    <n v="24"/>
    <m/>
    <n v="0"/>
    <n v="2549"/>
    <n v="4773690.73"/>
    <s v="36400001008  45 Ft."/>
    <n v="1570762"/>
    <m/>
    <m/>
    <n v="230636"/>
    <n v="780045952"/>
    <s v="G:Distribution Plant"/>
    <m/>
    <n v="0"/>
    <s v="1.3"/>
    <n v="1"/>
    <m/>
    <s v=""/>
    <s v="1016 - Materials"/>
    <s v="Addition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0"/>
    <x v="8"/>
    <x v="8"/>
  </r>
  <r>
    <n v="254788"/>
    <n v="1"/>
    <n v="1"/>
    <n v="1016"/>
    <n v="36400"/>
    <n v="244972"/>
    <n v="15"/>
    <m/>
    <m/>
    <n v="24"/>
    <m/>
    <n v="0"/>
    <n v="7744"/>
    <n v="6376796.8"/>
    <s v="36400002300 All"/>
    <n v="1679210331"/>
    <m/>
    <m/>
    <n v="230636"/>
    <n v="780045952"/>
    <s v="G:Distribution Plant"/>
    <m/>
    <n v="0"/>
    <s v="2.0"/>
    <n v="1"/>
    <m/>
    <s v=""/>
    <s v="1016 - Materials"/>
    <s v="Addition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0"/>
    <x v="9"/>
    <x v="9"/>
  </r>
  <r>
    <n v="254788"/>
    <n v="1"/>
    <n v="1"/>
    <n v="1016"/>
    <n v="36500"/>
    <n v="241289"/>
    <n v="15"/>
    <m/>
    <m/>
    <n v="24"/>
    <m/>
    <n v="0"/>
    <n v="24982"/>
    <n v="0"/>
    <s v="36500002300 All Sizes, continous quadruplex conductor measured in feet of cable"/>
    <n v="1679210337"/>
    <m/>
    <m/>
    <n v="230636"/>
    <n v="780045952"/>
    <s v="G:Distribution Plant"/>
    <m/>
    <n v="0"/>
    <s v="2.5"/>
    <n v="1"/>
    <m/>
    <s v=""/>
    <s v="1016 - Materials"/>
    <s v="Addition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0"/>
    <x v="10"/>
    <x v="9"/>
  </r>
  <r>
    <n v="254788"/>
    <n v="1"/>
    <n v="1"/>
    <n v="1016"/>
    <n v="36500"/>
    <n v="237597"/>
    <n v="15"/>
    <m/>
    <m/>
    <n v="24"/>
    <m/>
    <n v="0"/>
    <n v="243992"/>
    <n v="0"/>
    <s v="36500002200 All Sizes, continous triplex conductor measured in feet of cable"/>
    <n v="1679208913"/>
    <m/>
    <m/>
    <n v="230636"/>
    <n v="780045952"/>
    <s v="G:Distribution Plant"/>
    <m/>
    <n v="0"/>
    <s v="2.4"/>
    <n v="1"/>
    <m/>
    <s v=""/>
    <s v="1016 - Materials"/>
    <s v="Addition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0"/>
    <x v="11"/>
    <x v="10"/>
  </r>
  <r>
    <n v="254788"/>
    <n v="1"/>
    <n v="1"/>
    <n v="1016"/>
    <n v="36500"/>
    <n v="238960"/>
    <n v="15"/>
    <m/>
    <m/>
    <n v="24"/>
    <m/>
    <n v="0"/>
    <n v="1"/>
    <n v="9387.99"/>
    <s v="36500005103 15.1 - 25 KV"/>
    <n v="1679210341"/>
    <m/>
    <m/>
    <n v="230636"/>
    <n v="780045952"/>
    <s v="G:Distribution Plant"/>
    <m/>
    <n v="0"/>
    <s v="2.9"/>
    <n v="1"/>
    <m/>
    <s v=""/>
    <s v="1016 - Materials"/>
    <s v="Additions"/>
    <m/>
    <x v="1"/>
    <m/>
    <m/>
    <n v="0"/>
    <m/>
    <n v="238960"/>
    <s v="UDST.00022056.14.01.01"/>
    <m/>
    <m/>
    <m/>
    <m/>
    <n v="0"/>
    <n v="0"/>
    <n v="0"/>
    <s v="REB0A7Y"/>
    <d v="2019-09-02T13:22:38.000"/>
    <m/>
    <s v="365-5103"/>
    <x v="0"/>
    <x v="12"/>
    <x v="11"/>
  </r>
  <r>
    <n v="254788"/>
    <n v="1"/>
    <n v="1"/>
    <n v="1016"/>
    <n v="36500"/>
    <n v="244955"/>
    <n v="15"/>
    <m/>
    <m/>
    <n v="24"/>
    <m/>
    <n v="0"/>
    <n v="7"/>
    <n v="15823.43"/>
    <s v="36500005410 1m"/>
    <n v="1679208936"/>
    <m/>
    <m/>
    <n v="230636"/>
    <n v="780045952"/>
    <s v="G:Distribution Plant"/>
    <m/>
    <n v="0"/>
    <s v="3.0"/>
    <n v="1"/>
    <m/>
    <s v=""/>
    <s v="1016 - Materials"/>
    <s v="Addition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0"/>
    <x v="13"/>
    <x v="12"/>
  </r>
  <r>
    <n v="254788"/>
    <n v="1"/>
    <n v="1"/>
    <n v="1016"/>
    <n v="36500"/>
    <n v="238963"/>
    <n v="15"/>
    <m/>
    <m/>
    <n v="24"/>
    <m/>
    <n v="0"/>
    <n v="3"/>
    <n v="21229.77"/>
    <s v="36500005510 1m"/>
    <n v="1679210343"/>
    <m/>
    <m/>
    <n v="230636"/>
    <n v="780045952"/>
    <s v="G:Distribution Plant"/>
    <m/>
    <n v="0"/>
    <s v="3.1"/>
    <n v="1"/>
    <m/>
    <s v=""/>
    <s v="1016 - Materials"/>
    <s v="Additions"/>
    <m/>
    <x v="1"/>
    <m/>
    <m/>
    <n v="0"/>
    <m/>
    <n v="238963"/>
    <s v="UDST.00022056.14.01.01"/>
    <m/>
    <m/>
    <m/>
    <m/>
    <n v="0"/>
    <n v="0"/>
    <n v="0"/>
    <s v="REB0A7Y"/>
    <d v="2019-09-02T13:22:38.000"/>
    <m/>
    <s v="365-5510"/>
    <x v="0"/>
    <x v="13"/>
    <x v="13"/>
  </r>
  <r>
    <n v="254788"/>
    <n v="1"/>
    <n v="1"/>
    <n v="1016"/>
    <n v="36500"/>
    <n v="241366"/>
    <n v="15"/>
    <m/>
    <m/>
    <n v="24"/>
    <m/>
    <n v="0"/>
    <n v="24"/>
    <n v="24262.08"/>
    <s v="36500005002  5.1 - 15 KV"/>
    <n v="1679208918"/>
    <m/>
    <m/>
    <n v="230636"/>
    <n v="780045952"/>
    <s v="G:Distribution Plant"/>
    <m/>
    <n v="0"/>
    <s v="2.6"/>
    <n v="1"/>
    <m/>
    <s v=""/>
    <s v="1016 - Materials"/>
    <s v="Addition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0"/>
    <x v="14"/>
    <x v="14"/>
  </r>
  <r>
    <n v="254788"/>
    <n v="1"/>
    <n v="1"/>
    <n v="1016"/>
    <n v="36500"/>
    <n v="238977"/>
    <n v="15"/>
    <m/>
    <m/>
    <n v="24"/>
    <m/>
    <n v="0"/>
    <n v="4165"/>
    <n v="65390.5"/>
    <s v="36500001100 All Sizes, continous single conductor measured in lbs. of line wire"/>
    <n v="1570763"/>
    <m/>
    <m/>
    <n v="230636"/>
    <n v="780045952"/>
    <s v="G:Distribution Plant"/>
    <m/>
    <n v="0"/>
    <s v="2.2"/>
    <n v="1"/>
    <m/>
    <s v=""/>
    <s v="1016 - Materials"/>
    <s v="Addition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0"/>
    <x v="15"/>
    <x v="15"/>
  </r>
  <r>
    <n v="254788"/>
    <n v="1"/>
    <n v="1"/>
    <n v="1016"/>
    <n v="36500"/>
    <n v="238965"/>
    <n v="15"/>
    <m/>
    <m/>
    <n v="24"/>
    <m/>
    <n v="0"/>
    <n v="43"/>
    <n v="112480.69"/>
    <s v="36500005800 All Sizes"/>
    <n v="1679208968"/>
    <m/>
    <m/>
    <n v="230636"/>
    <n v="780045952"/>
    <s v="G:Distribution Plant"/>
    <m/>
    <n v="0"/>
    <s v="3.3"/>
    <n v="1"/>
    <m/>
    <s v=""/>
    <s v="1016 - Materials"/>
    <s v="Additions"/>
    <m/>
    <x v="1"/>
    <m/>
    <m/>
    <n v="0"/>
    <m/>
    <n v="238965"/>
    <s v="UDST.00022056.14.01.01"/>
    <m/>
    <m/>
    <m/>
    <m/>
    <n v="0"/>
    <n v="0"/>
    <n v="0"/>
    <s v="REB0A7Y"/>
    <d v="2019-09-02T13:22:38.000"/>
    <m/>
    <s v="365-5800"/>
    <x v="0"/>
    <x v="16"/>
    <x v="16"/>
  </r>
  <r>
    <n v="254788"/>
    <n v="1"/>
    <n v="1"/>
    <n v="1016"/>
    <n v="36500"/>
    <n v="237912"/>
    <n v="15"/>
    <m/>
    <m/>
    <n v="24"/>
    <m/>
    <n v="0"/>
    <n v="51"/>
    <n v="130860.39"/>
    <s v="36500005003 15.1 - 25 KV"/>
    <n v="1679208930"/>
    <m/>
    <m/>
    <n v="230636"/>
    <n v="780045952"/>
    <s v="G:Distribution Plant"/>
    <m/>
    <n v="0"/>
    <s v="2.7"/>
    <n v="1"/>
    <m/>
    <s v=""/>
    <s v="1016 - Materials"/>
    <s v="Additions"/>
    <m/>
    <x v="1"/>
    <m/>
    <m/>
    <n v="0"/>
    <m/>
    <n v="237912"/>
    <s v="UDST.00022056.14.01.01"/>
    <m/>
    <m/>
    <m/>
    <m/>
    <n v="0"/>
    <n v="0"/>
    <n v="0"/>
    <s v="REB0A7Y"/>
    <d v="2019-09-02T13:22:38.000"/>
    <m/>
    <s v="365-5003"/>
    <x v="0"/>
    <x v="12"/>
    <x v="17"/>
  </r>
  <r>
    <n v="254788"/>
    <n v="1"/>
    <n v="1"/>
    <n v="1016"/>
    <n v="36500"/>
    <n v="248227"/>
    <n v="15"/>
    <m/>
    <m/>
    <n v="24"/>
    <m/>
    <n v="0"/>
    <n v="50"/>
    <n v="621496.5"/>
    <s v="36500006200 Control Box, including wiring"/>
    <n v="1679208979"/>
    <m/>
    <m/>
    <n v="230636"/>
    <n v="780045952"/>
    <s v="G:Distribution Plant"/>
    <m/>
    <n v="0"/>
    <s v="3.4"/>
    <n v="1"/>
    <m/>
    <s v=""/>
    <s v="1016 - Materials"/>
    <s v="Addition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0"/>
    <x v="17"/>
    <x v="18"/>
  </r>
  <r>
    <n v="254788"/>
    <n v="1"/>
    <n v="1"/>
    <n v="1016"/>
    <n v="36500"/>
    <n v="237914"/>
    <n v="15"/>
    <m/>
    <m/>
    <n v="24"/>
    <m/>
    <n v="0"/>
    <n v="62"/>
    <n v="800916.62"/>
    <s v="36500005102  5.1 - 15 KV"/>
    <n v="1679208932"/>
    <m/>
    <m/>
    <n v="230636"/>
    <n v="780045952"/>
    <s v="G:Distribution Plant"/>
    <m/>
    <n v="0"/>
    <s v="2.8"/>
    <n v="1"/>
    <m/>
    <s v=""/>
    <s v="1016 - Materials"/>
    <s v="Addition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0"/>
    <x v="14"/>
    <x v="19"/>
  </r>
  <r>
    <n v="254788"/>
    <n v="1"/>
    <n v="1"/>
    <n v="1016"/>
    <n v="36500"/>
    <n v="248226"/>
    <n v="15"/>
    <m/>
    <m/>
    <n v="24"/>
    <m/>
    <n v="0"/>
    <n v="42"/>
    <n v="855912.12"/>
    <s v="36500005535 3m Electronic"/>
    <n v="1679208959"/>
    <m/>
    <m/>
    <n v="230636"/>
    <n v="780045952"/>
    <s v="G:Distribution Plant"/>
    <m/>
    <n v="0"/>
    <s v="3.2"/>
    <n v="1"/>
    <m/>
    <s v=""/>
    <s v="1016 - Materials"/>
    <s v="Additions"/>
    <m/>
    <x v="1"/>
    <m/>
    <m/>
    <n v="0"/>
    <m/>
    <n v="248226"/>
    <s v="UDST.00022056.14.01.01"/>
    <m/>
    <m/>
    <m/>
    <m/>
    <n v="0"/>
    <n v="0"/>
    <n v="0"/>
    <s v="REB0A7Y"/>
    <d v="2019-09-02T13:22:38.000"/>
    <m/>
    <s v="365-5535"/>
    <x v="0"/>
    <x v="18"/>
    <x v="20"/>
  </r>
  <r>
    <n v="254788"/>
    <n v="1"/>
    <n v="1"/>
    <n v="1016"/>
    <n v="36500"/>
    <n v="237927"/>
    <n v="15"/>
    <m/>
    <m/>
    <n v="24"/>
    <m/>
    <n v="0"/>
    <n v="40454"/>
    <n v="2990764.22"/>
    <s v="36500001000 All Sizes, continous single conductor measured in lbs. of line wire"/>
    <n v="1570764"/>
    <m/>
    <m/>
    <n v="230636"/>
    <n v="780045952"/>
    <s v="G:Distribution Plant"/>
    <m/>
    <n v="0"/>
    <s v="2.1"/>
    <n v="1"/>
    <m/>
    <s v=""/>
    <s v="1016 - Materials"/>
    <s v="Addition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0"/>
    <x v="15"/>
    <x v="21"/>
  </r>
  <r>
    <n v="254788"/>
    <n v="1"/>
    <n v="1"/>
    <n v="1016"/>
    <n v="36500"/>
    <n v="249477"/>
    <n v="15"/>
    <m/>
    <m/>
    <n v="24"/>
    <m/>
    <n v="0"/>
    <n v="741879"/>
    <n v="16677439.92"/>
    <s v="36500001200 All Sizes, continous single conductor measured in lbs. of line wire"/>
    <n v="1679210334"/>
    <m/>
    <m/>
    <n v="230636"/>
    <n v="780045952"/>
    <s v="G:Distribution Plant"/>
    <m/>
    <n v="0"/>
    <s v="2.3"/>
    <n v="1"/>
    <m/>
    <s v=""/>
    <s v="1016 - Materials"/>
    <s v="Additions"/>
    <m/>
    <x v="1"/>
    <m/>
    <m/>
    <n v="0"/>
    <m/>
    <n v="249477"/>
    <s v="UDST.00022056.14.01.01"/>
    <m/>
    <m/>
    <m/>
    <m/>
    <n v="0"/>
    <n v="0"/>
    <n v="0"/>
    <s v="REB0A7Y"/>
    <d v="2019-09-27T17:02:58.000"/>
    <m/>
    <s v="365-1200"/>
    <x v="0"/>
    <x v="15"/>
    <x v="22"/>
  </r>
  <r>
    <n v="254788"/>
    <n v="1"/>
    <n v="1"/>
    <n v="1016"/>
    <n v="36800"/>
    <n v="247871"/>
    <n v="15"/>
    <m/>
    <m/>
    <n v="24"/>
    <m/>
    <n v="0"/>
    <n v="0"/>
    <n v="0"/>
    <s v="36800001004     15 KVA"/>
    <n v="1679210358"/>
    <m/>
    <m/>
    <n v="230636"/>
    <n v="780045952"/>
    <s v="G:Distribution Plant"/>
    <m/>
    <n v="0"/>
    <s v="4.2"/>
    <n v="1"/>
    <m/>
    <s v=""/>
    <s v="1016 - Materials"/>
    <s v="Additions"/>
    <m/>
    <x v="2"/>
    <m/>
    <m/>
    <n v="0"/>
    <m/>
    <n v="247871"/>
    <s v="UDST.00022056.14.01.01"/>
    <m/>
    <m/>
    <m/>
    <m/>
    <n v="0"/>
    <n v="0"/>
    <n v="0"/>
    <s v="REB0A7Y"/>
    <d v="2019-09-27T17:02:58.000"/>
    <m/>
    <s v="368-1004"/>
    <x v="0"/>
    <x v="19"/>
    <x v="23"/>
  </r>
  <r>
    <n v="254788"/>
    <n v="1"/>
    <n v="1"/>
    <n v="1016"/>
    <n v="36800"/>
    <n v="254155"/>
    <n v="15"/>
    <m/>
    <m/>
    <n v="24"/>
    <m/>
    <n v="0"/>
    <n v="8"/>
    <n v="30605.12"/>
    <s v="36800004045   Conventional Regulator Controls"/>
    <n v="1679210378"/>
    <m/>
    <m/>
    <n v="230636"/>
    <n v="780045952"/>
    <s v="G:Distribution Plant"/>
    <m/>
    <n v="0"/>
    <s v="5.0"/>
    <n v="1"/>
    <m/>
    <s v=""/>
    <s v="1016 - Materials"/>
    <s v="Additions"/>
    <m/>
    <x v="2"/>
    <m/>
    <m/>
    <n v="0"/>
    <m/>
    <n v="254155"/>
    <s v="UDST.00022056.14.01.01"/>
    <m/>
    <m/>
    <m/>
    <m/>
    <n v="0"/>
    <n v="0"/>
    <n v="0"/>
    <s v="REB0A7Y"/>
    <d v="2019-09-02T13:22:38.000"/>
    <m/>
    <s v="368-4045"/>
    <x v="0"/>
    <x v="20"/>
    <x v="24"/>
  </r>
  <r>
    <n v="254788"/>
    <n v="1"/>
    <n v="1"/>
    <n v="1016"/>
    <n v="36800"/>
    <n v="250039"/>
    <n v="15"/>
    <m/>
    <m/>
    <n v="24"/>
    <m/>
    <n v="0"/>
    <n v="25"/>
    <n v="52000.5"/>
    <s v="36800004504       400 KVAR"/>
    <n v="1679210387"/>
    <m/>
    <m/>
    <n v="230636"/>
    <n v="780045952"/>
    <s v="G:Distribution Plant"/>
    <m/>
    <n v="0"/>
    <s v="5.2"/>
    <n v="1"/>
    <m/>
    <s v=""/>
    <s v="1016 - Materials"/>
    <s v="Additions"/>
    <m/>
    <x v="2"/>
    <m/>
    <m/>
    <n v="0"/>
    <m/>
    <n v="250039"/>
    <s v="UDST.00022056.14.01.01"/>
    <m/>
    <m/>
    <m/>
    <m/>
    <n v="0"/>
    <n v="0"/>
    <n v="0"/>
    <s v="REB0A7Y"/>
    <d v="2019-09-02T13:22:38.000"/>
    <m/>
    <s v="368-4504"/>
    <x v="0"/>
    <x v="21"/>
    <x v="25"/>
  </r>
  <r>
    <n v="254788"/>
    <n v="1"/>
    <n v="1"/>
    <n v="1016"/>
    <n v="36800"/>
    <n v="244883"/>
    <n v="15"/>
    <m/>
    <m/>
    <n v="24"/>
    <m/>
    <n v="0"/>
    <n v="48"/>
    <n v="58886.4"/>
    <s v="36800001001      5   KVA &amp; below"/>
    <n v="1679210350"/>
    <m/>
    <m/>
    <n v="230636"/>
    <n v="780045952"/>
    <s v="G:Distribution Plant"/>
    <m/>
    <n v="0"/>
    <s v="4.1"/>
    <n v="1"/>
    <m/>
    <s v=""/>
    <s v="1016 - Materials"/>
    <s v="Additions"/>
    <m/>
    <x v="2"/>
    <m/>
    <m/>
    <n v="0"/>
    <m/>
    <n v="244883"/>
    <s v="UDST.00022056.14.01.01"/>
    <m/>
    <m/>
    <m/>
    <m/>
    <n v="0"/>
    <n v="0"/>
    <n v="0"/>
    <s v="REB0A7Y"/>
    <d v="2019-09-27T17:02:58.000"/>
    <m/>
    <s v="368-1001"/>
    <x v="0"/>
    <x v="22"/>
    <x v="26"/>
  </r>
  <r>
    <n v="254788"/>
    <n v="1"/>
    <n v="1"/>
    <n v="1016"/>
    <n v="36800"/>
    <n v="235975"/>
    <n v="15"/>
    <m/>
    <m/>
    <n v="24"/>
    <m/>
    <n v="0"/>
    <n v="64"/>
    <n v="72080.64"/>
    <s v="36800001006     25 KVA"/>
    <n v="1679210359"/>
    <m/>
    <m/>
    <n v="230636"/>
    <n v="780045952"/>
    <s v="G:Distribution Plant"/>
    <m/>
    <n v="0"/>
    <s v="4.3"/>
    <n v="1"/>
    <m/>
    <s v=""/>
    <s v="1016 - Materials"/>
    <s v="Additions"/>
    <m/>
    <x v="2"/>
    <m/>
    <m/>
    <n v="0"/>
    <m/>
    <n v="235975"/>
    <s v="UDST.00022056.14.01.01"/>
    <m/>
    <m/>
    <m/>
    <m/>
    <n v="0"/>
    <n v="0"/>
    <n v="0"/>
    <s v="REB0A7Y"/>
    <d v="2019-09-27T17:02:58.000"/>
    <m/>
    <s v="368-1006"/>
    <x v="0"/>
    <x v="23"/>
    <x v="4"/>
  </r>
  <r>
    <n v="254788"/>
    <n v="1"/>
    <n v="1"/>
    <n v="1016"/>
    <n v="36800"/>
    <n v="237854"/>
    <n v="15"/>
    <m/>
    <m/>
    <n v="24"/>
    <m/>
    <n v="0"/>
    <n v="27"/>
    <n v="85525.2"/>
    <s v="36800001016    100 KVA"/>
    <n v="1679209574"/>
    <m/>
    <m/>
    <n v="230636"/>
    <n v="780045952"/>
    <s v="G:Distribution Plant"/>
    <m/>
    <n v="0"/>
    <s v="4.6"/>
    <n v="1"/>
    <m/>
    <s v=""/>
    <s v="1016 - Materials"/>
    <s v="Additions"/>
    <m/>
    <x v="2"/>
    <m/>
    <m/>
    <n v="0"/>
    <m/>
    <n v="237854"/>
    <s v="UDST.00022056.14.01.01"/>
    <m/>
    <m/>
    <m/>
    <m/>
    <n v="0"/>
    <n v="0"/>
    <n v="0"/>
    <s v="REB0A7Y"/>
    <d v="2019-09-02T13:22:38.000"/>
    <m/>
    <s v="368-1016"/>
    <x v="0"/>
    <x v="24"/>
    <x v="27"/>
  </r>
  <r>
    <n v="254788"/>
    <n v="1"/>
    <n v="1"/>
    <n v="1016"/>
    <n v="36800"/>
    <n v="238886"/>
    <n v="15"/>
    <m/>
    <m/>
    <n v="24"/>
    <m/>
    <n v="0"/>
    <n v="91"/>
    <n v="141892.66"/>
    <s v="36800004503    200 - 300 KVAR"/>
    <n v="1679210379"/>
    <m/>
    <m/>
    <n v="230636"/>
    <n v="780045952"/>
    <s v="G:Distribution Plant"/>
    <m/>
    <n v="0"/>
    <s v="5.1"/>
    <n v="1"/>
    <m/>
    <s v=""/>
    <s v="1016 - Materials"/>
    <s v="Additions"/>
    <m/>
    <x v="2"/>
    <m/>
    <m/>
    <n v="0"/>
    <m/>
    <n v="238886"/>
    <s v="UDST.00022056.14.01.01"/>
    <m/>
    <m/>
    <m/>
    <m/>
    <n v="0"/>
    <n v="0"/>
    <n v="0"/>
    <s v="REB0A7Y"/>
    <d v="2019-09-27T17:02:58.000"/>
    <m/>
    <s v="368-4503"/>
    <x v="0"/>
    <x v="25"/>
    <x v="28"/>
  </r>
  <r>
    <n v="254788"/>
    <n v="1"/>
    <n v="1"/>
    <n v="1016"/>
    <n v="36800"/>
    <n v="252944"/>
    <n v="15"/>
    <m/>
    <m/>
    <n v="24"/>
    <m/>
    <n v="0"/>
    <n v="63"/>
    <n v="173346.39"/>
    <s v="36800005180    All"/>
    <n v="1681962902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52944"/>
    <s v="UDST.00022056.14.01.01"/>
    <m/>
    <m/>
    <m/>
    <m/>
    <n v="0"/>
    <n v="0"/>
    <n v="0"/>
    <s v="REB0A7Y"/>
    <d v="2019-09-30T17:49:37.000"/>
    <m/>
    <s v="368-5180"/>
    <x v="0"/>
    <x v="9"/>
    <x v="29"/>
  </r>
  <r>
    <n v="254788"/>
    <n v="1"/>
    <n v="1"/>
    <n v="1016"/>
    <n v="36800"/>
    <n v="241304"/>
    <n v="15"/>
    <m/>
    <m/>
    <n v="24"/>
    <m/>
    <n v="0"/>
    <n v="42"/>
    <n v="176951.46"/>
    <s v="36800004700    All"/>
    <n v="1679210388"/>
    <m/>
    <m/>
    <n v="230636"/>
    <n v="780045952"/>
    <s v="G:Distribution Plant"/>
    <m/>
    <n v="0"/>
    <s v="5.3"/>
    <n v="1"/>
    <m/>
    <s v=""/>
    <s v="1016 - Materials"/>
    <s v="Additions"/>
    <m/>
    <x v="2"/>
    <m/>
    <m/>
    <n v="0"/>
    <m/>
    <n v="241304"/>
    <s v="UDST.00022056.14.01.01"/>
    <m/>
    <m/>
    <m/>
    <m/>
    <n v="0"/>
    <n v="0"/>
    <n v="0"/>
    <s v="REB0A7Y"/>
    <d v="2019-09-27T17:02:58.000"/>
    <m/>
    <s v="368-4700"/>
    <x v="0"/>
    <x v="9"/>
    <x v="30"/>
  </r>
  <r>
    <n v="254788"/>
    <n v="1"/>
    <n v="1"/>
    <n v="1016"/>
    <n v="36800"/>
    <n v="238885"/>
    <n v="15"/>
    <m/>
    <m/>
    <n v="24"/>
    <m/>
    <n v="0"/>
    <n v="15"/>
    <n v="228090"/>
    <s v="36800004030   250 to 300 KVA"/>
    <n v="1681955061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38885"/>
    <s v="UDST.00022056.14.01.01"/>
    <m/>
    <m/>
    <m/>
    <m/>
    <n v="0"/>
    <n v="0"/>
    <n v="0"/>
    <s v="REB0A7Y"/>
    <d v="2019-09-30T15:54:58.000"/>
    <m/>
    <s v="368-4030"/>
    <x v="0"/>
    <x v="26"/>
    <x v="31"/>
  </r>
  <r>
    <n v="254788"/>
    <n v="1"/>
    <n v="1"/>
    <n v="1016"/>
    <n v="36800"/>
    <n v="237837"/>
    <n v="15"/>
    <m/>
    <m/>
    <n v="24"/>
    <m/>
    <n v="0"/>
    <n v="1"/>
    <n v="269068.95"/>
    <s v="36800004027   114.3 KVA"/>
    <n v="1679210373"/>
    <m/>
    <m/>
    <n v="230636"/>
    <n v="780045952"/>
    <s v="G:Distribution Plant"/>
    <m/>
    <n v="0"/>
    <s v="4.8"/>
    <n v="1"/>
    <m/>
    <s v=""/>
    <s v="1016 - Materials"/>
    <s v="Additions"/>
    <m/>
    <x v="2"/>
    <m/>
    <m/>
    <n v="0"/>
    <m/>
    <n v="237837"/>
    <s v="UDST.00022056.14.01.01"/>
    <m/>
    <m/>
    <m/>
    <m/>
    <n v="0"/>
    <n v="0"/>
    <n v="0"/>
    <s v="REB0A7Y"/>
    <d v="2019-09-30T17:39:23.000"/>
    <m/>
    <s v="368-4027"/>
    <x v="0"/>
    <x v="27"/>
    <x v="32"/>
  </r>
  <r>
    <n v="254788"/>
    <n v="1"/>
    <n v="1"/>
    <n v="1016"/>
    <n v="36800"/>
    <n v="247120"/>
    <n v="15"/>
    <m/>
    <m/>
    <n v="24"/>
    <m/>
    <n v="0"/>
    <n v="1"/>
    <n v="292068.6"/>
    <s v="36800004028   167 KVA"/>
    <n v="1679210376"/>
    <m/>
    <m/>
    <n v="230636"/>
    <n v="780045952"/>
    <s v="G:Distribution Plant"/>
    <m/>
    <n v="0"/>
    <s v="4.9"/>
    <n v="1"/>
    <m/>
    <s v=""/>
    <s v="1016 - Materials"/>
    <s v="Additions"/>
    <m/>
    <x v="2"/>
    <m/>
    <m/>
    <n v="0"/>
    <m/>
    <n v="247120"/>
    <s v="UDST.00022056.14.01.01"/>
    <m/>
    <m/>
    <m/>
    <m/>
    <n v="0"/>
    <n v="0"/>
    <n v="0"/>
    <s v="REB0A7Y"/>
    <d v="2019-09-30T17:39:23.000"/>
    <m/>
    <s v="368-4028"/>
    <x v="0"/>
    <x v="28"/>
    <x v="33"/>
  </r>
  <r>
    <n v="254788"/>
    <n v="1"/>
    <n v="1"/>
    <n v="1016"/>
    <n v="36800"/>
    <n v="247124"/>
    <n v="15"/>
    <m/>
    <m/>
    <n v="24"/>
    <m/>
    <n v="0"/>
    <n v="521"/>
    <n v="301132.79"/>
    <s v="36800005021   0 -  5 KV"/>
    <n v="1679209514"/>
    <m/>
    <m/>
    <n v="230636"/>
    <n v="780045952"/>
    <s v="G:Distribution Plant"/>
    <m/>
    <n v="0"/>
    <s v="5.5"/>
    <n v="1"/>
    <m/>
    <s v=""/>
    <s v="1016 - Materials"/>
    <s v="Additions"/>
    <m/>
    <x v="2"/>
    <m/>
    <m/>
    <n v="0"/>
    <m/>
    <n v="247124"/>
    <s v="UDST.00022056.14.01.01"/>
    <m/>
    <m/>
    <m/>
    <m/>
    <n v="0"/>
    <n v="0"/>
    <n v="0"/>
    <s v="REB0A7Y"/>
    <d v="2019-09-27T17:02:58.000"/>
    <m/>
    <s v="368-5021"/>
    <x v="0"/>
    <x v="29"/>
    <x v="34"/>
  </r>
  <r>
    <n v="254788"/>
    <n v="1"/>
    <n v="1"/>
    <n v="1016"/>
    <n v="36800"/>
    <n v="237852"/>
    <n v="15"/>
    <m/>
    <m/>
    <n v="24"/>
    <m/>
    <n v="0"/>
    <n v="260"/>
    <n v="357221.8"/>
    <s v="36800001008     37.5 KVA"/>
    <n v="1679210367"/>
    <m/>
    <m/>
    <n v="230636"/>
    <n v="780045952"/>
    <s v="G:Distribution Plant"/>
    <m/>
    <n v="0"/>
    <s v="4.4"/>
    <n v="1"/>
    <m/>
    <s v=""/>
    <s v="1016 - Materials"/>
    <s v="Additions"/>
    <m/>
    <x v="2"/>
    <m/>
    <m/>
    <n v="0"/>
    <m/>
    <n v="237852"/>
    <s v="UDST.00022056.14.01.01"/>
    <m/>
    <m/>
    <m/>
    <m/>
    <n v="0"/>
    <n v="0"/>
    <n v="0"/>
    <s v="REB0A7Y"/>
    <d v="2019-09-27T17:02:58.000"/>
    <m/>
    <s v="368-1008"/>
    <x v="0"/>
    <x v="30"/>
    <x v="8"/>
  </r>
  <r>
    <n v="254788"/>
    <n v="1"/>
    <n v="1"/>
    <n v="1016"/>
    <n v="36800"/>
    <n v="241306"/>
    <n v="15"/>
    <m/>
    <m/>
    <n v="24"/>
    <m/>
    <n v="0"/>
    <n v="745"/>
    <n v="382922.55"/>
    <s v="36800005023  15.1 - 25 KV"/>
    <n v="1679210393"/>
    <m/>
    <m/>
    <n v="230636"/>
    <n v="780045952"/>
    <s v="G:Distribution Plant"/>
    <m/>
    <n v="0"/>
    <s v="5.7"/>
    <n v="1"/>
    <m/>
    <s v=""/>
    <s v="1016 - Materials"/>
    <s v="Additions"/>
    <m/>
    <x v="2"/>
    <m/>
    <m/>
    <n v="0"/>
    <m/>
    <n v="241306"/>
    <s v="UDST.00022056.14.01.01"/>
    <m/>
    <m/>
    <m/>
    <m/>
    <n v="0"/>
    <n v="0"/>
    <n v="0"/>
    <s v="REB0A7Y"/>
    <d v="2019-09-02T13:22:38.000"/>
    <m/>
    <s v="368-5023"/>
    <x v="0"/>
    <x v="12"/>
    <x v="35"/>
  </r>
  <r>
    <n v="254788"/>
    <n v="1"/>
    <n v="1"/>
    <n v="1016"/>
    <n v="36800"/>
    <n v="237841"/>
    <n v="15"/>
    <m/>
    <m/>
    <n v="24"/>
    <m/>
    <n v="0"/>
    <n v="161"/>
    <n v="506617.09"/>
    <s v="36800005060    All"/>
    <n v="1679209536"/>
    <m/>
    <m/>
    <n v="230636"/>
    <n v="780045952"/>
    <s v="G:Distribution Plant"/>
    <m/>
    <n v="0"/>
    <s v="5.8"/>
    <n v="1"/>
    <m/>
    <s v=""/>
    <s v="1016 - Materials"/>
    <s v="Additions"/>
    <m/>
    <x v="2"/>
    <m/>
    <m/>
    <n v="0"/>
    <m/>
    <n v="237841"/>
    <s v="UDST.00022056.14.01.01"/>
    <m/>
    <m/>
    <m/>
    <m/>
    <n v="0"/>
    <n v="0"/>
    <n v="0"/>
    <s v="REB0A7Y"/>
    <d v="2019-09-27T17:02:58.000"/>
    <m/>
    <s v="368-5060"/>
    <x v="0"/>
    <x v="9"/>
    <x v="36"/>
  </r>
  <r>
    <n v="254788"/>
    <n v="1"/>
    <n v="1"/>
    <n v="1016"/>
    <n v="36800"/>
    <n v="250053"/>
    <n v="15"/>
    <m/>
    <m/>
    <n v="24"/>
    <m/>
    <n v="0"/>
    <n v="298"/>
    <n v="547396.2"/>
    <s v="36800001010     50 KVA"/>
    <n v="1679210369"/>
    <m/>
    <m/>
    <n v="230636"/>
    <n v="780045952"/>
    <s v="G:Distribution Plant"/>
    <m/>
    <n v="0"/>
    <s v="4.5"/>
    <n v="1"/>
    <m/>
    <s v=""/>
    <s v="1016 - Materials"/>
    <s v="Additions"/>
    <m/>
    <x v="2"/>
    <m/>
    <m/>
    <n v="0"/>
    <m/>
    <n v="250053"/>
    <s v="UDST.00022056.14.01.01"/>
    <m/>
    <m/>
    <m/>
    <m/>
    <n v="0"/>
    <n v="0"/>
    <n v="0"/>
    <s v="REB0A7Y"/>
    <d v="2019-09-27T17:02:58.000"/>
    <m/>
    <s v="368-1010"/>
    <x v="0"/>
    <x v="31"/>
    <x v="3"/>
  </r>
  <r>
    <n v="254788"/>
    <n v="1"/>
    <n v="1"/>
    <n v="1016"/>
    <n v="36800"/>
    <n v="248148"/>
    <n v="15"/>
    <m/>
    <m/>
    <n v="24"/>
    <m/>
    <n v="0"/>
    <n v="8594"/>
    <n v="5753081.42"/>
    <s v="36800005022   5.1 - 15 KV"/>
    <n v="1679210392"/>
    <m/>
    <m/>
    <n v="230636"/>
    <n v="780045952"/>
    <s v="G:Distribution Plant"/>
    <m/>
    <n v="0"/>
    <s v="5.6"/>
    <n v="1"/>
    <m/>
    <s v=""/>
    <s v="1016 - Materials"/>
    <s v="Additions"/>
    <m/>
    <x v="2"/>
    <m/>
    <m/>
    <n v="0"/>
    <m/>
    <n v="248148"/>
    <s v="UDST.00022056.14.01.01"/>
    <m/>
    <m/>
    <m/>
    <m/>
    <n v="0"/>
    <n v="0"/>
    <n v="0"/>
    <s v="REB0A7Y"/>
    <d v="2019-09-27T17:02:58.000"/>
    <m/>
    <s v="368-5022"/>
    <x v="0"/>
    <x v="14"/>
    <x v="37"/>
  </r>
  <r>
    <n v="254788"/>
    <n v="1"/>
    <n v="1"/>
    <n v="1016"/>
    <n v="36800"/>
    <n v="252941"/>
    <n v="15"/>
    <m/>
    <m/>
    <n v="24"/>
    <m/>
    <n v="0"/>
    <n v="13676"/>
    <n v="10280659.48"/>
    <s v="36800005002    5.1 - 27 KV"/>
    <n v="1679210389"/>
    <m/>
    <m/>
    <n v="230636"/>
    <n v="780045952"/>
    <s v="G:Distribution Plant"/>
    <m/>
    <n v="0"/>
    <s v="5.4"/>
    <n v="1"/>
    <m/>
    <s v=""/>
    <s v="1016 - Materials"/>
    <s v="Additions"/>
    <m/>
    <x v="2"/>
    <m/>
    <m/>
    <n v="0"/>
    <m/>
    <n v="252941"/>
    <s v="UDST.00022056.14.01.01"/>
    <m/>
    <m/>
    <m/>
    <m/>
    <n v="0"/>
    <n v="0"/>
    <n v="0"/>
    <s v="REB0A7Y"/>
    <d v="2019-09-27T17:02:58.000"/>
    <m/>
    <s v="368-5002"/>
    <x v="0"/>
    <x v="32"/>
    <x v="14"/>
  </r>
  <r>
    <n v="254788"/>
    <n v="1"/>
    <n v="1"/>
    <n v="1016"/>
    <n v="36910"/>
    <n v="247127"/>
    <n v="15"/>
    <m/>
    <m/>
    <n v="24"/>
    <m/>
    <n v="0"/>
    <n v="503"/>
    <n v="296090.95"/>
    <s v="36900001004 4 - Wire"/>
    <n v="1681955063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47127"/>
    <s v="UDST.00022056.14.01.01"/>
    <m/>
    <m/>
    <m/>
    <m/>
    <n v="0"/>
    <n v="0"/>
    <n v="0"/>
    <s v="REB0A7Y"/>
    <d v="2019-09-30T15:54:58.000"/>
    <m/>
    <s v="369-1004"/>
    <x v="0"/>
    <x v="33"/>
    <x v="23"/>
  </r>
  <r>
    <n v="254788"/>
    <n v="1"/>
    <n v="1"/>
    <n v="1016"/>
    <n v="36910"/>
    <n v="252945"/>
    <n v="15"/>
    <m/>
    <m/>
    <n v="24"/>
    <m/>
    <n v="0"/>
    <n v="1135"/>
    <n v="832352.25"/>
    <s v="36900001002 2 - Wire"/>
    <n v="1681955062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52945"/>
    <s v="UDST.00022056.14.01.01"/>
    <m/>
    <m/>
    <m/>
    <m/>
    <n v="0"/>
    <n v="0"/>
    <n v="0"/>
    <s v="REB0A7Y"/>
    <d v="2019-09-30T15:54:58.000"/>
    <m/>
    <s v="369-1002"/>
    <x v="0"/>
    <x v="34"/>
    <x v="38"/>
  </r>
  <r>
    <n v="254788"/>
    <n v="1"/>
    <n v="1"/>
    <n v="1016"/>
    <n v="36910"/>
    <n v="238890"/>
    <n v="15"/>
    <m/>
    <m/>
    <n v="24"/>
    <m/>
    <n v="0"/>
    <n v="6932"/>
    <n v="3833534.64"/>
    <s v="36900001003 3 - Wire"/>
    <n v="1679210396"/>
    <m/>
    <m/>
    <n v="230636"/>
    <n v="780045952"/>
    <s v="G:Distribution Plant"/>
    <m/>
    <n v="0"/>
    <s v="6.1"/>
    <n v="1"/>
    <m/>
    <s v=""/>
    <s v="1016 - Materials"/>
    <s v="Additions"/>
    <m/>
    <x v="3"/>
    <m/>
    <m/>
    <n v="0"/>
    <m/>
    <n v="238890"/>
    <s v="UDST.00022056.14.01.01"/>
    <m/>
    <m/>
    <m/>
    <m/>
    <n v="0"/>
    <n v="0"/>
    <n v="0"/>
    <s v="REB0A7Y"/>
    <d v="2019-09-27T17:02:58.000"/>
    <m/>
    <s v="369-1003"/>
    <x v="0"/>
    <x v="35"/>
    <x v="39"/>
  </r>
  <r>
    <n v="254788"/>
    <n v="1"/>
    <n v="1"/>
    <n v="1016"/>
    <n v="36920"/>
    <n v="252933"/>
    <n v="15"/>
    <m/>
    <m/>
    <n v="24"/>
    <m/>
    <n v="0"/>
    <n v="72"/>
    <n v="119103.84"/>
    <s v="36900003004 4-Wire"/>
    <n v="1681955065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52933"/>
    <s v="UDST.00022056.14.01.01"/>
    <m/>
    <m/>
    <m/>
    <m/>
    <n v="0"/>
    <n v="0"/>
    <n v="0"/>
    <s v="REB0A7Y"/>
    <d v="2019-09-30T15:54:58.000"/>
    <m/>
    <s v="369-3004"/>
    <x v="0"/>
    <x v="36"/>
    <x v="40"/>
  </r>
  <r>
    <n v="254788"/>
    <n v="1"/>
    <n v="1"/>
    <n v="1016"/>
    <n v="36920"/>
    <n v="247107"/>
    <n v="15"/>
    <m/>
    <m/>
    <n v="24"/>
    <m/>
    <n v="0"/>
    <n v="242"/>
    <n v="249022.84"/>
    <s v="36900003003 3-Wire"/>
    <n v="1681955064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47107"/>
    <s v="UDST.00022056.14.01.01"/>
    <m/>
    <m/>
    <m/>
    <m/>
    <n v="0"/>
    <n v="0"/>
    <n v="0"/>
    <s v="REB0A7Y"/>
    <d v="2019-09-30T15:54:58.000"/>
    <m/>
    <s v="369-3003"/>
    <x v="0"/>
    <x v="37"/>
    <x v="41"/>
  </r>
  <r>
    <n v="254788"/>
    <n v="1"/>
    <n v="1"/>
    <n v="1016"/>
    <n v="37000"/>
    <n v="238827"/>
    <n v="15"/>
    <m/>
    <m/>
    <n v="24"/>
    <m/>
    <n v="0"/>
    <n v="21"/>
    <n v="3473.4"/>
    <s v="37000005200 All"/>
    <n v="1679210397"/>
    <m/>
    <m/>
    <n v="230636"/>
    <n v="780045952"/>
    <s v="G:Distribution Plant"/>
    <m/>
    <n v="0"/>
    <s v="6.2"/>
    <n v="1"/>
    <m/>
    <s v=""/>
    <s v="1016 - Materials"/>
    <s v="Additions"/>
    <m/>
    <x v="5"/>
    <m/>
    <m/>
    <n v="0"/>
    <m/>
    <n v="238827"/>
    <s v="UDST.00022056.14.01.01"/>
    <m/>
    <m/>
    <m/>
    <m/>
    <n v="0"/>
    <n v="0"/>
    <n v="0"/>
    <s v="REB0A7Y"/>
    <d v="2019-09-02T13:22:38.000"/>
    <m/>
    <s v="370-5200"/>
    <x v="0"/>
    <x v="9"/>
    <x v="42"/>
  </r>
  <r>
    <n v="254788"/>
    <n v="1"/>
    <n v="1"/>
    <n v="1016"/>
    <n v="37000"/>
    <n v="252897"/>
    <n v="15"/>
    <m/>
    <m/>
    <n v="24"/>
    <m/>
    <n v="0"/>
    <n v="80"/>
    <n v="71144"/>
    <s v="37000006001 All (Cabinets, Sockets, Test Switches, Relays, Reader/Programmers, etc.)"/>
    <n v="1679209658"/>
    <m/>
    <m/>
    <n v="230636"/>
    <n v="780045952"/>
    <s v="G:Distribution Plant"/>
    <m/>
    <n v="0"/>
    <s v="6.3"/>
    <n v="1"/>
    <m/>
    <s v=""/>
    <s v="1016 - Materials"/>
    <s v="Additions"/>
    <m/>
    <x v="5"/>
    <m/>
    <m/>
    <n v="0"/>
    <m/>
    <n v="252897"/>
    <s v="UDST.00022056.14.01.01"/>
    <m/>
    <m/>
    <m/>
    <m/>
    <n v="0"/>
    <n v="0"/>
    <n v="0"/>
    <s v="REB0A7Y"/>
    <d v="2019-09-02T13:22:38.000"/>
    <m/>
    <s v="370-6001"/>
    <x v="0"/>
    <x v="38"/>
    <x v="43"/>
  </r>
  <r>
    <n v="254788"/>
    <n v="1"/>
    <n v="1"/>
    <n v="1016"/>
    <n v="37300"/>
    <n v="252888"/>
    <n v="15"/>
    <m/>
    <m/>
    <n v="24"/>
    <m/>
    <n v="0"/>
    <n v="0"/>
    <n v="0"/>
    <s v="37300002000 All"/>
    <n v="1679209750"/>
    <m/>
    <m/>
    <n v="230636"/>
    <n v="780045952"/>
    <s v="G:Distribution Plant"/>
    <m/>
    <n v="0"/>
    <s v="7.0"/>
    <n v="1"/>
    <m/>
    <s v=""/>
    <s v="1016 - Materials"/>
    <s v="Additions"/>
    <m/>
    <x v="6"/>
    <m/>
    <m/>
    <n v="0"/>
    <m/>
    <n v="252888"/>
    <s v="UDST.00022056.14.01.01"/>
    <m/>
    <m/>
    <m/>
    <m/>
    <n v="0"/>
    <n v="0"/>
    <n v="0"/>
    <s v="REB0A7Y"/>
    <d v="2019-09-27T17:02:58.000"/>
    <m/>
    <s v="373-2000"/>
    <x v="0"/>
    <x v="9"/>
    <x v="44"/>
  </r>
  <r>
    <n v="254788"/>
    <n v="1"/>
    <n v="1"/>
    <n v="1016"/>
    <n v="37300"/>
    <n v="248115"/>
    <n v="15"/>
    <m/>
    <m/>
    <n v="24"/>
    <m/>
    <n v="0"/>
    <n v="1"/>
    <n v="611.71"/>
    <s v="37300005702 15' 0&quot; - 19' 11&quot;"/>
    <n v="1679209816"/>
    <m/>
    <m/>
    <n v="230636"/>
    <n v="780045952"/>
    <s v="G:Distribution Plant"/>
    <m/>
    <n v="0"/>
    <s v="8.2"/>
    <n v="1"/>
    <m/>
    <s v=""/>
    <s v="1016 - Materials"/>
    <s v="Additions"/>
    <m/>
    <x v="6"/>
    <m/>
    <m/>
    <n v="0"/>
    <m/>
    <n v="248115"/>
    <s v="UDST.00022056.14.01.01"/>
    <m/>
    <m/>
    <m/>
    <m/>
    <n v="0"/>
    <n v="0"/>
    <n v="0"/>
    <s v="REB0A7Y"/>
    <d v="2019-09-02T13:22:38.000"/>
    <m/>
    <s v="373-5702"/>
    <x v="0"/>
    <x v="39"/>
    <x v="45"/>
  </r>
  <r>
    <n v="254788"/>
    <n v="1"/>
    <n v="1"/>
    <n v="1016"/>
    <n v="37300"/>
    <n v="249982"/>
    <n v="15"/>
    <m/>
    <m/>
    <n v="24"/>
    <m/>
    <n v="0"/>
    <n v="847"/>
    <n v="914.76"/>
    <s v="37300004203 Triplex"/>
    <n v="1679209779"/>
    <m/>
    <m/>
    <n v="230636"/>
    <n v="780045952"/>
    <s v="G:Distribution Plant"/>
    <m/>
    <n v="0"/>
    <s v="7.6"/>
    <n v="1"/>
    <m/>
    <s v=""/>
    <s v="1016 - Materials"/>
    <s v="Additions"/>
    <m/>
    <x v="6"/>
    <m/>
    <m/>
    <n v="0"/>
    <m/>
    <n v="249982"/>
    <s v="UDST.00022056.14.01.01"/>
    <m/>
    <m/>
    <m/>
    <m/>
    <n v="0"/>
    <n v="0"/>
    <n v="0"/>
    <s v="REB0A7Y"/>
    <d v="2019-09-02T13:22:38.000"/>
    <m/>
    <s v="373-4203"/>
    <x v="0"/>
    <x v="40"/>
    <x v="46"/>
  </r>
  <r>
    <n v="254788"/>
    <n v="1"/>
    <n v="1"/>
    <n v="1016"/>
    <n v="37300"/>
    <n v="241279"/>
    <n v="15"/>
    <m/>
    <m/>
    <n v="24"/>
    <m/>
    <n v="0"/>
    <n v="2"/>
    <n v="1155.52"/>
    <s v="37300006255 100,001 and above Lumen"/>
    <n v="1679210416"/>
    <m/>
    <m/>
    <n v="230636"/>
    <n v="780045952"/>
    <s v="G:Distribution Plant"/>
    <m/>
    <n v="0"/>
    <s v="8.4"/>
    <n v="1"/>
    <m/>
    <s v=""/>
    <s v="1016 - Materials"/>
    <s v="Additions"/>
    <m/>
    <x v="6"/>
    <m/>
    <m/>
    <n v="0"/>
    <m/>
    <n v="241279"/>
    <s v="UDST.00022056.14.01.01"/>
    <m/>
    <m/>
    <m/>
    <m/>
    <n v="0"/>
    <n v="0"/>
    <n v="0"/>
    <s v="REB0A7Y"/>
    <d v="2019-09-02T13:22:38.000"/>
    <m/>
    <s v="373-6255"/>
    <x v="0"/>
    <x v="41"/>
    <x v="47"/>
  </r>
  <r>
    <n v="254788"/>
    <n v="1"/>
    <n v="1"/>
    <n v="1016"/>
    <n v="37300"/>
    <n v="238819"/>
    <n v="15"/>
    <m/>
    <m/>
    <n v="24"/>
    <m/>
    <n v="0"/>
    <n v="272"/>
    <n v="2684.64"/>
    <s v="37300004201 Bare"/>
    <n v="1679209771"/>
    <m/>
    <m/>
    <n v="230636"/>
    <n v="780045952"/>
    <s v="G:Distribution Plant"/>
    <m/>
    <n v="0"/>
    <s v="7.4"/>
    <n v="1"/>
    <m/>
    <s v=""/>
    <s v="1016 - Materials"/>
    <s v="Additions"/>
    <m/>
    <x v="6"/>
    <m/>
    <m/>
    <n v="0"/>
    <m/>
    <n v="238819"/>
    <s v="UDST.00022056.14.01.01"/>
    <m/>
    <m/>
    <m/>
    <m/>
    <n v="0"/>
    <n v="0"/>
    <n v="0"/>
    <s v="REB0A7Y"/>
    <d v="2019-09-27T17:02:58.000"/>
    <m/>
    <s v="373-4201"/>
    <x v="0"/>
    <x v="42"/>
    <x v="48"/>
  </r>
  <r>
    <n v="254788"/>
    <n v="1"/>
    <n v="1"/>
    <n v="1016"/>
    <n v="37300"/>
    <n v="250018"/>
    <n v="15"/>
    <m/>
    <m/>
    <n v="24"/>
    <m/>
    <n v="0"/>
    <n v="5"/>
    <n v="3009.4"/>
    <s v="37300006288  70,001 - 100,000"/>
    <n v="1679210421"/>
    <m/>
    <m/>
    <n v="230636"/>
    <n v="780045952"/>
    <s v="G:Distribution Plant"/>
    <m/>
    <n v="0"/>
    <s v="8.9"/>
    <n v="1"/>
    <m/>
    <s v=""/>
    <s v="1016 - Materials"/>
    <s v="Additions"/>
    <m/>
    <x v="6"/>
    <m/>
    <m/>
    <n v="0"/>
    <m/>
    <n v="250018"/>
    <s v="UDST.00022056.14.01.01"/>
    <m/>
    <m/>
    <m/>
    <m/>
    <n v="0"/>
    <n v="0"/>
    <n v="0"/>
    <s v="REB0A7Y"/>
    <d v="2019-09-02T13:22:38.000"/>
    <m/>
    <s v="373-6288"/>
    <x v="0"/>
    <x v="43"/>
    <x v="49"/>
  </r>
  <r>
    <n v="254788"/>
    <n v="1"/>
    <n v="1"/>
    <n v="1016"/>
    <n v="37300"/>
    <n v="237824"/>
    <n v="15"/>
    <m/>
    <m/>
    <n v="24"/>
    <m/>
    <n v="0"/>
    <n v="18"/>
    <n v="8142.3"/>
    <s v="37300006287  39,001 -  70,000"/>
    <n v="1679210420"/>
    <m/>
    <m/>
    <n v="230636"/>
    <n v="780045952"/>
    <s v="G:Distribution Plant"/>
    <m/>
    <n v="0"/>
    <s v="8.8"/>
    <n v="1"/>
    <m/>
    <s v=""/>
    <s v="1016 - Materials"/>
    <s v="Additions"/>
    <m/>
    <x v="6"/>
    <m/>
    <m/>
    <n v="0"/>
    <m/>
    <n v="237824"/>
    <s v="UDST.00022056.14.01.01"/>
    <m/>
    <m/>
    <m/>
    <m/>
    <n v="0"/>
    <n v="0"/>
    <n v="0"/>
    <s v="REB0A7Y"/>
    <d v="2019-09-02T13:22:38.000"/>
    <m/>
    <s v="373-6287"/>
    <x v="0"/>
    <x v="44"/>
    <x v="50"/>
  </r>
  <r>
    <n v="254788"/>
    <n v="1"/>
    <n v="1"/>
    <n v="1016"/>
    <n v="37300"/>
    <n v="240280"/>
    <n v="15"/>
    <m/>
    <m/>
    <n v="24"/>
    <m/>
    <n v="0"/>
    <n v="23"/>
    <n v="8331.75"/>
    <s v="37300006274 High Pressure Sodium Floodlight, Pole Mtd. - Ea.    15000 L. 28-22690"/>
    <n v="1679209829"/>
    <m/>
    <m/>
    <n v="230636"/>
    <n v="780045952"/>
    <s v="G:Distribution Plant"/>
    <m/>
    <n v="0"/>
    <s v="8.5"/>
    <n v="1"/>
    <m/>
    <s v=""/>
    <s v="1016 - Materials"/>
    <s v="Additions"/>
    <m/>
    <x v="6"/>
    <m/>
    <m/>
    <n v="0"/>
    <m/>
    <n v="240280"/>
    <s v="UDST.00022056.14.01.01"/>
    <m/>
    <m/>
    <m/>
    <m/>
    <n v="0"/>
    <n v="0"/>
    <n v="0"/>
    <s v="REB0A7Y"/>
    <d v="2019-09-02T13:22:38.000"/>
    <m/>
    <s v="373-6274"/>
    <x v="0"/>
    <x v="45"/>
    <x v="51"/>
  </r>
  <r>
    <n v="254788"/>
    <n v="1"/>
    <n v="1"/>
    <n v="1016"/>
    <n v="37300"/>
    <n v="235904"/>
    <n v="15"/>
    <m/>
    <m/>
    <n v="24"/>
    <m/>
    <n v="0"/>
    <n v="354"/>
    <n v="8403.96"/>
    <s v="37300004100 All"/>
    <n v="1679209769"/>
    <m/>
    <m/>
    <n v="230636"/>
    <n v="780045952"/>
    <s v="G:Distribution Plant"/>
    <m/>
    <n v="0"/>
    <s v="7.3"/>
    <n v="1"/>
    <m/>
    <s v=""/>
    <s v="1016 - Materials"/>
    <s v="Additions"/>
    <m/>
    <x v="6"/>
    <m/>
    <m/>
    <n v="0"/>
    <m/>
    <n v="235904"/>
    <s v="UDST.00022056.14.01.01"/>
    <m/>
    <m/>
    <m/>
    <m/>
    <n v="0"/>
    <n v="0"/>
    <n v="0"/>
    <s v="REB0A7Y"/>
    <d v="2019-09-27T17:02:58.000"/>
    <m/>
    <s v="373-4100"/>
    <x v="0"/>
    <x v="9"/>
    <x v="52"/>
  </r>
  <r>
    <n v="254788"/>
    <n v="1"/>
    <n v="1"/>
    <n v="1016"/>
    <n v="37300"/>
    <n v="247099"/>
    <n v="15"/>
    <m/>
    <m/>
    <n v="24"/>
    <m/>
    <n v="0"/>
    <n v="14"/>
    <n v="9406.88"/>
    <s v="37300006283   9,001 -  14,000"/>
    <n v="1679209833"/>
    <m/>
    <m/>
    <n v="230636"/>
    <n v="780045952"/>
    <s v="G:Distribution Plant"/>
    <m/>
    <n v="0"/>
    <s v="8.6"/>
    <n v="1"/>
    <m/>
    <s v=""/>
    <s v="1016 - Materials"/>
    <s v="Additions"/>
    <m/>
    <x v="6"/>
    <m/>
    <m/>
    <n v="0"/>
    <m/>
    <n v="247099"/>
    <s v="UDST.00022056.14.01.01"/>
    <m/>
    <m/>
    <m/>
    <m/>
    <n v="0"/>
    <n v="0"/>
    <n v="0"/>
    <s v="REB0A7Y"/>
    <d v="2019-09-02T13:22:38.000"/>
    <m/>
    <s v="373-6283"/>
    <x v="0"/>
    <x v="46"/>
    <x v="53"/>
  </r>
  <r>
    <n v="254788"/>
    <n v="1"/>
    <n v="1"/>
    <n v="1016"/>
    <n v="37300"/>
    <n v="248118"/>
    <n v="15"/>
    <m/>
    <m/>
    <n v="24"/>
    <m/>
    <n v="0"/>
    <n v="15"/>
    <n v="9507.45"/>
    <s v="37300006236  29,00l -  39,000"/>
    <n v="1679209819"/>
    <m/>
    <m/>
    <n v="230636"/>
    <n v="780045952"/>
    <s v="G:Distribution Plant"/>
    <m/>
    <n v="0"/>
    <s v="8.3"/>
    <n v="1"/>
    <m/>
    <s v=""/>
    <s v="1016 - Materials"/>
    <s v="Additions"/>
    <m/>
    <x v="6"/>
    <m/>
    <m/>
    <n v="0"/>
    <m/>
    <n v="248118"/>
    <s v="UDST.00022056.14.01.01"/>
    <m/>
    <m/>
    <m/>
    <m/>
    <n v="0"/>
    <n v="0"/>
    <n v="0"/>
    <s v="REB0A7Y"/>
    <d v="2019-09-02T13:22:38.000"/>
    <m/>
    <s v="373-6236"/>
    <x v="0"/>
    <x v="47"/>
    <x v="54"/>
  </r>
  <r>
    <n v="254788"/>
    <n v="1"/>
    <n v="1"/>
    <n v="1016"/>
    <n v="37300"/>
    <n v="252918"/>
    <n v="15"/>
    <m/>
    <m/>
    <n v="24"/>
    <m/>
    <n v="0"/>
    <n v="23"/>
    <n v="15733.38"/>
    <s v="37300005302 15' 0&quot; - 19' 11&quot;"/>
    <n v="1679209802"/>
    <m/>
    <m/>
    <n v="230636"/>
    <n v="780045952"/>
    <s v="G:Distribution Plant"/>
    <m/>
    <n v="0"/>
    <s v="8.0"/>
    <n v="1"/>
    <m/>
    <s v=""/>
    <s v="1016 - Materials"/>
    <s v="Additions"/>
    <m/>
    <x v="6"/>
    <m/>
    <m/>
    <n v="0"/>
    <m/>
    <n v="252918"/>
    <s v="UDST.00022056.14.01.01"/>
    <m/>
    <m/>
    <m/>
    <m/>
    <n v="0"/>
    <n v="0"/>
    <n v="0"/>
    <s v="REB0A7Y"/>
    <d v="2019-09-27T17:02:58.000"/>
    <m/>
    <s v="373-5302"/>
    <x v="0"/>
    <x v="39"/>
    <x v="55"/>
  </r>
  <r>
    <n v="254788"/>
    <n v="1"/>
    <n v="1"/>
    <n v="1016"/>
    <n v="37300"/>
    <n v="238639"/>
    <n v="15"/>
    <m/>
    <m/>
    <n v="24"/>
    <m/>
    <n v="0"/>
    <n v="32"/>
    <n v="19534.72"/>
    <s v="37300004003 40'"/>
    <n v="1679209763"/>
    <m/>
    <m/>
    <n v="230636"/>
    <n v="780045952"/>
    <s v="G:Distribution Plant"/>
    <m/>
    <n v="0"/>
    <s v="7.2"/>
    <n v="1"/>
    <m/>
    <s v=""/>
    <s v="1016 - Materials"/>
    <s v="Additions"/>
    <m/>
    <x v="6"/>
    <m/>
    <m/>
    <n v="0"/>
    <m/>
    <n v="238639"/>
    <s v="UDST.00022056.14.01.01"/>
    <m/>
    <m/>
    <m/>
    <m/>
    <n v="0"/>
    <n v="0"/>
    <n v="0"/>
    <s v="REB0A7Y"/>
    <d v="2019-09-27T17:02:58.000"/>
    <m/>
    <s v="373-4003"/>
    <x v="0"/>
    <x v="48"/>
    <x v="56"/>
  </r>
  <r>
    <n v="254788"/>
    <n v="1"/>
    <n v="1"/>
    <n v="1016"/>
    <n v="37300"/>
    <n v="240535"/>
    <n v="15"/>
    <m/>
    <m/>
    <n v="24"/>
    <m/>
    <n v="0"/>
    <n v="239"/>
    <n v="26352.14"/>
    <s v="37333008002 4,501 - 9,000 Lumen"/>
    <n v="1679210428"/>
    <m/>
    <m/>
    <n v="230636"/>
    <n v="780045952"/>
    <s v="G:Distribution Plant"/>
    <m/>
    <n v="0"/>
    <s v="9.1"/>
    <n v="1"/>
    <m/>
    <s v=""/>
    <s v="1016 - Materials"/>
    <s v="Additions"/>
    <m/>
    <x v="6"/>
    <m/>
    <m/>
    <n v="0"/>
    <m/>
    <n v="240535"/>
    <s v="UDST.00022056.14.01.01"/>
    <m/>
    <m/>
    <m/>
    <m/>
    <n v="0"/>
    <n v="0"/>
    <n v="0"/>
    <s v="REB0A7Y"/>
    <d v="2019-09-27T17:02:58.000"/>
    <m/>
    <s v="373-8002"/>
    <x v="0"/>
    <x v="49"/>
    <x v="57"/>
  </r>
  <r>
    <n v="254788"/>
    <n v="1"/>
    <n v="1"/>
    <n v="1016"/>
    <n v="37300"/>
    <n v="250011"/>
    <n v="15"/>
    <m/>
    <m/>
    <n v="24"/>
    <m/>
    <n v="0"/>
    <n v="58"/>
    <n v="36231.44"/>
    <s v="37300005303 20' 0&quot; - 24' 11&quot;"/>
    <n v="1679209806"/>
    <m/>
    <m/>
    <n v="230636"/>
    <n v="780045952"/>
    <s v="G:Distribution Plant"/>
    <m/>
    <n v="0"/>
    <s v="8.1"/>
    <n v="1"/>
    <m/>
    <s v=""/>
    <s v="1016 - Materials"/>
    <s v="Additions"/>
    <m/>
    <x v="6"/>
    <m/>
    <m/>
    <n v="0"/>
    <m/>
    <n v="250011"/>
    <s v="UDST.00022056.14.01.01"/>
    <m/>
    <m/>
    <m/>
    <m/>
    <n v="0"/>
    <n v="0"/>
    <n v="0"/>
    <s v="REB0A7Y"/>
    <d v="2019-09-27T17:02:58.000"/>
    <m/>
    <s v="373-5303"/>
    <x v="0"/>
    <x v="50"/>
    <x v="58"/>
  </r>
  <r>
    <n v="254788"/>
    <n v="1"/>
    <n v="1"/>
    <n v="1016"/>
    <n v="37300"/>
    <n v="238820"/>
    <n v="15"/>
    <m/>
    <m/>
    <n v="24"/>
    <m/>
    <n v="0"/>
    <n v="91"/>
    <n v="43998.5"/>
    <s v="37300005106 35' 0&quot; - 39' 11&quot;"/>
    <n v="1679209801"/>
    <m/>
    <m/>
    <n v="230636"/>
    <n v="780045952"/>
    <s v="G:Distribution Plant"/>
    <m/>
    <n v="0"/>
    <s v="7.9"/>
    <n v="1"/>
    <m/>
    <s v=""/>
    <s v="1016 - Materials"/>
    <s v="Additions"/>
    <m/>
    <x v="6"/>
    <m/>
    <m/>
    <n v="0"/>
    <m/>
    <n v="238820"/>
    <s v="UDST.00022056.14.01.01"/>
    <m/>
    <m/>
    <m/>
    <m/>
    <n v="0"/>
    <n v="0"/>
    <n v="0"/>
    <s v="REB0A7Y"/>
    <d v="2019-09-02T13:22:38.000"/>
    <m/>
    <s v="373-5106"/>
    <x v="0"/>
    <x v="51"/>
    <x v="59"/>
  </r>
  <r>
    <n v="254788"/>
    <n v="1"/>
    <n v="1"/>
    <n v="1016"/>
    <n v="37300"/>
    <n v="241281"/>
    <n v="15"/>
    <m/>
    <m/>
    <n v="24"/>
    <m/>
    <n v="0"/>
    <n v="136"/>
    <n v="56346.16"/>
    <s v="37300006286  29,001 -  39,000"/>
    <n v="1679209835"/>
    <m/>
    <m/>
    <n v="230636"/>
    <n v="780045952"/>
    <s v="G:Distribution Plant"/>
    <m/>
    <n v="0"/>
    <s v="8.7"/>
    <n v="1"/>
    <m/>
    <s v=""/>
    <s v="1016 - Materials"/>
    <s v="Additions"/>
    <m/>
    <x v="6"/>
    <m/>
    <m/>
    <n v="0"/>
    <m/>
    <n v="241281"/>
    <s v="UDST.00022056.14.01.01"/>
    <m/>
    <m/>
    <m/>
    <m/>
    <n v="0"/>
    <n v="0"/>
    <n v="0"/>
    <s v="REB0A7Y"/>
    <d v="2019-09-02T13:22:38.000"/>
    <m/>
    <s v="373-6286"/>
    <x v="0"/>
    <x v="52"/>
    <x v="60"/>
  </r>
  <r>
    <n v="254788"/>
    <n v="1"/>
    <n v="1"/>
    <n v="1016"/>
    <n v="37300"/>
    <n v="249985"/>
    <n v="15"/>
    <m/>
    <m/>
    <n v="24"/>
    <m/>
    <n v="0"/>
    <n v="43"/>
    <n v="62761.08"/>
    <s v="37300005102 15' 0&quot; - 19' 11&quot;"/>
    <n v="1679209781"/>
    <m/>
    <m/>
    <n v="230636"/>
    <n v="780045952"/>
    <s v="G:Distribution Plant"/>
    <m/>
    <n v="0"/>
    <s v="7.7"/>
    <n v="1"/>
    <m/>
    <s v=""/>
    <s v="1016 - Materials"/>
    <s v="Additions"/>
    <m/>
    <x v="6"/>
    <m/>
    <m/>
    <n v="0"/>
    <m/>
    <n v="249985"/>
    <s v="UDST.00022056.14.01.01"/>
    <m/>
    <m/>
    <m/>
    <m/>
    <n v="0"/>
    <n v="0"/>
    <n v="0"/>
    <s v="REB0A7Y"/>
    <d v="2019-09-02T13:22:38.000"/>
    <m/>
    <s v="373-5102"/>
    <x v="0"/>
    <x v="39"/>
    <x v="19"/>
  </r>
  <r>
    <n v="254788"/>
    <n v="1"/>
    <n v="1"/>
    <n v="1016"/>
    <n v="37300"/>
    <n v="237790"/>
    <n v="15"/>
    <m/>
    <m/>
    <n v="24"/>
    <m/>
    <n v="0"/>
    <n v="96"/>
    <n v="78196.8"/>
    <s v="37300005105 30' 0&quot; - 34' 11&quot;"/>
    <n v="1679209782"/>
    <m/>
    <m/>
    <n v="230636"/>
    <n v="780045952"/>
    <s v="G:Distribution Plant"/>
    <m/>
    <n v="0"/>
    <s v="7.8"/>
    <n v="1"/>
    <m/>
    <s v=""/>
    <s v="1016 - Materials"/>
    <s v="Additions"/>
    <m/>
    <x v="6"/>
    <m/>
    <m/>
    <n v="0"/>
    <m/>
    <n v="237790"/>
    <s v="UDST.00022056.14.01.01"/>
    <m/>
    <m/>
    <m/>
    <m/>
    <n v="0"/>
    <n v="0"/>
    <n v="0"/>
    <s v="REB0A7Y"/>
    <d v="2019-09-02T13:22:38.000"/>
    <m/>
    <s v="373-5105"/>
    <x v="0"/>
    <x v="53"/>
    <x v="61"/>
  </r>
  <r>
    <n v="254788"/>
    <n v="1"/>
    <n v="1"/>
    <n v="1016"/>
    <n v="37300"/>
    <n v="247833"/>
    <n v="15"/>
    <m/>
    <m/>
    <n v="24"/>
    <m/>
    <n v="0"/>
    <n v="205"/>
    <n v="80378.45"/>
    <s v="37333008003 9,001 - 14,000 Lumen"/>
    <n v="1679210431"/>
    <m/>
    <m/>
    <n v="230636"/>
    <n v="780045952"/>
    <s v="G:Distribution Plant"/>
    <m/>
    <n v="0"/>
    <s v="9.2"/>
    <n v="1"/>
    <m/>
    <s v=""/>
    <s v="1016 - Materials"/>
    <s v="Additions"/>
    <m/>
    <x v="6"/>
    <m/>
    <m/>
    <n v="0"/>
    <m/>
    <n v="247833"/>
    <s v="UDST.00022056.14.01.01"/>
    <m/>
    <m/>
    <m/>
    <m/>
    <n v="0"/>
    <n v="0"/>
    <n v="0"/>
    <s v="REB0A7Y"/>
    <d v="2019-09-27T17:02:58.000"/>
    <m/>
    <s v="373-8003"/>
    <x v="0"/>
    <x v="54"/>
    <x v="62"/>
  </r>
  <r>
    <n v="254788"/>
    <n v="1"/>
    <n v="1"/>
    <n v="1016"/>
    <n v="37300"/>
    <n v="240536"/>
    <n v="15"/>
    <m/>
    <m/>
    <n v="24"/>
    <m/>
    <n v="0"/>
    <n v="100"/>
    <n v="107188"/>
    <s v="37333008005 19,001 - 29,000 Lumen"/>
    <n v="1679210435"/>
    <m/>
    <m/>
    <n v="230636"/>
    <n v="780045952"/>
    <s v="G:Distribution Plant"/>
    <m/>
    <n v="0"/>
    <s v="9.4"/>
    <n v="1"/>
    <m/>
    <s v=""/>
    <s v="1016 - Materials"/>
    <s v="Additions"/>
    <m/>
    <x v="6"/>
    <m/>
    <m/>
    <n v="0"/>
    <m/>
    <n v="240536"/>
    <s v="UDST.00022056.14.01.01"/>
    <m/>
    <m/>
    <m/>
    <m/>
    <n v="0"/>
    <n v="0"/>
    <n v="0"/>
    <s v="REB0A7Y"/>
    <d v="2019-09-27T17:02:58.000"/>
    <m/>
    <s v="373-8005"/>
    <x v="0"/>
    <x v="55"/>
    <x v="63"/>
  </r>
  <r>
    <n v="254788"/>
    <n v="1"/>
    <n v="1"/>
    <n v="1016"/>
    <n v="37300"/>
    <n v="240537"/>
    <n v="15"/>
    <m/>
    <m/>
    <n v="24"/>
    <m/>
    <n v="0"/>
    <n v="222"/>
    <n v="179526.96"/>
    <s v="37333008004 14,001 - 19,000 Lumen"/>
    <n v="1679210433"/>
    <m/>
    <m/>
    <n v="230636"/>
    <n v="780045952"/>
    <s v="G:Distribution Plant"/>
    <m/>
    <n v="0"/>
    <s v="9.3"/>
    <n v="1"/>
    <m/>
    <s v=""/>
    <s v="1016 - Materials"/>
    <s v="Additions"/>
    <m/>
    <x v="6"/>
    <m/>
    <m/>
    <n v="0"/>
    <m/>
    <n v="240537"/>
    <s v="UDST.00022056.14.01.01"/>
    <m/>
    <m/>
    <m/>
    <m/>
    <n v="0"/>
    <n v="0"/>
    <n v="0"/>
    <s v="REB0A7Y"/>
    <d v="2019-09-02T13:22:38.000"/>
    <m/>
    <s v="373-8004"/>
    <x v="0"/>
    <x v="56"/>
    <x v="64"/>
  </r>
  <r>
    <n v="254788"/>
    <n v="1"/>
    <n v="1"/>
    <n v="1016"/>
    <n v="37300"/>
    <n v="237788"/>
    <n v="15"/>
    <m/>
    <m/>
    <n v="24"/>
    <m/>
    <n v="0"/>
    <n v="322"/>
    <n v="191767.1"/>
    <s v="37300004002 35'"/>
    <n v="1679209757"/>
    <m/>
    <m/>
    <n v="230636"/>
    <n v="780045952"/>
    <s v="G:Distribution Plant"/>
    <m/>
    <n v="0"/>
    <s v="7.1"/>
    <n v="1"/>
    <m/>
    <s v=""/>
    <s v="1016 - Materials"/>
    <s v="Additions"/>
    <m/>
    <x v="6"/>
    <m/>
    <m/>
    <n v="0"/>
    <m/>
    <n v="237788"/>
    <s v="UDST.00022056.14.01.01"/>
    <m/>
    <m/>
    <m/>
    <m/>
    <n v="0"/>
    <n v="0"/>
    <n v="0"/>
    <s v="REB0A7Y"/>
    <d v="2019-09-27T17:02:58.000"/>
    <m/>
    <s v="373-4002"/>
    <x v="0"/>
    <x v="57"/>
    <x v="65"/>
  </r>
  <r>
    <n v="254788"/>
    <n v="1"/>
    <n v="1"/>
    <n v="1016"/>
    <n v="37300"/>
    <n v="236795"/>
    <n v="15"/>
    <m/>
    <m/>
    <n v="24"/>
    <m/>
    <n v="0"/>
    <n v="641"/>
    <n v="210869.77"/>
    <s v="37300009056 20,000 Lumen, 200 Watt"/>
    <n v="1679210439"/>
    <m/>
    <m/>
    <n v="230636"/>
    <n v="780045952"/>
    <s v="G:Distribution Plant"/>
    <m/>
    <n v="0"/>
    <s v="9.8"/>
    <n v="1"/>
    <m/>
    <s v=""/>
    <s v="1016 - Materials"/>
    <s v="Additions"/>
    <m/>
    <x v="6"/>
    <m/>
    <m/>
    <n v="0"/>
    <m/>
    <n v="236795"/>
    <s v="UDST.00022056.14.01.01"/>
    <m/>
    <m/>
    <m/>
    <m/>
    <n v="0"/>
    <n v="0"/>
    <n v="0"/>
    <s v="REB0A7Y"/>
    <d v="2019-09-27T17:02:58.000"/>
    <m/>
    <s v="373-9056"/>
    <x v="0"/>
    <x v="58"/>
    <x v="66"/>
  </r>
  <r>
    <n v="254788"/>
    <n v="1"/>
    <n v="1"/>
    <n v="1016"/>
    <n v="37300"/>
    <n v="249436"/>
    <n v="15"/>
    <m/>
    <m/>
    <n v="24"/>
    <m/>
    <n v="0"/>
    <n v="1240"/>
    <n v="345550.8"/>
    <s v="37333008001 0-4,500 Lumen"/>
    <n v="1679210422"/>
    <m/>
    <m/>
    <n v="230636"/>
    <n v="780045952"/>
    <s v="G:Distribution Plant"/>
    <m/>
    <n v="0"/>
    <s v="9.0"/>
    <n v="1"/>
    <m/>
    <s v=""/>
    <s v="1016 - Materials"/>
    <s v="Additions"/>
    <m/>
    <x v="6"/>
    <m/>
    <m/>
    <n v="0"/>
    <m/>
    <n v="249436"/>
    <s v="UDST.00022056.14.01.01"/>
    <m/>
    <m/>
    <m/>
    <m/>
    <n v="0"/>
    <n v="0"/>
    <n v="0"/>
    <s v="REB0A7Y"/>
    <d v="2019-09-27T17:11:56.000"/>
    <m/>
    <s v="373-8001"/>
    <x v="0"/>
    <x v="59"/>
    <x v="67"/>
  </r>
  <r>
    <n v="254788"/>
    <n v="1"/>
    <n v="1"/>
    <n v="1016"/>
    <n v="37300"/>
    <n v="247062"/>
    <n v="15"/>
    <m/>
    <m/>
    <n v="24"/>
    <m/>
    <n v="0"/>
    <n v="223145"/>
    <n v="394966.65"/>
    <s v="37300004202 Duplex"/>
    <n v="1679210929"/>
    <m/>
    <m/>
    <n v="230636"/>
    <n v="780045952"/>
    <s v="G:Distribution Plant"/>
    <m/>
    <n v="0"/>
    <s v="7.5"/>
    <n v="1"/>
    <m/>
    <s v=""/>
    <s v="1016 - Materials"/>
    <s v="Additions"/>
    <m/>
    <x v="6"/>
    <m/>
    <m/>
    <n v="0"/>
    <m/>
    <n v="247062"/>
    <s v="UDST.00022056.14.01.01"/>
    <m/>
    <m/>
    <m/>
    <m/>
    <n v="0"/>
    <n v="0"/>
    <n v="0"/>
    <s v="REB0A7Y"/>
    <d v="2019-09-27T17:02:58.000"/>
    <m/>
    <s v="373-4202"/>
    <x v="0"/>
    <x v="60"/>
    <x v="68"/>
  </r>
  <r>
    <n v="254788"/>
    <n v="1"/>
    <n v="1"/>
    <n v="1016"/>
    <n v="37300"/>
    <n v="246769"/>
    <n v="15"/>
    <m/>
    <m/>
    <n v="24"/>
    <m/>
    <n v="0"/>
    <n v="1253"/>
    <n v="505873.69"/>
    <s v="37300009059 46,000 Lumen, 400 Watt"/>
    <n v="1679210305"/>
    <m/>
    <m/>
    <n v="230636"/>
    <n v="780045952"/>
    <s v="G:Distribution Plant"/>
    <m/>
    <n v="0"/>
    <s v="9.9"/>
    <n v="1"/>
    <m/>
    <s v=""/>
    <s v="1016 - Materials"/>
    <s v="Additions"/>
    <m/>
    <x v="6"/>
    <m/>
    <m/>
    <n v="0"/>
    <m/>
    <n v="246769"/>
    <s v="UDST.00022056.14.01.01"/>
    <m/>
    <m/>
    <m/>
    <m/>
    <n v="0"/>
    <n v="0"/>
    <n v="0"/>
    <s v="REB0A7Y"/>
    <d v="2019-09-02T13:22:38.000"/>
    <m/>
    <s v="373-9059"/>
    <x v="0"/>
    <x v="61"/>
    <x v="69"/>
  </r>
  <r>
    <n v="254788"/>
    <n v="1"/>
    <n v="1"/>
    <n v="1016"/>
    <n v="37300"/>
    <n v="236794"/>
    <n v="15"/>
    <m/>
    <m/>
    <n v="24"/>
    <m/>
    <n v="0"/>
    <n v="2781"/>
    <n v="508505.85"/>
    <s v="37300009054  8,800 Lumen, 100 Watt"/>
    <n v="1679210438"/>
    <m/>
    <m/>
    <n v="230636"/>
    <n v="780045952"/>
    <s v="G:Distribution Plant"/>
    <m/>
    <n v="0"/>
    <s v="9.7"/>
    <n v="1"/>
    <m/>
    <s v=""/>
    <s v="1016 - Materials"/>
    <s v="Additions"/>
    <m/>
    <x v="6"/>
    <m/>
    <m/>
    <n v="0"/>
    <m/>
    <n v="236794"/>
    <s v="UDST.00022056.14.01.01"/>
    <m/>
    <m/>
    <m/>
    <m/>
    <n v="0"/>
    <n v="0"/>
    <n v="0"/>
    <s v="REB0A7Y"/>
    <d v="2019-09-02T13:22:38.000"/>
    <m/>
    <s v="373-9054"/>
    <x v="0"/>
    <x v="62"/>
    <x v="70"/>
  </r>
  <r>
    <n v="254788"/>
    <n v="1"/>
    <n v="1"/>
    <n v="1016"/>
    <n v="37300"/>
    <n v="240077"/>
    <n v="15"/>
    <m/>
    <m/>
    <n v="24"/>
    <m/>
    <n v="0"/>
    <n v="3940"/>
    <n v="745684.4"/>
    <s v="37300009004 8800LU 100W HPS OL"/>
    <n v="1679210437"/>
    <m/>
    <m/>
    <n v="230636"/>
    <n v="780045952"/>
    <s v="G:Distribution Plant"/>
    <m/>
    <n v="0"/>
    <s v="9.6"/>
    <n v="1"/>
    <m/>
    <s v=""/>
    <s v="1016 - Materials"/>
    <s v="Additions"/>
    <m/>
    <x v="6"/>
    <m/>
    <m/>
    <n v="0"/>
    <m/>
    <n v="240077"/>
    <s v="UDST.00022056.14.01.01"/>
    <m/>
    <m/>
    <m/>
    <m/>
    <n v="0"/>
    <n v="0"/>
    <n v="0"/>
    <s v="REB0A7Y"/>
    <d v="2019-09-27T17:02:58.000"/>
    <m/>
    <s v="373-9004"/>
    <x v="0"/>
    <x v="63"/>
    <x v="71"/>
  </r>
  <r>
    <n v="254788"/>
    <n v="1"/>
    <n v="1"/>
    <n v="1016"/>
    <n v="37300"/>
    <n v="240538"/>
    <n v="15"/>
    <m/>
    <m/>
    <n v="24"/>
    <m/>
    <n v="0"/>
    <n v="748"/>
    <n v="951515.84"/>
    <s v="37333008006 29,001 - 39,000 Lumen"/>
    <n v="1679210436"/>
    <m/>
    <m/>
    <n v="230636"/>
    <n v="780045952"/>
    <s v="G:Distribution Plant"/>
    <m/>
    <n v="0"/>
    <s v="9.5"/>
    <n v="1"/>
    <m/>
    <s v=""/>
    <s v="1016 - Materials"/>
    <s v="Additions"/>
    <m/>
    <x v="6"/>
    <m/>
    <m/>
    <n v="0"/>
    <m/>
    <n v="240538"/>
    <s v="UDST.00022056.14.01.01"/>
    <m/>
    <m/>
    <m/>
    <m/>
    <n v="0"/>
    <n v="0"/>
    <n v="0"/>
    <s v="REB0A7Y"/>
    <d v="2019-09-27T17:02:58.000"/>
    <m/>
    <s v="373-8006"/>
    <x v="0"/>
    <x v="64"/>
    <x v="72"/>
  </r>
  <r>
    <n v="254788"/>
    <n v="1"/>
    <n v="2"/>
    <n v="1004"/>
    <n v="36400"/>
    <n v="241376"/>
    <n v="15"/>
    <m/>
    <m/>
    <n v="24"/>
    <m/>
    <n v="0"/>
    <n v="1"/>
    <n v="1861.77"/>
    <s v="36400001015  80 Ft."/>
    <n v="1681956559"/>
    <m/>
    <m/>
    <n v="230636"/>
    <n v="780045952"/>
    <s v="G:Distribution Plant"/>
    <m/>
    <n v="0"/>
    <m/>
    <n v="2"/>
    <m/>
    <s v=""/>
    <s v="1004 - Retirement"/>
    <s v="Retirements"/>
    <m/>
    <x v="0"/>
    <m/>
    <m/>
    <n v="0"/>
    <m/>
    <n v="241376"/>
    <s v="UDST.00022056.14.01.01"/>
    <m/>
    <m/>
    <m/>
    <m/>
    <n v="0"/>
    <n v="0"/>
    <n v="0"/>
    <s v="REB0A7Y"/>
    <d v="2019-09-30T16:13:17.000"/>
    <m/>
    <s v="364-1015"/>
    <x v="1"/>
    <x v="65"/>
    <x v="73"/>
  </r>
  <r>
    <n v="254788"/>
    <n v="1"/>
    <n v="2"/>
    <n v="1004"/>
    <n v="36400"/>
    <n v="238985"/>
    <n v="15"/>
    <m/>
    <m/>
    <n v="24"/>
    <m/>
    <n v="0"/>
    <n v="2"/>
    <n v="6243.3"/>
    <s v="36400001013  70 Ft."/>
    <n v="1679210327"/>
    <m/>
    <m/>
    <n v="230636"/>
    <n v="780045952"/>
    <s v="G:Distribution Plant"/>
    <m/>
    <n v="0"/>
    <s v="1.8"/>
    <n v="1"/>
    <m/>
    <s v=""/>
    <s v="1004 - Retirement"/>
    <s v="Retirements"/>
    <m/>
    <x v="0"/>
    <m/>
    <m/>
    <n v="0"/>
    <m/>
    <n v="238985"/>
    <s v="UDST.00022056.14.01.01"/>
    <m/>
    <m/>
    <m/>
    <m/>
    <n v="0"/>
    <n v="0"/>
    <n v="0"/>
    <s v="RMD0PQ4"/>
    <d v="2019-08-29T19:27:42.000"/>
    <m/>
    <s v="364-1013"/>
    <x v="1"/>
    <x v="1"/>
    <x v="1"/>
  </r>
  <r>
    <n v="254788"/>
    <n v="1"/>
    <n v="2"/>
    <n v="1004"/>
    <n v="36400"/>
    <n v="250141"/>
    <n v="15"/>
    <m/>
    <m/>
    <n v="24"/>
    <m/>
    <n v="0"/>
    <n v="4"/>
    <n v="7467.76"/>
    <s v="36400001012  65 Ft."/>
    <n v="1679208853"/>
    <m/>
    <m/>
    <n v="230636"/>
    <n v="780045952"/>
    <s v="G:Distribution Plant"/>
    <m/>
    <n v="0"/>
    <s v="1.7"/>
    <n v="1"/>
    <m/>
    <s v=""/>
    <s v="1004 - Retirement"/>
    <s v="Retirement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1"/>
    <x v="0"/>
    <x v="0"/>
  </r>
  <r>
    <n v="254788"/>
    <n v="1"/>
    <n v="2"/>
    <n v="1004"/>
    <n v="36400"/>
    <n v="253033"/>
    <n v="15"/>
    <m/>
    <m/>
    <n v="24"/>
    <m/>
    <n v="0"/>
    <n v="4"/>
    <n v="11691.96"/>
    <s v="36400001014  75 Ft."/>
    <n v="1679210772"/>
    <m/>
    <m/>
    <n v="230636"/>
    <n v="780045952"/>
    <s v="G:Distribution Plant"/>
    <m/>
    <n v="0"/>
    <s v="1.9"/>
    <n v="1"/>
    <m/>
    <s v=""/>
    <s v="1004 - Retirement"/>
    <s v="Retirement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1"/>
    <x v="2"/>
    <x v="2"/>
  </r>
  <r>
    <n v="254788"/>
    <n v="1"/>
    <n v="2"/>
    <n v="1004"/>
    <n v="36400"/>
    <n v="241391"/>
    <n v="15"/>
    <m/>
    <m/>
    <n v="24"/>
    <m/>
    <n v="0"/>
    <n v="260"/>
    <n v="98012.2"/>
    <s v="36400001006  35 Ft."/>
    <n v="1679210312"/>
    <m/>
    <m/>
    <n v="230636"/>
    <n v="780045952"/>
    <s v="G:Distribution Plant"/>
    <m/>
    <n v="0"/>
    <s v="1.1"/>
    <n v="1"/>
    <m/>
    <s v=""/>
    <s v="1004 - Retirement"/>
    <s v="Retirement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1"/>
    <x v="4"/>
    <x v="4"/>
  </r>
  <r>
    <n v="254788"/>
    <n v="1"/>
    <n v="2"/>
    <n v="1004"/>
    <n v="36400"/>
    <n v="243408"/>
    <n v="15"/>
    <m/>
    <m/>
    <n v="24"/>
    <m/>
    <n v="0"/>
    <n v="75"/>
    <n v="140290.5"/>
    <s v="36400001011  60 Ft."/>
    <n v="1679210323"/>
    <m/>
    <m/>
    <n v="230636"/>
    <n v="780045952"/>
    <s v="G:Distribution Plant"/>
    <m/>
    <n v="0"/>
    <s v="1.6"/>
    <n v="2"/>
    <m/>
    <s v=""/>
    <s v="1004 - Retirement"/>
    <s v="Retirement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1"/>
    <x v="5"/>
    <x v="5"/>
  </r>
  <r>
    <n v="254788"/>
    <n v="1"/>
    <n v="2"/>
    <n v="1004"/>
    <n v="36400"/>
    <n v="253042"/>
    <n v="15"/>
    <m/>
    <m/>
    <n v="24"/>
    <m/>
    <n v="0"/>
    <n v="130"/>
    <n v="164011.9"/>
    <s v="36400001010  55 Ft."/>
    <n v="1679210320"/>
    <m/>
    <m/>
    <n v="230636"/>
    <n v="780045952"/>
    <s v="G:Distribution Plant"/>
    <m/>
    <n v="0"/>
    <s v="1.5"/>
    <n v="1"/>
    <m/>
    <s v=""/>
    <s v="1004 - Retirement"/>
    <s v="Retirement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1"/>
    <x v="3"/>
    <x v="3"/>
  </r>
  <r>
    <n v="254788"/>
    <n v="1"/>
    <n v="2"/>
    <n v="1004"/>
    <n v="36400"/>
    <n v="237935"/>
    <n v="15"/>
    <m/>
    <m/>
    <n v="24"/>
    <m/>
    <n v="0"/>
    <n v="623"/>
    <n v="569129.19"/>
    <s v="36400001009  50 Ft."/>
    <n v="1679210318"/>
    <m/>
    <m/>
    <n v="230636"/>
    <n v="780045952"/>
    <s v="G:Distribution Plant"/>
    <m/>
    <n v="0"/>
    <s v="1.4"/>
    <n v="1"/>
    <m/>
    <s v=""/>
    <s v="1004 - Retirement"/>
    <s v="Retirement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1"/>
    <x v="6"/>
    <x v="6"/>
  </r>
  <r>
    <n v="254788"/>
    <n v="1"/>
    <n v="2"/>
    <n v="1004"/>
    <n v="36400"/>
    <n v="236043"/>
    <n v="15"/>
    <m/>
    <m/>
    <n v="24"/>
    <m/>
    <n v="0"/>
    <n v="1858"/>
    <n v="766926.66"/>
    <s v="36400001007  40 Ft."/>
    <n v="1679210315"/>
    <m/>
    <m/>
    <n v="230636"/>
    <n v="780045952"/>
    <s v="G:Distribution Plant"/>
    <m/>
    <n v="0"/>
    <s v="1.2"/>
    <n v="1"/>
    <m/>
    <s v=""/>
    <s v="1004 - Retirement"/>
    <s v="Retirement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1"/>
    <x v="7"/>
    <x v="7"/>
  </r>
  <r>
    <n v="254788"/>
    <n v="1"/>
    <n v="2"/>
    <n v="1004"/>
    <n v="36400"/>
    <n v="244972"/>
    <n v="15"/>
    <m/>
    <m/>
    <n v="24"/>
    <m/>
    <n v="0"/>
    <n v="7744"/>
    <n v="1343661.44"/>
    <s v="36400002300 All"/>
    <n v="1679208866"/>
    <m/>
    <m/>
    <n v="230636"/>
    <n v="780045952"/>
    <s v="G:Distribution Plant"/>
    <m/>
    <n v="0"/>
    <s v="2.0"/>
    <n v="1"/>
    <m/>
    <s v=""/>
    <s v="1004 - Retirement"/>
    <s v="Retirement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1"/>
    <x v="9"/>
    <x v="9"/>
  </r>
  <r>
    <n v="254788"/>
    <n v="1"/>
    <n v="2"/>
    <n v="1004"/>
    <n v="36400"/>
    <n v="248256"/>
    <n v="15"/>
    <m/>
    <m/>
    <n v="24"/>
    <m/>
    <n v="0"/>
    <n v="2549"/>
    <n v="1610942.51"/>
    <s v="36400001008  45 Ft."/>
    <n v="1679210316"/>
    <m/>
    <m/>
    <n v="230636"/>
    <n v="780045952"/>
    <s v="G:Distribution Plant"/>
    <m/>
    <n v="0"/>
    <s v="1.3"/>
    <n v="1"/>
    <m/>
    <s v=""/>
    <s v="1004 - Retirement"/>
    <s v="Retirement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1"/>
    <x v="8"/>
    <x v="8"/>
  </r>
  <r>
    <n v="254788"/>
    <n v="1"/>
    <n v="2"/>
    <n v="1004"/>
    <n v="36500"/>
    <n v="237597"/>
    <n v="15"/>
    <m/>
    <m/>
    <n v="24"/>
    <m/>
    <n v="0"/>
    <n v="243992"/>
    <n v="0"/>
    <s v="36500002200 All Sizes, continous triplex conductor measured in feet of cable"/>
    <n v="1679210335"/>
    <m/>
    <m/>
    <n v="230636"/>
    <n v="780045952"/>
    <s v="G:Distribution Plant"/>
    <m/>
    <n v="0"/>
    <s v="2.4"/>
    <n v="1"/>
    <m/>
    <s v=""/>
    <s v="1004 - Retirement"/>
    <s v="Retirement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1"/>
    <x v="11"/>
    <x v="10"/>
  </r>
  <r>
    <n v="254788"/>
    <n v="1"/>
    <n v="2"/>
    <n v="1004"/>
    <n v="36500"/>
    <n v="241289"/>
    <n v="15"/>
    <m/>
    <m/>
    <n v="24"/>
    <m/>
    <n v="0"/>
    <n v="24982"/>
    <n v="0"/>
    <s v="36500002300 All Sizes, continous quadruplex conductor measured in feet of cable"/>
    <n v="1679208915"/>
    <m/>
    <m/>
    <n v="230636"/>
    <n v="780045952"/>
    <s v="G:Distribution Plant"/>
    <m/>
    <n v="0"/>
    <s v="2.5"/>
    <n v="1"/>
    <m/>
    <s v=""/>
    <s v="1004 - Retirement"/>
    <s v="Retirement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1"/>
    <x v="10"/>
    <x v="9"/>
  </r>
  <r>
    <n v="254788"/>
    <n v="1"/>
    <n v="2"/>
    <n v="1004"/>
    <n v="36500"/>
    <n v="238960"/>
    <n v="15"/>
    <m/>
    <m/>
    <n v="24"/>
    <m/>
    <n v="0"/>
    <n v="1"/>
    <n v="3778.58"/>
    <s v="36500005103 15.1 - 25 KV"/>
    <n v="1679208934"/>
    <m/>
    <m/>
    <n v="230636"/>
    <n v="780045952"/>
    <s v="G:Distribution Plant"/>
    <m/>
    <n v="0"/>
    <s v="2.9"/>
    <n v="1"/>
    <m/>
    <s v=""/>
    <s v="1004 - Retirement"/>
    <s v="Retirements"/>
    <m/>
    <x v="1"/>
    <m/>
    <m/>
    <n v="0"/>
    <m/>
    <n v="238960"/>
    <s v="UDST.00022056.14.01.01"/>
    <m/>
    <m/>
    <m/>
    <m/>
    <n v="0"/>
    <n v="0"/>
    <n v="0"/>
    <s v="RMD0PQ4"/>
    <d v="2019-08-29T19:27:42.000"/>
    <m/>
    <s v="365-5103"/>
    <x v="1"/>
    <x v="12"/>
    <x v="11"/>
  </r>
  <r>
    <n v="254788"/>
    <n v="1"/>
    <n v="2"/>
    <n v="1004"/>
    <n v="36500"/>
    <n v="238977"/>
    <n v="15"/>
    <m/>
    <m/>
    <n v="24"/>
    <m/>
    <n v="0"/>
    <n v="4165"/>
    <n v="9287.95"/>
    <s v="36500001100 All Sizes, continous single conductor measured in lbs. of line wire"/>
    <n v="1679210333"/>
    <m/>
    <m/>
    <n v="230636"/>
    <n v="780045952"/>
    <s v="G:Distribution Plant"/>
    <m/>
    <n v="0"/>
    <s v="2.2"/>
    <n v="1"/>
    <m/>
    <s v=""/>
    <s v="1004 - Retirement"/>
    <s v="Retirement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1"/>
    <x v="15"/>
    <x v="15"/>
  </r>
  <r>
    <n v="254788"/>
    <n v="1"/>
    <n v="2"/>
    <n v="1004"/>
    <n v="36500"/>
    <n v="244955"/>
    <n v="15"/>
    <m/>
    <m/>
    <n v="24"/>
    <m/>
    <n v="0"/>
    <n v="7"/>
    <n v="10271.59"/>
    <s v="36500005410 1m"/>
    <n v="1679210342"/>
    <m/>
    <m/>
    <n v="230636"/>
    <n v="780045952"/>
    <s v="G:Distribution Plant"/>
    <m/>
    <n v="0"/>
    <s v="3.0"/>
    <n v="1"/>
    <m/>
    <s v=""/>
    <s v="1004 - Retirement"/>
    <s v="Retirement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1"/>
    <x v="13"/>
    <x v="12"/>
  </r>
  <r>
    <n v="254788"/>
    <n v="1"/>
    <n v="2"/>
    <n v="1004"/>
    <n v="36500"/>
    <n v="241366"/>
    <n v="15"/>
    <m/>
    <m/>
    <n v="24"/>
    <m/>
    <n v="0"/>
    <n v="24"/>
    <n v="13405.2"/>
    <s v="36500005002  5.1 - 15 KV"/>
    <n v="1679210338"/>
    <m/>
    <m/>
    <n v="230636"/>
    <n v="780045952"/>
    <s v="G:Distribution Plant"/>
    <m/>
    <n v="0"/>
    <s v="2.6"/>
    <n v="1"/>
    <m/>
    <s v=""/>
    <s v="1004 - Retirement"/>
    <s v="Retirement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1"/>
    <x v="14"/>
    <x v="14"/>
  </r>
  <r>
    <n v="254788"/>
    <n v="1"/>
    <n v="2"/>
    <n v="1004"/>
    <n v="36500"/>
    <n v="238963"/>
    <n v="15"/>
    <m/>
    <m/>
    <n v="24"/>
    <m/>
    <n v="0"/>
    <n v="3"/>
    <n v="20247.75"/>
    <s v="36500005510 1m"/>
    <n v="1679208953"/>
    <m/>
    <m/>
    <n v="230636"/>
    <n v="780045952"/>
    <s v="G:Distribution Plant"/>
    <m/>
    <n v="0"/>
    <s v="3.1"/>
    <n v="1"/>
    <m/>
    <s v=""/>
    <s v="1004 - Retirement"/>
    <s v="Retirements"/>
    <m/>
    <x v="1"/>
    <m/>
    <m/>
    <n v="0"/>
    <m/>
    <n v="238963"/>
    <s v="UDST.00022056.14.01.01"/>
    <m/>
    <m/>
    <m/>
    <m/>
    <n v="0"/>
    <n v="0"/>
    <n v="0"/>
    <s v="RMD0PQ4"/>
    <d v="2019-08-29T19:27:42.000"/>
    <m/>
    <s v="365-5510"/>
    <x v="1"/>
    <x v="13"/>
    <x v="13"/>
  </r>
  <r>
    <n v="254788"/>
    <n v="1"/>
    <n v="2"/>
    <n v="1004"/>
    <n v="36500"/>
    <n v="238965"/>
    <n v="15"/>
    <m/>
    <m/>
    <n v="24"/>
    <m/>
    <n v="0"/>
    <n v="43"/>
    <n v="61675.76"/>
    <s v="36500005800 All Sizes"/>
    <n v="1679210347"/>
    <m/>
    <m/>
    <n v="230636"/>
    <n v="780045952"/>
    <s v="G:Distribution Plant"/>
    <m/>
    <n v="0"/>
    <s v="3.3"/>
    <n v="1"/>
    <m/>
    <s v=""/>
    <s v="1004 - Retirement"/>
    <s v="Retirements"/>
    <m/>
    <x v="1"/>
    <m/>
    <m/>
    <n v="0"/>
    <m/>
    <n v="238965"/>
    <s v="UDST.00022056.14.01.01"/>
    <m/>
    <m/>
    <m/>
    <m/>
    <n v="0"/>
    <n v="0"/>
    <n v="0"/>
    <s v="RMD0PQ4"/>
    <d v="2019-08-29T19:27:42.000"/>
    <m/>
    <s v="365-5800"/>
    <x v="1"/>
    <x v="16"/>
    <x v="16"/>
  </r>
  <r>
    <n v="254788"/>
    <n v="1"/>
    <n v="2"/>
    <n v="1004"/>
    <n v="36500"/>
    <n v="237912"/>
    <n v="15"/>
    <m/>
    <m/>
    <n v="24"/>
    <m/>
    <n v="0"/>
    <n v="51"/>
    <n v="74111.16"/>
    <s v="36500005003 15.1 - 25 KV"/>
    <n v="1679210339"/>
    <m/>
    <m/>
    <n v="230636"/>
    <n v="780045952"/>
    <s v="G:Distribution Plant"/>
    <m/>
    <n v="0"/>
    <s v="2.7"/>
    <n v="1"/>
    <m/>
    <s v=""/>
    <s v="1004 - Retirement"/>
    <s v="Retirements"/>
    <m/>
    <x v="1"/>
    <m/>
    <m/>
    <n v="0"/>
    <m/>
    <n v="237912"/>
    <s v="UDST.00022056.14.01.01"/>
    <m/>
    <m/>
    <m/>
    <m/>
    <n v="0"/>
    <n v="0"/>
    <n v="0"/>
    <s v="RMD0PQ4"/>
    <d v="2019-08-29T19:27:42.000"/>
    <m/>
    <s v="365-5003"/>
    <x v="1"/>
    <x v="12"/>
    <x v="17"/>
  </r>
  <r>
    <n v="254788"/>
    <n v="1"/>
    <n v="2"/>
    <n v="1004"/>
    <n v="36500"/>
    <n v="237927"/>
    <n v="15"/>
    <m/>
    <m/>
    <n v="24"/>
    <m/>
    <n v="0"/>
    <n v="40454"/>
    <n v="91830.58"/>
    <s v="36500001000 All Sizes, continous single conductor measured in lbs. of line wire"/>
    <n v="1679210332"/>
    <m/>
    <m/>
    <n v="230636"/>
    <n v="780045952"/>
    <s v="G:Distribution Plant"/>
    <m/>
    <n v="0"/>
    <s v="2.1"/>
    <n v="1"/>
    <m/>
    <s v=""/>
    <s v="1004 - Retirement"/>
    <s v="Retirement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1"/>
    <x v="15"/>
    <x v="21"/>
  </r>
  <r>
    <n v="254788"/>
    <n v="1"/>
    <n v="2"/>
    <n v="1004"/>
    <n v="36500"/>
    <n v="237914"/>
    <n v="15"/>
    <m/>
    <m/>
    <n v="24"/>
    <m/>
    <n v="0"/>
    <n v="62"/>
    <n v="390937.28"/>
    <s v="36500005102  5.1 - 15 KV"/>
    <n v="1679210340"/>
    <m/>
    <m/>
    <n v="230636"/>
    <n v="780045952"/>
    <s v="G:Distribution Plant"/>
    <m/>
    <n v="0"/>
    <s v="2.8"/>
    <n v="1"/>
    <m/>
    <s v=""/>
    <s v="1004 - Retirement"/>
    <s v="Retirement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1"/>
    <x v="14"/>
    <x v="19"/>
  </r>
  <r>
    <n v="254788"/>
    <n v="1"/>
    <n v="2"/>
    <n v="1004"/>
    <n v="36500"/>
    <n v="248227"/>
    <n v="15"/>
    <m/>
    <m/>
    <n v="24"/>
    <m/>
    <n v="0"/>
    <n v="50"/>
    <n v="425707.5"/>
    <s v="36500006200 Control Box, including wiring"/>
    <n v="1679210349"/>
    <m/>
    <m/>
    <n v="230636"/>
    <n v="780045952"/>
    <s v="G:Distribution Plant"/>
    <m/>
    <n v="0"/>
    <s v="3.4"/>
    <n v="1"/>
    <m/>
    <s v=""/>
    <s v="1004 - Retirement"/>
    <s v="Retirement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1"/>
    <x v="17"/>
    <x v="18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14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4">
        <item x="0"/>
        <item h="1" x="1"/>
        <item x="2"/>
        <item t="default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sd="0"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sd="0"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104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default">
      <x/>
    </i>
    <i>
      <x v="2"/>
      <x/>
      <x v="101"/>
      <x v="82"/>
    </i>
    <i r="1">
      <x v="1"/>
      <x v="102"/>
      <x v="83"/>
    </i>
    <i r="1">
      <x v="2"/>
      <x v="106"/>
      <x v="87"/>
    </i>
    <i r="1">
      <x v="3"/>
      <x v="100"/>
      <x v="81"/>
    </i>
    <i r="1">
      <x v="4"/>
      <x v="103"/>
      <x v="84"/>
    </i>
    <i r="1">
      <x v="6"/>
      <x v="104"/>
      <x v="85"/>
    </i>
    <i r="1">
      <x v="7"/>
      <x v="105"/>
      <x v="86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05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x="0"/>
        <item h="1" x="1"/>
        <item h="1"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95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  <x v="16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  <x v="43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8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h="1" x="0"/>
        <item h="1" x="1"/>
        <item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8">
    <i>
      <x v="2"/>
      <x/>
      <x v="101"/>
      <x v="82"/>
    </i>
    <i r="1">
      <x v="1"/>
      <x v="102"/>
      <x v="83"/>
    </i>
    <i r="1">
      <x v="2"/>
      <x v="106"/>
      <x v="87"/>
    </i>
    <i r="1">
      <x v="3"/>
      <x v="100"/>
      <x v="81"/>
    </i>
    <i r="1">
      <x v="4"/>
      <x v="103"/>
      <x v="84"/>
    </i>
    <i r="1">
      <x v="6"/>
      <x v="104"/>
      <x v="85"/>
    </i>
    <i r="1">
      <x v="7"/>
      <x v="105"/>
      <x v="86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pivotTable" Target="../pivotTables/pivot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ivotTable" Target="../pivotTables/pivotTable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4"/>
  <sheetViews>
    <sheetView tabSelected="1" workbookViewId="0" topLeftCell="A1"/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64.7142857142857" bestFit="1" customWidth="1"/>
    <col min="5" max="5" width="9.71428571428571" customWidth="1"/>
    <col min="6" max="6" width="14.4285714285714" customWidth="1"/>
    <col min="7" max="7" width="14.1428571428571" bestFit="1" customWidth="1"/>
  </cols>
  <sheetData>
    <row r="1" ht="12.75">
      <c r="A1" s="8" t="s">
        <v>451</v>
      </c>
    </row>
    <row r="2" ht="12.75">
      <c r="A2" s="8" t="s">
        <v>452</v>
      </c>
    </row>
    <row r="3" ht="12.75">
      <c r="A3" s="8" t="s">
        <v>453</v>
      </c>
    </row>
    <row r="4" ht="12.75">
      <c r="A4" s="8" t="s">
        <v>454</v>
      </c>
    </row>
    <row r="5" ht="12.75">
      <c r="A5" s="8" t="s">
        <v>455</v>
      </c>
    </row>
    <row r="6" ht="12.75">
      <c r="A6" s="8" t="s">
        <v>456</v>
      </c>
    </row>
    <row r="8" spans="1:6" ht="12.75">
      <c r="A8" s="6" t="s">
        <v>446</v>
      </c>
      <c r="B8" s="7"/>
      <c r="C8" s="7"/>
      <c r="D8" s="7"/>
      <c r="E8" s="7"/>
      <c r="F8" s="7"/>
    </row>
    <row r="9" spans="1:6" ht="33.9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262</v>
      </c>
      <c r="B11" t="s">
        <v>50</v>
      </c>
      <c r="C11" t="s">
        <v>348</v>
      </c>
      <c r="D11" t="s">
        <v>270</v>
      </c>
      <c r="E11" s="3">
        <v>260</v>
      </c>
      <c r="F11" s="4">
        <v>413839.40</v>
      </c>
    </row>
    <row r="12" spans="3:6" ht="12.75">
      <c r="C12" t="s">
        <v>349</v>
      </c>
      <c r="D12" t="s">
        <v>273</v>
      </c>
      <c r="E12" s="3">
        <v>1858</v>
      </c>
      <c r="F12" s="4">
        <v>3011557.88</v>
      </c>
    </row>
    <row r="13" spans="3:6" ht="12.75">
      <c r="C13" t="s">
        <v>350</v>
      </c>
      <c r="D13" t="s">
        <v>274</v>
      </c>
      <c r="E13" s="3">
        <v>2549</v>
      </c>
      <c r="F13" s="4">
        <v>4773690.7300000004</v>
      </c>
    </row>
    <row r="14" spans="3:6" ht="12.75">
      <c r="C14" t="s">
        <v>351</v>
      </c>
      <c r="D14" t="s">
        <v>272</v>
      </c>
      <c r="E14" s="3">
        <v>623</v>
      </c>
      <c r="F14" s="4">
        <v>1411724.23</v>
      </c>
    </row>
    <row r="15" spans="3:6" ht="12.75">
      <c r="C15" t="s">
        <v>352</v>
      </c>
      <c r="D15" t="s">
        <v>269</v>
      </c>
      <c r="E15" s="3">
        <v>130</v>
      </c>
      <c r="F15" s="4">
        <v>355624.10</v>
      </c>
    </row>
    <row r="16" spans="3:6" ht="12.75">
      <c r="C16" t="s">
        <v>353</v>
      </c>
      <c r="D16" t="s">
        <v>271</v>
      </c>
      <c r="E16" s="3">
        <v>75</v>
      </c>
      <c r="F16" s="4">
        <v>446525.25</v>
      </c>
    </row>
    <row r="17" spans="3:6" ht="12.75">
      <c r="C17" t="s">
        <v>354</v>
      </c>
      <c r="D17" t="s">
        <v>266</v>
      </c>
      <c r="E17" s="3">
        <v>4</v>
      </c>
      <c r="F17" s="4">
        <v>7729.56</v>
      </c>
    </row>
    <row r="18" spans="3:6" ht="12.75">
      <c r="C18" t="s">
        <v>355</v>
      </c>
      <c r="D18" t="s">
        <v>267</v>
      </c>
      <c r="E18" s="3">
        <v>2</v>
      </c>
      <c r="F18" s="4">
        <v>15624.46</v>
      </c>
    </row>
    <row r="19" spans="3:6" ht="12.75">
      <c r="C19" t="s">
        <v>356</v>
      </c>
      <c r="D19" t="s">
        <v>268</v>
      </c>
      <c r="E19" s="3">
        <v>4</v>
      </c>
      <c r="F19" s="4">
        <v>20569.080000000002</v>
      </c>
    </row>
    <row r="20" spans="3:6" ht="12.75">
      <c r="C20" t="s">
        <v>357</v>
      </c>
      <c r="D20" t="s">
        <v>275</v>
      </c>
      <c r="E20" s="3">
        <v>7744</v>
      </c>
      <c r="F20" s="4">
        <v>6376796.7999999998</v>
      </c>
    </row>
    <row r="21" spans="2:6" ht="12.75">
      <c r="B21" t="s">
        <v>73</v>
      </c>
      <c r="C21" t="s">
        <v>358</v>
      </c>
      <c r="D21" t="s">
        <v>281</v>
      </c>
      <c r="E21" s="3">
        <v>40454</v>
      </c>
      <c r="F21" s="4">
        <v>2990764.22</v>
      </c>
    </row>
    <row r="22" spans="3:6" ht="12.75">
      <c r="C22" t="s">
        <v>359</v>
      </c>
      <c r="D22" t="s">
        <v>281</v>
      </c>
      <c r="E22" s="3">
        <v>4165</v>
      </c>
      <c r="F22" s="4">
        <v>65390.50</v>
      </c>
    </row>
    <row r="23" spans="3:6" ht="12.75">
      <c r="C23" t="s">
        <v>360</v>
      </c>
      <c r="D23" t="s">
        <v>281</v>
      </c>
      <c r="E23" s="3">
        <v>741879</v>
      </c>
      <c r="F23" s="4">
        <v>16677439.92</v>
      </c>
    </row>
    <row r="24" spans="3:6" ht="12.75">
      <c r="C24" t="s">
        <v>361</v>
      </c>
      <c r="D24" t="s">
        <v>277</v>
      </c>
      <c r="E24" s="3">
        <v>243992</v>
      </c>
      <c r="F24" s="4">
        <v>0</v>
      </c>
    </row>
    <row r="25" spans="3:6" ht="12.75">
      <c r="C25" t="s">
        <v>357</v>
      </c>
      <c r="D25" t="s">
        <v>276</v>
      </c>
      <c r="E25" s="3">
        <v>24982</v>
      </c>
      <c r="F25" s="4">
        <v>0</v>
      </c>
    </row>
    <row r="26" spans="3:6" ht="12.75">
      <c r="C26" t="s">
        <v>362</v>
      </c>
      <c r="D26" t="s">
        <v>280</v>
      </c>
      <c r="E26" s="3">
        <v>24</v>
      </c>
      <c r="F26" s="4">
        <v>24262.08</v>
      </c>
    </row>
    <row r="27" spans="3:6" ht="12.75">
      <c r="C27" t="s">
        <v>363</v>
      </c>
      <c r="E27" s="3">
        <v>51</v>
      </c>
      <c r="F27" s="4">
        <v>130860.39</v>
      </c>
    </row>
    <row r="28" spans="3:6" ht="12.75">
      <c r="C28" t="s">
        <v>364</v>
      </c>
      <c r="D28" t="s">
        <v>280</v>
      </c>
      <c r="E28" s="3">
        <v>62</v>
      </c>
      <c r="F28" s="4">
        <v>800916.62</v>
      </c>
    </row>
    <row r="29" spans="3:6" ht="12.75">
      <c r="C29" t="s">
        <v>365</v>
      </c>
      <c r="D29" t="s">
        <v>278</v>
      </c>
      <c r="E29" s="3">
        <v>1</v>
      </c>
      <c r="F29" s="4">
        <v>9387.99</v>
      </c>
    </row>
    <row r="30" spans="3:6" ht="12.75">
      <c r="C30" t="s">
        <v>366</v>
      </c>
      <c r="D30" t="s">
        <v>279</v>
      </c>
      <c r="E30" s="3">
        <v>7</v>
      </c>
      <c r="F30" s="4">
        <v>15823.43</v>
      </c>
    </row>
    <row r="31" spans="3:6" ht="12.75">
      <c r="C31" t="s">
        <v>367</v>
      </c>
      <c r="D31" t="s">
        <v>279</v>
      </c>
      <c r="E31" s="3">
        <v>3</v>
      </c>
      <c r="F31" s="4">
        <v>21229.77</v>
      </c>
    </row>
    <row r="32" spans="3:6" ht="12.75">
      <c r="C32" t="s">
        <v>368</v>
      </c>
      <c r="D32" t="s">
        <v>284</v>
      </c>
      <c r="E32" s="3">
        <v>42</v>
      </c>
      <c r="F32" s="4">
        <v>855912.12</v>
      </c>
    </row>
    <row r="33" spans="3:6" ht="12.75">
      <c r="C33" t="s">
        <v>369</v>
      </c>
      <c r="D33" t="s">
        <v>282</v>
      </c>
      <c r="E33" s="3">
        <v>43</v>
      </c>
      <c r="F33" s="4">
        <v>112480.69</v>
      </c>
    </row>
    <row r="34" spans="3:6" ht="12.75">
      <c r="C34" t="s">
        <v>370</v>
      </c>
      <c r="D34" t="s">
        <v>283</v>
      </c>
      <c r="E34" s="3">
        <v>50</v>
      </c>
      <c r="F34" s="4">
        <v>621496.50</v>
      </c>
    </row>
    <row r="35" spans="2:6" ht="12.75">
      <c r="B35" t="s">
        <v>230</v>
      </c>
      <c r="C35" t="s">
        <v>371</v>
      </c>
      <c r="D35" t="s">
        <v>341</v>
      </c>
      <c r="E35" s="3">
        <v>2600</v>
      </c>
      <c r="F35" s="4">
        <v>70694</v>
      </c>
    </row>
    <row r="36" spans="3:6" ht="12.75">
      <c r="C36" t="s">
        <v>372</v>
      </c>
      <c r="D36" t="s">
        <v>343</v>
      </c>
      <c r="E36" s="3">
        <v>6478</v>
      </c>
      <c r="F36" s="4">
        <v>89914.64</v>
      </c>
    </row>
    <row r="37" spans="3:6" ht="12.75">
      <c r="C37" t="s">
        <v>373</v>
      </c>
      <c r="D37" t="s">
        <v>341</v>
      </c>
      <c r="E37" s="3">
        <v>8021</v>
      </c>
      <c r="F37" s="4">
        <v>126651.60</v>
      </c>
    </row>
    <row r="38" spans="3:6" ht="12.75">
      <c r="C38" t="s">
        <v>374</v>
      </c>
      <c r="D38" t="s">
        <v>342</v>
      </c>
      <c r="E38" s="3">
        <v>1000</v>
      </c>
      <c r="F38" s="4">
        <v>18890</v>
      </c>
    </row>
    <row r="39" spans="3:6" ht="12.75">
      <c r="C39" t="s">
        <v>375</v>
      </c>
      <c r="D39" t="s">
        <v>341</v>
      </c>
      <c r="E39" s="3">
        <v>1204</v>
      </c>
      <c r="F39" s="4">
        <v>17771.04</v>
      </c>
    </row>
    <row r="40" spans="3:6" ht="12.75">
      <c r="C40" t="s">
        <v>376</v>
      </c>
      <c r="D40" t="s">
        <v>340</v>
      </c>
      <c r="E40" s="3">
        <v>0</v>
      </c>
      <c r="F40" s="4">
        <v>0</v>
      </c>
    </row>
    <row r="41" spans="3:6" ht="12.75">
      <c r="C41" t="s">
        <v>377</v>
      </c>
      <c r="D41" t="s">
        <v>343</v>
      </c>
      <c r="E41" s="3">
        <v>50563</v>
      </c>
      <c r="F41" s="4">
        <v>754399.96</v>
      </c>
    </row>
    <row r="42" spans="3:6" ht="12.75">
      <c r="C42" t="s">
        <v>378</v>
      </c>
      <c r="D42" t="s">
        <v>343</v>
      </c>
      <c r="E42" s="3">
        <v>2008</v>
      </c>
      <c r="F42" s="4">
        <v>29939.28</v>
      </c>
    </row>
    <row r="43" spans="3:6" ht="12.75">
      <c r="C43" t="s">
        <v>379</v>
      </c>
      <c r="D43" t="s">
        <v>280</v>
      </c>
      <c r="E43" s="3">
        <v>2</v>
      </c>
      <c r="F43" s="4">
        <v>3267</v>
      </c>
    </row>
    <row r="44" spans="3:6" ht="12.75">
      <c r="C44" t="s">
        <v>380</v>
      </c>
      <c r="D44" t="s">
        <v>275</v>
      </c>
      <c r="E44" s="3">
        <v>4</v>
      </c>
      <c r="F44" s="4">
        <v>8506.48</v>
      </c>
    </row>
    <row r="45" spans="3:6" ht="12.75">
      <c r="C45" t="s">
        <v>381</v>
      </c>
      <c r="D45" t="s">
        <v>345</v>
      </c>
      <c r="E45" s="3">
        <v>95</v>
      </c>
      <c r="F45" s="4">
        <v>80622.70</v>
      </c>
    </row>
    <row r="46" spans="3:6" ht="12.75">
      <c r="C46" t="s">
        <v>382</v>
      </c>
      <c r="D46" t="s">
        <v>344</v>
      </c>
      <c r="E46" s="3">
        <v>21</v>
      </c>
      <c r="F46" s="4">
        <v>48677.58</v>
      </c>
    </row>
    <row r="47" spans="2:6" ht="12.75">
      <c r="B47" t="s">
        <v>102</v>
      </c>
      <c r="C47" t="s">
        <v>383</v>
      </c>
      <c r="D47" t="s">
        <v>288</v>
      </c>
      <c r="E47" s="3">
        <v>48</v>
      </c>
      <c r="F47" s="4">
        <v>58886.40</v>
      </c>
    </row>
    <row r="48" spans="3:6" ht="12.75">
      <c r="C48" t="s">
        <v>384</v>
      </c>
      <c r="D48" t="s">
        <v>285</v>
      </c>
      <c r="E48" s="3">
        <v>0</v>
      </c>
      <c r="F48" s="4">
        <v>0</v>
      </c>
    </row>
    <row r="49" spans="3:6" ht="12.75">
      <c r="C49" t="s">
        <v>348</v>
      </c>
      <c r="D49" t="s">
        <v>289</v>
      </c>
      <c r="E49" s="3">
        <v>64</v>
      </c>
      <c r="F49" s="4">
        <v>72080.64</v>
      </c>
    </row>
    <row r="50" spans="3:6" ht="12.75">
      <c r="C50" t="s">
        <v>350</v>
      </c>
      <c r="D50" t="s">
        <v>296</v>
      </c>
      <c r="E50" s="3">
        <v>260</v>
      </c>
      <c r="F50" s="4">
        <v>357221.80</v>
      </c>
    </row>
    <row r="51" spans="3:6" ht="12.75">
      <c r="C51" t="s">
        <v>352</v>
      </c>
      <c r="D51" t="s">
        <v>297</v>
      </c>
      <c r="E51" s="3">
        <v>298</v>
      </c>
      <c r="F51" s="4">
        <v>547396.19999999995</v>
      </c>
    </row>
    <row r="52" spans="3:6" ht="12.75">
      <c r="C52" t="s">
        <v>385</v>
      </c>
      <c r="D52" t="s">
        <v>290</v>
      </c>
      <c r="E52" s="3">
        <v>27</v>
      </c>
      <c r="F52" s="4">
        <v>85525.20</v>
      </c>
    </row>
    <row r="53" spans="3:6" ht="12.75">
      <c r="C53" t="s">
        <v>386</v>
      </c>
      <c r="D53" t="s">
        <v>346</v>
      </c>
      <c r="E53" s="3">
        <v>2</v>
      </c>
      <c r="F53" s="4">
        <v>54038.24</v>
      </c>
    </row>
    <row r="54" spans="3:6" ht="12.75">
      <c r="C54" t="s">
        <v>387</v>
      </c>
      <c r="D54" t="s">
        <v>293</v>
      </c>
      <c r="E54" s="3">
        <v>1</v>
      </c>
      <c r="F54" s="4">
        <v>269068.95</v>
      </c>
    </row>
    <row r="55" spans="3:6" ht="12.75">
      <c r="C55" t="s">
        <v>388</v>
      </c>
      <c r="D55" t="s">
        <v>294</v>
      </c>
      <c r="E55" s="3">
        <v>1</v>
      </c>
      <c r="F55" s="4">
        <v>292068.59999999998</v>
      </c>
    </row>
    <row r="56" spans="3:6" ht="12.75">
      <c r="C56" t="s">
        <v>389</v>
      </c>
      <c r="D56" t="s">
        <v>292</v>
      </c>
      <c r="E56" s="3">
        <v>15</v>
      </c>
      <c r="F56" s="4">
        <v>228090</v>
      </c>
    </row>
    <row r="57" spans="3:6" ht="12.75">
      <c r="C57" t="s">
        <v>390</v>
      </c>
      <c r="D57" t="s">
        <v>286</v>
      </c>
      <c r="E57" s="3">
        <v>8</v>
      </c>
      <c r="F57" s="4">
        <v>30605.12</v>
      </c>
    </row>
    <row r="58" spans="3:6" ht="12.75">
      <c r="C58" t="s">
        <v>391</v>
      </c>
      <c r="D58" t="s">
        <v>291</v>
      </c>
      <c r="E58" s="3">
        <v>91</v>
      </c>
      <c r="F58" s="4">
        <v>141892.66</v>
      </c>
    </row>
    <row r="59" spans="3:6" ht="12.75">
      <c r="C59" t="s">
        <v>392</v>
      </c>
      <c r="D59" t="s">
        <v>287</v>
      </c>
      <c r="E59" s="3">
        <v>25</v>
      </c>
      <c r="F59" s="4">
        <v>52000.50</v>
      </c>
    </row>
    <row r="60" spans="3:6" ht="12.75">
      <c r="C60" t="s">
        <v>393</v>
      </c>
      <c r="D60" t="s">
        <v>275</v>
      </c>
      <c r="E60" s="3">
        <v>42</v>
      </c>
      <c r="F60" s="4">
        <v>176951.46</v>
      </c>
    </row>
    <row r="61" spans="3:6" ht="12.75">
      <c r="C61" t="s">
        <v>362</v>
      </c>
      <c r="D61" t="s">
        <v>298</v>
      </c>
      <c r="E61" s="3">
        <v>13676</v>
      </c>
      <c r="F61" s="4">
        <v>10280659.48</v>
      </c>
    </row>
    <row r="62" spans="3:6" ht="12.75">
      <c r="C62" t="s">
        <v>394</v>
      </c>
      <c r="D62" t="s">
        <v>295</v>
      </c>
      <c r="E62" s="3">
        <v>521</v>
      </c>
      <c r="F62" s="4">
        <v>301132.78999999998</v>
      </c>
    </row>
    <row r="63" spans="3:6" ht="12.75">
      <c r="C63" t="s">
        <v>395</v>
      </c>
      <c r="D63" t="s">
        <v>280</v>
      </c>
      <c r="E63" s="3">
        <v>8594</v>
      </c>
      <c r="F63" s="4">
        <v>5753081.4199999999</v>
      </c>
    </row>
    <row r="64" spans="3:6" ht="12.75">
      <c r="C64" t="s">
        <v>396</v>
      </c>
      <c r="D64" t="s">
        <v>278</v>
      </c>
      <c r="E64" s="3">
        <v>745</v>
      </c>
      <c r="F64" s="4">
        <v>382922.55</v>
      </c>
    </row>
    <row r="65" spans="3:6" ht="12.75">
      <c r="C65" t="s">
        <v>397</v>
      </c>
      <c r="D65" t="s">
        <v>275</v>
      </c>
      <c r="E65" s="3">
        <v>161</v>
      </c>
      <c r="F65" s="4">
        <v>506617.09</v>
      </c>
    </row>
    <row r="66" spans="3:6" ht="12.75">
      <c r="C66" t="s">
        <v>398</v>
      </c>
      <c r="D66" t="s">
        <v>279</v>
      </c>
      <c r="E66" s="3">
        <v>0</v>
      </c>
      <c r="F66" s="4">
        <v>0</v>
      </c>
    </row>
    <row r="67" spans="3:6" ht="12.75">
      <c r="C67" t="s">
        <v>399</v>
      </c>
      <c r="D67" t="s">
        <v>275</v>
      </c>
      <c r="E67" s="3">
        <v>63</v>
      </c>
      <c r="F67" s="4">
        <v>173346.39</v>
      </c>
    </row>
    <row r="68" spans="2:6" ht="12.75">
      <c r="B68" t="s">
        <v>138</v>
      </c>
      <c r="C68" t="s">
        <v>400</v>
      </c>
      <c r="D68" t="s">
        <v>300</v>
      </c>
      <c r="E68" s="3">
        <v>1135</v>
      </c>
      <c r="F68" s="4">
        <v>832352.25</v>
      </c>
    </row>
    <row r="69" spans="3:6" ht="12.75">
      <c r="C69" t="s">
        <v>401</v>
      </c>
      <c r="D69" t="s">
        <v>301</v>
      </c>
      <c r="E69" s="3">
        <v>6932</v>
      </c>
      <c r="F69" s="4">
        <v>3833534.64</v>
      </c>
    </row>
    <row r="70" spans="3:6" ht="12.75">
      <c r="C70" t="s">
        <v>384</v>
      </c>
      <c r="D70" t="s">
        <v>299</v>
      </c>
      <c r="E70" s="3">
        <v>503</v>
      </c>
      <c r="F70" s="4">
        <v>296090.95</v>
      </c>
    </row>
    <row r="71" spans="2:6" ht="12.75">
      <c r="B71" t="s">
        <v>143</v>
      </c>
      <c r="C71" t="s">
        <v>402</v>
      </c>
      <c r="D71" t="s">
        <v>303</v>
      </c>
      <c r="E71" s="3">
        <v>242</v>
      </c>
      <c r="F71" s="4">
        <v>249022.84</v>
      </c>
    </row>
    <row r="72" spans="3:6" ht="12.75">
      <c r="C72" t="s">
        <v>403</v>
      </c>
      <c r="D72" t="s">
        <v>302</v>
      </c>
      <c r="E72" s="3">
        <v>72</v>
      </c>
      <c r="F72" s="4">
        <v>119103.84</v>
      </c>
    </row>
    <row r="73" spans="2:6" ht="12.75">
      <c r="B73" t="s">
        <v>147</v>
      </c>
      <c r="C73" t="s">
        <v>404</v>
      </c>
      <c r="D73" t="s">
        <v>275</v>
      </c>
      <c r="E73" s="3">
        <v>21</v>
      </c>
      <c r="F73" s="4">
        <v>3473.40</v>
      </c>
    </row>
    <row r="74" spans="3:6" ht="12.75">
      <c r="C74" t="s">
        <v>405</v>
      </c>
      <c r="D74" t="s">
        <v>304</v>
      </c>
      <c r="E74" s="3">
        <v>80</v>
      </c>
      <c r="F74" s="4">
        <v>71144</v>
      </c>
    </row>
    <row r="75" spans="2:6" ht="12.75">
      <c r="B75" t="s">
        <v>152</v>
      </c>
      <c r="C75" t="s">
        <v>406</v>
      </c>
      <c r="D75" t="s">
        <v>275</v>
      </c>
      <c r="E75" s="3">
        <v>0</v>
      </c>
      <c r="F75" s="4">
        <v>0</v>
      </c>
    </row>
    <row r="76" spans="3:6" ht="12.75">
      <c r="C76" t="s">
        <v>407</v>
      </c>
      <c r="D76" t="s">
        <v>323</v>
      </c>
      <c r="E76" s="3">
        <v>322</v>
      </c>
      <c r="F76" s="4">
        <v>191767.10</v>
      </c>
    </row>
    <row r="77" spans="3:6" ht="12.75">
      <c r="C77" t="s">
        <v>408</v>
      </c>
      <c r="E77" s="3">
        <v>32</v>
      </c>
      <c r="F77" s="4">
        <v>19534.72</v>
      </c>
    </row>
    <row r="78" spans="3:6" ht="12.75">
      <c r="C78" t="s">
        <v>409</v>
      </c>
      <c r="D78" t="s">
        <v>275</v>
      </c>
      <c r="E78" s="3">
        <v>354</v>
      </c>
      <c r="F78" s="4">
        <v>8403.9599999999991</v>
      </c>
    </row>
    <row r="79" spans="3:6" ht="12.75">
      <c r="C79" t="s">
        <v>410</v>
      </c>
      <c r="D79" t="s">
        <v>308</v>
      </c>
      <c r="E79" s="3">
        <v>272</v>
      </c>
      <c r="F79" s="4">
        <v>2684.64</v>
      </c>
    </row>
    <row r="80" spans="3:6" ht="12.75">
      <c r="C80" t="s">
        <v>411</v>
      </c>
      <c r="D80" t="s">
        <v>326</v>
      </c>
      <c r="E80" s="3">
        <v>223145</v>
      </c>
      <c r="F80" s="4">
        <v>394966.65</v>
      </c>
    </row>
    <row r="81" spans="3:6" ht="12.75">
      <c r="C81" t="s">
        <v>412</v>
      </c>
      <c r="D81" t="s">
        <v>306</v>
      </c>
      <c r="E81" s="3">
        <v>847</v>
      </c>
      <c r="F81" s="4">
        <v>914.76</v>
      </c>
    </row>
    <row r="82" spans="3:6" ht="12.75">
      <c r="C82" t="s">
        <v>364</v>
      </c>
      <c r="D82" t="s">
        <v>305</v>
      </c>
      <c r="E82" s="3">
        <v>43</v>
      </c>
      <c r="F82" s="4">
        <v>62761.08</v>
      </c>
    </row>
    <row r="83" spans="3:6" ht="12.75">
      <c r="C83" t="s">
        <v>413</v>
      </c>
      <c r="D83" t="s">
        <v>319</v>
      </c>
      <c r="E83" s="3">
        <v>96</v>
      </c>
      <c r="F83" s="4">
        <v>78196.80</v>
      </c>
    </row>
    <row r="84" spans="3:6" ht="12.75">
      <c r="C84" t="s">
        <v>414</v>
      </c>
      <c r="D84" t="s">
        <v>317</v>
      </c>
      <c r="E84" s="3">
        <v>91</v>
      </c>
      <c r="F84" s="4">
        <v>43998.50</v>
      </c>
    </row>
    <row r="85" spans="3:6" ht="12.75">
      <c r="C85" t="s">
        <v>415</v>
      </c>
      <c r="D85" t="s">
        <v>305</v>
      </c>
      <c r="E85" s="3">
        <v>23</v>
      </c>
      <c r="F85" s="4">
        <v>15733.38</v>
      </c>
    </row>
    <row r="86" spans="3:6" ht="12.75">
      <c r="C86" t="s">
        <v>416</v>
      </c>
      <c r="D86" t="s">
        <v>316</v>
      </c>
      <c r="E86" s="3">
        <v>58</v>
      </c>
      <c r="F86" s="4">
        <v>36231.44</v>
      </c>
    </row>
    <row r="87" spans="3:6" ht="12.75">
      <c r="C87" t="s">
        <v>417</v>
      </c>
      <c r="D87" t="s">
        <v>305</v>
      </c>
      <c r="E87" s="3">
        <v>1</v>
      </c>
      <c r="F87" s="4">
        <v>611.71</v>
      </c>
    </row>
    <row r="88" spans="3:6" ht="12.75">
      <c r="C88" t="s">
        <v>418</v>
      </c>
      <c r="D88" t="s">
        <v>313</v>
      </c>
      <c r="E88" s="3">
        <v>15</v>
      </c>
      <c r="F88" s="4">
        <v>9507.4500000000007</v>
      </c>
    </row>
    <row r="89" spans="3:6" ht="12.75">
      <c r="C89" t="s">
        <v>419</v>
      </c>
      <c r="D89" t="s">
        <v>307</v>
      </c>
      <c r="E89" s="3">
        <v>2</v>
      </c>
      <c r="F89" s="4">
        <v>1155.52</v>
      </c>
    </row>
    <row r="90" spans="3:6" ht="12.75">
      <c r="C90" t="s">
        <v>420</v>
      </c>
      <c r="D90" t="s">
        <v>311</v>
      </c>
      <c r="E90" s="3">
        <v>23</v>
      </c>
      <c r="F90" s="4">
        <v>8331.75</v>
      </c>
    </row>
    <row r="91" spans="3:6" ht="12.75">
      <c r="C91" t="s">
        <v>421</v>
      </c>
      <c r="D91" t="s">
        <v>312</v>
      </c>
      <c r="E91" s="3">
        <v>14</v>
      </c>
      <c r="F91" s="4">
        <v>9406.8799999999992</v>
      </c>
    </row>
    <row r="92" spans="3:6" ht="12.75">
      <c r="C92" t="s">
        <v>422</v>
      </c>
      <c r="D92" t="s">
        <v>318</v>
      </c>
      <c r="E92" s="3">
        <v>136</v>
      </c>
      <c r="F92" s="4">
        <v>56346.16</v>
      </c>
    </row>
    <row r="93" spans="3:6" ht="12.75">
      <c r="C93" t="s">
        <v>423</v>
      </c>
      <c r="D93" t="s">
        <v>310</v>
      </c>
      <c r="E93" s="3">
        <v>18</v>
      </c>
      <c r="F93" s="4">
        <v>8142.30</v>
      </c>
    </row>
    <row r="94" spans="3:6" ht="12.75">
      <c r="C94" t="s">
        <v>424</v>
      </c>
      <c r="D94" t="s">
        <v>309</v>
      </c>
      <c r="E94" s="3">
        <v>5</v>
      </c>
      <c r="F94" s="4">
        <v>3009.40</v>
      </c>
    </row>
    <row r="95" spans="3:6" ht="12.75">
      <c r="C95" t="s">
        <v>425</v>
      </c>
      <c r="D95" t="s">
        <v>325</v>
      </c>
      <c r="E95" s="3">
        <v>1240</v>
      </c>
      <c r="F95" s="4">
        <v>345550.80</v>
      </c>
    </row>
    <row r="96" spans="3:6" ht="12.75">
      <c r="C96" t="s">
        <v>426</v>
      </c>
      <c r="D96" t="s">
        <v>315</v>
      </c>
      <c r="E96" s="3">
        <v>239</v>
      </c>
      <c r="F96" s="4">
        <v>26352.14</v>
      </c>
    </row>
    <row r="97" spans="3:6" ht="12.75">
      <c r="C97" t="s">
        <v>427</v>
      </c>
      <c r="D97" t="s">
        <v>320</v>
      </c>
      <c r="E97" s="3">
        <v>205</v>
      </c>
      <c r="F97" s="4">
        <v>80378.45</v>
      </c>
    </row>
    <row r="98" spans="3:6" ht="12.75">
      <c r="C98" t="s">
        <v>428</v>
      </c>
      <c r="D98" t="s">
        <v>322</v>
      </c>
      <c r="E98" s="3">
        <v>222</v>
      </c>
      <c r="F98" s="4">
        <v>179526.96</v>
      </c>
    </row>
    <row r="99" spans="3:6" ht="12.75">
      <c r="C99" t="s">
        <v>429</v>
      </c>
      <c r="D99" t="s">
        <v>321</v>
      </c>
      <c r="E99" s="3">
        <v>100</v>
      </c>
      <c r="F99" s="4">
        <v>107188</v>
      </c>
    </row>
    <row r="100" spans="3:6" ht="12.75">
      <c r="C100" t="s">
        <v>430</v>
      </c>
      <c r="D100" t="s">
        <v>330</v>
      </c>
      <c r="E100" s="3">
        <v>748</v>
      </c>
      <c r="F100" s="4">
        <v>951515.84</v>
      </c>
    </row>
    <row r="101" spans="3:6" ht="12.75">
      <c r="C101" t="s">
        <v>431</v>
      </c>
      <c r="D101" t="s">
        <v>329</v>
      </c>
      <c r="E101" s="3">
        <v>3940</v>
      </c>
      <c r="F101" s="4">
        <v>745684.40</v>
      </c>
    </row>
    <row r="102" spans="3:6" ht="12.75">
      <c r="C102" t="s">
        <v>432</v>
      </c>
      <c r="D102" t="s">
        <v>328</v>
      </c>
      <c r="E102" s="3">
        <v>2781</v>
      </c>
      <c r="F102" s="4">
        <v>508505.85</v>
      </c>
    </row>
    <row r="103" spans="3:6" ht="12.75">
      <c r="C103" t="s">
        <v>433</v>
      </c>
      <c r="D103" t="s">
        <v>324</v>
      </c>
      <c r="E103" s="3">
        <v>641</v>
      </c>
      <c r="F103" s="4">
        <v>210869.77</v>
      </c>
    </row>
    <row r="104" spans="3:6" ht="12.75">
      <c r="C104" t="s">
        <v>434</v>
      </c>
      <c r="D104" t="s">
        <v>327</v>
      </c>
      <c r="E104" s="3">
        <v>1253</v>
      </c>
      <c r="F104" s="4">
        <v>505873.69</v>
      </c>
    </row>
    <row r="105" spans="1:6" ht="12.75">
      <c r="A105" t="s">
        <v>449</v>
      </c>
      <c r="E105" s="3">
        <v>1411493</v>
      </c>
      <c r="F105" s="4">
        <v>70190437.510000005</v>
      </c>
    </row>
    <row r="106" spans="1:6" ht="12.75">
      <c r="A106" t="s">
        <v>437</v>
      </c>
      <c r="B106" t="s">
        <v>50</v>
      </c>
      <c r="C106">
        <v>364</v>
      </c>
      <c r="D106" t="s">
        <v>439</v>
      </c>
      <c r="E106" s="3">
        <v>0</v>
      </c>
      <c r="F106" s="4">
        <v>4056852.20</v>
      </c>
    </row>
    <row r="107" spans="2:6" ht="12.75">
      <c r="B107" t="s">
        <v>73</v>
      </c>
      <c r="C107">
        <v>365</v>
      </c>
      <c r="D107" t="s">
        <v>440</v>
      </c>
      <c r="E107" s="3">
        <v>0</v>
      </c>
      <c r="F107" s="4">
        <v>1298465.8999999999</v>
      </c>
    </row>
    <row r="108" spans="2:6" ht="12.75">
      <c r="B108" t="s">
        <v>230</v>
      </c>
      <c r="C108">
        <v>367</v>
      </c>
      <c r="D108" t="s">
        <v>444</v>
      </c>
      <c r="E108" s="3">
        <v>0</v>
      </c>
      <c r="F108" s="4">
        <v>95147.81</v>
      </c>
    </row>
    <row r="109" spans="2:6" ht="12.75">
      <c r="B109" t="s">
        <v>102</v>
      </c>
      <c r="C109">
        <v>368</v>
      </c>
      <c r="D109" t="s">
        <v>438</v>
      </c>
      <c r="E109" s="3">
        <v>0</v>
      </c>
      <c r="F109" s="4">
        <v>6922388.79</v>
      </c>
    </row>
    <row r="110" spans="2:6" ht="12.75">
      <c r="B110" t="s">
        <v>138</v>
      </c>
      <c r="C110">
        <v>369.10</v>
      </c>
      <c r="D110" t="s">
        <v>441</v>
      </c>
      <c r="E110" s="3">
        <v>0</v>
      </c>
      <c r="F110" s="4">
        <v>1290783.54</v>
      </c>
    </row>
    <row r="111" spans="2:6" ht="12.75">
      <c r="B111" t="s">
        <v>147</v>
      </c>
      <c r="C111">
        <v>370</v>
      </c>
      <c r="D111" t="s">
        <v>442</v>
      </c>
      <c r="E111" s="3">
        <v>0</v>
      </c>
      <c r="F111" s="4">
        <v>0</v>
      </c>
    </row>
    <row r="112" spans="2:6" ht="12.75">
      <c r="B112" t="s">
        <v>152</v>
      </c>
      <c r="C112">
        <v>373</v>
      </c>
      <c r="D112" t="s">
        <v>443</v>
      </c>
      <c r="E112" s="3">
        <v>0</v>
      </c>
      <c r="F112" s="4">
        <v>145538.23999999999</v>
      </c>
    </row>
    <row r="113" spans="1:6" ht="12.75">
      <c r="A113" t="s">
        <v>450</v>
      </c>
      <c r="E113" s="3">
        <v>0</v>
      </c>
      <c r="F113" s="4">
        <v>13809176.479999999</v>
      </c>
    </row>
    <row r="114" spans="1:6" ht="12.75">
      <c r="A114" t="s">
        <v>259</v>
      </c>
      <c r="E114" s="3">
        <v>1411493</v>
      </c>
      <c r="F114" s="4">
        <v>83999613.990000024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5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61.5714285714286" bestFit="1" customWidth="1"/>
    <col min="5" max="5" width="9.57142857142857" customWidth="1"/>
    <col min="6" max="6" width="14.1428571428571" customWidth="1"/>
    <col min="7" max="7" width="14.1428571428571" bestFit="1" customWidth="1"/>
  </cols>
  <sheetData>
    <row r="1" ht="12.75">
      <c r="A1" s="8" t="s">
        <v>451</v>
      </c>
    </row>
    <row r="2" ht="12.75">
      <c r="A2" s="8" t="s">
        <v>452</v>
      </c>
    </row>
    <row r="3" ht="12.75">
      <c r="A3" s="8" t="s">
        <v>453</v>
      </c>
    </row>
    <row r="4" ht="12.75">
      <c r="A4" s="8" t="s">
        <v>454</v>
      </c>
    </row>
    <row r="5" ht="12.75">
      <c r="A5" s="8" t="s">
        <v>455</v>
      </c>
    </row>
    <row r="6" ht="12.75">
      <c r="A6" s="8" t="s">
        <v>460</v>
      </c>
    </row>
    <row r="8" spans="1:6" ht="12.75">
      <c r="A8" s="6" t="s">
        <v>447</v>
      </c>
      <c r="B8" s="7"/>
      <c r="C8" s="7"/>
      <c r="D8" s="7"/>
      <c r="E8" s="7"/>
      <c r="F8" s="7"/>
    </row>
    <row r="9" spans="1:6" ht="30.9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262</v>
      </c>
      <c r="B11" t="s">
        <v>50</v>
      </c>
      <c r="C11" t="s">
        <v>348</v>
      </c>
      <c r="D11" t="s">
        <v>270</v>
      </c>
      <c r="E11" s="3">
        <v>260</v>
      </c>
      <c r="F11" s="4">
        <v>413839.40</v>
      </c>
    </row>
    <row r="12" spans="3:6" ht="12.75">
      <c r="C12" t="s">
        <v>349</v>
      </c>
      <c r="D12" t="s">
        <v>273</v>
      </c>
      <c r="E12" s="3">
        <v>1858</v>
      </c>
      <c r="F12" s="4">
        <v>3011557.88</v>
      </c>
    </row>
    <row r="13" spans="3:6" ht="12.75">
      <c r="C13" t="s">
        <v>350</v>
      </c>
      <c r="D13" t="s">
        <v>274</v>
      </c>
      <c r="E13" s="3">
        <v>2549</v>
      </c>
      <c r="F13" s="4">
        <v>4773690.7300000004</v>
      </c>
    </row>
    <row r="14" spans="3:6" ht="12.75">
      <c r="C14" t="s">
        <v>351</v>
      </c>
      <c r="D14" t="s">
        <v>272</v>
      </c>
      <c r="E14" s="3">
        <v>623</v>
      </c>
      <c r="F14" s="4">
        <v>1411724.23</v>
      </c>
    </row>
    <row r="15" spans="3:6" ht="12.75">
      <c r="C15" t="s">
        <v>352</v>
      </c>
      <c r="D15" t="s">
        <v>269</v>
      </c>
      <c r="E15" s="3">
        <v>130</v>
      </c>
      <c r="F15" s="4">
        <v>355624.10</v>
      </c>
    </row>
    <row r="16" spans="3:6" ht="12.75">
      <c r="C16" t="s">
        <v>353</v>
      </c>
      <c r="D16" t="s">
        <v>271</v>
      </c>
      <c r="E16" s="3">
        <v>75</v>
      </c>
      <c r="F16" s="4">
        <v>446525.25</v>
      </c>
    </row>
    <row r="17" spans="3:6" ht="12.75">
      <c r="C17" t="s">
        <v>354</v>
      </c>
      <c r="D17" t="s">
        <v>266</v>
      </c>
      <c r="E17" s="3">
        <v>4</v>
      </c>
      <c r="F17" s="4">
        <v>7729.56</v>
      </c>
    </row>
    <row r="18" spans="3:6" ht="12.75">
      <c r="C18" t="s">
        <v>355</v>
      </c>
      <c r="D18" t="s">
        <v>267</v>
      </c>
      <c r="E18" s="3">
        <v>2</v>
      </c>
      <c r="F18" s="4">
        <v>15624.46</v>
      </c>
    </row>
    <row r="19" spans="3:6" ht="12.75">
      <c r="C19" t="s">
        <v>356</v>
      </c>
      <c r="D19" t="s">
        <v>268</v>
      </c>
      <c r="E19" s="3">
        <v>4</v>
      </c>
      <c r="F19" s="4">
        <v>20569.080000000002</v>
      </c>
    </row>
    <row r="20" spans="3:6" ht="12.75">
      <c r="C20" t="s">
        <v>357</v>
      </c>
      <c r="D20" t="s">
        <v>275</v>
      </c>
      <c r="E20" s="3">
        <v>7744</v>
      </c>
      <c r="F20" s="4">
        <v>6376796.7999999998</v>
      </c>
    </row>
    <row r="21" spans="2:6" ht="12.75">
      <c r="B21" t="s">
        <v>73</v>
      </c>
      <c r="C21" t="s">
        <v>358</v>
      </c>
      <c r="D21" t="s">
        <v>281</v>
      </c>
      <c r="E21" s="3">
        <v>40454</v>
      </c>
      <c r="F21" s="4">
        <v>2990764.22</v>
      </c>
    </row>
    <row r="22" spans="3:6" ht="12.75">
      <c r="C22" t="s">
        <v>359</v>
      </c>
      <c r="D22" t="s">
        <v>281</v>
      </c>
      <c r="E22" s="3">
        <v>4165</v>
      </c>
      <c r="F22" s="4">
        <v>65390.50</v>
      </c>
    </row>
    <row r="23" spans="3:6" ht="12.75">
      <c r="C23" t="s">
        <v>360</v>
      </c>
      <c r="D23" t="s">
        <v>281</v>
      </c>
      <c r="E23" s="3">
        <v>741879</v>
      </c>
      <c r="F23" s="4">
        <v>16677439.92</v>
      </c>
    </row>
    <row r="24" spans="3:6" ht="12.75">
      <c r="C24" t="s">
        <v>361</v>
      </c>
      <c r="D24" t="s">
        <v>277</v>
      </c>
      <c r="E24" s="3">
        <v>243992</v>
      </c>
      <c r="F24" s="4">
        <v>0</v>
      </c>
    </row>
    <row r="25" spans="3:6" ht="12.75">
      <c r="C25" t="s">
        <v>357</v>
      </c>
      <c r="D25" t="s">
        <v>276</v>
      </c>
      <c r="E25" s="3">
        <v>24982</v>
      </c>
      <c r="F25" s="4">
        <v>0</v>
      </c>
    </row>
    <row r="26" spans="3:6" ht="12.75">
      <c r="C26" t="s">
        <v>362</v>
      </c>
      <c r="D26" t="s">
        <v>280</v>
      </c>
      <c r="E26" s="3">
        <v>24</v>
      </c>
      <c r="F26" s="4">
        <v>24262.08</v>
      </c>
    </row>
    <row r="27" spans="3:6" ht="12.75">
      <c r="C27" t="s">
        <v>363</v>
      </c>
      <c r="D27" t="s">
        <v>278</v>
      </c>
      <c r="E27" s="3">
        <v>51</v>
      </c>
      <c r="F27" s="4">
        <v>130860.39</v>
      </c>
    </row>
    <row r="28" spans="3:6" ht="12.75">
      <c r="C28" t="s">
        <v>364</v>
      </c>
      <c r="D28" t="s">
        <v>280</v>
      </c>
      <c r="E28" s="3">
        <v>62</v>
      </c>
      <c r="F28" s="4">
        <v>800916.62</v>
      </c>
    </row>
    <row r="29" spans="3:6" ht="12.75">
      <c r="C29" t="s">
        <v>365</v>
      </c>
      <c r="D29" t="s">
        <v>278</v>
      </c>
      <c r="E29" s="3">
        <v>1</v>
      </c>
      <c r="F29" s="4">
        <v>9387.99</v>
      </c>
    </row>
    <row r="30" spans="3:6" ht="12.75">
      <c r="C30" t="s">
        <v>366</v>
      </c>
      <c r="D30" t="s">
        <v>279</v>
      </c>
      <c r="E30" s="3">
        <v>7</v>
      </c>
      <c r="F30" s="4">
        <v>15823.43</v>
      </c>
    </row>
    <row r="31" spans="3:6" ht="12.75">
      <c r="C31" t="s">
        <v>367</v>
      </c>
      <c r="D31" t="s">
        <v>279</v>
      </c>
      <c r="E31" s="3">
        <v>3</v>
      </c>
      <c r="F31" s="4">
        <v>21229.77</v>
      </c>
    </row>
    <row r="32" spans="3:6" ht="12.75">
      <c r="C32" t="s">
        <v>368</v>
      </c>
      <c r="D32" t="s">
        <v>284</v>
      </c>
      <c r="E32" s="3">
        <v>42</v>
      </c>
      <c r="F32" s="4">
        <v>855912.12</v>
      </c>
    </row>
    <row r="33" spans="3:6" ht="12.75">
      <c r="C33" t="s">
        <v>369</v>
      </c>
      <c r="D33" t="s">
        <v>282</v>
      </c>
      <c r="E33" s="3">
        <v>43</v>
      </c>
      <c r="F33" s="4">
        <v>112480.69</v>
      </c>
    </row>
    <row r="34" spans="3:6" ht="12.75">
      <c r="C34" t="s">
        <v>370</v>
      </c>
      <c r="D34" t="s">
        <v>283</v>
      </c>
      <c r="E34" s="3">
        <v>50</v>
      </c>
      <c r="F34" s="4">
        <v>621496.50</v>
      </c>
    </row>
    <row r="35" spans="2:6" ht="12.75">
      <c r="B35" t="s">
        <v>230</v>
      </c>
      <c r="C35" t="s">
        <v>371</v>
      </c>
      <c r="D35" t="s">
        <v>341</v>
      </c>
      <c r="E35" s="3">
        <v>2600</v>
      </c>
      <c r="F35" s="4">
        <v>70694</v>
      </c>
    </row>
    <row r="36" spans="3:6" ht="12.75">
      <c r="C36" t="s">
        <v>372</v>
      </c>
      <c r="D36" t="s">
        <v>343</v>
      </c>
      <c r="E36" s="3">
        <v>6478</v>
      </c>
      <c r="F36" s="4">
        <v>89914.64</v>
      </c>
    </row>
    <row r="37" spans="3:6" ht="12.75">
      <c r="C37" t="s">
        <v>373</v>
      </c>
      <c r="D37" t="s">
        <v>341</v>
      </c>
      <c r="E37" s="3">
        <v>8021</v>
      </c>
      <c r="F37" s="4">
        <v>126651.60</v>
      </c>
    </row>
    <row r="38" spans="3:6" ht="12.75">
      <c r="C38" t="s">
        <v>374</v>
      </c>
      <c r="D38" t="s">
        <v>342</v>
      </c>
      <c r="E38" s="3">
        <v>1000</v>
      </c>
      <c r="F38" s="4">
        <v>18890</v>
      </c>
    </row>
    <row r="39" spans="3:6" ht="12.75">
      <c r="C39" t="s">
        <v>375</v>
      </c>
      <c r="D39" t="s">
        <v>341</v>
      </c>
      <c r="E39" s="3">
        <v>1204</v>
      </c>
      <c r="F39" s="4">
        <v>17771.04</v>
      </c>
    </row>
    <row r="40" spans="3:6" ht="12.75">
      <c r="C40" t="s">
        <v>376</v>
      </c>
      <c r="D40" t="s">
        <v>340</v>
      </c>
      <c r="E40" s="3">
        <v>0</v>
      </c>
      <c r="F40" s="4">
        <v>0</v>
      </c>
    </row>
    <row r="41" spans="3:6" ht="12.75">
      <c r="C41" t="s">
        <v>377</v>
      </c>
      <c r="D41" t="s">
        <v>343</v>
      </c>
      <c r="E41" s="3">
        <v>50563</v>
      </c>
      <c r="F41" s="4">
        <v>754399.96</v>
      </c>
    </row>
    <row r="42" spans="3:6" ht="12.75">
      <c r="C42" t="s">
        <v>378</v>
      </c>
      <c r="D42" t="s">
        <v>343</v>
      </c>
      <c r="E42" s="3">
        <v>2008</v>
      </c>
      <c r="F42" s="4">
        <v>29939.28</v>
      </c>
    </row>
    <row r="43" spans="3:6" ht="12.75">
      <c r="C43" t="s">
        <v>379</v>
      </c>
      <c r="D43" t="s">
        <v>280</v>
      </c>
      <c r="E43" s="3">
        <v>2</v>
      </c>
      <c r="F43" s="4">
        <v>3267</v>
      </c>
    </row>
    <row r="44" spans="3:6" ht="12.75">
      <c r="C44" t="s">
        <v>380</v>
      </c>
      <c r="D44" t="s">
        <v>275</v>
      </c>
      <c r="E44" s="3">
        <v>4</v>
      </c>
      <c r="F44" s="4">
        <v>8506.48</v>
      </c>
    </row>
    <row r="45" spans="3:6" ht="12.75">
      <c r="C45" t="s">
        <v>381</v>
      </c>
      <c r="D45" t="s">
        <v>345</v>
      </c>
      <c r="E45" s="3">
        <v>95</v>
      </c>
      <c r="F45" s="4">
        <v>80622.70</v>
      </c>
    </row>
    <row r="46" spans="3:6" ht="12.75">
      <c r="C46" t="s">
        <v>382</v>
      </c>
      <c r="D46" t="s">
        <v>344</v>
      </c>
      <c r="E46" s="3">
        <v>21</v>
      </c>
      <c r="F46" s="4">
        <v>48677.58</v>
      </c>
    </row>
    <row r="47" spans="2:6" ht="12.75">
      <c r="B47" t="s">
        <v>102</v>
      </c>
      <c r="C47" t="s">
        <v>383</v>
      </c>
      <c r="D47" t="s">
        <v>288</v>
      </c>
      <c r="E47" s="3">
        <v>48</v>
      </c>
      <c r="F47" s="4">
        <v>58886.40</v>
      </c>
    </row>
    <row r="48" spans="3:6" ht="12.75">
      <c r="C48" t="s">
        <v>384</v>
      </c>
      <c r="D48" t="s">
        <v>285</v>
      </c>
      <c r="E48" s="3">
        <v>0</v>
      </c>
      <c r="F48" s="4">
        <v>0</v>
      </c>
    </row>
    <row r="49" spans="3:6" ht="12.75">
      <c r="C49" t="s">
        <v>348</v>
      </c>
      <c r="D49" t="s">
        <v>289</v>
      </c>
      <c r="E49" s="3">
        <v>64</v>
      </c>
      <c r="F49" s="4">
        <v>72080.64</v>
      </c>
    </row>
    <row r="50" spans="3:6" ht="12.75">
      <c r="C50" t="s">
        <v>350</v>
      </c>
      <c r="D50" t="s">
        <v>296</v>
      </c>
      <c r="E50" s="3">
        <v>260</v>
      </c>
      <c r="F50" s="4">
        <v>357221.80</v>
      </c>
    </row>
    <row r="51" spans="3:6" ht="12.75">
      <c r="C51" t="s">
        <v>352</v>
      </c>
      <c r="D51" t="s">
        <v>297</v>
      </c>
      <c r="E51" s="3">
        <v>298</v>
      </c>
      <c r="F51" s="4">
        <v>547396.19999999995</v>
      </c>
    </row>
    <row r="52" spans="3:6" ht="12.75">
      <c r="C52" t="s">
        <v>385</v>
      </c>
      <c r="D52" t="s">
        <v>290</v>
      </c>
      <c r="E52" s="3">
        <v>27</v>
      </c>
      <c r="F52" s="4">
        <v>85525.20</v>
      </c>
    </row>
    <row r="53" spans="3:6" ht="12.75">
      <c r="C53" t="s">
        <v>386</v>
      </c>
      <c r="D53" t="s">
        <v>346</v>
      </c>
      <c r="E53" s="3">
        <v>2</v>
      </c>
      <c r="F53" s="4">
        <v>54038.24</v>
      </c>
    </row>
    <row r="54" spans="3:6" ht="12.75">
      <c r="C54" t="s">
        <v>387</v>
      </c>
      <c r="D54" t="s">
        <v>293</v>
      </c>
      <c r="E54" s="3">
        <v>1</v>
      </c>
      <c r="F54" s="4">
        <v>269068.95</v>
      </c>
    </row>
    <row r="55" spans="3:6" ht="12.75">
      <c r="C55" t="s">
        <v>388</v>
      </c>
      <c r="D55" t="s">
        <v>294</v>
      </c>
      <c r="E55" s="3">
        <v>1</v>
      </c>
      <c r="F55" s="4">
        <v>292068.59999999998</v>
      </c>
    </row>
    <row r="56" spans="3:6" ht="12.75">
      <c r="C56" t="s">
        <v>389</v>
      </c>
      <c r="D56" t="s">
        <v>292</v>
      </c>
      <c r="E56" s="3">
        <v>15</v>
      </c>
      <c r="F56" s="4">
        <v>228090</v>
      </c>
    </row>
    <row r="57" spans="3:6" ht="12.75">
      <c r="C57" t="s">
        <v>390</v>
      </c>
      <c r="D57" t="s">
        <v>286</v>
      </c>
      <c r="E57" s="3">
        <v>8</v>
      </c>
      <c r="F57" s="4">
        <v>30605.12</v>
      </c>
    </row>
    <row r="58" spans="3:6" ht="12.75">
      <c r="C58" t="s">
        <v>391</v>
      </c>
      <c r="D58" t="s">
        <v>291</v>
      </c>
      <c r="E58" s="3">
        <v>91</v>
      </c>
      <c r="F58" s="4">
        <v>141892.66</v>
      </c>
    </row>
    <row r="59" spans="3:6" ht="12.75">
      <c r="C59" t="s">
        <v>392</v>
      </c>
      <c r="D59" t="s">
        <v>287</v>
      </c>
      <c r="E59" s="3">
        <v>25</v>
      </c>
      <c r="F59" s="4">
        <v>52000.50</v>
      </c>
    </row>
    <row r="60" spans="3:6" ht="12.75">
      <c r="C60" t="s">
        <v>393</v>
      </c>
      <c r="D60" t="s">
        <v>275</v>
      </c>
      <c r="E60" s="3">
        <v>42</v>
      </c>
      <c r="F60" s="4">
        <v>176951.46</v>
      </c>
    </row>
    <row r="61" spans="3:6" ht="12.75">
      <c r="C61" t="s">
        <v>362</v>
      </c>
      <c r="D61" t="s">
        <v>298</v>
      </c>
      <c r="E61" s="3">
        <v>13676</v>
      </c>
      <c r="F61" s="4">
        <v>10280659.48</v>
      </c>
    </row>
    <row r="62" spans="3:6" ht="12.75">
      <c r="C62" t="s">
        <v>394</v>
      </c>
      <c r="D62" t="s">
        <v>295</v>
      </c>
      <c r="E62" s="3">
        <v>521</v>
      </c>
      <c r="F62" s="4">
        <v>301132.78999999998</v>
      </c>
    </row>
    <row r="63" spans="3:6" ht="12.75">
      <c r="C63" t="s">
        <v>395</v>
      </c>
      <c r="D63" t="s">
        <v>280</v>
      </c>
      <c r="E63" s="3">
        <v>8594</v>
      </c>
      <c r="F63" s="4">
        <v>5753081.4199999999</v>
      </c>
    </row>
    <row r="64" spans="3:6" ht="12.75">
      <c r="C64" t="s">
        <v>396</v>
      </c>
      <c r="D64" t="s">
        <v>278</v>
      </c>
      <c r="E64" s="3">
        <v>745</v>
      </c>
      <c r="F64" s="4">
        <v>382922.55</v>
      </c>
    </row>
    <row r="65" spans="3:6" ht="12.75">
      <c r="C65" t="s">
        <v>397</v>
      </c>
      <c r="D65" t="s">
        <v>275</v>
      </c>
      <c r="E65" s="3">
        <v>161</v>
      </c>
      <c r="F65" s="4">
        <v>506617.09</v>
      </c>
    </row>
    <row r="66" spans="3:6" ht="12.75">
      <c r="C66" t="s">
        <v>398</v>
      </c>
      <c r="D66" t="s">
        <v>279</v>
      </c>
      <c r="E66" s="3">
        <v>0</v>
      </c>
      <c r="F66" s="4">
        <v>0</v>
      </c>
    </row>
    <row r="67" spans="3:6" ht="12.75">
      <c r="C67" t="s">
        <v>399</v>
      </c>
      <c r="D67" t="s">
        <v>275</v>
      </c>
      <c r="E67" s="3">
        <v>63</v>
      </c>
      <c r="F67" s="4">
        <v>173346.39</v>
      </c>
    </row>
    <row r="68" spans="2:6" ht="12.75">
      <c r="B68" t="s">
        <v>138</v>
      </c>
      <c r="C68" t="s">
        <v>400</v>
      </c>
      <c r="D68" t="s">
        <v>300</v>
      </c>
      <c r="E68" s="3">
        <v>1135</v>
      </c>
      <c r="F68" s="4">
        <v>832352.25</v>
      </c>
    </row>
    <row r="69" spans="3:6" ht="12.75">
      <c r="C69" t="s">
        <v>401</v>
      </c>
      <c r="D69" t="s">
        <v>301</v>
      </c>
      <c r="E69" s="3">
        <v>6932</v>
      </c>
      <c r="F69" s="4">
        <v>3833534.64</v>
      </c>
    </row>
    <row r="70" spans="3:6" ht="12.75">
      <c r="C70" t="s">
        <v>384</v>
      </c>
      <c r="D70" t="s">
        <v>299</v>
      </c>
      <c r="E70" s="3">
        <v>503</v>
      </c>
      <c r="F70" s="4">
        <v>296090.95</v>
      </c>
    </row>
    <row r="71" spans="2:6" ht="12.75">
      <c r="B71" t="s">
        <v>143</v>
      </c>
      <c r="C71" t="s">
        <v>402</v>
      </c>
      <c r="D71" t="s">
        <v>303</v>
      </c>
      <c r="E71" s="3">
        <v>242</v>
      </c>
      <c r="F71" s="4">
        <v>249022.84</v>
      </c>
    </row>
    <row r="72" spans="3:6" ht="12.75">
      <c r="C72" t="s">
        <v>403</v>
      </c>
      <c r="D72" t="s">
        <v>302</v>
      </c>
      <c r="E72" s="3">
        <v>72</v>
      </c>
      <c r="F72" s="4">
        <v>119103.84</v>
      </c>
    </row>
    <row r="73" spans="2:6" ht="12.75">
      <c r="B73" t="s">
        <v>147</v>
      </c>
      <c r="C73" t="s">
        <v>404</v>
      </c>
      <c r="D73" t="s">
        <v>275</v>
      </c>
      <c r="E73" s="3">
        <v>21</v>
      </c>
      <c r="F73" s="4">
        <v>3473.40</v>
      </c>
    </row>
    <row r="74" spans="3:6" ht="12.75">
      <c r="C74" t="s">
        <v>405</v>
      </c>
      <c r="D74" t="s">
        <v>304</v>
      </c>
      <c r="E74" s="3">
        <v>80</v>
      </c>
      <c r="F74" s="4">
        <v>71144</v>
      </c>
    </row>
    <row r="75" spans="2:6" ht="12.75">
      <c r="B75" t="s">
        <v>152</v>
      </c>
      <c r="C75" t="s">
        <v>406</v>
      </c>
      <c r="D75" t="s">
        <v>275</v>
      </c>
      <c r="E75" s="3">
        <v>0</v>
      </c>
      <c r="F75" s="4">
        <v>0</v>
      </c>
    </row>
    <row r="76" spans="3:6" ht="12.75">
      <c r="C76" t="s">
        <v>407</v>
      </c>
      <c r="D76" t="s">
        <v>323</v>
      </c>
      <c r="E76" s="3">
        <v>322</v>
      </c>
      <c r="F76" s="4">
        <v>191767.10</v>
      </c>
    </row>
    <row r="77" spans="3:6" ht="12.75">
      <c r="C77" t="s">
        <v>408</v>
      </c>
      <c r="D77" t="s">
        <v>314</v>
      </c>
      <c r="E77" s="3">
        <v>32</v>
      </c>
      <c r="F77" s="4">
        <v>19534.72</v>
      </c>
    </row>
    <row r="78" spans="3:6" ht="12.75">
      <c r="C78" t="s">
        <v>409</v>
      </c>
      <c r="D78" t="s">
        <v>275</v>
      </c>
      <c r="E78" s="3">
        <v>354</v>
      </c>
      <c r="F78" s="4">
        <v>8403.9599999999991</v>
      </c>
    </row>
    <row r="79" spans="3:6" ht="12.75">
      <c r="C79" t="s">
        <v>410</v>
      </c>
      <c r="D79" t="s">
        <v>308</v>
      </c>
      <c r="E79" s="3">
        <v>272</v>
      </c>
      <c r="F79" s="4">
        <v>2684.64</v>
      </c>
    </row>
    <row r="80" spans="3:6" ht="12.75">
      <c r="C80" t="s">
        <v>411</v>
      </c>
      <c r="D80" t="s">
        <v>326</v>
      </c>
      <c r="E80" s="3">
        <v>223145</v>
      </c>
      <c r="F80" s="4">
        <v>394966.65</v>
      </c>
    </row>
    <row r="81" spans="3:6" ht="12.75">
      <c r="C81" t="s">
        <v>412</v>
      </c>
      <c r="D81" t="s">
        <v>306</v>
      </c>
      <c r="E81" s="3">
        <v>847</v>
      </c>
      <c r="F81" s="4">
        <v>914.76</v>
      </c>
    </row>
    <row r="82" spans="3:6" ht="12.75">
      <c r="C82" t="s">
        <v>364</v>
      </c>
      <c r="D82" t="s">
        <v>305</v>
      </c>
      <c r="E82" s="3">
        <v>43</v>
      </c>
      <c r="F82" s="4">
        <v>62761.08</v>
      </c>
    </row>
    <row r="83" spans="3:6" ht="12.75">
      <c r="C83" t="s">
        <v>413</v>
      </c>
      <c r="D83" t="s">
        <v>319</v>
      </c>
      <c r="E83" s="3">
        <v>96</v>
      </c>
      <c r="F83" s="4">
        <v>78196.80</v>
      </c>
    </row>
    <row r="84" spans="3:6" ht="12.75">
      <c r="C84" t="s">
        <v>414</v>
      </c>
      <c r="D84" t="s">
        <v>317</v>
      </c>
      <c r="E84" s="3">
        <v>91</v>
      </c>
      <c r="F84" s="4">
        <v>43998.50</v>
      </c>
    </row>
    <row r="85" spans="3:6" ht="12.75">
      <c r="C85" t="s">
        <v>415</v>
      </c>
      <c r="D85" t="s">
        <v>305</v>
      </c>
      <c r="E85" s="3">
        <v>23</v>
      </c>
      <c r="F85" s="4">
        <v>15733.38</v>
      </c>
    </row>
    <row r="86" spans="3:6" ht="12.75">
      <c r="C86" t="s">
        <v>416</v>
      </c>
      <c r="D86" t="s">
        <v>316</v>
      </c>
      <c r="E86" s="3">
        <v>58</v>
      </c>
      <c r="F86" s="4">
        <v>36231.44</v>
      </c>
    </row>
    <row r="87" spans="3:6" ht="12.75">
      <c r="C87" t="s">
        <v>417</v>
      </c>
      <c r="D87" t="s">
        <v>305</v>
      </c>
      <c r="E87" s="3">
        <v>1</v>
      </c>
      <c r="F87" s="4">
        <v>611.71</v>
      </c>
    </row>
    <row r="88" spans="3:6" ht="12.75">
      <c r="C88" t="s">
        <v>418</v>
      </c>
      <c r="D88" t="s">
        <v>313</v>
      </c>
      <c r="E88" s="3">
        <v>15</v>
      </c>
      <c r="F88" s="4">
        <v>9507.4500000000007</v>
      </c>
    </row>
    <row r="89" spans="3:6" ht="12.75">
      <c r="C89" t="s">
        <v>419</v>
      </c>
      <c r="D89" t="s">
        <v>307</v>
      </c>
      <c r="E89" s="3">
        <v>2</v>
      </c>
      <c r="F89" s="4">
        <v>1155.52</v>
      </c>
    </row>
    <row r="90" spans="3:6" ht="12.75">
      <c r="C90" t="s">
        <v>420</v>
      </c>
      <c r="D90" t="s">
        <v>311</v>
      </c>
      <c r="E90" s="3">
        <v>23</v>
      </c>
      <c r="F90" s="4">
        <v>8331.75</v>
      </c>
    </row>
    <row r="91" spans="3:6" ht="12.75">
      <c r="C91" t="s">
        <v>421</v>
      </c>
      <c r="D91" t="s">
        <v>312</v>
      </c>
      <c r="E91" s="3">
        <v>14</v>
      </c>
      <c r="F91" s="4">
        <v>9406.8799999999992</v>
      </c>
    </row>
    <row r="92" spans="3:6" ht="12.75">
      <c r="C92" t="s">
        <v>422</v>
      </c>
      <c r="D92" t="s">
        <v>318</v>
      </c>
      <c r="E92" s="3">
        <v>136</v>
      </c>
      <c r="F92" s="4">
        <v>56346.16</v>
      </c>
    </row>
    <row r="93" spans="3:6" ht="12.75">
      <c r="C93" t="s">
        <v>423</v>
      </c>
      <c r="D93" t="s">
        <v>310</v>
      </c>
      <c r="E93" s="3">
        <v>18</v>
      </c>
      <c r="F93" s="4">
        <v>8142.30</v>
      </c>
    </row>
    <row r="94" spans="3:6" ht="12.75">
      <c r="C94" t="s">
        <v>424</v>
      </c>
      <c r="D94" t="s">
        <v>309</v>
      </c>
      <c r="E94" s="3">
        <v>5</v>
      </c>
      <c r="F94" s="4">
        <v>3009.40</v>
      </c>
    </row>
    <row r="95" spans="3:6" ht="12.75">
      <c r="C95" t="s">
        <v>425</v>
      </c>
      <c r="D95" t="s">
        <v>325</v>
      </c>
      <c r="E95" s="3">
        <v>1240</v>
      </c>
      <c r="F95" s="4">
        <v>345550.80</v>
      </c>
    </row>
    <row r="96" spans="3:6" ht="12.75">
      <c r="C96" t="s">
        <v>426</v>
      </c>
      <c r="D96" t="s">
        <v>315</v>
      </c>
      <c r="E96" s="3">
        <v>239</v>
      </c>
      <c r="F96" s="4">
        <v>26352.14</v>
      </c>
    </row>
    <row r="97" spans="3:6" ht="12.75">
      <c r="C97" t="s">
        <v>427</v>
      </c>
      <c r="D97" t="s">
        <v>320</v>
      </c>
      <c r="E97" s="3">
        <v>205</v>
      </c>
      <c r="F97" s="4">
        <v>80378.45</v>
      </c>
    </row>
    <row r="98" spans="3:6" ht="12.75">
      <c r="C98" t="s">
        <v>428</v>
      </c>
      <c r="D98" t="s">
        <v>322</v>
      </c>
      <c r="E98" s="3">
        <v>222</v>
      </c>
      <c r="F98" s="4">
        <v>179526.96</v>
      </c>
    </row>
    <row r="99" spans="3:6" ht="12.75">
      <c r="C99" t="s">
        <v>429</v>
      </c>
      <c r="D99" t="s">
        <v>321</v>
      </c>
      <c r="E99" s="3">
        <v>100</v>
      </c>
      <c r="F99" s="4">
        <v>107188</v>
      </c>
    </row>
    <row r="100" spans="3:6" ht="12.75">
      <c r="C100" t="s">
        <v>430</v>
      </c>
      <c r="D100" t="s">
        <v>330</v>
      </c>
      <c r="E100" s="3">
        <v>748</v>
      </c>
      <c r="F100" s="4">
        <v>951515.84</v>
      </c>
    </row>
    <row r="101" spans="3:6" ht="12.75">
      <c r="C101" t="s">
        <v>431</v>
      </c>
      <c r="D101" t="s">
        <v>329</v>
      </c>
      <c r="E101" s="3">
        <v>3940</v>
      </c>
      <c r="F101" s="4">
        <v>745684.40</v>
      </c>
    </row>
    <row r="102" spans="3:6" ht="12.75">
      <c r="C102" t="s">
        <v>432</v>
      </c>
      <c r="D102" t="s">
        <v>328</v>
      </c>
      <c r="E102" s="3">
        <v>2781</v>
      </c>
      <c r="F102" s="4">
        <v>508505.85</v>
      </c>
    </row>
    <row r="103" spans="3:6" ht="12.75">
      <c r="C103" t="s">
        <v>433</v>
      </c>
      <c r="D103" t="s">
        <v>324</v>
      </c>
      <c r="E103" s="3">
        <v>641</v>
      </c>
      <c r="F103" s="4">
        <v>210869.77</v>
      </c>
    </row>
    <row r="104" spans="3:6" ht="12.75">
      <c r="C104" t="s">
        <v>434</v>
      </c>
      <c r="D104" t="s">
        <v>327</v>
      </c>
      <c r="E104" s="3">
        <v>1253</v>
      </c>
      <c r="F104" s="4">
        <v>505873.69</v>
      </c>
    </row>
    <row r="105" spans="1:6" ht="12.75">
      <c r="A105" t="s">
        <v>259</v>
      </c>
      <c r="E105" s="3">
        <v>1411493</v>
      </c>
      <c r="F105" s="4">
        <v>70190437.510000005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23.4285714285714" bestFit="1" customWidth="1"/>
    <col min="5" max="5" width="4.57142857142857" customWidth="1"/>
    <col min="6" max="6" width="14.1428571428571" customWidth="1"/>
    <col min="7" max="7" width="14.1428571428571" bestFit="1" customWidth="1"/>
  </cols>
  <sheetData>
    <row r="1" ht="12.75">
      <c r="A1" s="8" t="s">
        <v>451</v>
      </c>
    </row>
    <row r="2" ht="12.75">
      <c r="A2" s="8" t="s">
        <v>452</v>
      </c>
    </row>
    <row r="3" ht="12.75">
      <c r="A3" s="8" t="s">
        <v>453</v>
      </c>
    </row>
    <row r="4" ht="12.75">
      <c r="A4" s="8" t="s">
        <v>454</v>
      </c>
    </row>
    <row r="5" ht="12.75">
      <c r="A5" s="8" t="s">
        <v>455</v>
      </c>
    </row>
    <row r="6" ht="12.75">
      <c r="A6" s="8" t="s">
        <v>459</v>
      </c>
    </row>
    <row r="8" spans="1:6" ht="12.75">
      <c r="A8" s="6" t="s">
        <v>448</v>
      </c>
      <c r="B8" s="7"/>
      <c r="C8" s="7"/>
      <c r="D8" s="7"/>
      <c r="E8" s="7"/>
      <c r="F8" s="7"/>
    </row>
    <row r="9" spans="1:6" ht="32.4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437</v>
      </c>
      <c r="B11" t="s">
        <v>50</v>
      </c>
      <c r="C11">
        <v>364</v>
      </c>
      <c r="D11" t="s">
        <v>439</v>
      </c>
      <c r="E11" s="3">
        <v>0</v>
      </c>
      <c r="F11" s="4">
        <v>4056852.20</v>
      </c>
    </row>
    <row r="12" spans="2:6" ht="12.75">
      <c r="B12" t="s">
        <v>73</v>
      </c>
      <c r="C12">
        <v>365</v>
      </c>
      <c r="D12" t="s">
        <v>440</v>
      </c>
      <c r="E12" s="3">
        <v>0</v>
      </c>
      <c r="F12" s="4">
        <v>1298465.8999999999</v>
      </c>
    </row>
    <row r="13" spans="2:6" ht="12.75">
      <c r="B13" t="s">
        <v>230</v>
      </c>
      <c r="C13">
        <v>367</v>
      </c>
      <c r="D13" t="s">
        <v>444</v>
      </c>
      <c r="E13" s="3">
        <v>0</v>
      </c>
      <c r="F13" s="4">
        <v>95147.81</v>
      </c>
    </row>
    <row r="14" spans="2:6" ht="12.75">
      <c r="B14" t="s">
        <v>102</v>
      </c>
      <c r="C14">
        <v>368</v>
      </c>
      <c r="D14" t="s">
        <v>438</v>
      </c>
      <c r="E14" s="3">
        <v>0</v>
      </c>
      <c r="F14" s="4">
        <v>6922388.79</v>
      </c>
    </row>
    <row r="15" spans="2:6" ht="12.75">
      <c r="B15" t="s">
        <v>138</v>
      </c>
      <c r="C15">
        <v>369.10</v>
      </c>
      <c r="D15" t="s">
        <v>441</v>
      </c>
      <c r="E15" s="3">
        <v>0</v>
      </c>
      <c r="F15" s="4">
        <v>1290783.54</v>
      </c>
    </row>
    <row r="16" spans="2:6" ht="12.75">
      <c r="B16" t="s">
        <v>147</v>
      </c>
      <c r="C16">
        <v>370</v>
      </c>
      <c r="D16" t="s">
        <v>442</v>
      </c>
      <c r="E16" s="3">
        <v>0</v>
      </c>
      <c r="F16" s="4">
        <v>0</v>
      </c>
    </row>
    <row r="17" spans="2:6" ht="12.75">
      <c r="B17" t="s">
        <v>152</v>
      </c>
      <c r="C17">
        <v>373</v>
      </c>
      <c r="D17" t="s">
        <v>443</v>
      </c>
      <c r="E17" s="3">
        <v>0</v>
      </c>
      <c r="F17" s="4">
        <v>145538.23999999999</v>
      </c>
    </row>
    <row r="18" spans="1:6" ht="12.75">
      <c r="A18" t="s">
        <v>259</v>
      </c>
      <c r="E18" s="3">
        <v>0</v>
      </c>
      <c r="F18" s="4">
        <v>13809176.479999999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11"/>
  <sheetViews>
    <sheetView workbookViewId="0" topLeftCell="W1">
      <selection pane="topLeft" activeCell="A1" sqref="A1"/>
    </sheetView>
  </sheetViews>
  <sheetFormatPr defaultColWidth="9.14285714285714" defaultRowHeight="12.75"/>
  <sheetData>
    <row r="1" ht="12.75">
      <c r="W1" s="8" t="s">
        <v>451</v>
      </c>
    </row>
    <row r="2" ht="12.75">
      <c r="W2" s="8" t="s">
        <v>452</v>
      </c>
    </row>
    <row r="3" ht="12.75">
      <c r="W3" s="8" t="s">
        <v>453</v>
      </c>
    </row>
    <row r="4" ht="12.75">
      <c r="W4" s="8" t="s">
        <v>454</v>
      </c>
    </row>
    <row r="5" ht="12.75">
      <c r="W5" s="8" t="s">
        <v>455</v>
      </c>
    </row>
    <row r="6" ht="12.75">
      <c r="W6" s="8" t="s">
        <v>458</v>
      </c>
    </row>
    <row r="8" spans="1:51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s="5" t="s">
        <v>265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260</v>
      </c>
      <c r="AL8" t="s">
        <v>34</v>
      </c>
      <c r="AM8" t="s">
        <v>35</v>
      </c>
      <c r="AN8" t="s">
        <v>36</v>
      </c>
      <c r="AO8" t="s">
        <v>37</v>
      </c>
      <c r="AP8" t="s">
        <v>38</v>
      </c>
      <c r="AQ8" t="s">
        <v>39</v>
      </c>
      <c r="AR8" t="s">
        <v>40</v>
      </c>
      <c r="AS8" t="s">
        <v>41</v>
      </c>
      <c r="AT8" t="s">
        <v>42</v>
      </c>
      <c r="AU8" t="s">
        <v>43</v>
      </c>
      <c r="AV8" t="s">
        <v>258</v>
      </c>
      <c r="AW8" t="s">
        <v>261</v>
      </c>
      <c r="AX8" s="5" t="s">
        <v>347</v>
      </c>
      <c r="AY8" s="5" t="s">
        <v>257</v>
      </c>
    </row>
    <row r="9" spans="1:51" ht="12.75">
      <c r="A9">
        <v>254788</v>
      </c>
      <c r="B9">
        <v>1</v>
      </c>
      <c r="C9">
        <v>1</v>
      </c>
      <c r="D9">
        <v>1016</v>
      </c>
      <c r="E9">
        <v>36400</v>
      </c>
      <c r="F9">
        <v>250141</v>
      </c>
      <c r="G9">
        <v>15</v>
      </c>
      <c r="J9">
        <v>24</v>
      </c>
      <c r="L9">
        <v>0</v>
      </c>
      <c r="M9">
        <v>4</v>
      </c>
      <c r="N9">
        <v>7729.56</v>
      </c>
      <c r="O9" t="s">
        <v>44</v>
      </c>
      <c r="P9">
        <v>1679210325</v>
      </c>
      <c r="S9">
        <v>230636</v>
      </c>
      <c r="T9">
        <v>780045952</v>
      </c>
      <c r="U9" t="s">
        <v>45</v>
      </c>
      <c r="W9">
        <v>0</v>
      </c>
      <c r="X9" t="s">
        <v>46</v>
      </c>
      <c r="Y9">
        <v>1</v>
      </c>
      <c r="AA9" t="s">
        <v>47</v>
      </c>
      <c r="AB9" t="s">
        <v>48</v>
      </c>
      <c r="AC9" t="s">
        <v>49</v>
      </c>
      <c r="AE9" t="s">
        <v>50</v>
      </c>
      <c r="AH9">
        <v>0</v>
      </c>
      <c r="AJ9">
        <v>250141</v>
      </c>
      <c r="AK9" t="s">
        <v>51</v>
      </c>
      <c r="AP9">
        <v>0</v>
      </c>
      <c r="AQ9">
        <v>0</v>
      </c>
      <c r="AR9">
        <v>0</v>
      </c>
      <c r="AS9" t="s">
        <v>52</v>
      </c>
      <c r="AT9" s="1">
        <v>43735.7103935185</v>
      </c>
      <c r="AV9" t="str">
        <f>VLOOKUP(O9,LOOKUP!A:E,5,FALSE)</f>
        <v>364-1012</v>
      </c>
      <c r="AW9" t="str">
        <f>IF(C9=1,"Addition","Retirement")</f>
        <v>Addition</v>
      </c>
      <c r="AX9" t="str">
        <f>VLOOKUP(O9,LOOKUP!A:F,6,FALSE)</f>
        <v>65 Ft.</v>
      </c>
      <c r="AY9" t="str">
        <f>VLOOKUP(O9,LOOKUP!A:D,4,FALSE)</f>
        <v>1012</v>
      </c>
    </row>
    <row r="10" spans="1:51" ht="12.75">
      <c r="A10">
        <v>254788</v>
      </c>
      <c r="B10">
        <v>1</v>
      </c>
      <c r="C10">
        <v>1</v>
      </c>
      <c r="D10">
        <v>1016</v>
      </c>
      <c r="E10">
        <v>36400</v>
      </c>
      <c r="F10">
        <v>238985</v>
      </c>
      <c r="G10">
        <v>15</v>
      </c>
      <c r="J10">
        <v>24</v>
      </c>
      <c r="L10">
        <v>0</v>
      </c>
      <c r="M10">
        <v>2</v>
      </c>
      <c r="N10">
        <v>15624.46</v>
      </c>
      <c r="O10" t="s">
        <v>53</v>
      </c>
      <c r="P10">
        <v>1679208855</v>
      </c>
      <c r="S10">
        <v>230636</v>
      </c>
      <c r="T10">
        <v>780045952</v>
      </c>
      <c r="U10" t="s">
        <v>45</v>
      </c>
      <c r="W10">
        <v>0</v>
      </c>
      <c r="X10" t="s">
        <v>54</v>
      </c>
      <c r="Y10">
        <v>1</v>
      </c>
      <c r="AA10" t="s">
        <v>47</v>
      </c>
      <c r="AB10" t="s">
        <v>48</v>
      </c>
      <c r="AC10" t="s">
        <v>49</v>
      </c>
      <c r="AE10" t="s">
        <v>50</v>
      </c>
      <c r="AH10">
        <v>0</v>
      </c>
      <c r="AJ10">
        <v>238985</v>
      </c>
      <c r="AK10" t="s">
        <v>51</v>
      </c>
      <c r="AP10">
        <v>0</v>
      </c>
      <c r="AQ10">
        <v>0</v>
      </c>
      <c r="AR10">
        <v>0</v>
      </c>
      <c r="AS10" t="s">
        <v>52</v>
      </c>
      <c r="AT10" s="1">
        <v>43710.5573842593</v>
      </c>
      <c r="AV10" t="str">
        <f>VLOOKUP(O10,LOOKUP!A:E,5,FALSE)</f>
        <v>364-1013</v>
      </c>
      <c r="AW10" t="str">
        <f t="shared" si="0" ref="AW10:AW73">IF(C10=1,"Addition","Retirement")</f>
        <v>Addition</v>
      </c>
      <c r="AX10" t="str">
        <f>VLOOKUP(O10,LOOKUP!A:F,6,FALSE)</f>
        <v>70 Ft.</v>
      </c>
      <c r="AY10" t="str">
        <f>VLOOKUP(O10,LOOKUP!A:D,4,FALSE)</f>
        <v>1013</v>
      </c>
    </row>
    <row r="11" spans="1:51" ht="12.75">
      <c r="A11">
        <v>254788</v>
      </c>
      <c r="B11">
        <v>1</v>
      </c>
      <c r="C11">
        <v>1</v>
      </c>
      <c r="D11">
        <v>1016</v>
      </c>
      <c r="E11">
        <v>36400</v>
      </c>
      <c r="F11">
        <v>253033</v>
      </c>
      <c r="G11">
        <v>15</v>
      </c>
      <c r="J11">
        <v>24</v>
      </c>
      <c r="L11">
        <v>0</v>
      </c>
      <c r="M11">
        <v>4</v>
      </c>
      <c r="N11">
        <v>20569.080000000002</v>
      </c>
      <c r="O11" t="s">
        <v>55</v>
      </c>
      <c r="P11">
        <v>1679208859</v>
      </c>
      <c r="S11">
        <v>230636</v>
      </c>
      <c r="T11">
        <v>780045952</v>
      </c>
      <c r="U11" t="s">
        <v>45</v>
      </c>
      <c r="W11">
        <v>0</v>
      </c>
      <c r="X11" t="s">
        <v>56</v>
      </c>
      <c r="Y11">
        <v>1</v>
      </c>
      <c r="AA11" t="s">
        <v>47</v>
      </c>
      <c r="AB11" t="s">
        <v>48</v>
      </c>
      <c r="AC11" t="s">
        <v>49</v>
      </c>
      <c r="AE11" t="s">
        <v>50</v>
      </c>
      <c r="AH11">
        <v>0</v>
      </c>
      <c r="AJ11">
        <v>253033</v>
      </c>
      <c r="AK11" t="s">
        <v>51</v>
      </c>
      <c r="AP11">
        <v>0</v>
      </c>
      <c r="AQ11">
        <v>0</v>
      </c>
      <c r="AR11">
        <v>0</v>
      </c>
      <c r="AS11" t="s">
        <v>52</v>
      </c>
      <c r="AT11" s="1">
        <v>43735.7103935185</v>
      </c>
      <c r="AV11" t="str">
        <f>VLOOKUP(O11,LOOKUP!A:E,5,FALSE)</f>
        <v>364-1014</v>
      </c>
      <c r="AW11" t="str">
        <f t="shared" si="0"/>
        <v>Addition</v>
      </c>
      <c r="AX11" t="str">
        <f>VLOOKUP(O11,LOOKUP!A:F,6,FALSE)</f>
        <v>75 Ft.</v>
      </c>
      <c r="AY11" t="str">
        <f>VLOOKUP(O11,LOOKUP!A:D,4,FALSE)</f>
        <v>1014</v>
      </c>
    </row>
    <row r="12" spans="1:51" ht="12.75">
      <c r="A12">
        <v>254788</v>
      </c>
      <c r="B12">
        <v>1</v>
      </c>
      <c r="C12">
        <v>1</v>
      </c>
      <c r="D12">
        <v>1016</v>
      </c>
      <c r="E12">
        <v>36400</v>
      </c>
      <c r="F12">
        <v>253042</v>
      </c>
      <c r="G12">
        <v>15</v>
      </c>
      <c r="J12">
        <v>24</v>
      </c>
      <c r="L12">
        <v>0</v>
      </c>
      <c r="M12">
        <v>130</v>
      </c>
      <c r="N12">
        <v>355624.10</v>
      </c>
      <c r="O12" t="s">
        <v>57</v>
      </c>
      <c r="P12">
        <v>1570761</v>
      </c>
      <c r="S12">
        <v>230636</v>
      </c>
      <c r="T12">
        <v>780045952</v>
      </c>
      <c r="U12" t="s">
        <v>45</v>
      </c>
      <c r="W12">
        <v>0</v>
      </c>
      <c r="X12" t="s">
        <v>58</v>
      </c>
      <c r="Y12">
        <v>1</v>
      </c>
      <c r="AA12" t="s">
        <v>47</v>
      </c>
      <c r="AB12" t="s">
        <v>48</v>
      </c>
      <c r="AC12" t="s">
        <v>49</v>
      </c>
      <c r="AE12" t="s">
        <v>50</v>
      </c>
      <c r="AH12">
        <v>0</v>
      </c>
      <c r="AJ12">
        <v>253042</v>
      </c>
      <c r="AK12" t="s">
        <v>51</v>
      </c>
      <c r="AP12">
        <v>0</v>
      </c>
      <c r="AQ12">
        <v>0</v>
      </c>
      <c r="AR12">
        <v>0</v>
      </c>
      <c r="AS12" t="s">
        <v>52</v>
      </c>
      <c r="AT12" s="1">
        <v>43735.7103935185</v>
      </c>
      <c r="AV12" t="str">
        <f>VLOOKUP(O12,LOOKUP!A:E,5,FALSE)</f>
        <v>364-1010</v>
      </c>
      <c r="AW12" t="str">
        <f t="shared" si="0"/>
        <v>Addition</v>
      </c>
      <c r="AX12" t="str">
        <f>VLOOKUP(O12,LOOKUP!A:F,6,FALSE)</f>
        <v>55 Ft.</v>
      </c>
      <c r="AY12" t="str">
        <f>VLOOKUP(O12,LOOKUP!A:D,4,FALSE)</f>
        <v>1010</v>
      </c>
    </row>
    <row r="13" spans="1:51" ht="12.75">
      <c r="A13">
        <v>254788</v>
      </c>
      <c r="B13">
        <v>1</v>
      </c>
      <c r="C13">
        <v>1</v>
      </c>
      <c r="D13">
        <v>1016</v>
      </c>
      <c r="E13">
        <v>36400</v>
      </c>
      <c r="F13">
        <v>241391</v>
      </c>
      <c r="G13">
        <v>15</v>
      </c>
      <c r="J13">
        <v>24</v>
      </c>
      <c r="L13">
        <v>0</v>
      </c>
      <c r="M13">
        <v>260</v>
      </c>
      <c r="N13">
        <v>413839.40</v>
      </c>
      <c r="O13" t="s">
        <v>59</v>
      </c>
      <c r="P13">
        <v>1570760</v>
      </c>
      <c r="S13">
        <v>230636</v>
      </c>
      <c r="T13">
        <v>780045952</v>
      </c>
      <c r="U13" t="s">
        <v>45</v>
      </c>
      <c r="W13">
        <v>0</v>
      </c>
      <c r="X13" t="s">
        <v>60</v>
      </c>
      <c r="Y13">
        <v>1</v>
      </c>
      <c r="AA13" t="s">
        <v>47</v>
      </c>
      <c r="AB13" t="s">
        <v>48</v>
      </c>
      <c r="AC13" t="s">
        <v>49</v>
      </c>
      <c r="AE13" t="s">
        <v>50</v>
      </c>
      <c r="AH13">
        <v>0</v>
      </c>
      <c r="AJ13">
        <v>241391</v>
      </c>
      <c r="AK13" t="s">
        <v>51</v>
      </c>
      <c r="AP13">
        <v>0</v>
      </c>
      <c r="AQ13">
        <v>0</v>
      </c>
      <c r="AR13">
        <v>0</v>
      </c>
      <c r="AS13" t="s">
        <v>52</v>
      </c>
      <c r="AT13" s="1">
        <v>43735.7103935185</v>
      </c>
      <c r="AV13" t="str">
        <f>VLOOKUP(O13,LOOKUP!A:E,5,FALSE)</f>
        <v>364-1006</v>
      </c>
      <c r="AW13" t="str">
        <f t="shared" si="0"/>
        <v>Addition</v>
      </c>
      <c r="AX13" t="str">
        <f>VLOOKUP(O13,LOOKUP!A:F,6,FALSE)</f>
        <v>35 Ft.</v>
      </c>
      <c r="AY13" t="str">
        <f>VLOOKUP(O13,LOOKUP!A:D,4,FALSE)</f>
        <v>1006</v>
      </c>
    </row>
    <row r="14" spans="1:51" ht="12.75">
      <c r="A14">
        <v>254788</v>
      </c>
      <c r="B14">
        <v>1</v>
      </c>
      <c r="C14">
        <v>1</v>
      </c>
      <c r="D14">
        <v>1016</v>
      </c>
      <c r="E14">
        <v>36400</v>
      </c>
      <c r="F14">
        <v>243408</v>
      </c>
      <c r="G14">
        <v>15</v>
      </c>
      <c r="J14">
        <v>24</v>
      </c>
      <c r="L14">
        <v>0</v>
      </c>
      <c r="M14">
        <v>75</v>
      </c>
      <c r="N14">
        <v>446525.25</v>
      </c>
      <c r="O14" t="s">
        <v>61</v>
      </c>
      <c r="P14">
        <v>1570785</v>
      </c>
      <c r="S14">
        <v>230636</v>
      </c>
      <c r="T14">
        <v>780045952</v>
      </c>
      <c r="U14" t="s">
        <v>45</v>
      </c>
      <c r="W14">
        <v>0</v>
      </c>
      <c r="X14" t="s">
        <v>62</v>
      </c>
      <c r="Y14">
        <v>1</v>
      </c>
      <c r="AA14" t="s">
        <v>47</v>
      </c>
      <c r="AB14" t="s">
        <v>48</v>
      </c>
      <c r="AC14" t="s">
        <v>49</v>
      </c>
      <c r="AE14" t="s">
        <v>50</v>
      </c>
      <c r="AH14">
        <v>0</v>
      </c>
      <c r="AJ14">
        <v>243408</v>
      </c>
      <c r="AK14" t="s">
        <v>51</v>
      </c>
      <c r="AP14">
        <v>0</v>
      </c>
      <c r="AQ14">
        <v>0</v>
      </c>
      <c r="AR14">
        <v>0</v>
      </c>
      <c r="AS14" t="s">
        <v>52</v>
      </c>
      <c r="AT14" s="1">
        <v>43735.7103935185</v>
      </c>
      <c r="AV14" t="str">
        <f>VLOOKUP(O14,LOOKUP!A:E,5,FALSE)</f>
        <v>364-1011</v>
      </c>
      <c r="AW14" t="str">
        <f t="shared" si="0"/>
        <v>Addition</v>
      </c>
      <c r="AX14" t="str">
        <f>VLOOKUP(O14,LOOKUP!A:F,6,FALSE)</f>
        <v>60 Ft.</v>
      </c>
      <c r="AY14" t="str">
        <f>VLOOKUP(O14,LOOKUP!A:D,4,FALSE)</f>
        <v>1011</v>
      </c>
    </row>
    <row r="15" spans="1:51" ht="12.75">
      <c r="A15">
        <v>254788</v>
      </c>
      <c r="B15">
        <v>1</v>
      </c>
      <c r="C15">
        <v>1</v>
      </c>
      <c r="D15">
        <v>1016</v>
      </c>
      <c r="E15">
        <v>36400</v>
      </c>
      <c r="F15">
        <v>237935</v>
      </c>
      <c r="G15">
        <v>15</v>
      </c>
      <c r="J15">
        <v>24</v>
      </c>
      <c r="L15">
        <v>0</v>
      </c>
      <c r="M15">
        <v>623</v>
      </c>
      <c r="N15">
        <v>1411724.23</v>
      </c>
      <c r="O15" t="s">
        <v>63</v>
      </c>
      <c r="P15">
        <v>1570786</v>
      </c>
      <c r="S15">
        <v>230636</v>
      </c>
      <c r="T15">
        <v>780045952</v>
      </c>
      <c r="U15" t="s">
        <v>45</v>
      </c>
      <c r="W15">
        <v>0</v>
      </c>
      <c r="X15" t="s">
        <v>64</v>
      </c>
      <c r="Y15">
        <v>1</v>
      </c>
      <c r="AA15" t="s">
        <v>47</v>
      </c>
      <c r="AB15" t="s">
        <v>48</v>
      </c>
      <c r="AC15" t="s">
        <v>49</v>
      </c>
      <c r="AE15" t="s">
        <v>50</v>
      </c>
      <c r="AH15">
        <v>0</v>
      </c>
      <c r="AJ15">
        <v>237935</v>
      </c>
      <c r="AK15" t="s">
        <v>51</v>
      </c>
      <c r="AP15">
        <v>0</v>
      </c>
      <c r="AQ15">
        <v>0</v>
      </c>
      <c r="AR15">
        <v>0</v>
      </c>
      <c r="AS15" t="s">
        <v>52</v>
      </c>
      <c r="AT15" s="1">
        <v>43735.7103935185</v>
      </c>
      <c r="AV15" t="str">
        <f>VLOOKUP(O15,LOOKUP!A:E,5,FALSE)</f>
        <v>364-1009</v>
      </c>
      <c r="AW15" t="str">
        <f t="shared" si="0"/>
        <v>Addition</v>
      </c>
      <c r="AX15" t="str">
        <f>VLOOKUP(O15,LOOKUP!A:F,6,FALSE)</f>
        <v>50 Ft.</v>
      </c>
      <c r="AY15" t="str">
        <f>VLOOKUP(O15,LOOKUP!A:D,4,FALSE)</f>
        <v>1009</v>
      </c>
    </row>
    <row r="16" spans="1:51" ht="12.75">
      <c r="A16">
        <v>254788</v>
      </c>
      <c r="B16">
        <v>1</v>
      </c>
      <c r="C16">
        <v>1</v>
      </c>
      <c r="D16">
        <v>1016</v>
      </c>
      <c r="E16">
        <v>36400</v>
      </c>
      <c r="F16">
        <v>236043</v>
      </c>
      <c r="G16">
        <v>15</v>
      </c>
      <c r="J16">
        <v>24</v>
      </c>
      <c r="L16">
        <v>0</v>
      </c>
      <c r="M16">
        <v>1858</v>
      </c>
      <c r="N16">
        <v>3011557.88</v>
      </c>
      <c r="O16" t="s">
        <v>65</v>
      </c>
      <c r="P16">
        <v>1570783</v>
      </c>
      <c r="S16">
        <v>230636</v>
      </c>
      <c r="T16">
        <v>780045952</v>
      </c>
      <c r="U16" t="s">
        <v>45</v>
      </c>
      <c r="W16">
        <v>0</v>
      </c>
      <c r="X16" t="s">
        <v>66</v>
      </c>
      <c r="Y16">
        <v>1</v>
      </c>
      <c r="AA16" t="s">
        <v>47</v>
      </c>
      <c r="AB16" t="s">
        <v>48</v>
      </c>
      <c r="AC16" t="s">
        <v>49</v>
      </c>
      <c r="AE16" t="s">
        <v>50</v>
      </c>
      <c r="AH16">
        <v>0</v>
      </c>
      <c r="AJ16">
        <v>236043</v>
      </c>
      <c r="AK16" t="s">
        <v>51</v>
      </c>
      <c r="AP16">
        <v>0</v>
      </c>
      <c r="AQ16">
        <v>0</v>
      </c>
      <c r="AR16">
        <v>0</v>
      </c>
      <c r="AS16" t="s">
        <v>52</v>
      </c>
      <c r="AT16" s="1">
        <v>43735.7103935185</v>
      </c>
      <c r="AV16" t="str">
        <f>VLOOKUP(O16,LOOKUP!A:E,5,FALSE)</f>
        <v>364-1007</v>
      </c>
      <c r="AW16" t="str">
        <f t="shared" si="0"/>
        <v>Addition</v>
      </c>
      <c r="AX16" t="str">
        <f>VLOOKUP(O16,LOOKUP!A:F,6,FALSE)</f>
        <v>40 Ft.</v>
      </c>
      <c r="AY16" t="str">
        <f>VLOOKUP(O16,LOOKUP!A:D,4,FALSE)</f>
        <v>1007</v>
      </c>
    </row>
    <row r="17" spans="1:51" ht="12.75">
      <c r="A17">
        <v>254788</v>
      </c>
      <c r="B17">
        <v>1</v>
      </c>
      <c r="C17">
        <v>1</v>
      </c>
      <c r="D17">
        <v>1016</v>
      </c>
      <c r="E17">
        <v>36400</v>
      </c>
      <c r="F17">
        <v>248256</v>
      </c>
      <c r="G17">
        <v>15</v>
      </c>
      <c r="J17">
        <v>24</v>
      </c>
      <c r="L17">
        <v>0</v>
      </c>
      <c r="M17">
        <v>2549</v>
      </c>
      <c r="N17">
        <v>4773690.7300000004</v>
      </c>
      <c r="O17" t="s">
        <v>67</v>
      </c>
      <c r="P17">
        <v>1570762</v>
      </c>
      <c r="S17">
        <v>230636</v>
      </c>
      <c r="T17">
        <v>780045952</v>
      </c>
      <c r="U17" t="s">
        <v>45</v>
      </c>
      <c r="W17">
        <v>0</v>
      </c>
      <c r="X17" t="s">
        <v>68</v>
      </c>
      <c r="Y17">
        <v>1</v>
      </c>
      <c r="AA17" t="s">
        <v>47</v>
      </c>
      <c r="AB17" t="s">
        <v>48</v>
      </c>
      <c r="AC17" t="s">
        <v>49</v>
      </c>
      <c r="AE17" t="s">
        <v>50</v>
      </c>
      <c r="AH17">
        <v>0</v>
      </c>
      <c r="AJ17">
        <v>248256</v>
      </c>
      <c r="AK17" t="s">
        <v>51</v>
      </c>
      <c r="AP17">
        <v>0</v>
      </c>
      <c r="AQ17">
        <v>0</v>
      </c>
      <c r="AR17">
        <v>0</v>
      </c>
      <c r="AS17" t="s">
        <v>52</v>
      </c>
      <c r="AT17" s="1">
        <v>43735.7103935185</v>
      </c>
      <c r="AV17" t="str">
        <f>VLOOKUP(O17,LOOKUP!A:E,5,FALSE)</f>
        <v>364-1008</v>
      </c>
      <c r="AW17" t="str">
        <f t="shared" si="0"/>
        <v>Addition</v>
      </c>
      <c r="AX17" t="str">
        <f>VLOOKUP(O17,LOOKUP!A:F,6,FALSE)</f>
        <v>45 Ft.</v>
      </c>
      <c r="AY17" t="str">
        <f>VLOOKUP(O17,LOOKUP!A:D,4,FALSE)</f>
        <v>1008</v>
      </c>
    </row>
    <row r="18" spans="1:51" ht="12.75">
      <c r="A18">
        <v>254788</v>
      </c>
      <c r="B18">
        <v>1</v>
      </c>
      <c r="C18">
        <v>1</v>
      </c>
      <c r="D18">
        <v>1016</v>
      </c>
      <c r="E18">
        <v>36400</v>
      </c>
      <c r="F18">
        <v>244972</v>
      </c>
      <c r="G18">
        <v>15</v>
      </c>
      <c r="J18">
        <v>24</v>
      </c>
      <c r="L18">
        <v>0</v>
      </c>
      <c r="M18">
        <v>7744</v>
      </c>
      <c r="N18">
        <v>6376796.7999999998</v>
      </c>
      <c r="O18" t="s">
        <v>69</v>
      </c>
      <c r="P18">
        <v>1679210331</v>
      </c>
      <c r="S18">
        <v>230636</v>
      </c>
      <c r="T18">
        <v>780045952</v>
      </c>
      <c r="U18" t="s">
        <v>45</v>
      </c>
      <c r="W18">
        <v>0</v>
      </c>
      <c r="X18" t="s">
        <v>70</v>
      </c>
      <c r="Y18">
        <v>1</v>
      </c>
      <c r="AA18" t="s">
        <v>47</v>
      </c>
      <c r="AB18" t="s">
        <v>48</v>
      </c>
      <c r="AC18" t="s">
        <v>49</v>
      </c>
      <c r="AE18" t="s">
        <v>50</v>
      </c>
      <c r="AH18">
        <v>0</v>
      </c>
      <c r="AJ18">
        <v>244972</v>
      </c>
      <c r="AK18" t="s">
        <v>51</v>
      </c>
      <c r="AP18">
        <v>0</v>
      </c>
      <c r="AQ18">
        <v>0</v>
      </c>
      <c r="AR18">
        <v>0</v>
      </c>
      <c r="AS18" t="s">
        <v>52</v>
      </c>
      <c r="AT18" s="1">
        <v>43735.7103935185</v>
      </c>
      <c r="AV18" t="str">
        <f>VLOOKUP(O18,LOOKUP!A:E,5,FALSE)</f>
        <v>364-2300</v>
      </c>
      <c r="AW18" t="str">
        <f t="shared" si="0"/>
        <v>Addition</v>
      </c>
      <c r="AX18" t="str">
        <f>VLOOKUP(O18,LOOKUP!A:F,6,FALSE)</f>
        <v>All</v>
      </c>
      <c r="AY18" t="str">
        <f>VLOOKUP(O18,LOOKUP!A:D,4,FALSE)</f>
        <v>2300</v>
      </c>
    </row>
    <row r="19" spans="1:51" ht="12.75">
      <c r="A19">
        <v>254788</v>
      </c>
      <c r="B19">
        <v>1</v>
      </c>
      <c r="C19">
        <v>1</v>
      </c>
      <c r="D19">
        <v>1016</v>
      </c>
      <c r="E19">
        <v>36500</v>
      </c>
      <c r="F19">
        <v>241289</v>
      </c>
      <c r="G19">
        <v>15</v>
      </c>
      <c r="J19">
        <v>24</v>
      </c>
      <c r="L19">
        <v>0</v>
      </c>
      <c r="M19">
        <v>24982</v>
      </c>
      <c r="N19">
        <v>0</v>
      </c>
      <c r="O19" t="s">
        <v>71</v>
      </c>
      <c r="P19">
        <v>1679210337</v>
      </c>
      <c r="S19">
        <v>230636</v>
      </c>
      <c r="T19">
        <v>780045952</v>
      </c>
      <c r="U19" t="s">
        <v>45</v>
      </c>
      <c r="W19">
        <v>0</v>
      </c>
      <c r="X19" t="s">
        <v>72</v>
      </c>
      <c r="Y19">
        <v>1</v>
      </c>
      <c r="AA19" t="s">
        <v>47</v>
      </c>
      <c r="AB19" t="s">
        <v>48</v>
      </c>
      <c r="AC19" t="s">
        <v>49</v>
      </c>
      <c r="AE19" t="s">
        <v>73</v>
      </c>
      <c r="AH19">
        <v>0</v>
      </c>
      <c r="AJ19">
        <v>241289</v>
      </c>
      <c r="AK19" t="s">
        <v>51</v>
      </c>
      <c r="AP19">
        <v>0</v>
      </c>
      <c r="AQ19">
        <v>0</v>
      </c>
      <c r="AR19">
        <v>0</v>
      </c>
      <c r="AS19" t="s">
        <v>52</v>
      </c>
      <c r="AT19" s="1">
        <v>43735.7103935185</v>
      </c>
      <c r="AV19" t="str">
        <f>VLOOKUP(O19,LOOKUP!A:E,5,FALSE)</f>
        <v>365-2300</v>
      </c>
      <c r="AW19" t="str">
        <f t="shared" si="0"/>
        <v>Addition</v>
      </c>
      <c r="AX19" t="str">
        <f>VLOOKUP(O19,LOOKUP!A:F,6,FALSE)</f>
        <v>All Sizes, continous quadruplex conductor measured in feet of cable</v>
      </c>
      <c r="AY19" t="str">
        <f>VLOOKUP(O19,LOOKUP!A:D,4,FALSE)</f>
        <v>2300</v>
      </c>
    </row>
    <row r="20" spans="1:51" ht="12.75">
      <c r="A20">
        <v>254788</v>
      </c>
      <c r="B20">
        <v>1</v>
      </c>
      <c r="C20">
        <v>1</v>
      </c>
      <c r="D20">
        <v>1016</v>
      </c>
      <c r="E20">
        <v>36500</v>
      </c>
      <c r="F20">
        <v>237597</v>
      </c>
      <c r="G20">
        <v>15</v>
      </c>
      <c r="J20">
        <v>24</v>
      </c>
      <c r="L20">
        <v>0</v>
      </c>
      <c r="M20">
        <v>243992</v>
      </c>
      <c r="N20">
        <v>0</v>
      </c>
      <c r="O20" t="s">
        <v>74</v>
      </c>
      <c r="P20">
        <v>1679208913</v>
      </c>
      <c r="S20">
        <v>230636</v>
      </c>
      <c r="T20">
        <v>780045952</v>
      </c>
      <c r="U20" t="s">
        <v>45</v>
      </c>
      <c r="W20">
        <v>0</v>
      </c>
      <c r="X20" t="s">
        <v>75</v>
      </c>
      <c r="Y20">
        <v>1</v>
      </c>
      <c r="AA20" t="s">
        <v>47</v>
      </c>
      <c r="AB20" t="s">
        <v>48</v>
      </c>
      <c r="AC20" t="s">
        <v>49</v>
      </c>
      <c r="AE20" t="s">
        <v>73</v>
      </c>
      <c r="AH20">
        <v>0</v>
      </c>
      <c r="AJ20">
        <v>237597</v>
      </c>
      <c r="AK20" t="s">
        <v>51</v>
      </c>
      <c r="AP20">
        <v>0</v>
      </c>
      <c r="AQ20">
        <v>0</v>
      </c>
      <c r="AR20">
        <v>0</v>
      </c>
      <c r="AS20" t="s">
        <v>52</v>
      </c>
      <c r="AT20" s="1">
        <v>43735.7103935185</v>
      </c>
      <c r="AV20" t="str">
        <f>VLOOKUP(O20,LOOKUP!A:E,5,FALSE)</f>
        <v>365-2200</v>
      </c>
      <c r="AW20" t="str">
        <f t="shared" si="0"/>
        <v>Addition</v>
      </c>
      <c r="AX20" t="str">
        <f>VLOOKUP(O20,LOOKUP!A:F,6,FALSE)</f>
        <v>All Sizes, continous triplex conductor measured in feet of cable</v>
      </c>
      <c r="AY20" t="str">
        <f>VLOOKUP(O20,LOOKUP!A:D,4,FALSE)</f>
        <v>2200</v>
      </c>
    </row>
    <row r="21" spans="1:51" ht="12.75">
      <c r="A21">
        <v>254788</v>
      </c>
      <c r="B21">
        <v>1</v>
      </c>
      <c r="C21">
        <v>1</v>
      </c>
      <c r="D21">
        <v>1016</v>
      </c>
      <c r="E21">
        <v>36500</v>
      </c>
      <c r="F21">
        <v>238960</v>
      </c>
      <c r="G21">
        <v>15</v>
      </c>
      <c r="J21">
        <v>24</v>
      </c>
      <c r="L21">
        <v>0</v>
      </c>
      <c r="M21">
        <v>1</v>
      </c>
      <c r="N21">
        <v>9387.99</v>
      </c>
      <c r="O21" t="s">
        <v>76</v>
      </c>
      <c r="P21">
        <v>1679210341</v>
      </c>
      <c r="S21">
        <v>230636</v>
      </c>
      <c r="T21">
        <v>780045952</v>
      </c>
      <c r="U21" t="s">
        <v>45</v>
      </c>
      <c r="W21">
        <v>0</v>
      </c>
      <c r="X21" t="s">
        <v>77</v>
      </c>
      <c r="Y21">
        <v>1</v>
      </c>
      <c r="AA21" t="s">
        <v>47</v>
      </c>
      <c r="AB21" t="s">
        <v>48</v>
      </c>
      <c r="AC21" t="s">
        <v>49</v>
      </c>
      <c r="AE21" t="s">
        <v>73</v>
      </c>
      <c r="AH21">
        <v>0</v>
      </c>
      <c r="AJ21">
        <v>238960</v>
      </c>
      <c r="AK21" t="s">
        <v>51</v>
      </c>
      <c r="AP21">
        <v>0</v>
      </c>
      <c r="AQ21">
        <v>0</v>
      </c>
      <c r="AR21">
        <v>0</v>
      </c>
      <c r="AS21" t="s">
        <v>52</v>
      </c>
      <c r="AT21" s="1">
        <v>43710.5573842593</v>
      </c>
      <c r="AV21" t="str">
        <f>VLOOKUP(O21,LOOKUP!A:E,5,FALSE)</f>
        <v>365-5103</v>
      </c>
      <c r="AW21" t="str">
        <f t="shared" si="0"/>
        <v>Addition</v>
      </c>
      <c r="AX21" t="str">
        <f>VLOOKUP(O21,LOOKUP!A:F,6,FALSE)</f>
        <v>15.1 - 25 KV</v>
      </c>
      <c r="AY21" t="str">
        <f>VLOOKUP(O21,LOOKUP!A:D,4,FALSE)</f>
        <v>5103</v>
      </c>
    </row>
    <row r="22" spans="1:51" ht="12.75">
      <c r="A22">
        <v>254788</v>
      </c>
      <c r="B22">
        <v>1</v>
      </c>
      <c r="C22">
        <v>1</v>
      </c>
      <c r="D22">
        <v>1016</v>
      </c>
      <c r="E22">
        <v>36500</v>
      </c>
      <c r="F22">
        <v>244955</v>
      </c>
      <c r="G22">
        <v>15</v>
      </c>
      <c r="J22">
        <v>24</v>
      </c>
      <c r="L22">
        <v>0</v>
      </c>
      <c r="M22">
        <v>7</v>
      </c>
      <c r="N22">
        <v>15823.43</v>
      </c>
      <c r="O22" t="s">
        <v>78</v>
      </c>
      <c r="P22">
        <v>1679208936</v>
      </c>
      <c r="S22">
        <v>230636</v>
      </c>
      <c r="T22">
        <v>780045952</v>
      </c>
      <c r="U22" t="s">
        <v>45</v>
      </c>
      <c r="W22">
        <v>0</v>
      </c>
      <c r="X22" t="s">
        <v>79</v>
      </c>
      <c r="Y22">
        <v>1</v>
      </c>
      <c r="AA22" t="s">
        <v>47</v>
      </c>
      <c r="AB22" t="s">
        <v>48</v>
      </c>
      <c r="AC22" t="s">
        <v>49</v>
      </c>
      <c r="AE22" t="s">
        <v>73</v>
      </c>
      <c r="AH22">
        <v>0</v>
      </c>
      <c r="AJ22">
        <v>244955</v>
      </c>
      <c r="AK22" t="s">
        <v>51</v>
      </c>
      <c r="AP22">
        <v>0</v>
      </c>
      <c r="AQ22">
        <v>0</v>
      </c>
      <c r="AR22">
        <v>0</v>
      </c>
      <c r="AS22" t="s">
        <v>52</v>
      </c>
      <c r="AT22" s="1">
        <v>43735.7103935185</v>
      </c>
      <c r="AV22" t="str">
        <f>VLOOKUP(O22,LOOKUP!A:E,5,FALSE)</f>
        <v>365-5410</v>
      </c>
      <c r="AW22" t="str">
        <f t="shared" si="0"/>
        <v>Addition</v>
      </c>
      <c r="AX22" t="str">
        <f>VLOOKUP(O22,LOOKUP!A:F,6,FALSE)</f>
        <v>1m</v>
      </c>
      <c r="AY22" t="str">
        <f>VLOOKUP(O22,LOOKUP!A:D,4,FALSE)</f>
        <v>5410</v>
      </c>
    </row>
    <row r="23" spans="1:51" ht="12.75">
      <c r="A23">
        <v>254788</v>
      </c>
      <c r="B23">
        <v>1</v>
      </c>
      <c r="C23">
        <v>1</v>
      </c>
      <c r="D23">
        <v>1016</v>
      </c>
      <c r="E23">
        <v>36500</v>
      </c>
      <c r="F23">
        <v>238963</v>
      </c>
      <c r="G23">
        <v>15</v>
      </c>
      <c r="J23">
        <v>24</v>
      </c>
      <c r="L23">
        <v>0</v>
      </c>
      <c r="M23">
        <v>3</v>
      </c>
      <c r="N23">
        <v>21229.77</v>
      </c>
      <c r="O23" t="s">
        <v>80</v>
      </c>
      <c r="P23">
        <v>1679210343</v>
      </c>
      <c r="S23">
        <v>230636</v>
      </c>
      <c r="T23">
        <v>780045952</v>
      </c>
      <c r="U23" t="s">
        <v>45</v>
      </c>
      <c r="W23">
        <v>0</v>
      </c>
      <c r="X23" t="s">
        <v>81</v>
      </c>
      <c r="Y23">
        <v>1</v>
      </c>
      <c r="AA23" t="s">
        <v>47</v>
      </c>
      <c r="AB23" t="s">
        <v>48</v>
      </c>
      <c r="AC23" t="s">
        <v>49</v>
      </c>
      <c r="AE23" t="s">
        <v>73</v>
      </c>
      <c r="AH23">
        <v>0</v>
      </c>
      <c r="AJ23">
        <v>238963</v>
      </c>
      <c r="AK23" t="s">
        <v>51</v>
      </c>
      <c r="AP23">
        <v>0</v>
      </c>
      <c r="AQ23">
        <v>0</v>
      </c>
      <c r="AR23">
        <v>0</v>
      </c>
      <c r="AS23" t="s">
        <v>52</v>
      </c>
      <c r="AT23" s="1">
        <v>43710.5573842593</v>
      </c>
      <c r="AV23" t="str">
        <f>VLOOKUP(O23,LOOKUP!A:E,5,FALSE)</f>
        <v>365-5510</v>
      </c>
      <c r="AW23" t="str">
        <f t="shared" si="0"/>
        <v>Addition</v>
      </c>
      <c r="AX23" t="str">
        <f>VLOOKUP(O23,LOOKUP!A:F,6,FALSE)</f>
        <v>1m</v>
      </c>
      <c r="AY23" t="str">
        <f>VLOOKUP(O23,LOOKUP!A:D,4,FALSE)</f>
        <v>5510</v>
      </c>
    </row>
    <row r="24" spans="1:51" ht="12.75">
      <c r="A24">
        <v>254788</v>
      </c>
      <c r="B24">
        <v>1</v>
      </c>
      <c r="C24">
        <v>1</v>
      </c>
      <c r="D24">
        <v>1016</v>
      </c>
      <c r="E24">
        <v>36500</v>
      </c>
      <c r="F24">
        <v>241366</v>
      </c>
      <c r="G24">
        <v>15</v>
      </c>
      <c r="J24">
        <v>24</v>
      </c>
      <c r="L24">
        <v>0</v>
      </c>
      <c r="M24">
        <v>24</v>
      </c>
      <c r="N24">
        <v>24262.08</v>
      </c>
      <c r="O24" t="s">
        <v>82</v>
      </c>
      <c r="P24">
        <v>1679208918</v>
      </c>
      <c r="S24">
        <v>230636</v>
      </c>
      <c r="T24">
        <v>780045952</v>
      </c>
      <c r="U24" t="s">
        <v>45</v>
      </c>
      <c r="W24">
        <v>0</v>
      </c>
      <c r="X24" t="s">
        <v>83</v>
      </c>
      <c r="Y24">
        <v>1</v>
      </c>
      <c r="AA24" t="s">
        <v>47</v>
      </c>
      <c r="AB24" t="s">
        <v>48</v>
      </c>
      <c r="AC24" t="s">
        <v>49</v>
      </c>
      <c r="AE24" t="s">
        <v>73</v>
      </c>
      <c r="AH24">
        <v>0</v>
      </c>
      <c r="AJ24">
        <v>241366</v>
      </c>
      <c r="AK24" t="s">
        <v>51</v>
      </c>
      <c r="AP24">
        <v>0</v>
      </c>
      <c r="AQ24">
        <v>0</v>
      </c>
      <c r="AR24">
        <v>0</v>
      </c>
      <c r="AS24" t="s">
        <v>52</v>
      </c>
      <c r="AT24" s="1">
        <v>43735.7103935185</v>
      </c>
      <c r="AV24" t="str">
        <f>VLOOKUP(O24,LOOKUP!A:E,5,FALSE)</f>
        <v>365-5002</v>
      </c>
      <c r="AW24" t="str">
        <f t="shared" si="0"/>
        <v>Addition</v>
      </c>
      <c r="AX24" t="str">
        <f>VLOOKUP(O24,LOOKUP!A:F,6,FALSE)</f>
        <v>5.1 - 15 KV</v>
      </c>
      <c r="AY24" t="str">
        <f>VLOOKUP(O24,LOOKUP!A:D,4,FALSE)</f>
        <v>5002</v>
      </c>
    </row>
    <row r="25" spans="1:51" ht="12.75">
      <c r="A25">
        <v>254788</v>
      </c>
      <c r="B25">
        <v>1</v>
      </c>
      <c r="C25">
        <v>1</v>
      </c>
      <c r="D25">
        <v>1016</v>
      </c>
      <c r="E25">
        <v>36500</v>
      </c>
      <c r="F25">
        <v>238977</v>
      </c>
      <c r="G25">
        <v>15</v>
      </c>
      <c r="J25">
        <v>24</v>
      </c>
      <c r="L25">
        <v>0</v>
      </c>
      <c r="M25">
        <v>4165</v>
      </c>
      <c r="N25">
        <v>65390.50</v>
      </c>
      <c r="O25" t="s">
        <v>84</v>
      </c>
      <c r="P25">
        <v>1570763</v>
      </c>
      <c r="S25">
        <v>230636</v>
      </c>
      <c r="T25">
        <v>780045952</v>
      </c>
      <c r="U25" t="s">
        <v>45</v>
      </c>
      <c r="W25">
        <v>0</v>
      </c>
      <c r="X25" t="s">
        <v>85</v>
      </c>
      <c r="Y25">
        <v>1</v>
      </c>
      <c r="AA25" t="s">
        <v>47</v>
      </c>
      <c r="AB25" t="s">
        <v>48</v>
      </c>
      <c r="AC25" t="s">
        <v>49</v>
      </c>
      <c r="AE25" t="s">
        <v>73</v>
      </c>
      <c r="AH25">
        <v>0</v>
      </c>
      <c r="AJ25">
        <v>238977</v>
      </c>
      <c r="AK25" t="s">
        <v>51</v>
      </c>
      <c r="AP25">
        <v>0</v>
      </c>
      <c r="AQ25">
        <v>0</v>
      </c>
      <c r="AR25">
        <v>0</v>
      </c>
      <c r="AS25" t="s">
        <v>52</v>
      </c>
      <c r="AT25" s="1">
        <v>43735.7103935185</v>
      </c>
      <c r="AV25" t="str">
        <f>VLOOKUP(O25,LOOKUP!A:E,5,FALSE)</f>
        <v>365-1100</v>
      </c>
      <c r="AW25" t="str">
        <f t="shared" si="0"/>
        <v>Addition</v>
      </c>
      <c r="AX25" t="str">
        <f>VLOOKUP(O25,LOOKUP!A:F,6,FALSE)</f>
        <v>All Sizes, continous single conductor measured in lbs. of line wire</v>
      </c>
      <c r="AY25" t="str">
        <f>VLOOKUP(O25,LOOKUP!A:D,4,FALSE)</f>
        <v>1100</v>
      </c>
    </row>
    <row r="26" spans="1:51" ht="12.75">
      <c r="A26">
        <v>254788</v>
      </c>
      <c r="B26">
        <v>1</v>
      </c>
      <c r="C26">
        <v>1</v>
      </c>
      <c r="D26">
        <v>1016</v>
      </c>
      <c r="E26">
        <v>36500</v>
      </c>
      <c r="F26">
        <v>238965</v>
      </c>
      <c r="G26">
        <v>15</v>
      </c>
      <c r="J26">
        <v>24</v>
      </c>
      <c r="L26">
        <v>0</v>
      </c>
      <c r="M26">
        <v>43</v>
      </c>
      <c r="N26">
        <v>112480.69</v>
      </c>
      <c r="O26" t="s">
        <v>86</v>
      </c>
      <c r="P26">
        <v>1679208968</v>
      </c>
      <c r="S26">
        <v>230636</v>
      </c>
      <c r="T26">
        <v>780045952</v>
      </c>
      <c r="U26" t="s">
        <v>45</v>
      </c>
      <c r="W26">
        <v>0</v>
      </c>
      <c r="X26" t="s">
        <v>87</v>
      </c>
      <c r="Y26">
        <v>1</v>
      </c>
      <c r="AA26" t="s">
        <v>47</v>
      </c>
      <c r="AB26" t="s">
        <v>48</v>
      </c>
      <c r="AC26" t="s">
        <v>49</v>
      </c>
      <c r="AE26" t="s">
        <v>73</v>
      </c>
      <c r="AH26">
        <v>0</v>
      </c>
      <c r="AJ26">
        <v>238965</v>
      </c>
      <c r="AK26" t="s">
        <v>51</v>
      </c>
      <c r="AP26">
        <v>0</v>
      </c>
      <c r="AQ26">
        <v>0</v>
      </c>
      <c r="AR26">
        <v>0</v>
      </c>
      <c r="AS26" t="s">
        <v>52</v>
      </c>
      <c r="AT26" s="1">
        <v>43710.5573842593</v>
      </c>
      <c r="AV26" t="str">
        <f>VLOOKUP(O26,LOOKUP!A:E,5,FALSE)</f>
        <v>365-5800</v>
      </c>
      <c r="AW26" t="str">
        <f t="shared" si="0"/>
        <v>Addition</v>
      </c>
      <c r="AX26" t="str">
        <f>VLOOKUP(O26,LOOKUP!A:F,6,FALSE)</f>
        <v>All Sizes</v>
      </c>
      <c r="AY26" t="str">
        <f>VLOOKUP(O26,LOOKUP!A:D,4,FALSE)</f>
        <v>5800</v>
      </c>
    </row>
    <row r="27" spans="1:51" ht="12.75">
      <c r="A27">
        <v>254788</v>
      </c>
      <c r="B27">
        <v>1</v>
      </c>
      <c r="C27">
        <v>1</v>
      </c>
      <c r="D27">
        <v>1016</v>
      </c>
      <c r="E27">
        <v>36500</v>
      </c>
      <c r="F27">
        <v>237912</v>
      </c>
      <c r="G27">
        <v>15</v>
      </c>
      <c r="J27">
        <v>24</v>
      </c>
      <c r="L27">
        <v>0</v>
      </c>
      <c r="M27">
        <v>51</v>
      </c>
      <c r="N27">
        <v>130860.39</v>
      </c>
      <c r="O27" t="s">
        <v>88</v>
      </c>
      <c r="P27">
        <v>1679208930</v>
      </c>
      <c r="S27">
        <v>230636</v>
      </c>
      <c r="T27">
        <v>780045952</v>
      </c>
      <c r="U27" t="s">
        <v>45</v>
      </c>
      <c r="W27">
        <v>0</v>
      </c>
      <c r="X27" t="s">
        <v>89</v>
      </c>
      <c r="Y27">
        <v>1</v>
      </c>
      <c r="AA27" t="s">
        <v>47</v>
      </c>
      <c r="AB27" t="s">
        <v>48</v>
      </c>
      <c r="AC27" t="s">
        <v>49</v>
      </c>
      <c r="AE27" t="s">
        <v>73</v>
      </c>
      <c r="AH27">
        <v>0</v>
      </c>
      <c r="AJ27">
        <v>237912</v>
      </c>
      <c r="AK27" t="s">
        <v>51</v>
      </c>
      <c r="AP27">
        <v>0</v>
      </c>
      <c r="AQ27">
        <v>0</v>
      </c>
      <c r="AR27">
        <v>0</v>
      </c>
      <c r="AS27" t="s">
        <v>52</v>
      </c>
      <c r="AT27" s="1">
        <v>43710.5573842593</v>
      </c>
      <c r="AV27" t="str">
        <f>VLOOKUP(O27,LOOKUP!A:E,5,FALSE)</f>
        <v>365-5003</v>
      </c>
      <c r="AW27" t="str">
        <f t="shared" si="0"/>
        <v>Addition</v>
      </c>
      <c r="AX27" t="str">
        <f>VLOOKUP(O27,LOOKUP!A:F,6,FALSE)</f>
        <v>15.1 - 25 KV</v>
      </c>
      <c r="AY27" t="str">
        <f>VLOOKUP(O27,LOOKUP!A:D,4,FALSE)</f>
        <v>5003</v>
      </c>
    </row>
    <row r="28" spans="1:51" ht="12.75">
      <c r="A28">
        <v>254788</v>
      </c>
      <c r="B28">
        <v>1</v>
      </c>
      <c r="C28">
        <v>1</v>
      </c>
      <c r="D28">
        <v>1016</v>
      </c>
      <c r="E28">
        <v>36500</v>
      </c>
      <c r="F28">
        <v>248227</v>
      </c>
      <c r="G28">
        <v>15</v>
      </c>
      <c r="J28">
        <v>24</v>
      </c>
      <c r="L28">
        <v>0</v>
      </c>
      <c r="M28">
        <v>50</v>
      </c>
      <c r="N28">
        <v>621496.50</v>
      </c>
      <c r="O28" t="s">
        <v>90</v>
      </c>
      <c r="P28">
        <v>1679208979</v>
      </c>
      <c r="S28">
        <v>230636</v>
      </c>
      <c r="T28">
        <v>780045952</v>
      </c>
      <c r="U28" t="s">
        <v>45</v>
      </c>
      <c r="W28">
        <v>0</v>
      </c>
      <c r="X28" t="s">
        <v>91</v>
      </c>
      <c r="Y28">
        <v>1</v>
      </c>
      <c r="AA28" t="s">
        <v>47</v>
      </c>
      <c r="AB28" t="s">
        <v>48</v>
      </c>
      <c r="AC28" t="s">
        <v>49</v>
      </c>
      <c r="AE28" t="s">
        <v>73</v>
      </c>
      <c r="AH28">
        <v>0</v>
      </c>
      <c r="AJ28">
        <v>248227</v>
      </c>
      <c r="AK28" t="s">
        <v>51</v>
      </c>
      <c r="AP28">
        <v>0</v>
      </c>
      <c r="AQ28">
        <v>0</v>
      </c>
      <c r="AR28">
        <v>0</v>
      </c>
      <c r="AS28" t="s">
        <v>52</v>
      </c>
      <c r="AT28" s="1">
        <v>43735.7103935185</v>
      </c>
      <c r="AV28" t="str">
        <f>VLOOKUP(O28,LOOKUP!A:E,5,FALSE)</f>
        <v>365-6200</v>
      </c>
      <c r="AW28" t="str">
        <f t="shared" si="0"/>
        <v>Addition</v>
      </c>
      <c r="AX28" t="str">
        <f>VLOOKUP(O28,LOOKUP!A:F,6,FALSE)</f>
        <v>Control Box, including wiring</v>
      </c>
      <c r="AY28" t="str">
        <f>VLOOKUP(O28,LOOKUP!A:D,4,FALSE)</f>
        <v>6200</v>
      </c>
    </row>
    <row r="29" spans="1:51" ht="12.75">
      <c r="A29">
        <v>254788</v>
      </c>
      <c r="B29">
        <v>1</v>
      </c>
      <c r="C29">
        <v>1</v>
      </c>
      <c r="D29">
        <v>1016</v>
      </c>
      <c r="E29">
        <v>36500</v>
      </c>
      <c r="F29">
        <v>237914</v>
      </c>
      <c r="G29">
        <v>15</v>
      </c>
      <c r="J29">
        <v>24</v>
      </c>
      <c r="L29">
        <v>0</v>
      </c>
      <c r="M29">
        <v>62</v>
      </c>
      <c r="N29">
        <v>800916.62</v>
      </c>
      <c r="O29" t="s">
        <v>92</v>
      </c>
      <c r="P29">
        <v>1679208932</v>
      </c>
      <c r="S29">
        <v>230636</v>
      </c>
      <c r="T29">
        <v>780045952</v>
      </c>
      <c r="U29" t="s">
        <v>45</v>
      </c>
      <c r="W29">
        <v>0</v>
      </c>
      <c r="X29" t="s">
        <v>93</v>
      </c>
      <c r="Y29">
        <v>1</v>
      </c>
      <c r="AA29" t="s">
        <v>47</v>
      </c>
      <c r="AB29" t="s">
        <v>48</v>
      </c>
      <c r="AC29" t="s">
        <v>49</v>
      </c>
      <c r="AE29" t="s">
        <v>73</v>
      </c>
      <c r="AH29">
        <v>0</v>
      </c>
      <c r="AJ29">
        <v>237914</v>
      </c>
      <c r="AK29" t="s">
        <v>51</v>
      </c>
      <c r="AP29">
        <v>0</v>
      </c>
      <c r="AQ29">
        <v>0</v>
      </c>
      <c r="AR29">
        <v>0</v>
      </c>
      <c r="AS29" t="s">
        <v>52</v>
      </c>
      <c r="AT29" s="1">
        <v>43735.7103935185</v>
      </c>
      <c r="AV29" t="str">
        <f>VLOOKUP(O29,LOOKUP!A:E,5,FALSE)</f>
        <v>365-5102</v>
      </c>
      <c r="AW29" t="str">
        <f t="shared" si="0"/>
        <v>Addition</v>
      </c>
      <c r="AX29" t="str">
        <f>VLOOKUP(O29,LOOKUP!A:F,6,FALSE)</f>
        <v>5.1 - 15 KV</v>
      </c>
      <c r="AY29" t="str">
        <f>VLOOKUP(O29,LOOKUP!A:D,4,FALSE)</f>
        <v>5102</v>
      </c>
    </row>
    <row r="30" spans="1:51" ht="12.75">
      <c r="A30">
        <v>254788</v>
      </c>
      <c r="B30">
        <v>1</v>
      </c>
      <c r="C30">
        <v>1</v>
      </c>
      <c r="D30">
        <v>1016</v>
      </c>
      <c r="E30">
        <v>36500</v>
      </c>
      <c r="F30">
        <v>248226</v>
      </c>
      <c r="G30">
        <v>15</v>
      </c>
      <c r="J30">
        <v>24</v>
      </c>
      <c r="L30">
        <v>0</v>
      </c>
      <c r="M30">
        <v>42</v>
      </c>
      <c r="N30">
        <v>855912.12</v>
      </c>
      <c r="O30" t="s">
        <v>94</v>
      </c>
      <c r="P30">
        <v>1679208959</v>
      </c>
      <c r="S30">
        <v>230636</v>
      </c>
      <c r="T30">
        <v>780045952</v>
      </c>
      <c r="U30" t="s">
        <v>45</v>
      </c>
      <c r="W30">
        <v>0</v>
      </c>
      <c r="X30" t="s">
        <v>95</v>
      </c>
      <c r="Y30">
        <v>1</v>
      </c>
      <c r="AA30" t="s">
        <v>47</v>
      </c>
      <c r="AB30" t="s">
        <v>48</v>
      </c>
      <c r="AC30" t="s">
        <v>49</v>
      </c>
      <c r="AE30" t="s">
        <v>73</v>
      </c>
      <c r="AH30">
        <v>0</v>
      </c>
      <c r="AJ30">
        <v>248226</v>
      </c>
      <c r="AK30" t="s">
        <v>51</v>
      </c>
      <c r="AP30">
        <v>0</v>
      </c>
      <c r="AQ30">
        <v>0</v>
      </c>
      <c r="AR30">
        <v>0</v>
      </c>
      <c r="AS30" t="s">
        <v>52</v>
      </c>
      <c r="AT30" s="1">
        <v>43710.5573842593</v>
      </c>
      <c r="AV30" t="str">
        <f>VLOOKUP(O30,LOOKUP!A:E,5,FALSE)</f>
        <v>365-5535</v>
      </c>
      <c r="AW30" t="str">
        <f t="shared" si="0"/>
        <v>Addition</v>
      </c>
      <c r="AX30" t="str">
        <f>VLOOKUP(O30,LOOKUP!A:F,6,FALSE)</f>
        <v>3m Electronic</v>
      </c>
      <c r="AY30" t="str">
        <f>VLOOKUP(O30,LOOKUP!A:D,4,FALSE)</f>
        <v>5535</v>
      </c>
    </row>
    <row r="31" spans="1:51" ht="12.75">
      <c r="A31">
        <v>254788</v>
      </c>
      <c r="B31">
        <v>1</v>
      </c>
      <c r="C31">
        <v>1</v>
      </c>
      <c r="D31">
        <v>1016</v>
      </c>
      <c r="E31">
        <v>36500</v>
      </c>
      <c r="F31">
        <v>237927</v>
      </c>
      <c r="G31">
        <v>15</v>
      </c>
      <c r="J31">
        <v>24</v>
      </c>
      <c r="L31">
        <v>0</v>
      </c>
      <c r="M31">
        <v>40454</v>
      </c>
      <c r="N31">
        <v>2990764.22</v>
      </c>
      <c r="O31" t="s">
        <v>96</v>
      </c>
      <c r="P31">
        <v>1570764</v>
      </c>
      <c r="S31">
        <v>230636</v>
      </c>
      <c r="T31">
        <v>780045952</v>
      </c>
      <c r="U31" t="s">
        <v>45</v>
      </c>
      <c r="W31">
        <v>0</v>
      </c>
      <c r="X31" t="s">
        <v>97</v>
      </c>
      <c r="Y31">
        <v>1</v>
      </c>
      <c r="AA31" t="s">
        <v>47</v>
      </c>
      <c r="AB31" t="s">
        <v>48</v>
      </c>
      <c r="AC31" t="s">
        <v>49</v>
      </c>
      <c r="AE31" t="s">
        <v>73</v>
      </c>
      <c r="AH31">
        <v>0</v>
      </c>
      <c r="AJ31">
        <v>237927</v>
      </c>
      <c r="AK31" t="s">
        <v>51</v>
      </c>
      <c r="AP31">
        <v>0</v>
      </c>
      <c r="AQ31">
        <v>0</v>
      </c>
      <c r="AR31">
        <v>0</v>
      </c>
      <c r="AS31" t="s">
        <v>52</v>
      </c>
      <c r="AT31" s="1">
        <v>43735.7103935185</v>
      </c>
      <c r="AV31" t="str">
        <f>VLOOKUP(O31,LOOKUP!A:E,5,FALSE)</f>
        <v>365-1000</v>
      </c>
      <c r="AW31" t="str">
        <f t="shared" si="0"/>
        <v>Addition</v>
      </c>
      <c r="AX31" t="str">
        <f>VLOOKUP(O31,LOOKUP!A:F,6,FALSE)</f>
        <v>All Sizes, continous single conductor measured in lbs. of line wire</v>
      </c>
      <c r="AY31" t="str">
        <f>VLOOKUP(O31,LOOKUP!A:D,4,FALSE)</f>
        <v>1000</v>
      </c>
    </row>
    <row r="32" spans="1:51" ht="12.75">
      <c r="A32">
        <v>254788</v>
      </c>
      <c r="B32">
        <v>1</v>
      </c>
      <c r="C32">
        <v>1</v>
      </c>
      <c r="D32">
        <v>1016</v>
      </c>
      <c r="E32">
        <v>36500</v>
      </c>
      <c r="F32">
        <v>249477</v>
      </c>
      <c r="G32">
        <v>15</v>
      </c>
      <c r="J32">
        <v>24</v>
      </c>
      <c r="L32">
        <v>0</v>
      </c>
      <c r="M32">
        <v>741879</v>
      </c>
      <c r="N32">
        <v>16677439.92</v>
      </c>
      <c r="O32" t="s">
        <v>98</v>
      </c>
      <c r="P32">
        <v>1679210334</v>
      </c>
      <c r="S32">
        <v>230636</v>
      </c>
      <c r="T32">
        <v>780045952</v>
      </c>
      <c r="U32" t="s">
        <v>45</v>
      </c>
      <c r="W32">
        <v>0</v>
      </c>
      <c r="X32" t="s">
        <v>99</v>
      </c>
      <c r="Y32">
        <v>1</v>
      </c>
      <c r="AA32" t="s">
        <v>47</v>
      </c>
      <c r="AB32" t="s">
        <v>48</v>
      </c>
      <c r="AC32" t="s">
        <v>49</v>
      </c>
      <c r="AE32" t="s">
        <v>73</v>
      </c>
      <c r="AH32">
        <v>0</v>
      </c>
      <c r="AJ32">
        <v>249477</v>
      </c>
      <c r="AK32" t="s">
        <v>51</v>
      </c>
      <c r="AP32">
        <v>0</v>
      </c>
      <c r="AQ32">
        <v>0</v>
      </c>
      <c r="AR32">
        <v>0</v>
      </c>
      <c r="AS32" t="s">
        <v>52</v>
      </c>
      <c r="AT32" s="1">
        <v>43735.7103935185</v>
      </c>
      <c r="AV32" t="str">
        <f>VLOOKUP(O32,LOOKUP!A:E,5,FALSE)</f>
        <v>365-1200</v>
      </c>
      <c r="AW32" t="str">
        <f t="shared" si="0"/>
        <v>Addition</v>
      </c>
      <c r="AX32" t="str">
        <f>VLOOKUP(O32,LOOKUP!A:F,6,FALSE)</f>
        <v>All Sizes, continous single conductor measured in lbs. of line wire</v>
      </c>
      <c r="AY32" t="str">
        <f>VLOOKUP(O32,LOOKUP!A:D,4,FALSE)</f>
        <v>1200</v>
      </c>
    </row>
    <row r="33" spans="1:51" ht="12.75">
      <c r="A33">
        <v>254788</v>
      </c>
      <c r="B33">
        <v>1</v>
      </c>
      <c r="C33">
        <v>1</v>
      </c>
      <c r="D33">
        <v>1016</v>
      </c>
      <c r="E33">
        <v>36800</v>
      </c>
      <c r="F33">
        <v>247871</v>
      </c>
      <c r="G33">
        <v>15</v>
      </c>
      <c r="J33">
        <v>24</v>
      </c>
      <c r="L33">
        <v>0</v>
      </c>
      <c r="M33">
        <v>0</v>
      </c>
      <c r="N33">
        <v>0</v>
      </c>
      <c r="O33" t="s">
        <v>100</v>
      </c>
      <c r="P33">
        <v>1679210358</v>
      </c>
      <c r="S33">
        <v>230636</v>
      </c>
      <c r="T33">
        <v>780045952</v>
      </c>
      <c r="U33" t="s">
        <v>45</v>
      </c>
      <c r="W33">
        <v>0</v>
      </c>
      <c r="X33" t="s">
        <v>101</v>
      </c>
      <c r="Y33">
        <v>1</v>
      </c>
      <c r="AA33" t="s">
        <v>47</v>
      </c>
      <c r="AB33" t="s">
        <v>48</v>
      </c>
      <c r="AC33" t="s">
        <v>49</v>
      </c>
      <c r="AE33" t="s">
        <v>102</v>
      </c>
      <c r="AH33">
        <v>0</v>
      </c>
      <c r="AJ33">
        <v>247871</v>
      </c>
      <c r="AK33" t="s">
        <v>51</v>
      </c>
      <c r="AP33">
        <v>0</v>
      </c>
      <c r="AQ33">
        <v>0</v>
      </c>
      <c r="AR33">
        <v>0</v>
      </c>
      <c r="AS33" t="s">
        <v>52</v>
      </c>
      <c r="AT33" s="1">
        <v>43735.7103935185</v>
      </c>
      <c r="AV33" t="str">
        <f>VLOOKUP(O33,LOOKUP!A:E,5,FALSE)</f>
        <v>368-1004</v>
      </c>
      <c r="AW33" t="str">
        <f t="shared" si="0"/>
        <v>Addition</v>
      </c>
      <c r="AX33" t="str">
        <f>VLOOKUP(O33,LOOKUP!A:F,6,FALSE)</f>
        <v>15 KVA</v>
      </c>
      <c r="AY33" t="str">
        <f>VLOOKUP(O33,LOOKUP!A:D,4,FALSE)</f>
        <v>1004</v>
      </c>
    </row>
    <row r="34" spans="1:51" ht="12.75">
      <c r="A34">
        <v>254788</v>
      </c>
      <c r="B34">
        <v>1</v>
      </c>
      <c r="C34">
        <v>1</v>
      </c>
      <c r="D34">
        <v>1016</v>
      </c>
      <c r="E34">
        <v>36800</v>
      </c>
      <c r="F34">
        <v>254155</v>
      </c>
      <c r="G34">
        <v>15</v>
      </c>
      <c r="J34">
        <v>24</v>
      </c>
      <c r="L34">
        <v>0</v>
      </c>
      <c r="M34">
        <v>8</v>
      </c>
      <c r="N34">
        <v>30605.12</v>
      </c>
      <c r="O34" t="s">
        <v>103</v>
      </c>
      <c r="P34">
        <v>1679210378</v>
      </c>
      <c r="S34">
        <v>230636</v>
      </c>
      <c r="T34">
        <v>780045952</v>
      </c>
      <c r="U34" t="s">
        <v>45</v>
      </c>
      <c r="W34">
        <v>0</v>
      </c>
      <c r="X34" t="s">
        <v>104</v>
      </c>
      <c r="Y34">
        <v>1</v>
      </c>
      <c r="AA34" t="s">
        <v>47</v>
      </c>
      <c r="AB34" t="s">
        <v>48</v>
      </c>
      <c r="AC34" t="s">
        <v>49</v>
      </c>
      <c r="AE34" t="s">
        <v>102</v>
      </c>
      <c r="AH34">
        <v>0</v>
      </c>
      <c r="AJ34">
        <v>254155</v>
      </c>
      <c r="AK34" t="s">
        <v>51</v>
      </c>
      <c r="AP34">
        <v>0</v>
      </c>
      <c r="AQ34">
        <v>0</v>
      </c>
      <c r="AR34">
        <v>0</v>
      </c>
      <c r="AS34" t="s">
        <v>52</v>
      </c>
      <c r="AT34" s="1">
        <v>43710.5573842593</v>
      </c>
      <c r="AV34" t="str">
        <f>VLOOKUP(O34,LOOKUP!A:E,5,FALSE)</f>
        <v>368-4045</v>
      </c>
      <c r="AW34" t="str">
        <f t="shared" si="0"/>
        <v>Addition</v>
      </c>
      <c r="AX34" t="str">
        <f>VLOOKUP(O34,LOOKUP!A:F,6,FALSE)</f>
        <v>Conventional Regulator Controls</v>
      </c>
      <c r="AY34" t="str">
        <f>VLOOKUP(O34,LOOKUP!A:D,4,FALSE)</f>
        <v>4045</v>
      </c>
    </row>
    <row r="35" spans="1:51" ht="12.75">
      <c r="A35">
        <v>254788</v>
      </c>
      <c r="B35">
        <v>1</v>
      </c>
      <c r="C35">
        <v>1</v>
      </c>
      <c r="D35">
        <v>1016</v>
      </c>
      <c r="E35">
        <v>36800</v>
      </c>
      <c r="F35">
        <v>250039</v>
      </c>
      <c r="G35">
        <v>15</v>
      </c>
      <c r="J35">
        <v>24</v>
      </c>
      <c r="L35">
        <v>0</v>
      </c>
      <c r="M35">
        <v>25</v>
      </c>
      <c r="N35">
        <v>52000.50</v>
      </c>
      <c r="O35" t="s">
        <v>105</v>
      </c>
      <c r="P35">
        <v>1679210387</v>
      </c>
      <c r="S35">
        <v>230636</v>
      </c>
      <c r="T35">
        <v>780045952</v>
      </c>
      <c r="U35" t="s">
        <v>45</v>
      </c>
      <c r="W35">
        <v>0</v>
      </c>
      <c r="X35" t="s">
        <v>106</v>
      </c>
      <c r="Y35">
        <v>1</v>
      </c>
      <c r="AA35" t="s">
        <v>47</v>
      </c>
      <c r="AB35" t="s">
        <v>48</v>
      </c>
      <c r="AC35" t="s">
        <v>49</v>
      </c>
      <c r="AE35" t="s">
        <v>102</v>
      </c>
      <c r="AH35">
        <v>0</v>
      </c>
      <c r="AJ35">
        <v>250039</v>
      </c>
      <c r="AK35" t="s">
        <v>51</v>
      </c>
      <c r="AP35">
        <v>0</v>
      </c>
      <c r="AQ35">
        <v>0</v>
      </c>
      <c r="AR35">
        <v>0</v>
      </c>
      <c r="AS35" t="s">
        <v>52</v>
      </c>
      <c r="AT35" s="1">
        <v>43710.5573842593</v>
      </c>
      <c r="AV35" t="str">
        <f>VLOOKUP(O35,LOOKUP!A:E,5,FALSE)</f>
        <v>368-4504</v>
      </c>
      <c r="AW35" t="str">
        <f t="shared" si="0"/>
        <v>Addition</v>
      </c>
      <c r="AX35" t="str">
        <f>VLOOKUP(O35,LOOKUP!A:F,6,FALSE)</f>
        <v>400 KVAR</v>
      </c>
      <c r="AY35" t="str">
        <f>VLOOKUP(O35,LOOKUP!A:D,4,FALSE)</f>
        <v>4504</v>
      </c>
    </row>
    <row r="36" spans="1:51" ht="12.75">
      <c r="A36">
        <v>254788</v>
      </c>
      <c r="B36">
        <v>1</v>
      </c>
      <c r="C36">
        <v>1</v>
      </c>
      <c r="D36">
        <v>1016</v>
      </c>
      <c r="E36">
        <v>36800</v>
      </c>
      <c r="F36">
        <v>244883</v>
      </c>
      <c r="G36">
        <v>15</v>
      </c>
      <c r="J36">
        <v>24</v>
      </c>
      <c r="L36">
        <v>0</v>
      </c>
      <c r="M36">
        <v>48</v>
      </c>
      <c r="N36">
        <v>58886.40</v>
      </c>
      <c r="O36" t="s">
        <v>107</v>
      </c>
      <c r="P36">
        <v>1679210350</v>
      </c>
      <c r="S36">
        <v>230636</v>
      </c>
      <c r="T36">
        <v>780045952</v>
      </c>
      <c r="U36" t="s">
        <v>45</v>
      </c>
      <c r="W36">
        <v>0</v>
      </c>
      <c r="X36" t="s">
        <v>108</v>
      </c>
      <c r="Y36">
        <v>1</v>
      </c>
      <c r="AA36" t="s">
        <v>47</v>
      </c>
      <c r="AB36" t="s">
        <v>48</v>
      </c>
      <c r="AC36" t="s">
        <v>49</v>
      </c>
      <c r="AE36" t="s">
        <v>102</v>
      </c>
      <c r="AH36">
        <v>0</v>
      </c>
      <c r="AJ36">
        <v>244883</v>
      </c>
      <c r="AK36" t="s">
        <v>51</v>
      </c>
      <c r="AP36">
        <v>0</v>
      </c>
      <c r="AQ36">
        <v>0</v>
      </c>
      <c r="AR36">
        <v>0</v>
      </c>
      <c r="AS36" t="s">
        <v>52</v>
      </c>
      <c r="AT36" s="1">
        <v>43735.7103935185</v>
      </c>
      <c r="AV36" t="str">
        <f>VLOOKUP(O36,LOOKUP!A:E,5,FALSE)</f>
        <v>368-1001</v>
      </c>
      <c r="AW36" t="str">
        <f t="shared" si="0"/>
        <v>Addition</v>
      </c>
      <c r="AX36" t="str">
        <f>VLOOKUP(O36,LOOKUP!A:F,6,FALSE)</f>
        <v>5   KVA &amp; below</v>
      </c>
      <c r="AY36" t="str">
        <f>VLOOKUP(O36,LOOKUP!A:D,4,FALSE)</f>
        <v>1001</v>
      </c>
    </row>
    <row r="37" spans="1:51" ht="12.75">
      <c r="A37">
        <v>254788</v>
      </c>
      <c r="B37">
        <v>1</v>
      </c>
      <c r="C37">
        <v>1</v>
      </c>
      <c r="D37">
        <v>1016</v>
      </c>
      <c r="E37">
        <v>36800</v>
      </c>
      <c r="F37">
        <v>235975</v>
      </c>
      <c r="G37">
        <v>15</v>
      </c>
      <c r="J37">
        <v>24</v>
      </c>
      <c r="L37">
        <v>0</v>
      </c>
      <c r="M37">
        <v>64</v>
      </c>
      <c r="N37">
        <v>72080.64</v>
      </c>
      <c r="O37" t="s">
        <v>109</v>
      </c>
      <c r="P37">
        <v>1679210359</v>
      </c>
      <c r="S37">
        <v>230636</v>
      </c>
      <c r="T37">
        <v>780045952</v>
      </c>
      <c r="U37" t="s">
        <v>45</v>
      </c>
      <c r="W37">
        <v>0</v>
      </c>
      <c r="X37" t="s">
        <v>110</v>
      </c>
      <c r="Y37">
        <v>1</v>
      </c>
      <c r="AA37" t="s">
        <v>47</v>
      </c>
      <c r="AB37" t="s">
        <v>48</v>
      </c>
      <c r="AC37" t="s">
        <v>49</v>
      </c>
      <c r="AE37" t="s">
        <v>102</v>
      </c>
      <c r="AH37">
        <v>0</v>
      </c>
      <c r="AJ37">
        <v>235975</v>
      </c>
      <c r="AK37" t="s">
        <v>51</v>
      </c>
      <c r="AP37">
        <v>0</v>
      </c>
      <c r="AQ37">
        <v>0</v>
      </c>
      <c r="AR37">
        <v>0</v>
      </c>
      <c r="AS37" t="s">
        <v>52</v>
      </c>
      <c r="AT37" s="1">
        <v>43735.7103935185</v>
      </c>
      <c r="AV37" t="str">
        <f>VLOOKUP(O37,LOOKUP!A:E,5,FALSE)</f>
        <v>368-1006</v>
      </c>
      <c r="AW37" t="str">
        <f t="shared" si="0"/>
        <v>Addition</v>
      </c>
      <c r="AX37" t="str">
        <f>VLOOKUP(O37,LOOKUP!A:F,6,FALSE)</f>
        <v>25 KVA</v>
      </c>
      <c r="AY37" t="str">
        <f>VLOOKUP(O37,LOOKUP!A:D,4,FALSE)</f>
        <v>1006</v>
      </c>
    </row>
    <row r="38" spans="1:51" ht="12.75">
      <c r="A38">
        <v>254788</v>
      </c>
      <c r="B38">
        <v>1</v>
      </c>
      <c r="C38">
        <v>1</v>
      </c>
      <c r="D38">
        <v>1016</v>
      </c>
      <c r="E38">
        <v>36800</v>
      </c>
      <c r="F38">
        <v>237854</v>
      </c>
      <c r="G38">
        <v>15</v>
      </c>
      <c r="J38">
        <v>24</v>
      </c>
      <c r="L38">
        <v>0</v>
      </c>
      <c r="M38">
        <v>27</v>
      </c>
      <c r="N38">
        <v>85525.20</v>
      </c>
      <c r="O38" t="s">
        <v>111</v>
      </c>
      <c r="P38">
        <v>1679209574</v>
      </c>
      <c r="S38">
        <v>230636</v>
      </c>
      <c r="T38">
        <v>780045952</v>
      </c>
      <c r="U38" t="s">
        <v>45</v>
      </c>
      <c r="W38">
        <v>0</v>
      </c>
      <c r="X38" t="s">
        <v>112</v>
      </c>
      <c r="Y38">
        <v>1</v>
      </c>
      <c r="AA38" t="s">
        <v>47</v>
      </c>
      <c r="AB38" t="s">
        <v>48</v>
      </c>
      <c r="AC38" t="s">
        <v>49</v>
      </c>
      <c r="AE38" t="s">
        <v>102</v>
      </c>
      <c r="AH38">
        <v>0</v>
      </c>
      <c r="AJ38">
        <v>237854</v>
      </c>
      <c r="AK38" t="s">
        <v>51</v>
      </c>
      <c r="AP38">
        <v>0</v>
      </c>
      <c r="AQ38">
        <v>0</v>
      </c>
      <c r="AR38">
        <v>0</v>
      </c>
      <c r="AS38" t="s">
        <v>52</v>
      </c>
      <c r="AT38" s="1">
        <v>43710.5573842593</v>
      </c>
      <c r="AV38" t="str">
        <f>VLOOKUP(O38,LOOKUP!A:E,5,FALSE)</f>
        <v>368-1016</v>
      </c>
      <c r="AW38" t="str">
        <f t="shared" si="0"/>
        <v>Addition</v>
      </c>
      <c r="AX38" t="str">
        <f>VLOOKUP(O38,LOOKUP!A:F,6,FALSE)</f>
        <v>100 KVA</v>
      </c>
      <c r="AY38" t="str">
        <f>VLOOKUP(O38,LOOKUP!A:D,4,FALSE)</f>
        <v>1016</v>
      </c>
    </row>
    <row r="39" spans="1:51" ht="12.75">
      <c r="A39">
        <v>254788</v>
      </c>
      <c r="B39">
        <v>1</v>
      </c>
      <c r="C39">
        <v>1</v>
      </c>
      <c r="D39">
        <v>1016</v>
      </c>
      <c r="E39">
        <v>36800</v>
      </c>
      <c r="F39">
        <v>238886</v>
      </c>
      <c r="G39">
        <v>15</v>
      </c>
      <c r="J39">
        <v>24</v>
      </c>
      <c r="L39">
        <v>0</v>
      </c>
      <c r="M39">
        <v>91</v>
      </c>
      <c r="N39">
        <v>141892.66</v>
      </c>
      <c r="O39" t="s">
        <v>113</v>
      </c>
      <c r="P39">
        <v>1679210379</v>
      </c>
      <c r="S39">
        <v>230636</v>
      </c>
      <c r="T39">
        <v>780045952</v>
      </c>
      <c r="U39" t="s">
        <v>45</v>
      </c>
      <c r="W39">
        <v>0</v>
      </c>
      <c r="X39" t="s">
        <v>114</v>
      </c>
      <c r="Y39">
        <v>1</v>
      </c>
      <c r="AA39" t="s">
        <v>47</v>
      </c>
      <c r="AB39" t="s">
        <v>48</v>
      </c>
      <c r="AC39" t="s">
        <v>49</v>
      </c>
      <c r="AE39" t="s">
        <v>102</v>
      </c>
      <c r="AH39">
        <v>0</v>
      </c>
      <c r="AJ39">
        <v>238886</v>
      </c>
      <c r="AK39" t="s">
        <v>51</v>
      </c>
      <c r="AP39">
        <v>0</v>
      </c>
      <c r="AQ39">
        <v>0</v>
      </c>
      <c r="AR39">
        <v>0</v>
      </c>
      <c r="AS39" t="s">
        <v>52</v>
      </c>
      <c r="AT39" s="1">
        <v>43735.7103935185</v>
      </c>
      <c r="AV39" t="str">
        <f>VLOOKUP(O39,LOOKUP!A:E,5,FALSE)</f>
        <v>368-4503</v>
      </c>
      <c r="AW39" t="str">
        <f t="shared" si="0"/>
        <v>Addition</v>
      </c>
      <c r="AX39" t="str">
        <f>VLOOKUP(O39,LOOKUP!A:F,6,FALSE)</f>
        <v>200 - 300 KVAR</v>
      </c>
      <c r="AY39" t="str">
        <f>VLOOKUP(O39,LOOKUP!A:D,4,FALSE)</f>
        <v>4503</v>
      </c>
    </row>
    <row r="40" spans="1:51" ht="12.75">
      <c r="A40">
        <v>254788</v>
      </c>
      <c r="B40">
        <v>1</v>
      </c>
      <c r="C40">
        <v>1</v>
      </c>
      <c r="D40">
        <v>1016</v>
      </c>
      <c r="E40">
        <v>36800</v>
      </c>
      <c r="F40">
        <v>252944</v>
      </c>
      <c r="G40">
        <v>15</v>
      </c>
      <c r="J40">
        <v>24</v>
      </c>
      <c r="L40">
        <v>0</v>
      </c>
      <c r="M40">
        <v>63</v>
      </c>
      <c r="N40">
        <v>173346.39</v>
      </c>
      <c r="O40" t="s">
        <v>115</v>
      </c>
      <c r="P40">
        <v>1681962902</v>
      </c>
      <c r="S40">
        <v>230636</v>
      </c>
      <c r="T40">
        <v>780045952</v>
      </c>
      <c r="U40" t="s">
        <v>45</v>
      </c>
      <c r="W40">
        <v>0</v>
      </c>
      <c r="Y40">
        <v>1</v>
      </c>
      <c r="AA40" t="s">
        <v>47</v>
      </c>
      <c r="AB40" t="s">
        <v>48</v>
      </c>
      <c r="AC40" t="s">
        <v>49</v>
      </c>
      <c r="AE40" t="s">
        <v>102</v>
      </c>
      <c r="AH40">
        <v>0</v>
      </c>
      <c r="AJ40">
        <v>252944</v>
      </c>
      <c r="AK40" t="s">
        <v>51</v>
      </c>
      <c r="AP40">
        <v>0</v>
      </c>
      <c r="AQ40">
        <v>0</v>
      </c>
      <c r="AR40">
        <v>0</v>
      </c>
      <c r="AS40" t="s">
        <v>52</v>
      </c>
      <c r="AT40" s="1">
        <v>43738.742789351803</v>
      </c>
      <c r="AV40" t="str">
        <f>VLOOKUP(O40,LOOKUP!A:E,5,FALSE)</f>
        <v>368-5180</v>
      </c>
      <c r="AW40" t="str">
        <f t="shared" si="0"/>
        <v>Addition</v>
      </c>
      <c r="AX40" t="str">
        <f>VLOOKUP(O40,LOOKUP!A:F,6,FALSE)</f>
        <v>All</v>
      </c>
      <c r="AY40" t="str">
        <f>VLOOKUP(O40,LOOKUP!A:D,4,FALSE)</f>
        <v>5180</v>
      </c>
    </row>
    <row r="41" spans="1:51" ht="12.75">
      <c r="A41">
        <v>254788</v>
      </c>
      <c r="B41">
        <v>1</v>
      </c>
      <c r="C41">
        <v>1</v>
      </c>
      <c r="D41">
        <v>1016</v>
      </c>
      <c r="E41">
        <v>36800</v>
      </c>
      <c r="F41">
        <v>241304</v>
      </c>
      <c r="G41">
        <v>15</v>
      </c>
      <c r="J41">
        <v>24</v>
      </c>
      <c r="L41">
        <v>0</v>
      </c>
      <c r="M41">
        <v>42</v>
      </c>
      <c r="N41">
        <v>176951.46</v>
      </c>
      <c r="O41" t="s">
        <v>116</v>
      </c>
      <c r="P41">
        <v>1679210388</v>
      </c>
      <c r="S41">
        <v>230636</v>
      </c>
      <c r="T41">
        <v>780045952</v>
      </c>
      <c r="U41" t="s">
        <v>45</v>
      </c>
      <c r="W41">
        <v>0</v>
      </c>
      <c r="X41" t="s">
        <v>117</v>
      </c>
      <c r="Y41">
        <v>1</v>
      </c>
      <c r="AA41" t="s">
        <v>47</v>
      </c>
      <c r="AB41" t="s">
        <v>48</v>
      </c>
      <c r="AC41" t="s">
        <v>49</v>
      </c>
      <c r="AE41" t="s">
        <v>102</v>
      </c>
      <c r="AH41">
        <v>0</v>
      </c>
      <c r="AJ41">
        <v>241304</v>
      </c>
      <c r="AK41" t="s">
        <v>51</v>
      </c>
      <c r="AP41">
        <v>0</v>
      </c>
      <c r="AQ41">
        <v>0</v>
      </c>
      <c r="AR41">
        <v>0</v>
      </c>
      <c r="AS41" t="s">
        <v>52</v>
      </c>
      <c r="AT41" s="1">
        <v>43735.7103935185</v>
      </c>
      <c r="AV41" t="str">
        <f>VLOOKUP(O41,LOOKUP!A:E,5,FALSE)</f>
        <v>368-4700</v>
      </c>
      <c r="AW41" t="str">
        <f t="shared" si="0"/>
        <v>Addition</v>
      </c>
      <c r="AX41" t="str">
        <f>VLOOKUP(O41,LOOKUP!A:F,6,FALSE)</f>
        <v>All</v>
      </c>
      <c r="AY41" t="str">
        <f>VLOOKUP(O41,LOOKUP!A:D,4,FALSE)</f>
        <v>4700</v>
      </c>
    </row>
    <row r="42" spans="1:51" ht="12.75">
      <c r="A42">
        <v>254788</v>
      </c>
      <c r="B42">
        <v>1</v>
      </c>
      <c r="C42">
        <v>1</v>
      </c>
      <c r="D42">
        <v>1016</v>
      </c>
      <c r="E42">
        <v>36800</v>
      </c>
      <c r="F42">
        <v>238885</v>
      </c>
      <c r="G42">
        <v>15</v>
      </c>
      <c r="J42">
        <v>24</v>
      </c>
      <c r="L42">
        <v>0</v>
      </c>
      <c r="M42">
        <v>15</v>
      </c>
      <c r="N42">
        <v>228090</v>
      </c>
      <c r="O42" t="s">
        <v>118</v>
      </c>
      <c r="P42">
        <v>1681955061</v>
      </c>
      <c r="S42">
        <v>230636</v>
      </c>
      <c r="T42">
        <v>780045952</v>
      </c>
      <c r="U42" t="s">
        <v>45</v>
      </c>
      <c r="W42">
        <v>0</v>
      </c>
      <c r="Y42">
        <v>1</v>
      </c>
      <c r="AA42" t="s">
        <v>47</v>
      </c>
      <c r="AB42" t="s">
        <v>48</v>
      </c>
      <c r="AC42" t="s">
        <v>49</v>
      </c>
      <c r="AE42" t="s">
        <v>102</v>
      </c>
      <c r="AH42">
        <v>0</v>
      </c>
      <c r="AJ42">
        <v>238885</v>
      </c>
      <c r="AK42" t="s">
        <v>51</v>
      </c>
      <c r="AP42">
        <v>0</v>
      </c>
      <c r="AQ42">
        <v>0</v>
      </c>
      <c r="AR42">
        <v>0</v>
      </c>
      <c r="AS42" t="s">
        <v>52</v>
      </c>
      <c r="AT42" s="1">
        <v>43738.663171296299</v>
      </c>
      <c r="AV42" t="str">
        <f>VLOOKUP(O42,LOOKUP!A:E,5,FALSE)</f>
        <v>368-4030</v>
      </c>
      <c r="AW42" t="str">
        <f t="shared" si="0"/>
        <v>Addition</v>
      </c>
      <c r="AX42" t="str">
        <f>VLOOKUP(O42,LOOKUP!A:F,6,FALSE)</f>
        <v>250 to 300 KVA</v>
      </c>
      <c r="AY42" t="str">
        <f>VLOOKUP(O42,LOOKUP!A:D,4,FALSE)</f>
        <v>4030</v>
      </c>
    </row>
    <row r="43" spans="1:51" ht="12.75">
      <c r="A43">
        <v>254788</v>
      </c>
      <c r="B43">
        <v>1</v>
      </c>
      <c r="C43">
        <v>1</v>
      </c>
      <c r="D43">
        <v>1016</v>
      </c>
      <c r="E43">
        <v>36800</v>
      </c>
      <c r="F43">
        <v>237837</v>
      </c>
      <c r="G43">
        <v>15</v>
      </c>
      <c r="J43">
        <v>24</v>
      </c>
      <c r="L43">
        <v>0</v>
      </c>
      <c r="M43">
        <v>1</v>
      </c>
      <c r="N43">
        <v>269068.95</v>
      </c>
      <c r="O43" t="s">
        <v>119</v>
      </c>
      <c r="P43">
        <v>1679210373</v>
      </c>
      <c r="S43">
        <v>230636</v>
      </c>
      <c r="T43">
        <v>780045952</v>
      </c>
      <c r="U43" t="s">
        <v>45</v>
      </c>
      <c r="W43">
        <v>0</v>
      </c>
      <c r="X43" t="s">
        <v>120</v>
      </c>
      <c r="Y43">
        <v>1</v>
      </c>
      <c r="AA43" t="s">
        <v>47</v>
      </c>
      <c r="AB43" t="s">
        <v>48</v>
      </c>
      <c r="AC43" t="s">
        <v>49</v>
      </c>
      <c r="AE43" t="s">
        <v>102</v>
      </c>
      <c r="AH43">
        <v>0</v>
      </c>
      <c r="AJ43">
        <v>237837</v>
      </c>
      <c r="AK43" t="s">
        <v>51</v>
      </c>
      <c r="AP43">
        <v>0</v>
      </c>
      <c r="AQ43">
        <v>0</v>
      </c>
      <c r="AR43">
        <v>0</v>
      </c>
      <c r="AS43" t="s">
        <v>52</v>
      </c>
      <c r="AT43" s="1">
        <v>43738.7356828704</v>
      </c>
      <c r="AV43" t="str">
        <f>VLOOKUP(O43,LOOKUP!A:E,5,FALSE)</f>
        <v>368-4027</v>
      </c>
      <c r="AW43" t="str">
        <f t="shared" si="0"/>
        <v>Addition</v>
      </c>
      <c r="AX43" t="str">
        <f>VLOOKUP(O43,LOOKUP!A:F,6,FALSE)</f>
        <v>114.3 KVA</v>
      </c>
      <c r="AY43" t="str">
        <f>VLOOKUP(O43,LOOKUP!A:D,4,FALSE)</f>
        <v>4027</v>
      </c>
    </row>
    <row r="44" spans="1:51" ht="12.75">
      <c r="A44">
        <v>254788</v>
      </c>
      <c r="B44">
        <v>1</v>
      </c>
      <c r="C44">
        <v>1</v>
      </c>
      <c r="D44">
        <v>1016</v>
      </c>
      <c r="E44">
        <v>36800</v>
      </c>
      <c r="F44">
        <v>247120</v>
      </c>
      <c r="G44">
        <v>15</v>
      </c>
      <c r="J44">
        <v>24</v>
      </c>
      <c r="L44">
        <v>0</v>
      </c>
      <c r="M44">
        <v>1</v>
      </c>
      <c r="N44">
        <v>292068.59999999998</v>
      </c>
      <c r="O44" t="s">
        <v>121</v>
      </c>
      <c r="P44">
        <v>1679210376</v>
      </c>
      <c r="S44">
        <v>230636</v>
      </c>
      <c r="T44">
        <v>780045952</v>
      </c>
      <c r="U44" t="s">
        <v>45</v>
      </c>
      <c r="W44">
        <v>0</v>
      </c>
      <c r="X44" t="s">
        <v>122</v>
      </c>
      <c r="Y44">
        <v>1</v>
      </c>
      <c r="AA44" t="s">
        <v>47</v>
      </c>
      <c r="AB44" t="s">
        <v>48</v>
      </c>
      <c r="AC44" t="s">
        <v>49</v>
      </c>
      <c r="AE44" t="s">
        <v>102</v>
      </c>
      <c r="AH44">
        <v>0</v>
      </c>
      <c r="AJ44">
        <v>247120</v>
      </c>
      <c r="AK44" t="s">
        <v>51</v>
      </c>
      <c r="AP44">
        <v>0</v>
      </c>
      <c r="AQ44">
        <v>0</v>
      </c>
      <c r="AR44">
        <v>0</v>
      </c>
      <c r="AS44" t="s">
        <v>52</v>
      </c>
      <c r="AT44" s="1">
        <v>43738.7356828704</v>
      </c>
      <c r="AV44" t="str">
        <f>VLOOKUP(O44,LOOKUP!A:E,5,FALSE)</f>
        <v>368-4028</v>
      </c>
      <c r="AW44" t="str">
        <f t="shared" si="0"/>
        <v>Addition</v>
      </c>
      <c r="AX44" t="str">
        <f>VLOOKUP(O44,LOOKUP!A:F,6,FALSE)</f>
        <v>167 KVA</v>
      </c>
      <c r="AY44" t="str">
        <f>VLOOKUP(O44,LOOKUP!A:D,4,FALSE)</f>
        <v>4028</v>
      </c>
    </row>
    <row r="45" spans="1:51" ht="12.75">
      <c r="A45">
        <v>254788</v>
      </c>
      <c r="B45">
        <v>1</v>
      </c>
      <c r="C45">
        <v>1</v>
      </c>
      <c r="D45">
        <v>1016</v>
      </c>
      <c r="E45">
        <v>36800</v>
      </c>
      <c r="F45">
        <v>247124</v>
      </c>
      <c r="G45">
        <v>15</v>
      </c>
      <c r="J45">
        <v>24</v>
      </c>
      <c r="L45">
        <v>0</v>
      </c>
      <c r="M45">
        <v>521</v>
      </c>
      <c r="N45">
        <v>301132.78999999998</v>
      </c>
      <c r="O45" t="s">
        <v>123</v>
      </c>
      <c r="P45">
        <v>1679209514</v>
      </c>
      <c r="S45">
        <v>230636</v>
      </c>
      <c r="T45">
        <v>780045952</v>
      </c>
      <c r="U45" t="s">
        <v>45</v>
      </c>
      <c r="W45">
        <v>0</v>
      </c>
      <c r="X45" t="s">
        <v>124</v>
      </c>
      <c r="Y45">
        <v>1</v>
      </c>
      <c r="AA45" t="s">
        <v>47</v>
      </c>
      <c r="AB45" t="s">
        <v>48</v>
      </c>
      <c r="AC45" t="s">
        <v>49</v>
      </c>
      <c r="AE45" t="s">
        <v>102</v>
      </c>
      <c r="AH45">
        <v>0</v>
      </c>
      <c r="AJ45">
        <v>247124</v>
      </c>
      <c r="AK45" t="s">
        <v>51</v>
      </c>
      <c r="AP45">
        <v>0</v>
      </c>
      <c r="AQ45">
        <v>0</v>
      </c>
      <c r="AR45">
        <v>0</v>
      </c>
      <c r="AS45" t="s">
        <v>52</v>
      </c>
      <c r="AT45" s="1">
        <v>43735.7103935185</v>
      </c>
      <c r="AV45" t="str">
        <f>VLOOKUP(O45,LOOKUP!A:E,5,FALSE)</f>
        <v>368-5021</v>
      </c>
      <c r="AW45" t="str">
        <f t="shared" si="0"/>
        <v>Addition</v>
      </c>
      <c r="AX45" t="str">
        <f>VLOOKUP(O45,LOOKUP!A:F,6,FALSE)</f>
        <v>0 -  5 KV</v>
      </c>
      <c r="AY45" t="str">
        <f>VLOOKUP(O45,LOOKUP!A:D,4,FALSE)</f>
        <v>5021</v>
      </c>
    </row>
    <row r="46" spans="1:51" ht="12.75">
      <c r="A46">
        <v>254788</v>
      </c>
      <c r="B46">
        <v>1</v>
      </c>
      <c r="C46">
        <v>1</v>
      </c>
      <c r="D46">
        <v>1016</v>
      </c>
      <c r="E46">
        <v>36800</v>
      </c>
      <c r="F46">
        <v>237852</v>
      </c>
      <c r="G46">
        <v>15</v>
      </c>
      <c r="J46">
        <v>24</v>
      </c>
      <c r="L46">
        <v>0</v>
      </c>
      <c r="M46">
        <v>260</v>
      </c>
      <c r="N46">
        <v>357221.80</v>
      </c>
      <c r="O46" t="s">
        <v>125</v>
      </c>
      <c r="P46">
        <v>1679210367</v>
      </c>
      <c r="S46">
        <v>230636</v>
      </c>
      <c r="T46">
        <v>780045952</v>
      </c>
      <c r="U46" t="s">
        <v>45</v>
      </c>
      <c r="W46">
        <v>0</v>
      </c>
      <c r="X46" t="s">
        <v>126</v>
      </c>
      <c r="Y46">
        <v>1</v>
      </c>
      <c r="AA46" t="s">
        <v>47</v>
      </c>
      <c r="AB46" t="s">
        <v>48</v>
      </c>
      <c r="AC46" t="s">
        <v>49</v>
      </c>
      <c r="AE46" t="s">
        <v>102</v>
      </c>
      <c r="AH46">
        <v>0</v>
      </c>
      <c r="AJ46">
        <v>237852</v>
      </c>
      <c r="AK46" t="s">
        <v>51</v>
      </c>
      <c r="AP46">
        <v>0</v>
      </c>
      <c r="AQ46">
        <v>0</v>
      </c>
      <c r="AR46">
        <v>0</v>
      </c>
      <c r="AS46" t="s">
        <v>52</v>
      </c>
      <c r="AT46" s="1">
        <v>43735.7103935185</v>
      </c>
      <c r="AV46" t="str">
        <f>VLOOKUP(O46,LOOKUP!A:E,5,FALSE)</f>
        <v>368-1008</v>
      </c>
      <c r="AW46" t="str">
        <f t="shared" si="0"/>
        <v>Addition</v>
      </c>
      <c r="AX46" t="str">
        <f>VLOOKUP(O46,LOOKUP!A:F,6,FALSE)</f>
        <v>37.5 KVA</v>
      </c>
      <c r="AY46" t="str">
        <f>VLOOKUP(O46,LOOKUP!A:D,4,FALSE)</f>
        <v>1008</v>
      </c>
    </row>
    <row r="47" spans="1:51" ht="12.75">
      <c r="A47">
        <v>254788</v>
      </c>
      <c r="B47">
        <v>1</v>
      </c>
      <c r="C47">
        <v>1</v>
      </c>
      <c r="D47">
        <v>1016</v>
      </c>
      <c r="E47">
        <v>36800</v>
      </c>
      <c r="F47">
        <v>241306</v>
      </c>
      <c r="G47">
        <v>15</v>
      </c>
      <c r="J47">
        <v>24</v>
      </c>
      <c r="L47">
        <v>0</v>
      </c>
      <c r="M47">
        <v>745</v>
      </c>
      <c r="N47">
        <v>382922.55</v>
      </c>
      <c r="O47" t="s">
        <v>127</v>
      </c>
      <c r="P47">
        <v>1679210393</v>
      </c>
      <c r="S47">
        <v>230636</v>
      </c>
      <c r="T47">
        <v>780045952</v>
      </c>
      <c r="U47" t="s">
        <v>45</v>
      </c>
      <c r="W47">
        <v>0</v>
      </c>
      <c r="X47" t="s">
        <v>128</v>
      </c>
      <c r="Y47">
        <v>1</v>
      </c>
      <c r="AA47" t="s">
        <v>47</v>
      </c>
      <c r="AB47" t="s">
        <v>48</v>
      </c>
      <c r="AC47" t="s">
        <v>49</v>
      </c>
      <c r="AE47" t="s">
        <v>102</v>
      </c>
      <c r="AH47">
        <v>0</v>
      </c>
      <c r="AJ47">
        <v>241306</v>
      </c>
      <c r="AK47" t="s">
        <v>51</v>
      </c>
      <c r="AP47">
        <v>0</v>
      </c>
      <c r="AQ47">
        <v>0</v>
      </c>
      <c r="AR47">
        <v>0</v>
      </c>
      <c r="AS47" t="s">
        <v>52</v>
      </c>
      <c r="AT47" s="1">
        <v>43710.5573842593</v>
      </c>
      <c r="AV47" t="str">
        <f>VLOOKUP(O47,LOOKUP!A:E,5,FALSE)</f>
        <v>368-5023</v>
      </c>
      <c r="AW47" t="str">
        <f t="shared" si="0"/>
        <v>Addition</v>
      </c>
      <c r="AX47" t="str">
        <f>VLOOKUP(O47,LOOKUP!A:F,6,FALSE)</f>
        <v>15.1 - 25 KV</v>
      </c>
      <c r="AY47" t="str">
        <f>VLOOKUP(O47,LOOKUP!A:D,4,FALSE)</f>
        <v>5023</v>
      </c>
    </row>
    <row r="48" spans="1:51" ht="12.75">
      <c r="A48">
        <v>254788</v>
      </c>
      <c r="B48">
        <v>1</v>
      </c>
      <c r="C48">
        <v>1</v>
      </c>
      <c r="D48">
        <v>1016</v>
      </c>
      <c r="E48">
        <v>36800</v>
      </c>
      <c r="F48">
        <v>237841</v>
      </c>
      <c r="G48">
        <v>15</v>
      </c>
      <c r="J48">
        <v>24</v>
      </c>
      <c r="L48">
        <v>0</v>
      </c>
      <c r="M48">
        <v>161</v>
      </c>
      <c r="N48">
        <v>506617.09</v>
      </c>
      <c r="O48" t="s">
        <v>129</v>
      </c>
      <c r="P48">
        <v>1679209536</v>
      </c>
      <c r="S48">
        <v>230636</v>
      </c>
      <c r="T48">
        <v>780045952</v>
      </c>
      <c r="U48" t="s">
        <v>45</v>
      </c>
      <c r="W48">
        <v>0</v>
      </c>
      <c r="X48" t="s">
        <v>130</v>
      </c>
      <c r="Y48">
        <v>1</v>
      </c>
      <c r="AA48" t="s">
        <v>47</v>
      </c>
      <c r="AB48" t="s">
        <v>48</v>
      </c>
      <c r="AC48" t="s">
        <v>49</v>
      </c>
      <c r="AE48" t="s">
        <v>102</v>
      </c>
      <c r="AH48">
        <v>0</v>
      </c>
      <c r="AJ48">
        <v>237841</v>
      </c>
      <c r="AK48" t="s">
        <v>51</v>
      </c>
      <c r="AP48">
        <v>0</v>
      </c>
      <c r="AQ48">
        <v>0</v>
      </c>
      <c r="AR48">
        <v>0</v>
      </c>
      <c r="AS48" t="s">
        <v>52</v>
      </c>
      <c r="AT48" s="1">
        <v>43735.7103935185</v>
      </c>
      <c r="AV48" t="str">
        <f>VLOOKUP(O48,LOOKUP!A:E,5,FALSE)</f>
        <v>368-5060</v>
      </c>
      <c r="AW48" t="str">
        <f t="shared" si="0"/>
        <v>Addition</v>
      </c>
      <c r="AX48" t="str">
        <f>VLOOKUP(O48,LOOKUP!A:F,6,FALSE)</f>
        <v>All</v>
      </c>
      <c r="AY48" t="str">
        <f>VLOOKUP(O48,LOOKUP!A:D,4,FALSE)</f>
        <v>5060</v>
      </c>
    </row>
    <row r="49" spans="1:51" ht="12.75">
      <c r="A49">
        <v>254788</v>
      </c>
      <c r="B49">
        <v>1</v>
      </c>
      <c r="C49">
        <v>1</v>
      </c>
      <c r="D49">
        <v>1016</v>
      </c>
      <c r="E49">
        <v>36800</v>
      </c>
      <c r="F49">
        <v>250053</v>
      </c>
      <c r="G49">
        <v>15</v>
      </c>
      <c r="J49">
        <v>24</v>
      </c>
      <c r="L49">
        <v>0</v>
      </c>
      <c r="M49">
        <v>298</v>
      </c>
      <c r="N49">
        <v>547396.19999999995</v>
      </c>
      <c r="O49" t="s">
        <v>131</v>
      </c>
      <c r="P49">
        <v>1679210369</v>
      </c>
      <c r="S49">
        <v>230636</v>
      </c>
      <c r="T49">
        <v>780045952</v>
      </c>
      <c r="U49" t="s">
        <v>45</v>
      </c>
      <c r="W49">
        <v>0</v>
      </c>
      <c r="X49" t="s">
        <v>132</v>
      </c>
      <c r="Y49">
        <v>1</v>
      </c>
      <c r="AA49" t="s">
        <v>47</v>
      </c>
      <c r="AB49" t="s">
        <v>48</v>
      </c>
      <c r="AC49" t="s">
        <v>49</v>
      </c>
      <c r="AE49" t="s">
        <v>102</v>
      </c>
      <c r="AH49">
        <v>0</v>
      </c>
      <c r="AJ49">
        <v>250053</v>
      </c>
      <c r="AK49" t="s">
        <v>51</v>
      </c>
      <c r="AP49">
        <v>0</v>
      </c>
      <c r="AQ49">
        <v>0</v>
      </c>
      <c r="AR49">
        <v>0</v>
      </c>
      <c r="AS49" t="s">
        <v>52</v>
      </c>
      <c r="AT49" s="1">
        <v>43735.7103935185</v>
      </c>
      <c r="AV49" t="str">
        <f>VLOOKUP(O49,LOOKUP!A:E,5,FALSE)</f>
        <v>368-1010</v>
      </c>
      <c r="AW49" t="str">
        <f t="shared" si="0"/>
        <v>Addition</v>
      </c>
      <c r="AX49" t="str">
        <f>VLOOKUP(O49,LOOKUP!A:F,6,FALSE)</f>
        <v>50 KVA</v>
      </c>
      <c r="AY49" t="str">
        <f>VLOOKUP(O49,LOOKUP!A:D,4,FALSE)</f>
        <v>1010</v>
      </c>
    </row>
    <row r="50" spans="1:51" ht="12.75">
      <c r="A50">
        <v>254788</v>
      </c>
      <c r="B50">
        <v>1</v>
      </c>
      <c r="C50">
        <v>1</v>
      </c>
      <c r="D50">
        <v>1016</v>
      </c>
      <c r="E50">
        <v>36800</v>
      </c>
      <c r="F50">
        <v>248148</v>
      </c>
      <c r="G50">
        <v>15</v>
      </c>
      <c r="J50">
        <v>24</v>
      </c>
      <c r="L50">
        <v>0</v>
      </c>
      <c r="M50">
        <v>8594</v>
      </c>
      <c r="N50">
        <v>5753081.4199999999</v>
      </c>
      <c r="O50" t="s">
        <v>133</v>
      </c>
      <c r="P50">
        <v>1679210392</v>
      </c>
      <c r="S50">
        <v>230636</v>
      </c>
      <c r="T50">
        <v>780045952</v>
      </c>
      <c r="U50" t="s">
        <v>45</v>
      </c>
      <c r="W50">
        <v>0</v>
      </c>
      <c r="X50" t="s">
        <v>134</v>
      </c>
      <c r="Y50">
        <v>1</v>
      </c>
      <c r="AA50" t="s">
        <v>47</v>
      </c>
      <c r="AB50" t="s">
        <v>48</v>
      </c>
      <c r="AC50" t="s">
        <v>49</v>
      </c>
      <c r="AE50" t="s">
        <v>102</v>
      </c>
      <c r="AH50">
        <v>0</v>
      </c>
      <c r="AJ50">
        <v>248148</v>
      </c>
      <c r="AK50" t="s">
        <v>51</v>
      </c>
      <c r="AP50">
        <v>0</v>
      </c>
      <c r="AQ50">
        <v>0</v>
      </c>
      <c r="AR50">
        <v>0</v>
      </c>
      <c r="AS50" t="s">
        <v>52</v>
      </c>
      <c r="AT50" s="1">
        <v>43735.7103935185</v>
      </c>
      <c r="AV50" t="str">
        <f>VLOOKUP(O50,LOOKUP!A:E,5,FALSE)</f>
        <v>368-5022</v>
      </c>
      <c r="AW50" t="str">
        <f t="shared" si="0"/>
        <v>Addition</v>
      </c>
      <c r="AX50" t="str">
        <f>VLOOKUP(O50,LOOKUP!A:F,6,FALSE)</f>
        <v>5.1 - 15 KV</v>
      </c>
      <c r="AY50" t="str">
        <f>VLOOKUP(O50,LOOKUP!A:D,4,FALSE)</f>
        <v>5022</v>
      </c>
    </row>
    <row r="51" spans="1:51" ht="12.75">
      <c r="A51">
        <v>254788</v>
      </c>
      <c r="B51">
        <v>1</v>
      </c>
      <c r="C51">
        <v>1</v>
      </c>
      <c r="D51">
        <v>1016</v>
      </c>
      <c r="E51">
        <v>36800</v>
      </c>
      <c r="F51">
        <v>252941</v>
      </c>
      <c r="G51">
        <v>15</v>
      </c>
      <c r="J51">
        <v>24</v>
      </c>
      <c r="L51">
        <v>0</v>
      </c>
      <c r="M51">
        <v>13676</v>
      </c>
      <c r="N51">
        <v>10280659.48</v>
      </c>
      <c r="O51" t="s">
        <v>135</v>
      </c>
      <c r="P51">
        <v>1679210389</v>
      </c>
      <c r="S51">
        <v>230636</v>
      </c>
      <c r="T51">
        <v>780045952</v>
      </c>
      <c r="U51" t="s">
        <v>45</v>
      </c>
      <c r="W51">
        <v>0</v>
      </c>
      <c r="X51" t="s">
        <v>136</v>
      </c>
      <c r="Y51">
        <v>1</v>
      </c>
      <c r="AA51" t="s">
        <v>47</v>
      </c>
      <c r="AB51" t="s">
        <v>48</v>
      </c>
      <c r="AC51" t="s">
        <v>49</v>
      </c>
      <c r="AE51" t="s">
        <v>102</v>
      </c>
      <c r="AH51">
        <v>0</v>
      </c>
      <c r="AJ51">
        <v>252941</v>
      </c>
      <c r="AK51" t="s">
        <v>51</v>
      </c>
      <c r="AP51">
        <v>0</v>
      </c>
      <c r="AQ51">
        <v>0</v>
      </c>
      <c r="AR51">
        <v>0</v>
      </c>
      <c r="AS51" t="s">
        <v>52</v>
      </c>
      <c r="AT51" s="1">
        <v>43735.7103935185</v>
      </c>
      <c r="AV51" t="str">
        <f>VLOOKUP(O51,LOOKUP!A:E,5,FALSE)</f>
        <v>368-5002</v>
      </c>
      <c r="AW51" t="str">
        <f t="shared" si="0"/>
        <v>Addition</v>
      </c>
      <c r="AX51" t="str">
        <f>VLOOKUP(O51,LOOKUP!A:F,6,FALSE)</f>
        <v>5.1 - 27 KV</v>
      </c>
      <c r="AY51" t="str">
        <f>VLOOKUP(O51,LOOKUP!A:D,4,FALSE)</f>
        <v>5002</v>
      </c>
    </row>
    <row r="52" spans="1:51" ht="12.75">
      <c r="A52">
        <v>254788</v>
      </c>
      <c r="B52">
        <v>1</v>
      </c>
      <c r="C52">
        <v>1</v>
      </c>
      <c r="D52">
        <v>1016</v>
      </c>
      <c r="E52">
        <v>36910</v>
      </c>
      <c r="F52">
        <v>247127</v>
      </c>
      <c r="G52">
        <v>15</v>
      </c>
      <c r="J52">
        <v>24</v>
      </c>
      <c r="L52">
        <v>0</v>
      </c>
      <c r="M52">
        <v>503</v>
      </c>
      <c r="N52">
        <v>296090.95</v>
      </c>
      <c r="O52" t="s">
        <v>137</v>
      </c>
      <c r="P52">
        <v>1681955063</v>
      </c>
      <c r="S52">
        <v>230636</v>
      </c>
      <c r="T52">
        <v>780045952</v>
      </c>
      <c r="U52" t="s">
        <v>45</v>
      </c>
      <c r="W52">
        <v>0</v>
      </c>
      <c r="Y52">
        <v>1</v>
      </c>
      <c r="AA52" t="s">
        <v>47</v>
      </c>
      <c r="AB52" t="s">
        <v>48</v>
      </c>
      <c r="AC52" t="s">
        <v>49</v>
      </c>
      <c r="AE52" t="s">
        <v>138</v>
      </c>
      <c r="AH52">
        <v>0</v>
      </c>
      <c r="AJ52">
        <v>247127</v>
      </c>
      <c r="AK52" t="s">
        <v>51</v>
      </c>
      <c r="AP52">
        <v>0</v>
      </c>
      <c r="AQ52">
        <v>0</v>
      </c>
      <c r="AR52">
        <v>0</v>
      </c>
      <c r="AS52" t="s">
        <v>52</v>
      </c>
      <c r="AT52" s="1">
        <v>43738.663171296299</v>
      </c>
      <c r="AV52" t="str">
        <f>VLOOKUP(O52,LOOKUP!A:E,5,FALSE)</f>
        <v>369-1004</v>
      </c>
      <c r="AW52" t="str">
        <f t="shared" si="0"/>
        <v>Addition</v>
      </c>
      <c r="AX52" t="str">
        <f>VLOOKUP(O52,LOOKUP!A:F,6,FALSE)</f>
        <v>4 - Wire</v>
      </c>
      <c r="AY52" t="str">
        <f>VLOOKUP(O52,LOOKUP!A:D,4,FALSE)</f>
        <v>1004</v>
      </c>
    </row>
    <row r="53" spans="1:51" ht="12.75">
      <c r="A53">
        <v>254788</v>
      </c>
      <c r="B53">
        <v>1</v>
      </c>
      <c r="C53">
        <v>1</v>
      </c>
      <c r="D53">
        <v>1016</v>
      </c>
      <c r="E53">
        <v>36910</v>
      </c>
      <c r="F53">
        <v>252945</v>
      </c>
      <c r="G53">
        <v>15</v>
      </c>
      <c r="J53">
        <v>24</v>
      </c>
      <c r="L53">
        <v>0</v>
      </c>
      <c r="M53">
        <v>1135</v>
      </c>
      <c r="N53">
        <v>832352.25</v>
      </c>
      <c r="O53" t="s">
        <v>139</v>
      </c>
      <c r="P53">
        <v>1681955062</v>
      </c>
      <c r="S53">
        <v>230636</v>
      </c>
      <c r="T53">
        <v>780045952</v>
      </c>
      <c r="U53" t="s">
        <v>45</v>
      </c>
      <c r="W53">
        <v>0</v>
      </c>
      <c r="Y53">
        <v>1</v>
      </c>
      <c r="AA53" t="s">
        <v>47</v>
      </c>
      <c r="AB53" t="s">
        <v>48</v>
      </c>
      <c r="AC53" t="s">
        <v>49</v>
      </c>
      <c r="AE53" t="s">
        <v>138</v>
      </c>
      <c r="AH53">
        <v>0</v>
      </c>
      <c r="AJ53">
        <v>252945</v>
      </c>
      <c r="AK53" t="s">
        <v>51</v>
      </c>
      <c r="AP53">
        <v>0</v>
      </c>
      <c r="AQ53">
        <v>0</v>
      </c>
      <c r="AR53">
        <v>0</v>
      </c>
      <c r="AS53" t="s">
        <v>52</v>
      </c>
      <c r="AT53" s="1">
        <v>43738.663171296299</v>
      </c>
      <c r="AV53" t="str">
        <f>VLOOKUP(O53,LOOKUP!A:E,5,FALSE)</f>
        <v>369-1002</v>
      </c>
      <c r="AW53" t="str">
        <f t="shared" si="0"/>
        <v>Addition</v>
      </c>
      <c r="AX53" t="str">
        <f>VLOOKUP(O53,LOOKUP!A:F,6,FALSE)</f>
        <v>2 - Wire</v>
      </c>
      <c r="AY53" t="str">
        <f>VLOOKUP(O53,LOOKUP!A:D,4,FALSE)</f>
        <v>1002</v>
      </c>
    </row>
    <row r="54" spans="1:51" ht="12.75">
      <c r="A54">
        <v>254788</v>
      </c>
      <c r="B54">
        <v>1</v>
      </c>
      <c r="C54">
        <v>1</v>
      </c>
      <c r="D54">
        <v>1016</v>
      </c>
      <c r="E54">
        <v>36910</v>
      </c>
      <c r="F54">
        <v>238890</v>
      </c>
      <c r="G54">
        <v>15</v>
      </c>
      <c r="J54">
        <v>24</v>
      </c>
      <c r="L54">
        <v>0</v>
      </c>
      <c r="M54">
        <v>6932</v>
      </c>
      <c r="N54">
        <v>3833534.64</v>
      </c>
      <c r="O54" t="s">
        <v>140</v>
      </c>
      <c r="P54">
        <v>1679210396</v>
      </c>
      <c r="S54">
        <v>230636</v>
      </c>
      <c r="T54">
        <v>780045952</v>
      </c>
      <c r="U54" t="s">
        <v>45</v>
      </c>
      <c r="W54">
        <v>0</v>
      </c>
      <c r="X54" t="s">
        <v>141</v>
      </c>
      <c r="Y54">
        <v>1</v>
      </c>
      <c r="AA54" t="s">
        <v>47</v>
      </c>
      <c r="AB54" t="s">
        <v>48</v>
      </c>
      <c r="AC54" t="s">
        <v>49</v>
      </c>
      <c r="AE54" t="s">
        <v>138</v>
      </c>
      <c r="AH54">
        <v>0</v>
      </c>
      <c r="AJ54">
        <v>238890</v>
      </c>
      <c r="AK54" t="s">
        <v>51</v>
      </c>
      <c r="AP54">
        <v>0</v>
      </c>
      <c r="AQ54">
        <v>0</v>
      </c>
      <c r="AR54">
        <v>0</v>
      </c>
      <c r="AS54" t="s">
        <v>52</v>
      </c>
      <c r="AT54" s="1">
        <v>43735.7103935185</v>
      </c>
      <c r="AV54" t="str">
        <f>VLOOKUP(O54,LOOKUP!A:E,5,FALSE)</f>
        <v>369-1003</v>
      </c>
      <c r="AW54" t="str">
        <f t="shared" si="0"/>
        <v>Addition</v>
      </c>
      <c r="AX54" t="str">
        <f>VLOOKUP(O54,LOOKUP!A:F,6,FALSE)</f>
        <v>3 - Wire</v>
      </c>
      <c r="AY54" t="str">
        <f>VLOOKUP(O54,LOOKUP!A:D,4,FALSE)</f>
        <v>1003</v>
      </c>
    </row>
    <row r="55" spans="1:51" ht="12.75">
      <c r="A55">
        <v>254788</v>
      </c>
      <c r="B55">
        <v>1</v>
      </c>
      <c r="C55">
        <v>1</v>
      </c>
      <c r="D55">
        <v>1016</v>
      </c>
      <c r="E55">
        <v>36920</v>
      </c>
      <c r="F55">
        <v>252933</v>
      </c>
      <c r="G55">
        <v>15</v>
      </c>
      <c r="J55">
        <v>24</v>
      </c>
      <c r="L55">
        <v>0</v>
      </c>
      <c r="M55">
        <v>72</v>
      </c>
      <c r="N55">
        <v>119103.84</v>
      </c>
      <c r="O55" t="s">
        <v>142</v>
      </c>
      <c r="P55">
        <v>1681955065</v>
      </c>
      <c r="S55">
        <v>230636</v>
      </c>
      <c r="T55">
        <v>780045952</v>
      </c>
      <c r="U55" t="s">
        <v>45</v>
      </c>
      <c r="W55">
        <v>0</v>
      </c>
      <c r="Y55">
        <v>1</v>
      </c>
      <c r="AA55" t="s">
        <v>47</v>
      </c>
      <c r="AB55" t="s">
        <v>48</v>
      </c>
      <c r="AC55" t="s">
        <v>49</v>
      </c>
      <c r="AE55" t="s">
        <v>143</v>
      </c>
      <c r="AH55">
        <v>0</v>
      </c>
      <c r="AJ55">
        <v>252933</v>
      </c>
      <c r="AK55" t="s">
        <v>51</v>
      </c>
      <c r="AP55">
        <v>0</v>
      </c>
      <c r="AQ55">
        <v>0</v>
      </c>
      <c r="AR55">
        <v>0</v>
      </c>
      <c r="AS55" t="s">
        <v>52</v>
      </c>
      <c r="AT55" s="1">
        <v>43738.663171296299</v>
      </c>
      <c r="AV55" t="str">
        <f>VLOOKUP(O55,LOOKUP!A:E,5,FALSE)</f>
        <v>369-3004</v>
      </c>
      <c r="AW55" t="str">
        <f t="shared" si="0"/>
        <v>Addition</v>
      </c>
      <c r="AX55" t="str">
        <f>VLOOKUP(O55,LOOKUP!A:F,6,FALSE)</f>
        <v>4-Wire</v>
      </c>
      <c r="AY55" t="str">
        <f>VLOOKUP(O55,LOOKUP!A:D,4,FALSE)</f>
        <v>3004</v>
      </c>
    </row>
    <row r="56" spans="1:51" ht="12.75">
      <c r="A56">
        <v>254788</v>
      </c>
      <c r="B56">
        <v>1</v>
      </c>
      <c r="C56">
        <v>1</v>
      </c>
      <c r="D56">
        <v>1016</v>
      </c>
      <c r="E56">
        <v>36920</v>
      </c>
      <c r="F56">
        <v>247107</v>
      </c>
      <c r="G56">
        <v>15</v>
      </c>
      <c r="J56">
        <v>24</v>
      </c>
      <c r="L56">
        <v>0</v>
      </c>
      <c r="M56">
        <v>242</v>
      </c>
      <c r="N56">
        <v>249022.84</v>
      </c>
      <c r="O56" t="s">
        <v>144</v>
      </c>
      <c r="P56">
        <v>1681955064</v>
      </c>
      <c r="S56">
        <v>230636</v>
      </c>
      <c r="T56">
        <v>780045952</v>
      </c>
      <c r="U56" t="s">
        <v>45</v>
      </c>
      <c r="W56">
        <v>0</v>
      </c>
      <c r="Y56">
        <v>1</v>
      </c>
      <c r="AA56" t="s">
        <v>47</v>
      </c>
      <c r="AB56" t="s">
        <v>48</v>
      </c>
      <c r="AC56" t="s">
        <v>49</v>
      </c>
      <c r="AE56" t="s">
        <v>143</v>
      </c>
      <c r="AH56">
        <v>0</v>
      </c>
      <c r="AJ56">
        <v>247107</v>
      </c>
      <c r="AK56" t="s">
        <v>51</v>
      </c>
      <c r="AP56">
        <v>0</v>
      </c>
      <c r="AQ56">
        <v>0</v>
      </c>
      <c r="AR56">
        <v>0</v>
      </c>
      <c r="AS56" t="s">
        <v>52</v>
      </c>
      <c r="AT56" s="1">
        <v>43738.663171296299</v>
      </c>
      <c r="AV56" t="str">
        <f>VLOOKUP(O56,LOOKUP!A:E,5,FALSE)</f>
        <v>369-3003</v>
      </c>
      <c r="AW56" t="str">
        <f t="shared" si="0"/>
        <v>Addition</v>
      </c>
      <c r="AX56" t="str">
        <f>VLOOKUP(O56,LOOKUP!A:F,6,FALSE)</f>
        <v>3-Wire</v>
      </c>
      <c r="AY56" t="str">
        <f>VLOOKUP(O56,LOOKUP!A:D,4,FALSE)</f>
        <v>3003</v>
      </c>
    </row>
    <row r="57" spans="1:51" ht="12.75">
      <c r="A57">
        <v>254788</v>
      </c>
      <c r="B57">
        <v>1</v>
      </c>
      <c r="C57">
        <v>1</v>
      </c>
      <c r="D57">
        <v>1016</v>
      </c>
      <c r="E57">
        <v>37000</v>
      </c>
      <c r="F57">
        <v>238827</v>
      </c>
      <c r="G57">
        <v>15</v>
      </c>
      <c r="J57">
        <v>24</v>
      </c>
      <c r="L57">
        <v>0</v>
      </c>
      <c r="M57">
        <v>21</v>
      </c>
      <c r="N57">
        <v>3473.40</v>
      </c>
      <c r="O57" t="s">
        <v>145</v>
      </c>
      <c r="P57">
        <v>1679210397</v>
      </c>
      <c r="S57">
        <v>230636</v>
      </c>
      <c r="T57">
        <v>780045952</v>
      </c>
      <c r="U57" t="s">
        <v>45</v>
      </c>
      <c r="W57">
        <v>0</v>
      </c>
      <c r="X57" t="s">
        <v>146</v>
      </c>
      <c r="Y57">
        <v>1</v>
      </c>
      <c r="AA57" t="s">
        <v>47</v>
      </c>
      <c r="AB57" t="s">
        <v>48</v>
      </c>
      <c r="AC57" t="s">
        <v>49</v>
      </c>
      <c r="AE57" t="s">
        <v>147</v>
      </c>
      <c r="AH57">
        <v>0</v>
      </c>
      <c r="AJ57">
        <v>238827</v>
      </c>
      <c r="AK57" t="s">
        <v>51</v>
      </c>
      <c r="AP57">
        <v>0</v>
      </c>
      <c r="AQ57">
        <v>0</v>
      </c>
      <c r="AR57">
        <v>0</v>
      </c>
      <c r="AS57" t="s">
        <v>52</v>
      </c>
      <c r="AT57" s="1">
        <v>43710.5573842593</v>
      </c>
      <c r="AV57" t="str">
        <f>VLOOKUP(O57,LOOKUP!A:E,5,FALSE)</f>
        <v>370-5200</v>
      </c>
      <c r="AW57" t="str">
        <f t="shared" si="0"/>
        <v>Addition</v>
      </c>
      <c r="AX57" t="str">
        <f>VLOOKUP(O57,LOOKUP!A:F,6,FALSE)</f>
        <v>All</v>
      </c>
      <c r="AY57" t="str">
        <f>VLOOKUP(O57,LOOKUP!A:D,4,FALSE)</f>
        <v>5200</v>
      </c>
    </row>
    <row r="58" spans="1:51" ht="12.75">
      <c r="A58">
        <v>254788</v>
      </c>
      <c r="B58">
        <v>1</v>
      </c>
      <c r="C58">
        <v>1</v>
      </c>
      <c r="D58">
        <v>1016</v>
      </c>
      <c r="E58">
        <v>37000</v>
      </c>
      <c r="F58">
        <v>252897</v>
      </c>
      <c r="G58">
        <v>15</v>
      </c>
      <c r="J58">
        <v>24</v>
      </c>
      <c r="L58">
        <v>0</v>
      </c>
      <c r="M58">
        <v>80</v>
      </c>
      <c r="N58">
        <v>71144</v>
      </c>
      <c r="O58" t="s">
        <v>148</v>
      </c>
      <c r="P58">
        <v>1679209658</v>
      </c>
      <c r="S58">
        <v>230636</v>
      </c>
      <c r="T58">
        <v>780045952</v>
      </c>
      <c r="U58" t="s">
        <v>45</v>
      </c>
      <c r="W58">
        <v>0</v>
      </c>
      <c r="X58" t="s">
        <v>149</v>
      </c>
      <c r="Y58">
        <v>1</v>
      </c>
      <c r="AA58" t="s">
        <v>47</v>
      </c>
      <c r="AB58" t="s">
        <v>48</v>
      </c>
      <c r="AC58" t="s">
        <v>49</v>
      </c>
      <c r="AE58" t="s">
        <v>147</v>
      </c>
      <c r="AH58">
        <v>0</v>
      </c>
      <c r="AJ58">
        <v>252897</v>
      </c>
      <c r="AK58" t="s">
        <v>51</v>
      </c>
      <c r="AP58">
        <v>0</v>
      </c>
      <c r="AQ58">
        <v>0</v>
      </c>
      <c r="AR58">
        <v>0</v>
      </c>
      <c r="AS58" t="s">
        <v>52</v>
      </c>
      <c r="AT58" s="1">
        <v>43710.5573842593</v>
      </c>
      <c r="AV58" t="str">
        <f>VLOOKUP(O58,LOOKUP!A:E,5,FALSE)</f>
        <v>370-6001</v>
      </c>
      <c r="AW58" t="str">
        <f t="shared" si="0"/>
        <v>Addition</v>
      </c>
      <c r="AX58" t="str">
        <f>VLOOKUP(O58,LOOKUP!A:F,6,FALSE)</f>
        <v>All (Cabinets, Sockets, Test Switches, Relays, Reader/Programmers, etc.)</v>
      </c>
      <c r="AY58" t="str">
        <f>VLOOKUP(O58,LOOKUP!A:D,4,FALSE)</f>
        <v>6001</v>
      </c>
    </row>
    <row r="59" spans="1:51" ht="12.75">
      <c r="A59">
        <v>254788</v>
      </c>
      <c r="B59">
        <v>1</v>
      </c>
      <c r="C59">
        <v>1</v>
      </c>
      <c r="D59">
        <v>1016</v>
      </c>
      <c r="E59">
        <v>37300</v>
      </c>
      <c r="F59">
        <v>252888</v>
      </c>
      <c r="G59">
        <v>15</v>
      </c>
      <c r="J59">
        <v>24</v>
      </c>
      <c r="L59">
        <v>0</v>
      </c>
      <c r="M59">
        <v>0</v>
      </c>
      <c r="N59">
        <v>0</v>
      </c>
      <c r="O59" t="s">
        <v>150</v>
      </c>
      <c r="P59">
        <v>1679209750</v>
      </c>
      <c r="S59">
        <v>230636</v>
      </c>
      <c r="T59">
        <v>780045952</v>
      </c>
      <c r="U59" t="s">
        <v>45</v>
      </c>
      <c r="W59">
        <v>0</v>
      </c>
      <c r="X59" t="s">
        <v>151</v>
      </c>
      <c r="Y59">
        <v>1</v>
      </c>
      <c r="AA59" t="s">
        <v>47</v>
      </c>
      <c r="AB59" t="s">
        <v>48</v>
      </c>
      <c r="AC59" t="s">
        <v>49</v>
      </c>
      <c r="AE59" t="s">
        <v>152</v>
      </c>
      <c r="AH59">
        <v>0</v>
      </c>
      <c r="AJ59">
        <v>252888</v>
      </c>
      <c r="AK59" t="s">
        <v>51</v>
      </c>
      <c r="AP59">
        <v>0</v>
      </c>
      <c r="AQ59">
        <v>0</v>
      </c>
      <c r="AR59">
        <v>0</v>
      </c>
      <c r="AS59" t="s">
        <v>52</v>
      </c>
      <c r="AT59" s="1">
        <v>43735.7103935185</v>
      </c>
      <c r="AV59" t="str">
        <f>VLOOKUP(O59,LOOKUP!A:E,5,FALSE)</f>
        <v>373-2000</v>
      </c>
      <c r="AW59" t="str">
        <f t="shared" si="0"/>
        <v>Addition</v>
      </c>
      <c r="AX59" t="str">
        <f>VLOOKUP(O59,LOOKUP!A:F,6,FALSE)</f>
        <v>All</v>
      </c>
      <c r="AY59" t="str">
        <f>VLOOKUP(O59,LOOKUP!A:D,4,FALSE)</f>
        <v>2000</v>
      </c>
    </row>
    <row r="60" spans="1:51" ht="12.75">
      <c r="A60">
        <v>254788</v>
      </c>
      <c r="B60">
        <v>1</v>
      </c>
      <c r="C60">
        <v>1</v>
      </c>
      <c r="D60">
        <v>1016</v>
      </c>
      <c r="E60">
        <v>37300</v>
      </c>
      <c r="F60">
        <v>248115</v>
      </c>
      <c r="G60">
        <v>15</v>
      </c>
      <c r="J60">
        <v>24</v>
      </c>
      <c r="L60">
        <v>0</v>
      </c>
      <c r="M60">
        <v>1</v>
      </c>
      <c r="N60">
        <v>611.71</v>
      </c>
      <c r="O60" t="s">
        <v>153</v>
      </c>
      <c r="P60">
        <v>1679209816</v>
      </c>
      <c r="S60">
        <v>230636</v>
      </c>
      <c r="T60">
        <v>780045952</v>
      </c>
      <c r="U60" t="s">
        <v>45</v>
      </c>
      <c r="W60">
        <v>0</v>
      </c>
      <c r="X60" t="s">
        <v>154</v>
      </c>
      <c r="Y60">
        <v>1</v>
      </c>
      <c r="AA60" t="s">
        <v>47</v>
      </c>
      <c r="AB60" t="s">
        <v>48</v>
      </c>
      <c r="AC60" t="s">
        <v>49</v>
      </c>
      <c r="AE60" t="s">
        <v>152</v>
      </c>
      <c r="AH60">
        <v>0</v>
      </c>
      <c r="AJ60">
        <v>248115</v>
      </c>
      <c r="AK60" t="s">
        <v>51</v>
      </c>
      <c r="AP60">
        <v>0</v>
      </c>
      <c r="AQ60">
        <v>0</v>
      </c>
      <c r="AR60">
        <v>0</v>
      </c>
      <c r="AS60" t="s">
        <v>52</v>
      </c>
      <c r="AT60" s="1">
        <v>43710.5573842593</v>
      </c>
      <c r="AV60" t="str">
        <f>VLOOKUP(O60,LOOKUP!A:E,5,FALSE)</f>
        <v>373-5702</v>
      </c>
      <c r="AW60" t="str">
        <f t="shared" si="0"/>
        <v>Addition</v>
      </c>
      <c r="AX60" t="str">
        <f>VLOOKUP(O60,LOOKUP!A:F,6,FALSE)</f>
        <v>15' 0" - 19' 11"</v>
      </c>
      <c r="AY60" t="str">
        <f>VLOOKUP(O60,LOOKUP!A:D,4,FALSE)</f>
        <v>5702</v>
      </c>
    </row>
    <row r="61" spans="1:51" ht="12.75">
      <c r="A61">
        <v>254788</v>
      </c>
      <c r="B61">
        <v>1</v>
      </c>
      <c r="C61">
        <v>1</v>
      </c>
      <c r="D61">
        <v>1016</v>
      </c>
      <c r="E61">
        <v>37300</v>
      </c>
      <c r="F61">
        <v>249982</v>
      </c>
      <c r="G61">
        <v>15</v>
      </c>
      <c r="J61">
        <v>24</v>
      </c>
      <c r="L61">
        <v>0</v>
      </c>
      <c r="M61">
        <v>847</v>
      </c>
      <c r="N61">
        <v>914.76</v>
      </c>
      <c r="O61" t="s">
        <v>155</v>
      </c>
      <c r="P61">
        <v>1679209779</v>
      </c>
      <c r="S61">
        <v>230636</v>
      </c>
      <c r="T61">
        <v>780045952</v>
      </c>
      <c r="U61" t="s">
        <v>45</v>
      </c>
      <c r="W61">
        <v>0</v>
      </c>
      <c r="X61" t="s">
        <v>156</v>
      </c>
      <c r="Y61">
        <v>1</v>
      </c>
      <c r="AA61" t="s">
        <v>47</v>
      </c>
      <c r="AB61" t="s">
        <v>48</v>
      </c>
      <c r="AC61" t="s">
        <v>49</v>
      </c>
      <c r="AE61" t="s">
        <v>152</v>
      </c>
      <c r="AH61">
        <v>0</v>
      </c>
      <c r="AJ61">
        <v>249982</v>
      </c>
      <c r="AK61" t="s">
        <v>51</v>
      </c>
      <c r="AP61">
        <v>0</v>
      </c>
      <c r="AQ61">
        <v>0</v>
      </c>
      <c r="AR61">
        <v>0</v>
      </c>
      <c r="AS61" t="s">
        <v>52</v>
      </c>
      <c r="AT61" s="1">
        <v>43710.5573842593</v>
      </c>
      <c r="AV61" t="str">
        <f>VLOOKUP(O61,LOOKUP!A:E,5,FALSE)</f>
        <v>373-4203</v>
      </c>
      <c r="AW61" t="str">
        <f t="shared" si="0"/>
        <v>Addition</v>
      </c>
      <c r="AX61" t="str">
        <f>VLOOKUP(O61,LOOKUP!A:F,6,FALSE)</f>
        <v>Triplex</v>
      </c>
      <c r="AY61" t="str">
        <f>VLOOKUP(O61,LOOKUP!A:D,4,FALSE)</f>
        <v>4203</v>
      </c>
    </row>
    <row r="62" spans="1:51" ht="12.75">
      <c r="A62">
        <v>254788</v>
      </c>
      <c r="B62">
        <v>1</v>
      </c>
      <c r="C62">
        <v>1</v>
      </c>
      <c r="D62">
        <v>1016</v>
      </c>
      <c r="E62">
        <v>37300</v>
      </c>
      <c r="F62">
        <v>241279</v>
      </c>
      <c r="G62">
        <v>15</v>
      </c>
      <c r="J62">
        <v>24</v>
      </c>
      <c r="L62">
        <v>0</v>
      </c>
      <c r="M62">
        <v>2</v>
      </c>
      <c r="N62">
        <v>1155.52</v>
      </c>
      <c r="O62" t="s">
        <v>157</v>
      </c>
      <c r="P62">
        <v>1679210416</v>
      </c>
      <c r="S62">
        <v>230636</v>
      </c>
      <c r="T62">
        <v>780045952</v>
      </c>
      <c r="U62" t="s">
        <v>45</v>
      </c>
      <c r="W62">
        <v>0</v>
      </c>
      <c r="X62" t="s">
        <v>158</v>
      </c>
      <c r="Y62">
        <v>1</v>
      </c>
      <c r="AA62" t="s">
        <v>47</v>
      </c>
      <c r="AB62" t="s">
        <v>48</v>
      </c>
      <c r="AC62" t="s">
        <v>49</v>
      </c>
      <c r="AE62" t="s">
        <v>152</v>
      </c>
      <c r="AH62">
        <v>0</v>
      </c>
      <c r="AJ62">
        <v>241279</v>
      </c>
      <c r="AK62" t="s">
        <v>51</v>
      </c>
      <c r="AP62">
        <v>0</v>
      </c>
      <c r="AQ62">
        <v>0</v>
      </c>
      <c r="AR62">
        <v>0</v>
      </c>
      <c r="AS62" t="s">
        <v>52</v>
      </c>
      <c r="AT62" s="1">
        <v>43710.5573842593</v>
      </c>
      <c r="AV62" t="str">
        <f>VLOOKUP(O62,LOOKUP!A:E,5,FALSE)</f>
        <v>373-6255</v>
      </c>
      <c r="AW62" t="str">
        <f t="shared" si="0"/>
        <v>Addition</v>
      </c>
      <c r="AX62" t="str">
        <f>VLOOKUP(O62,LOOKUP!A:F,6,FALSE)</f>
        <v>100,001 and above Lumen</v>
      </c>
      <c r="AY62" t="str">
        <f>VLOOKUP(O62,LOOKUP!A:D,4,FALSE)</f>
        <v>6255</v>
      </c>
    </row>
    <row r="63" spans="1:51" ht="12.75">
      <c r="A63">
        <v>254788</v>
      </c>
      <c r="B63">
        <v>1</v>
      </c>
      <c r="C63">
        <v>1</v>
      </c>
      <c r="D63">
        <v>1016</v>
      </c>
      <c r="E63">
        <v>37300</v>
      </c>
      <c r="F63">
        <v>238819</v>
      </c>
      <c r="G63">
        <v>15</v>
      </c>
      <c r="J63">
        <v>24</v>
      </c>
      <c r="L63">
        <v>0</v>
      </c>
      <c r="M63">
        <v>272</v>
      </c>
      <c r="N63">
        <v>2684.64</v>
      </c>
      <c r="O63" t="s">
        <v>159</v>
      </c>
      <c r="P63">
        <v>1679209771</v>
      </c>
      <c r="S63">
        <v>230636</v>
      </c>
      <c r="T63">
        <v>780045952</v>
      </c>
      <c r="U63" t="s">
        <v>45</v>
      </c>
      <c r="W63">
        <v>0</v>
      </c>
      <c r="X63" t="s">
        <v>160</v>
      </c>
      <c r="Y63">
        <v>1</v>
      </c>
      <c r="AA63" t="s">
        <v>47</v>
      </c>
      <c r="AB63" t="s">
        <v>48</v>
      </c>
      <c r="AC63" t="s">
        <v>49</v>
      </c>
      <c r="AE63" t="s">
        <v>152</v>
      </c>
      <c r="AH63">
        <v>0</v>
      </c>
      <c r="AJ63">
        <v>238819</v>
      </c>
      <c r="AK63" t="s">
        <v>51</v>
      </c>
      <c r="AP63">
        <v>0</v>
      </c>
      <c r="AQ63">
        <v>0</v>
      </c>
      <c r="AR63">
        <v>0</v>
      </c>
      <c r="AS63" t="s">
        <v>52</v>
      </c>
      <c r="AT63" s="1">
        <v>43735.7103935185</v>
      </c>
      <c r="AV63" t="str">
        <f>VLOOKUP(O63,LOOKUP!A:E,5,FALSE)</f>
        <v>373-4201</v>
      </c>
      <c r="AW63" t="str">
        <f t="shared" si="0"/>
        <v>Addition</v>
      </c>
      <c r="AX63" t="str">
        <f>VLOOKUP(O63,LOOKUP!A:F,6,FALSE)</f>
        <v>Bare</v>
      </c>
      <c r="AY63" t="str">
        <f>VLOOKUP(O63,LOOKUP!A:D,4,FALSE)</f>
        <v>4201</v>
      </c>
    </row>
    <row r="64" spans="1:51" ht="12.75">
      <c r="A64">
        <v>254788</v>
      </c>
      <c r="B64">
        <v>1</v>
      </c>
      <c r="C64">
        <v>1</v>
      </c>
      <c r="D64">
        <v>1016</v>
      </c>
      <c r="E64">
        <v>37300</v>
      </c>
      <c r="F64">
        <v>250018</v>
      </c>
      <c r="G64">
        <v>15</v>
      </c>
      <c r="J64">
        <v>24</v>
      </c>
      <c r="L64">
        <v>0</v>
      </c>
      <c r="M64">
        <v>5</v>
      </c>
      <c r="N64">
        <v>3009.40</v>
      </c>
      <c r="O64" t="s">
        <v>161</v>
      </c>
      <c r="P64">
        <v>1679210421</v>
      </c>
      <c r="S64">
        <v>230636</v>
      </c>
      <c r="T64">
        <v>780045952</v>
      </c>
      <c r="U64" t="s">
        <v>45</v>
      </c>
      <c r="W64">
        <v>0</v>
      </c>
      <c r="X64" t="s">
        <v>162</v>
      </c>
      <c r="Y64">
        <v>1</v>
      </c>
      <c r="AA64" t="s">
        <v>47</v>
      </c>
      <c r="AB64" t="s">
        <v>48</v>
      </c>
      <c r="AC64" t="s">
        <v>49</v>
      </c>
      <c r="AE64" t="s">
        <v>152</v>
      </c>
      <c r="AH64">
        <v>0</v>
      </c>
      <c r="AJ64">
        <v>250018</v>
      </c>
      <c r="AK64" t="s">
        <v>51</v>
      </c>
      <c r="AP64">
        <v>0</v>
      </c>
      <c r="AQ64">
        <v>0</v>
      </c>
      <c r="AR64">
        <v>0</v>
      </c>
      <c r="AS64" t="s">
        <v>52</v>
      </c>
      <c r="AT64" s="1">
        <v>43710.5573842593</v>
      </c>
      <c r="AV64" t="str">
        <f>VLOOKUP(O64,LOOKUP!A:E,5,FALSE)</f>
        <v>373-6288</v>
      </c>
      <c r="AW64" t="str">
        <f t="shared" si="0"/>
        <v>Addition</v>
      </c>
      <c r="AX64" t="str">
        <f>VLOOKUP(O64,LOOKUP!A:F,6,FALSE)</f>
        <v>70,001 - 100,000</v>
      </c>
      <c r="AY64" t="str">
        <f>VLOOKUP(O64,LOOKUP!A:D,4,FALSE)</f>
        <v>6288</v>
      </c>
    </row>
    <row r="65" spans="1:51" ht="12.75">
      <c r="A65">
        <v>254788</v>
      </c>
      <c r="B65">
        <v>1</v>
      </c>
      <c r="C65">
        <v>1</v>
      </c>
      <c r="D65">
        <v>1016</v>
      </c>
      <c r="E65">
        <v>37300</v>
      </c>
      <c r="F65">
        <v>237824</v>
      </c>
      <c r="G65">
        <v>15</v>
      </c>
      <c r="J65">
        <v>24</v>
      </c>
      <c r="L65">
        <v>0</v>
      </c>
      <c r="M65">
        <v>18</v>
      </c>
      <c r="N65">
        <v>8142.30</v>
      </c>
      <c r="O65" t="s">
        <v>163</v>
      </c>
      <c r="P65">
        <v>1679210420</v>
      </c>
      <c r="S65">
        <v>230636</v>
      </c>
      <c r="T65">
        <v>780045952</v>
      </c>
      <c r="U65" t="s">
        <v>45</v>
      </c>
      <c r="W65">
        <v>0</v>
      </c>
      <c r="X65" t="s">
        <v>164</v>
      </c>
      <c r="Y65">
        <v>1</v>
      </c>
      <c r="AA65" t="s">
        <v>47</v>
      </c>
      <c r="AB65" t="s">
        <v>48</v>
      </c>
      <c r="AC65" t="s">
        <v>49</v>
      </c>
      <c r="AE65" t="s">
        <v>152</v>
      </c>
      <c r="AH65">
        <v>0</v>
      </c>
      <c r="AJ65">
        <v>237824</v>
      </c>
      <c r="AK65" t="s">
        <v>51</v>
      </c>
      <c r="AP65">
        <v>0</v>
      </c>
      <c r="AQ65">
        <v>0</v>
      </c>
      <c r="AR65">
        <v>0</v>
      </c>
      <c r="AS65" t="s">
        <v>52</v>
      </c>
      <c r="AT65" s="1">
        <v>43710.5573842593</v>
      </c>
      <c r="AV65" t="str">
        <f>VLOOKUP(O65,LOOKUP!A:E,5,FALSE)</f>
        <v>373-6287</v>
      </c>
      <c r="AW65" t="str">
        <f t="shared" si="0"/>
        <v>Addition</v>
      </c>
      <c r="AX65" t="str">
        <f>VLOOKUP(O65,LOOKUP!A:F,6,FALSE)</f>
        <v>39,001 -  70,000</v>
      </c>
      <c r="AY65" t="str">
        <f>VLOOKUP(O65,LOOKUP!A:D,4,FALSE)</f>
        <v>6287</v>
      </c>
    </row>
    <row r="66" spans="1:51" ht="12.75">
      <c r="A66">
        <v>254788</v>
      </c>
      <c r="B66">
        <v>1</v>
      </c>
      <c r="C66">
        <v>1</v>
      </c>
      <c r="D66">
        <v>1016</v>
      </c>
      <c r="E66">
        <v>37300</v>
      </c>
      <c r="F66">
        <v>240280</v>
      </c>
      <c r="G66">
        <v>15</v>
      </c>
      <c r="J66">
        <v>24</v>
      </c>
      <c r="L66">
        <v>0</v>
      </c>
      <c r="M66">
        <v>23</v>
      </c>
      <c r="N66">
        <v>8331.75</v>
      </c>
      <c r="O66" t="s">
        <v>165</v>
      </c>
      <c r="P66">
        <v>1679209829</v>
      </c>
      <c r="S66">
        <v>230636</v>
      </c>
      <c r="T66">
        <v>780045952</v>
      </c>
      <c r="U66" t="s">
        <v>45</v>
      </c>
      <c r="W66">
        <v>0</v>
      </c>
      <c r="X66" t="s">
        <v>166</v>
      </c>
      <c r="Y66">
        <v>1</v>
      </c>
      <c r="AA66" t="s">
        <v>47</v>
      </c>
      <c r="AB66" t="s">
        <v>48</v>
      </c>
      <c r="AC66" t="s">
        <v>49</v>
      </c>
      <c r="AE66" t="s">
        <v>152</v>
      </c>
      <c r="AH66">
        <v>0</v>
      </c>
      <c r="AJ66">
        <v>240280</v>
      </c>
      <c r="AK66" t="s">
        <v>51</v>
      </c>
      <c r="AP66">
        <v>0</v>
      </c>
      <c r="AQ66">
        <v>0</v>
      </c>
      <c r="AR66">
        <v>0</v>
      </c>
      <c r="AS66" t="s">
        <v>52</v>
      </c>
      <c r="AT66" s="1">
        <v>43710.5573842593</v>
      </c>
      <c r="AV66" t="str">
        <f>VLOOKUP(O66,LOOKUP!A:E,5,FALSE)</f>
        <v>373-6274</v>
      </c>
      <c r="AW66" t="str">
        <f t="shared" si="0"/>
        <v>Addition</v>
      </c>
      <c r="AX66" t="str">
        <f>VLOOKUP(O66,LOOKUP!A:F,6,FALSE)</f>
        <v>High Pressure Sodium Floodlight, Pole Mtd. - Ea.    15000 L. 28-22690</v>
      </c>
      <c r="AY66" t="str">
        <f>VLOOKUP(O66,LOOKUP!A:D,4,FALSE)</f>
        <v>6274</v>
      </c>
    </row>
    <row r="67" spans="1:51" ht="12.75">
      <c r="A67">
        <v>254788</v>
      </c>
      <c r="B67">
        <v>1</v>
      </c>
      <c r="C67">
        <v>1</v>
      </c>
      <c r="D67">
        <v>1016</v>
      </c>
      <c r="E67">
        <v>37300</v>
      </c>
      <c r="F67">
        <v>235904</v>
      </c>
      <c r="G67">
        <v>15</v>
      </c>
      <c r="J67">
        <v>24</v>
      </c>
      <c r="L67">
        <v>0</v>
      </c>
      <c r="M67">
        <v>354</v>
      </c>
      <c r="N67">
        <v>8403.9599999999991</v>
      </c>
      <c r="O67" t="s">
        <v>167</v>
      </c>
      <c r="P67">
        <v>1679209769</v>
      </c>
      <c r="S67">
        <v>230636</v>
      </c>
      <c r="T67">
        <v>780045952</v>
      </c>
      <c r="U67" t="s">
        <v>45</v>
      </c>
      <c r="W67">
        <v>0</v>
      </c>
      <c r="X67" t="s">
        <v>168</v>
      </c>
      <c r="Y67">
        <v>1</v>
      </c>
      <c r="AA67" t="s">
        <v>47</v>
      </c>
      <c r="AB67" t="s">
        <v>48</v>
      </c>
      <c r="AC67" t="s">
        <v>49</v>
      </c>
      <c r="AE67" t="s">
        <v>152</v>
      </c>
      <c r="AH67">
        <v>0</v>
      </c>
      <c r="AJ67">
        <v>235904</v>
      </c>
      <c r="AK67" t="s">
        <v>51</v>
      </c>
      <c r="AP67">
        <v>0</v>
      </c>
      <c r="AQ67">
        <v>0</v>
      </c>
      <c r="AR67">
        <v>0</v>
      </c>
      <c r="AS67" t="s">
        <v>52</v>
      </c>
      <c r="AT67" s="1">
        <v>43735.7103935185</v>
      </c>
      <c r="AV67" t="str">
        <f>VLOOKUP(O67,LOOKUP!A:E,5,FALSE)</f>
        <v>373-4100</v>
      </c>
      <c r="AW67" t="str">
        <f t="shared" si="0"/>
        <v>Addition</v>
      </c>
      <c r="AX67" t="str">
        <f>VLOOKUP(O67,LOOKUP!A:F,6,FALSE)</f>
        <v>All</v>
      </c>
      <c r="AY67" t="str">
        <f>VLOOKUP(O67,LOOKUP!A:D,4,FALSE)</f>
        <v>4100</v>
      </c>
    </row>
    <row r="68" spans="1:51" ht="12.75">
      <c r="A68">
        <v>254788</v>
      </c>
      <c r="B68">
        <v>1</v>
      </c>
      <c r="C68">
        <v>1</v>
      </c>
      <c r="D68">
        <v>1016</v>
      </c>
      <c r="E68">
        <v>37300</v>
      </c>
      <c r="F68">
        <v>247099</v>
      </c>
      <c r="G68">
        <v>15</v>
      </c>
      <c r="J68">
        <v>24</v>
      </c>
      <c r="L68">
        <v>0</v>
      </c>
      <c r="M68">
        <v>14</v>
      </c>
      <c r="N68">
        <v>9406.8799999999992</v>
      </c>
      <c r="O68" t="s">
        <v>169</v>
      </c>
      <c r="P68">
        <v>1679209833</v>
      </c>
      <c r="S68">
        <v>230636</v>
      </c>
      <c r="T68">
        <v>780045952</v>
      </c>
      <c r="U68" t="s">
        <v>45</v>
      </c>
      <c r="W68">
        <v>0</v>
      </c>
      <c r="X68" t="s">
        <v>170</v>
      </c>
      <c r="Y68">
        <v>1</v>
      </c>
      <c r="AA68" t="s">
        <v>47</v>
      </c>
      <c r="AB68" t="s">
        <v>48</v>
      </c>
      <c r="AC68" t="s">
        <v>49</v>
      </c>
      <c r="AE68" t="s">
        <v>152</v>
      </c>
      <c r="AH68">
        <v>0</v>
      </c>
      <c r="AJ68">
        <v>247099</v>
      </c>
      <c r="AK68" t="s">
        <v>51</v>
      </c>
      <c r="AP68">
        <v>0</v>
      </c>
      <c r="AQ68">
        <v>0</v>
      </c>
      <c r="AR68">
        <v>0</v>
      </c>
      <c r="AS68" t="s">
        <v>52</v>
      </c>
      <c r="AT68" s="1">
        <v>43710.5573842593</v>
      </c>
      <c r="AV68" t="str">
        <f>VLOOKUP(O68,LOOKUP!A:E,5,FALSE)</f>
        <v>373-6283</v>
      </c>
      <c r="AW68" t="str">
        <f t="shared" si="0"/>
        <v>Addition</v>
      </c>
      <c r="AX68" t="str">
        <f>VLOOKUP(O68,LOOKUP!A:F,6,FALSE)</f>
        <v>9,001 -  14,000</v>
      </c>
      <c r="AY68" t="str">
        <f>VLOOKUP(O68,LOOKUP!A:D,4,FALSE)</f>
        <v>6283</v>
      </c>
    </row>
    <row r="69" spans="1:51" ht="12.75">
      <c r="A69">
        <v>254788</v>
      </c>
      <c r="B69">
        <v>1</v>
      </c>
      <c r="C69">
        <v>1</v>
      </c>
      <c r="D69">
        <v>1016</v>
      </c>
      <c r="E69">
        <v>37300</v>
      </c>
      <c r="F69">
        <v>248118</v>
      </c>
      <c r="G69">
        <v>15</v>
      </c>
      <c r="J69">
        <v>24</v>
      </c>
      <c r="L69">
        <v>0</v>
      </c>
      <c r="M69">
        <v>15</v>
      </c>
      <c r="N69">
        <v>9507.4500000000007</v>
      </c>
      <c r="O69" t="s">
        <v>171</v>
      </c>
      <c r="P69">
        <v>1679209819</v>
      </c>
      <c r="S69">
        <v>230636</v>
      </c>
      <c r="T69">
        <v>780045952</v>
      </c>
      <c r="U69" t="s">
        <v>45</v>
      </c>
      <c r="W69">
        <v>0</v>
      </c>
      <c r="X69" t="s">
        <v>172</v>
      </c>
      <c r="Y69">
        <v>1</v>
      </c>
      <c r="AA69" t="s">
        <v>47</v>
      </c>
      <c r="AB69" t="s">
        <v>48</v>
      </c>
      <c r="AC69" t="s">
        <v>49</v>
      </c>
      <c r="AE69" t="s">
        <v>152</v>
      </c>
      <c r="AH69">
        <v>0</v>
      </c>
      <c r="AJ69">
        <v>248118</v>
      </c>
      <c r="AK69" t="s">
        <v>51</v>
      </c>
      <c r="AP69">
        <v>0</v>
      </c>
      <c r="AQ69">
        <v>0</v>
      </c>
      <c r="AR69">
        <v>0</v>
      </c>
      <c r="AS69" t="s">
        <v>52</v>
      </c>
      <c r="AT69" s="1">
        <v>43710.5573842593</v>
      </c>
      <c r="AV69" t="str">
        <f>VLOOKUP(O69,LOOKUP!A:E,5,FALSE)</f>
        <v>373-6236</v>
      </c>
      <c r="AW69" t="str">
        <f t="shared" si="0"/>
        <v>Addition</v>
      </c>
      <c r="AX69" t="str">
        <f>VLOOKUP(O69,LOOKUP!A:F,6,FALSE)</f>
        <v>29,00l -  39,000</v>
      </c>
      <c r="AY69" t="str">
        <f>VLOOKUP(O69,LOOKUP!A:D,4,FALSE)</f>
        <v>6236</v>
      </c>
    </row>
    <row r="70" spans="1:51" ht="12.75">
      <c r="A70">
        <v>254788</v>
      </c>
      <c r="B70">
        <v>1</v>
      </c>
      <c r="C70">
        <v>1</v>
      </c>
      <c r="D70">
        <v>1016</v>
      </c>
      <c r="E70">
        <v>37300</v>
      </c>
      <c r="F70">
        <v>252918</v>
      </c>
      <c r="G70">
        <v>15</v>
      </c>
      <c r="J70">
        <v>24</v>
      </c>
      <c r="L70">
        <v>0</v>
      </c>
      <c r="M70">
        <v>23</v>
      </c>
      <c r="N70">
        <v>15733.38</v>
      </c>
      <c r="O70" t="s">
        <v>173</v>
      </c>
      <c r="P70">
        <v>1679209802</v>
      </c>
      <c r="S70">
        <v>230636</v>
      </c>
      <c r="T70">
        <v>780045952</v>
      </c>
      <c r="U70" t="s">
        <v>45</v>
      </c>
      <c r="W70">
        <v>0</v>
      </c>
      <c r="X70" t="s">
        <v>174</v>
      </c>
      <c r="Y70">
        <v>1</v>
      </c>
      <c r="AA70" t="s">
        <v>47</v>
      </c>
      <c r="AB70" t="s">
        <v>48</v>
      </c>
      <c r="AC70" t="s">
        <v>49</v>
      </c>
      <c r="AE70" t="s">
        <v>152</v>
      </c>
      <c r="AH70">
        <v>0</v>
      </c>
      <c r="AJ70">
        <v>252918</v>
      </c>
      <c r="AK70" t="s">
        <v>51</v>
      </c>
      <c r="AP70">
        <v>0</v>
      </c>
      <c r="AQ70">
        <v>0</v>
      </c>
      <c r="AR70">
        <v>0</v>
      </c>
      <c r="AS70" t="s">
        <v>52</v>
      </c>
      <c r="AT70" s="1">
        <v>43735.7103935185</v>
      </c>
      <c r="AV70" t="str">
        <f>VLOOKUP(O70,LOOKUP!A:E,5,FALSE)</f>
        <v>373-5302</v>
      </c>
      <c r="AW70" t="str">
        <f t="shared" si="0"/>
        <v>Addition</v>
      </c>
      <c r="AX70" t="str">
        <f>VLOOKUP(O70,LOOKUP!A:F,6,FALSE)</f>
        <v>15' 0" - 19' 11"</v>
      </c>
      <c r="AY70" t="str">
        <f>VLOOKUP(O70,LOOKUP!A:D,4,FALSE)</f>
        <v>5302</v>
      </c>
    </row>
    <row r="71" spans="1:51" ht="12.75">
      <c r="A71">
        <v>254788</v>
      </c>
      <c r="B71">
        <v>1</v>
      </c>
      <c r="C71">
        <v>1</v>
      </c>
      <c r="D71">
        <v>1016</v>
      </c>
      <c r="E71">
        <v>37300</v>
      </c>
      <c r="F71">
        <v>238639</v>
      </c>
      <c r="G71">
        <v>15</v>
      </c>
      <c r="J71">
        <v>24</v>
      </c>
      <c r="L71">
        <v>0</v>
      </c>
      <c r="M71">
        <v>32</v>
      </c>
      <c r="N71">
        <v>19534.72</v>
      </c>
      <c r="O71" t="s">
        <v>175</v>
      </c>
      <c r="P71">
        <v>1679209763</v>
      </c>
      <c r="S71">
        <v>230636</v>
      </c>
      <c r="T71">
        <v>780045952</v>
      </c>
      <c r="U71" t="s">
        <v>45</v>
      </c>
      <c r="W71">
        <v>0</v>
      </c>
      <c r="X71" t="s">
        <v>176</v>
      </c>
      <c r="Y71">
        <v>1</v>
      </c>
      <c r="AA71" t="s">
        <v>47</v>
      </c>
      <c r="AB71" t="s">
        <v>48</v>
      </c>
      <c r="AC71" t="s">
        <v>49</v>
      </c>
      <c r="AE71" t="s">
        <v>152</v>
      </c>
      <c r="AH71">
        <v>0</v>
      </c>
      <c r="AJ71">
        <v>238639</v>
      </c>
      <c r="AK71" t="s">
        <v>51</v>
      </c>
      <c r="AP71">
        <v>0</v>
      </c>
      <c r="AQ71">
        <v>0</v>
      </c>
      <c r="AR71">
        <v>0</v>
      </c>
      <c r="AS71" t="s">
        <v>52</v>
      </c>
      <c r="AT71" s="1">
        <v>43735.7103935185</v>
      </c>
      <c r="AV71" t="str">
        <f>VLOOKUP(O71,LOOKUP!A:E,5,FALSE)</f>
        <v>373-4003</v>
      </c>
      <c r="AW71" t="str">
        <f t="shared" si="0"/>
        <v>Addition</v>
      </c>
      <c r="AX71" t="str">
        <f>VLOOKUP(O71,LOOKUP!A:F,6,FALSE)</f>
        <v>40'</v>
      </c>
      <c r="AY71" t="str">
        <f>VLOOKUP(O71,LOOKUP!A:D,4,FALSE)</f>
        <v>4003</v>
      </c>
    </row>
    <row r="72" spans="1:51" ht="12.75">
      <c r="A72">
        <v>254788</v>
      </c>
      <c r="B72">
        <v>1</v>
      </c>
      <c r="C72">
        <v>1</v>
      </c>
      <c r="D72">
        <v>1016</v>
      </c>
      <c r="E72">
        <v>37300</v>
      </c>
      <c r="F72">
        <v>240535</v>
      </c>
      <c r="G72">
        <v>15</v>
      </c>
      <c r="J72">
        <v>24</v>
      </c>
      <c r="L72">
        <v>0</v>
      </c>
      <c r="M72">
        <v>239</v>
      </c>
      <c r="N72">
        <v>26352.14</v>
      </c>
      <c r="O72" t="s">
        <v>177</v>
      </c>
      <c r="P72">
        <v>1679210428</v>
      </c>
      <c r="S72">
        <v>230636</v>
      </c>
      <c r="T72">
        <v>780045952</v>
      </c>
      <c r="U72" t="s">
        <v>45</v>
      </c>
      <c r="W72">
        <v>0</v>
      </c>
      <c r="X72" t="s">
        <v>178</v>
      </c>
      <c r="Y72">
        <v>1</v>
      </c>
      <c r="AA72" t="s">
        <v>47</v>
      </c>
      <c r="AB72" t="s">
        <v>48</v>
      </c>
      <c r="AC72" t="s">
        <v>49</v>
      </c>
      <c r="AE72" t="s">
        <v>152</v>
      </c>
      <c r="AH72">
        <v>0</v>
      </c>
      <c r="AJ72">
        <v>240535</v>
      </c>
      <c r="AK72" t="s">
        <v>51</v>
      </c>
      <c r="AP72">
        <v>0</v>
      </c>
      <c r="AQ72">
        <v>0</v>
      </c>
      <c r="AR72">
        <v>0</v>
      </c>
      <c r="AS72" t="s">
        <v>52</v>
      </c>
      <c r="AT72" s="1">
        <v>43735.7103935185</v>
      </c>
      <c r="AV72" t="str">
        <f>VLOOKUP(O72,LOOKUP!A:E,5,FALSE)</f>
        <v>373-8002</v>
      </c>
      <c r="AW72" t="str">
        <f t="shared" si="0"/>
        <v>Addition</v>
      </c>
      <c r="AX72" t="str">
        <f>VLOOKUP(O72,LOOKUP!A:F,6,FALSE)</f>
        <v>4,501 - 9,000 Lumen</v>
      </c>
      <c r="AY72" t="str">
        <f>VLOOKUP(O72,LOOKUP!A:D,4,FALSE)</f>
        <v>8002</v>
      </c>
    </row>
    <row r="73" spans="1:51" ht="12.75">
      <c r="A73">
        <v>254788</v>
      </c>
      <c r="B73">
        <v>1</v>
      </c>
      <c r="C73">
        <v>1</v>
      </c>
      <c r="D73">
        <v>1016</v>
      </c>
      <c r="E73">
        <v>37300</v>
      </c>
      <c r="F73">
        <v>250011</v>
      </c>
      <c r="G73">
        <v>15</v>
      </c>
      <c r="J73">
        <v>24</v>
      </c>
      <c r="L73">
        <v>0</v>
      </c>
      <c r="M73">
        <v>58</v>
      </c>
      <c r="N73">
        <v>36231.44</v>
      </c>
      <c r="O73" t="s">
        <v>179</v>
      </c>
      <c r="P73">
        <v>1679209806</v>
      </c>
      <c r="S73">
        <v>230636</v>
      </c>
      <c r="T73">
        <v>780045952</v>
      </c>
      <c r="U73" t="s">
        <v>45</v>
      </c>
      <c r="W73">
        <v>0</v>
      </c>
      <c r="X73" t="s">
        <v>180</v>
      </c>
      <c r="Y73">
        <v>1</v>
      </c>
      <c r="AA73" t="s">
        <v>47</v>
      </c>
      <c r="AB73" t="s">
        <v>48</v>
      </c>
      <c r="AC73" t="s">
        <v>49</v>
      </c>
      <c r="AE73" t="s">
        <v>152</v>
      </c>
      <c r="AH73">
        <v>0</v>
      </c>
      <c r="AJ73">
        <v>250011</v>
      </c>
      <c r="AK73" t="s">
        <v>51</v>
      </c>
      <c r="AP73">
        <v>0</v>
      </c>
      <c r="AQ73">
        <v>0</v>
      </c>
      <c r="AR73">
        <v>0</v>
      </c>
      <c r="AS73" t="s">
        <v>52</v>
      </c>
      <c r="AT73" s="1">
        <v>43735.7103935185</v>
      </c>
      <c r="AV73" t="str">
        <f>VLOOKUP(O73,LOOKUP!A:E,5,FALSE)</f>
        <v>373-5303</v>
      </c>
      <c r="AW73" t="str">
        <f t="shared" si="0"/>
        <v>Addition</v>
      </c>
      <c r="AX73" t="str">
        <f>VLOOKUP(O73,LOOKUP!A:F,6,FALSE)</f>
        <v>20' 0" - 24' 11"</v>
      </c>
      <c r="AY73" t="str">
        <f>VLOOKUP(O73,LOOKUP!A:D,4,FALSE)</f>
        <v>5303</v>
      </c>
    </row>
    <row r="74" spans="1:51" ht="12.75">
      <c r="A74">
        <v>254788</v>
      </c>
      <c r="B74">
        <v>1</v>
      </c>
      <c r="C74">
        <v>1</v>
      </c>
      <c r="D74">
        <v>1016</v>
      </c>
      <c r="E74">
        <v>37300</v>
      </c>
      <c r="F74">
        <v>238820</v>
      </c>
      <c r="G74">
        <v>15</v>
      </c>
      <c r="J74">
        <v>24</v>
      </c>
      <c r="L74">
        <v>0</v>
      </c>
      <c r="M74">
        <v>91</v>
      </c>
      <c r="N74">
        <v>43998.50</v>
      </c>
      <c r="O74" t="s">
        <v>181</v>
      </c>
      <c r="P74">
        <v>1679209801</v>
      </c>
      <c r="S74">
        <v>230636</v>
      </c>
      <c r="T74">
        <v>780045952</v>
      </c>
      <c r="U74" t="s">
        <v>45</v>
      </c>
      <c r="W74">
        <v>0</v>
      </c>
      <c r="X74" t="s">
        <v>182</v>
      </c>
      <c r="Y74">
        <v>1</v>
      </c>
      <c r="AA74" t="s">
        <v>47</v>
      </c>
      <c r="AB74" t="s">
        <v>48</v>
      </c>
      <c r="AC74" t="s">
        <v>49</v>
      </c>
      <c r="AE74" t="s">
        <v>152</v>
      </c>
      <c r="AH74">
        <v>0</v>
      </c>
      <c r="AJ74">
        <v>238820</v>
      </c>
      <c r="AK74" t="s">
        <v>51</v>
      </c>
      <c r="AP74">
        <v>0</v>
      </c>
      <c r="AQ74">
        <v>0</v>
      </c>
      <c r="AR74">
        <v>0</v>
      </c>
      <c r="AS74" t="s">
        <v>52</v>
      </c>
      <c r="AT74" s="1">
        <v>43710.5573842593</v>
      </c>
      <c r="AV74" t="str">
        <f>VLOOKUP(O74,LOOKUP!A:E,5,FALSE)</f>
        <v>373-5106</v>
      </c>
      <c r="AW74" t="str">
        <f t="shared" si="1" ref="AW74:AW88">IF(C74=1,"Addition","Retirement")</f>
        <v>Addition</v>
      </c>
      <c r="AX74" t="str">
        <f>VLOOKUP(O74,LOOKUP!A:F,6,FALSE)</f>
        <v>35' 0" - 39' 11"</v>
      </c>
      <c r="AY74" t="str">
        <f>VLOOKUP(O74,LOOKUP!A:D,4,FALSE)</f>
        <v>5106</v>
      </c>
    </row>
    <row r="75" spans="1:51" ht="12.75">
      <c r="A75">
        <v>254788</v>
      </c>
      <c r="B75">
        <v>1</v>
      </c>
      <c r="C75">
        <v>1</v>
      </c>
      <c r="D75">
        <v>1016</v>
      </c>
      <c r="E75">
        <v>37300</v>
      </c>
      <c r="F75">
        <v>241281</v>
      </c>
      <c r="G75">
        <v>15</v>
      </c>
      <c r="J75">
        <v>24</v>
      </c>
      <c r="L75">
        <v>0</v>
      </c>
      <c r="M75">
        <v>136</v>
      </c>
      <c r="N75">
        <v>56346.16</v>
      </c>
      <c r="O75" t="s">
        <v>183</v>
      </c>
      <c r="P75">
        <v>1679209835</v>
      </c>
      <c r="S75">
        <v>230636</v>
      </c>
      <c r="T75">
        <v>780045952</v>
      </c>
      <c r="U75" t="s">
        <v>45</v>
      </c>
      <c r="W75">
        <v>0</v>
      </c>
      <c r="X75" t="s">
        <v>184</v>
      </c>
      <c r="Y75">
        <v>1</v>
      </c>
      <c r="AA75" t="s">
        <v>47</v>
      </c>
      <c r="AB75" t="s">
        <v>48</v>
      </c>
      <c r="AC75" t="s">
        <v>49</v>
      </c>
      <c r="AE75" t="s">
        <v>152</v>
      </c>
      <c r="AH75">
        <v>0</v>
      </c>
      <c r="AJ75">
        <v>241281</v>
      </c>
      <c r="AK75" t="s">
        <v>51</v>
      </c>
      <c r="AP75">
        <v>0</v>
      </c>
      <c r="AQ75">
        <v>0</v>
      </c>
      <c r="AR75">
        <v>0</v>
      </c>
      <c r="AS75" t="s">
        <v>52</v>
      </c>
      <c r="AT75" s="1">
        <v>43710.5573842593</v>
      </c>
      <c r="AV75" t="str">
        <f>VLOOKUP(O75,LOOKUP!A:E,5,FALSE)</f>
        <v>373-6286</v>
      </c>
      <c r="AW75" t="str">
        <f t="shared" si="1"/>
        <v>Addition</v>
      </c>
      <c r="AX75" t="str">
        <f>VLOOKUP(O75,LOOKUP!A:F,6,FALSE)</f>
        <v>29,001 -  39,000</v>
      </c>
      <c r="AY75" t="str">
        <f>VLOOKUP(O75,LOOKUP!A:D,4,FALSE)</f>
        <v>6286</v>
      </c>
    </row>
    <row r="76" spans="1:51" ht="12.75">
      <c r="A76">
        <v>254788</v>
      </c>
      <c r="B76">
        <v>1</v>
      </c>
      <c r="C76">
        <v>1</v>
      </c>
      <c r="D76">
        <v>1016</v>
      </c>
      <c r="E76">
        <v>37300</v>
      </c>
      <c r="F76">
        <v>249985</v>
      </c>
      <c r="G76">
        <v>15</v>
      </c>
      <c r="J76">
        <v>24</v>
      </c>
      <c r="L76">
        <v>0</v>
      </c>
      <c r="M76">
        <v>43</v>
      </c>
      <c r="N76">
        <v>62761.08</v>
      </c>
      <c r="O76" t="s">
        <v>185</v>
      </c>
      <c r="P76">
        <v>1679209781</v>
      </c>
      <c r="S76">
        <v>230636</v>
      </c>
      <c r="T76">
        <v>780045952</v>
      </c>
      <c r="U76" t="s">
        <v>45</v>
      </c>
      <c r="W76">
        <v>0</v>
      </c>
      <c r="X76" t="s">
        <v>186</v>
      </c>
      <c r="Y76">
        <v>1</v>
      </c>
      <c r="AA76" t="s">
        <v>47</v>
      </c>
      <c r="AB76" t="s">
        <v>48</v>
      </c>
      <c r="AC76" t="s">
        <v>49</v>
      </c>
      <c r="AE76" t="s">
        <v>152</v>
      </c>
      <c r="AH76">
        <v>0</v>
      </c>
      <c r="AJ76">
        <v>249985</v>
      </c>
      <c r="AK76" t="s">
        <v>51</v>
      </c>
      <c r="AP76">
        <v>0</v>
      </c>
      <c r="AQ76">
        <v>0</v>
      </c>
      <c r="AR76">
        <v>0</v>
      </c>
      <c r="AS76" t="s">
        <v>52</v>
      </c>
      <c r="AT76" s="1">
        <v>43710.5573842593</v>
      </c>
      <c r="AV76" t="str">
        <f>VLOOKUP(O76,LOOKUP!A:E,5,FALSE)</f>
        <v>373-5102</v>
      </c>
      <c r="AW76" t="str">
        <f t="shared" si="1"/>
        <v>Addition</v>
      </c>
      <c r="AX76" t="str">
        <f>VLOOKUP(O76,LOOKUP!A:F,6,FALSE)</f>
        <v>15' 0" - 19' 11"</v>
      </c>
      <c r="AY76" t="str">
        <f>VLOOKUP(O76,LOOKUP!A:D,4,FALSE)</f>
        <v>5102</v>
      </c>
    </row>
    <row r="77" spans="1:51" ht="12.75">
      <c r="A77">
        <v>254788</v>
      </c>
      <c r="B77">
        <v>1</v>
      </c>
      <c r="C77">
        <v>1</v>
      </c>
      <c r="D77">
        <v>1016</v>
      </c>
      <c r="E77">
        <v>37300</v>
      </c>
      <c r="F77">
        <v>237790</v>
      </c>
      <c r="G77">
        <v>15</v>
      </c>
      <c r="J77">
        <v>24</v>
      </c>
      <c r="L77">
        <v>0</v>
      </c>
      <c r="M77">
        <v>96</v>
      </c>
      <c r="N77">
        <v>78196.80</v>
      </c>
      <c r="O77" t="s">
        <v>187</v>
      </c>
      <c r="P77">
        <v>1679209782</v>
      </c>
      <c r="S77">
        <v>230636</v>
      </c>
      <c r="T77">
        <v>780045952</v>
      </c>
      <c r="U77" t="s">
        <v>45</v>
      </c>
      <c r="W77">
        <v>0</v>
      </c>
      <c r="X77" t="s">
        <v>188</v>
      </c>
      <c r="Y77">
        <v>1</v>
      </c>
      <c r="AA77" t="s">
        <v>47</v>
      </c>
      <c r="AB77" t="s">
        <v>48</v>
      </c>
      <c r="AC77" t="s">
        <v>49</v>
      </c>
      <c r="AE77" t="s">
        <v>152</v>
      </c>
      <c r="AH77">
        <v>0</v>
      </c>
      <c r="AJ77">
        <v>237790</v>
      </c>
      <c r="AK77" t="s">
        <v>51</v>
      </c>
      <c r="AP77">
        <v>0</v>
      </c>
      <c r="AQ77">
        <v>0</v>
      </c>
      <c r="AR77">
        <v>0</v>
      </c>
      <c r="AS77" t="s">
        <v>52</v>
      </c>
      <c r="AT77" s="1">
        <v>43710.5573842593</v>
      </c>
      <c r="AV77" t="str">
        <f>VLOOKUP(O77,LOOKUP!A:E,5,FALSE)</f>
        <v>373-5105</v>
      </c>
      <c r="AW77" t="str">
        <f t="shared" si="1"/>
        <v>Addition</v>
      </c>
      <c r="AX77" t="str">
        <f>VLOOKUP(O77,LOOKUP!A:F,6,FALSE)</f>
        <v>30' 0" - 34' 11"</v>
      </c>
      <c r="AY77" t="str">
        <f>VLOOKUP(O77,LOOKUP!A:D,4,FALSE)</f>
        <v>5105</v>
      </c>
    </row>
    <row r="78" spans="1:51" ht="12.75">
      <c r="A78">
        <v>254788</v>
      </c>
      <c r="B78">
        <v>1</v>
      </c>
      <c r="C78">
        <v>1</v>
      </c>
      <c r="D78">
        <v>1016</v>
      </c>
      <c r="E78">
        <v>37300</v>
      </c>
      <c r="F78">
        <v>247833</v>
      </c>
      <c r="G78">
        <v>15</v>
      </c>
      <c r="J78">
        <v>24</v>
      </c>
      <c r="L78">
        <v>0</v>
      </c>
      <c r="M78">
        <v>205</v>
      </c>
      <c r="N78">
        <v>80378.45</v>
      </c>
      <c r="O78" t="s">
        <v>189</v>
      </c>
      <c r="P78">
        <v>1679210431</v>
      </c>
      <c r="S78">
        <v>230636</v>
      </c>
      <c r="T78">
        <v>780045952</v>
      </c>
      <c r="U78" t="s">
        <v>45</v>
      </c>
      <c r="W78">
        <v>0</v>
      </c>
      <c r="X78" t="s">
        <v>190</v>
      </c>
      <c r="Y78">
        <v>1</v>
      </c>
      <c r="AA78" t="s">
        <v>47</v>
      </c>
      <c r="AB78" t="s">
        <v>48</v>
      </c>
      <c r="AC78" t="s">
        <v>49</v>
      </c>
      <c r="AE78" t="s">
        <v>152</v>
      </c>
      <c r="AH78">
        <v>0</v>
      </c>
      <c r="AJ78">
        <v>247833</v>
      </c>
      <c r="AK78" t="s">
        <v>51</v>
      </c>
      <c r="AP78">
        <v>0</v>
      </c>
      <c r="AQ78">
        <v>0</v>
      </c>
      <c r="AR78">
        <v>0</v>
      </c>
      <c r="AS78" t="s">
        <v>52</v>
      </c>
      <c r="AT78" s="1">
        <v>43735.7103935185</v>
      </c>
      <c r="AV78" t="str">
        <f>VLOOKUP(O78,LOOKUP!A:E,5,FALSE)</f>
        <v>373-8003</v>
      </c>
      <c r="AW78" t="str">
        <f t="shared" si="1"/>
        <v>Addition</v>
      </c>
      <c r="AX78" t="str">
        <f>VLOOKUP(O78,LOOKUP!A:F,6,FALSE)</f>
        <v>9,001 - 14,000 Lumen</v>
      </c>
      <c r="AY78" t="str">
        <f>VLOOKUP(O78,LOOKUP!A:D,4,FALSE)</f>
        <v>8003</v>
      </c>
    </row>
    <row r="79" spans="1:51" ht="12.75">
      <c r="A79">
        <v>254788</v>
      </c>
      <c r="B79">
        <v>1</v>
      </c>
      <c r="C79">
        <v>1</v>
      </c>
      <c r="D79">
        <v>1016</v>
      </c>
      <c r="E79">
        <v>37300</v>
      </c>
      <c r="F79">
        <v>240536</v>
      </c>
      <c r="G79">
        <v>15</v>
      </c>
      <c r="J79">
        <v>24</v>
      </c>
      <c r="L79">
        <v>0</v>
      </c>
      <c r="M79">
        <v>100</v>
      </c>
      <c r="N79">
        <v>107188</v>
      </c>
      <c r="O79" t="s">
        <v>191</v>
      </c>
      <c r="P79">
        <v>1679210435</v>
      </c>
      <c r="S79">
        <v>230636</v>
      </c>
      <c r="T79">
        <v>780045952</v>
      </c>
      <c r="U79" t="s">
        <v>45</v>
      </c>
      <c r="W79">
        <v>0</v>
      </c>
      <c r="X79" t="s">
        <v>192</v>
      </c>
      <c r="Y79">
        <v>1</v>
      </c>
      <c r="AA79" t="s">
        <v>47</v>
      </c>
      <c r="AB79" t="s">
        <v>48</v>
      </c>
      <c r="AC79" t="s">
        <v>49</v>
      </c>
      <c r="AE79" t="s">
        <v>152</v>
      </c>
      <c r="AH79">
        <v>0</v>
      </c>
      <c r="AJ79">
        <v>240536</v>
      </c>
      <c r="AK79" t="s">
        <v>51</v>
      </c>
      <c r="AP79">
        <v>0</v>
      </c>
      <c r="AQ79">
        <v>0</v>
      </c>
      <c r="AR79">
        <v>0</v>
      </c>
      <c r="AS79" t="s">
        <v>52</v>
      </c>
      <c r="AT79" s="1">
        <v>43735.7103935185</v>
      </c>
      <c r="AV79" t="str">
        <f>VLOOKUP(O79,LOOKUP!A:E,5,FALSE)</f>
        <v>373-8005</v>
      </c>
      <c r="AW79" t="str">
        <f t="shared" si="1"/>
        <v>Addition</v>
      </c>
      <c r="AX79" t="str">
        <f>VLOOKUP(O79,LOOKUP!A:F,6,FALSE)</f>
        <v>19,001 - 29,000 Lumen</v>
      </c>
      <c r="AY79" t="str">
        <f>VLOOKUP(O79,LOOKUP!A:D,4,FALSE)</f>
        <v>8005</v>
      </c>
    </row>
    <row r="80" spans="1:51" ht="12.75">
      <c r="A80">
        <v>254788</v>
      </c>
      <c r="B80">
        <v>1</v>
      </c>
      <c r="C80">
        <v>1</v>
      </c>
      <c r="D80">
        <v>1016</v>
      </c>
      <c r="E80">
        <v>37300</v>
      </c>
      <c r="F80">
        <v>240537</v>
      </c>
      <c r="G80">
        <v>15</v>
      </c>
      <c r="J80">
        <v>24</v>
      </c>
      <c r="L80">
        <v>0</v>
      </c>
      <c r="M80">
        <v>222</v>
      </c>
      <c r="N80">
        <v>179526.96</v>
      </c>
      <c r="O80" t="s">
        <v>193</v>
      </c>
      <c r="P80">
        <v>1679210433</v>
      </c>
      <c r="S80">
        <v>230636</v>
      </c>
      <c r="T80">
        <v>780045952</v>
      </c>
      <c r="U80" t="s">
        <v>45</v>
      </c>
      <c r="W80">
        <v>0</v>
      </c>
      <c r="X80" t="s">
        <v>194</v>
      </c>
      <c r="Y80">
        <v>1</v>
      </c>
      <c r="AA80" t="s">
        <v>47</v>
      </c>
      <c r="AB80" t="s">
        <v>48</v>
      </c>
      <c r="AC80" t="s">
        <v>49</v>
      </c>
      <c r="AE80" t="s">
        <v>152</v>
      </c>
      <c r="AH80">
        <v>0</v>
      </c>
      <c r="AJ80">
        <v>240537</v>
      </c>
      <c r="AK80" t="s">
        <v>51</v>
      </c>
      <c r="AP80">
        <v>0</v>
      </c>
      <c r="AQ80">
        <v>0</v>
      </c>
      <c r="AR80">
        <v>0</v>
      </c>
      <c r="AS80" t="s">
        <v>52</v>
      </c>
      <c r="AT80" s="1">
        <v>43710.5573842593</v>
      </c>
      <c r="AV80" t="str">
        <f>VLOOKUP(O80,LOOKUP!A:E,5,FALSE)</f>
        <v>373-8004</v>
      </c>
      <c r="AW80" t="str">
        <f t="shared" si="1"/>
        <v>Addition</v>
      </c>
      <c r="AX80" t="str">
        <f>VLOOKUP(O80,LOOKUP!A:F,6,FALSE)</f>
        <v>14,001 - 19,000 Lumen</v>
      </c>
      <c r="AY80" t="str">
        <f>VLOOKUP(O80,LOOKUP!A:D,4,FALSE)</f>
        <v>8004</v>
      </c>
    </row>
    <row r="81" spans="1:51" ht="12.75">
      <c r="A81">
        <v>254788</v>
      </c>
      <c r="B81">
        <v>1</v>
      </c>
      <c r="C81">
        <v>1</v>
      </c>
      <c r="D81">
        <v>1016</v>
      </c>
      <c r="E81">
        <v>37300</v>
      </c>
      <c r="F81">
        <v>237788</v>
      </c>
      <c r="G81">
        <v>15</v>
      </c>
      <c r="J81">
        <v>24</v>
      </c>
      <c r="L81">
        <v>0</v>
      </c>
      <c r="M81">
        <v>322</v>
      </c>
      <c r="N81">
        <v>191767.10</v>
      </c>
      <c r="O81" t="s">
        <v>195</v>
      </c>
      <c r="P81">
        <v>1679209757</v>
      </c>
      <c r="S81">
        <v>230636</v>
      </c>
      <c r="T81">
        <v>780045952</v>
      </c>
      <c r="U81" t="s">
        <v>45</v>
      </c>
      <c r="W81">
        <v>0</v>
      </c>
      <c r="X81" t="s">
        <v>196</v>
      </c>
      <c r="Y81">
        <v>1</v>
      </c>
      <c r="AA81" t="s">
        <v>47</v>
      </c>
      <c r="AB81" t="s">
        <v>48</v>
      </c>
      <c r="AC81" t="s">
        <v>49</v>
      </c>
      <c r="AE81" t="s">
        <v>152</v>
      </c>
      <c r="AH81">
        <v>0</v>
      </c>
      <c r="AJ81">
        <v>237788</v>
      </c>
      <c r="AK81" t="s">
        <v>51</v>
      </c>
      <c r="AP81">
        <v>0</v>
      </c>
      <c r="AQ81">
        <v>0</v>
      </c>
      <c r="AR81">
        <v>0</v>
      </c>
      <c r="AS81" t="s">
        <v>52</v>
      </c>
      <c r="AT81" s="1">
        <v>43735.7103935185</v>
      </c>
      <c r="AV81" t="str">
        <f>VLOOKUP(O81,LOOKUP!A:E,5,FALSE)</f>
        <v>373-4002</v>
      </c>
      <c r="AW81" t="str">
        <f t="shared" si="1"/>
        <v>Addition</v>
      </c>
      <c r="AX81" t="str">
        <f>VLOOKUP(O81,LOOKUP!A:F,6,FALSE)</f>
        <v>35'</v>
      </c>
      <c r="AY81" t="str">
        <f>VLOOKUP(O81,LOOKUP!A:D,4,FALSE)</f>
        <v>4002</v>
      </c>
    </row>
    <row r="82" spans="1:51" ht="12.75">
      <c r="A82">
        <v>254788</v>
      </c>
      <c r="B82">
        <v>1</v>
      </c>
      <c r="C82">
        <v>1</v>
      </c>
      <c r="D82">
        <v>1016</v>
      </c>
      <c r="E82">
        <v>37300</v>
      </c>
      <c r="F82">
        <v>236795</v>
      </c>
      <c r="G82">
        <v>15</v>
      </c>
      <c r="J82">
        <v>24</v>
      </c>
      <c r="L82">
        <v>0</v>
      </c>
      <c r="M82">
        <v>641</v>
      </c>
      <c r="N82">
        <v>210869.77</v>
      </c>
      <c r="O82" t="s">
        <v>197</v>
      </c>
      <c r="P82">
        <v>1679210439</v>
      </c>
      <c r="S82">
        <v>230636</v>
      </c>
      <c r="T82">
        <v>780045952</v>
      </c>
      <c r="U82" t="s">
        <v>45</v>
      </c>
      <c r="W82">
        <v>0</v>
      </c>
      <c r="X82" t="s">
        <v>198</v>
      </c>
      <c r="Y82">
        <v>1</v>
      </c>
      <c r="AA82" t="s">
        <v>47</v>
      </c>
      <c r="AB82" t="s">
        <v>48</v>
      </c>
      <c r="AC82" t="s">
        <v>49</v>
      </c>
      <c r="AE82" t="s">
        <v>152</v>
      </c>
      <c r="AH82">
        <v>0</v>
      </c>
      <c r="AJ82">
        <v>236795</v>
      </c>
      <c r="AK82" t="s">
        <v>51</v>
      </c>
      <c r="AP82">
        <v>0</v>
      </c>
      <c r="AQ82">
        <v>0</v>
      </c>
      <c r="AR82">
        <v>0</v>
      </c>
      <c r="AS82" t="s">
        <v>52</v>
      </c>
      <c r="AT82" s="1">
        <v>43735.7103935185</v>
      </c>
      <c r="AV82" t="str">
        <f>VLOOKUP(O82,LOOKUP!A:E,5,FALSE)</f>
        <v>373-9056</v>
      </c>
      <c r="AW82" t="str">
        <f t="shared" si="1"/>
        <v>Addition</v>
      </c>
      <c r="AX82" t="str">
        <f>VLOOKUP(O82,LOOKUP!A:F,6,FALSE)</f>
        <v>20,000 Lumen, 200 Watt</v>
      </c>
      <c r="AY82" t="str">
        <f>VLOOKUP(O82,LOOKUP!A:D,4,FALSE)</f>
        <v>9056</v>
      </c>
    </row>
    <row r="83" spans="1:51" ht="12.75">
      <c r="A83">
        <v>254788</v>
      </c>
      <c r="B83">
        <v>1</v>
      </c>
      <c r="C83">
        <v>1</v>
      </c>
      <c r="D83">
        <v>1016</v>
      </c>
      <c r="E83">
        <v>37300</v>
      </c>
      <c r="F83">
        <v>249436</v>
      </c>
      <c r="G83">
        <v>15</v>
      </c>
      <c r="J83">
        <v>24</v>
      </c>
      <c r="L83">
        <v>0</v>
      </c>
      <c r="M83">
        <v>1240</v>
      </c>
      <c r="N83">
        <v>345550.80</v>
      </c>
      <c r="O83" t="s">
        <v>199</v>
      </c>
      <c r="P83">
        <v>1679210422</v>
      </c>
      <c r="S83">
        <v>230636</v>
      </c>
      <c r="T83">
        <v>780045952</v>
      </c>
      <c r="U83" t="s">
        <v>45</v>
      </c>
      <c r="W83">
        <v>0</v>
      </c>
      <c r="X83" t="s">
        <v>200</v>
      </c>
      <c r="Y83">
        <v>1</v>
      </c>
      <c r="AA83" t="s">
        <v>47</v>
      </c>
      <c r="AB83" t="s">
        <v>48</v>
      </c>
      <c r="AC83" t="s">
        <v>49</v>
      </c>
      <c r="AE83" t="s">
        <v>152</v>
      </c>
      <c r="AH83">
        <v>0</v>
      </c>
      <c r="AJ83">
        <v>249436</v>
      </c>
      <c r="AK83" t="s">
        <v>51</v>
      </c>
      <c r="AP83">
        <v>0</v>
      </c>
      <c r="AQ83">
        <v>0</v>
      </c>
      <c r="AR83">
        <v>0</v>
      </c>
      <c r="AS83" t="s">
        <v>52</v>
      </c>
      <c r="AT83" s="1">
        <v>43735.716620370396</v>
      </c>
      <c r="AV83" t="str">
        <f>VLOOKUP(O83,LOOKUP!A:E,5,FALSE)</f>
        <v>373-8001</v>
      </c>
      <c r="AW83" t="str">
        <f t="shared" si="1"/>
        <v>Addition</v>
      </c>
      <c r="AX83" t="str">
        <f>VLOOKUP(O83,LOOKUP!A:F,6,FALSE)</f>
        <v>0-4,500 Lumen</v>
      </c>
      <c r="AY83" t="str">
        <f>VLOOKUP(O83,LOOKUP!A:D,4,FALSE)</f>
        <v>8001</v>
      </c>
    </row>
    <row r="84" spans="1:51" ht="12.75">
      <c r="A84">
        <v>254788</v>
      </c>
      <c r="B84">
        <v>1</v>
      </c>
      <c r="C84">
        <v>1</v>
      </c>
      <c r="D84">
        <v>1016</v>
      </c>
      <c r="E84">
        <v>37300</v>
      </c>
      <c r="F84">
        <v>247062</v>
      </c>
      <c r="G84">
        <v>15</v>
      </c>
      <c r="J84">
        <v>24</v>
      </c>
      <c r="L84">
        <v>0</v>
      </c>
      <c r="M84">
        <v>223145</v>
      </c>
      <c r="N84">
        <v>394966.65</v>
      </c>
      <c r="O84" t="s">
        <v>201</v>
      </c>
      <c r="P84">
        <v>1679210929</v>
      </c>
      <c r="S84">
        <v>230636</v>
      </c>
      <c r="T84">
        <v>780045952</v>
      </c>
      <c r="U84" t="s">
        <v>45</v>
      </c>
      <c r="W84">
        <v>0</v>
      </c>
      <c r="X84" t="s">
        <v>202</v>
      </c>
      <c r="Y84">
        <v>1</v>
      </c>
      <c r="AA84" t="s">
        <v>47</v>
      </c>
      <c r="AB84" t="s">
        <v>48</v>
      </c>
      <c r="AC84" t="s">
        <v>49</v>
      </c>
      <c r="AE84" t="s">
        <v>152</v>
      </c>
      <c r="AH84">
        <v>0</v>
      </c>
      <c r="AJ84">
        <v>247062</v>
      </c>
      <c r="AK84" t="s">
        <v>51</v>
      </c>
      <c r="AP84">
        <v>0</v>
      </c>
      <c r="AQ84">
        <v>0</v>
      </c>
      <c r="AR84">
        <v>0</v>
      </c>
      <c r="AS84" t="s">
        <v>52</v>
      </c>
      <c r="AT84" s="1">
        <v>43735.7103935185</v>
      </c>
      <c r="AV84" t="str">
        <f>VLOOKUP(O84,LOOKUP!A:E,5,FALSE)</f>
        <v>373-4202</v>
      </c>
      <c r="AW84" t="str">
        <f t="shared" si="1"/>
        <v>Addition</v>
      </c>
      <c r="AX84" t="str">
        <f>VLOOKUP(O84,LOOKUP!A:F,6,FALSE)</f>
        <v>Duplex</v>
      </c>
      <c r="AY84" t="str">
        <f>VLOOKUP(O84,LOOKUP!A:D,4,FALSE)</f>
        <v>4202</v>
      </c>
    </row>
    <row r="85" spans="1:51" ht="12.75">
      <c r="A85">
        <v>254788</v>
      </c>
      <c r="B85">
        <v>1</v>
      </c>
      <c r="C85">
        <v>1</v>
      </c>
      <c r="D85">
        <v>1016</v>
      </c>
      <c r="E85">
        <v>37300</v>
      </c>
      <c r="F85">
        <v>246769</v>
      </c>
      <c r="G85">
        <v>15</v>
      </c>
      <c r="J85">
        <v>24</v>
      </c>
      <c r="L85">
        <v>0</v>
      </c>
      <c r="M85">
        <v>1253</v>
      </c>
      <c r="N85">
        <v>505873.69</v>
      </c>
      <c r="O85" t="s">
        <v>203</v>
      </c>
      <c r="P85">
        <v>1679210305</v>
      </c>
      <c r="S85">
        <v>230636</v>
      </c>
      <c r="T85">
        <v>780045952</v>
      </c>
      <c r="U85" t="s">
        <v>45</v>
      </c>
      <c r="W85">
        <v>0</v>
      </c>
      <c r="X85" t="s">
        <v>204</v>
      </c>
      <c r="Y85">
        <v>1</v>
      </c>
      <c r="AA85" t="s">
        <v>47</v>
      </c>
      <c r="AB85" t="s">
        <v>48</v>
      </c>
      <c r="AC85" t="s">
        <v>49</v>
      </c>
      <c r="AE85" t="s">
        <v>152</v>
      </c>
      <c r="AH85">
        <v>0</v>
      </c>
      <c r="AJ85">
        <v>246769</v>
      </c>
      <c r="AK85" t="s">
        <v>51</v>
      </c>
      <c r="AP85">
        <v>0</v>
      </c>
      <c r="AQ85">
        <v>0</v>
      </c>
      <c r="AR85">
        <v>0</v>
      </c>
      <c r="AS85" t="s">
        <v>52</v>
      </c>
      <c r="AT85" s="1">
        <v>43710.5573842593</v>
      </c>
      <c r="AV85" t="str">
        <f>VLOOKUP(O85,LOOKUP!A:E,5,FALSE)</f>
        <v>373-9059</v>
      </c>
      <c r="AW85" t="str">
        <f t="shared" si="1"/>
        <v>Addition</v>
      </c>
      <c r="AX85" t="str">
        <f>VLOOKUP(O85,LOOKUP!A:F,6,FALSE)</f>
        <v>46,000 Lumen, 400 Watt</v>
      </c>
      <c r="AY85" t="str">
        <f>VLOOKUP(O85,LOOKUP!A:D,4,FALSE)</f>
        <v>9059</v>
      </c>
    </row>
    <row r="86" spans="1:51" ht="12.75">
      <c r="A86">
        <v>254788</v>
      </c>
      <c r="B86">
        <v>1</v>
      </c>
      <c r="C86">
        <v>1</v>
      </c>
      <c r="D86">
        <v>1016</v>
      </c>
      <c r="E86">
        <v>37300</v>
      </c>
      <c r="F86">
        <v>236794</v>
      </c>
      <c r="G86">
        <v>15</v>
      </c>
      <c r="J86">
        <v>24</v>
      </c>
      <c r="L86">
        <v>0</v>
      </c>
      <c r="M86">
        <v>2781</v>
      </c>
      <c r="N86">
        <v>508505.85</v>
      </c>
      <c r="O86" t="s">
        <v>205</v>
      </c>
      <c r="P86">
        <v>1679210438</v>
      </c>
      <c r="S86">
        <v>230636</v>
      </c>
      <c r="T86">
        <v>780045952</v>
      </c>
      <c r="U86" t="s">
        <v>45</v>
      </c>
      <c r="W86">
        <v>0</v>
      </c>
      <c r="X86" t="s">
        <v>206</v>
      </c>
      <c r="Y86">
        <v>1</v>
      </c>
      <c r="AA86" t="s">
        <v>47</v>
      </c>
      <c r="AB86" t="s">
        <v>48</v>
      </c>
      <c r="AC86" t="s">
        <v>49</v>
      </c>
      <c r="AE86" t="s">
        <v>152</v>
      </c>
      <c r="AH86">
        <v>0</v>
      </c>
      <c r="AJ86">
        <v>236794</v>
      </c>
      <c r="AK86" t="s">
        <v>51</v>
      </c>
      <c r="AP86">
        <v>0</v>
      </c>
      <c r="AQ86">
        <v>0</v>
      </c>
      <c r="AR86">
        <v>0</v>
      </c>
      <c r="AS86" t="s">
        <v>52</v>
      </c>
      <c r="AT86" s="1">
        <v>43710.5573842593</v>
      </c>
      <c r="AV86" t="str">
        <f>VLOOKUP(O86,LOOKUP!A:E,5,FALSE)</f>
        <v>373-9054</v>
      </c>
      <c r="AW86" t="str">
        <f t="shared" si="1"/>
        <v>Addition</v>
      </c>
      <c r="AX86" t="str">
        <f>VLOOKUP(O86,LOOKUP!A:F,6,FALSE)</f>
        <v>8,800 Lumen, 100 Watt</v>
      </c>
      <c r="AY86" t="str">
        <f>VLOOKUP(O86,LOOKUP!A:D,4,FALSE)</f>
        <v>9054</v>
      </c>
    </row>
    <row r="87" spans="1:51" ht="12.75">
      <c r="A87">
        <v>254788</v>
      </c>
      <c r="B87">
        <v>1</v>
      </c>
      <c r="C87">
        <v>1</v>
      </c>
      <c r="D87">
        <v>1016</v>
      </c>
      <c r="E87">
        <v>37300</v>
      </c>
      <c r="F87">
        <v>240077</v>
      </c>
      <c r="G87">
        <v>15</v>
      </c>
      <c r="J87">
        <v>24</v>
      </c>
      <c r="L87">
        <v>0</v>
      </c>
      <c r="M87">
        <v>3940</v>
      </c>
      <c r="N87">
        <v>745684.40</v>
      </c>
      <c r="O87" t="s">
        <v>207</v>
      </c>
      <c r="P87">
        <v>1679210437</v>
      </c>
      <c r="S87">
        <v>230636</v>
      </c>
      <c r="T87">
        <v>780045952</v>
      </c>
      <c r="U87" t="s">
        <v>45</v>
      </c>
      <c r="W87">
        <v>0</v>
      </c>
      <c r="X87" t="s">
        <v>208</v>
      </c>
      <c r="Y87">
        <v>1</v>
      </c>
      <c r="AA87" t="s">
        <v>47</v>
      </c>
      <c r="AB87" t="s">
        <v>48</v>
      </c>
      <c r="AC87" t="s">
        <v>49</v>
      </c>
      <c r="AE87" t="s">
        <v>152</v>
      </c>
      <c r="AH87">
        <v>0</v>
      </c>
      <c r="AJ87">
        <v>240077</v>
      </c>
      <c r="AK87" t="s">
        <v>51</v>
      </c>
      <c r="AP87">
        <v>0</v>
      </c>
      <c r="AQ87">
        <v>0</v>
      </c>
      <c r="AR87">
        <v>0</v>
      </c>
      <c r="AS87" t="s">
        <v>52</v>
      </c>
      <c r="AT87" s="1">
        <v>43735.7103935185</v>
      </c>
      <c r="AV87" t="str">
        <f>VLOOKUP(O87,LOOKUP!A:E,5,FALSE)</f>
        <v>373-9004</v>
      </c>
      <c r="AW87" t="str">
        <f t="shared" si="1"/>
        <v>Addition</v>
      </c>
      <c r="AX87" t="str">
        <f>VLOOKUP(O87,LOOKUP!A:F,6,FALSE)</f>
        <v>8800LU 100W HPS OL</v>
      </c>
      <c r="AY87" t="str">
        <f>VLOOKUP(O87,LOOKUP!A:D,4,FALSE)</f>
        <v>9004</v>
      </c>
    </row>
    <row r="88" spans="1:51" ht="12.75">
      <c r="A88">
        <v>254788</v>
      </c>
      <c r="B88">
        <v>1</v>
      </c>
      <c r="C88">
        <v>1</v>
      </c>
      <c r="D88">
        <v>1016</v>
      </c>
      <c r="E88">
        <v>37300</v>
      </c>
      <c r="F88">
        <v>240538</v>
      </c>
      <c r="G88">
        <v>15</v>
      </c>
      <c r="J88">
        <v>24</v>
      </c>
      <c r="L88">
        <v>0</v>
      </c>
      <c r="M88">
        <v>748</v>
      </c>
      <c r="N88">
        <v>951515.84</v>
      </c>
      <c r="O88" t="s">
        <v>209</v>
      </c>
      <c r="P88">
        <v>1679210436</v>
      </c>
      <c r="S88">
        <v>230636</v>
      </c>
      <c r="T88">
        <v>780045952</v>
      </c>
      <c r="U88" t="s">
        <v>45</v>
      </c>
      <c r="W88">
        <v>0</v>
      </c>
      <c r="X88" t="s">
        <v>210</v>
      </c>
      <c r="Y88">
        <v>1</v>
      </c>
      <c r="AA88" t="s">
        <v>47</v>
      </c>
      <c r="AB88" t="s">
        <v>48</v>
      </c>
      <c r="AC88" t="s">
        <v>49</v>
      </c>
      <c r="AE88" t="s">
        <v>152</v>
      </c>
      <c r="AH88">
        <v>0</v>
      </c>
      <c r="AJ88">
        <v>240538</v>
      </c>
      <c r="AK88" t="s">
        <v>51</v>
      </c>
      <c r="AP88">
        <v>0</v>
      </c>
      <c r="AQ88">
        <v>0</v>
      </c>
      <c r="AR88">
        <v>0</v>
      </c>
      <c r="AS88" t="s">
        <v>52</v>
      </c>
      <c r="AT88" s="1">
        <v>43735.7103935185</v>
      </c>
      <c r="AV88" t="str">
        <f>VLOOKUP(O88,LOOKUP!A:E,5,FALSE)</f>
        <v>373-8006</v>
      </c>
      <c r="AW88" t="str">
        <f t="shared" si="1"/>
        <v>Addition</v>
      </c>
      <c r="AX88" t="str">
        <f>VLOOKUP(O88,LOOKUP!A:F,6,FALSE)</f>
        <v>29,001 - 39,000 Lumen</v>
      </c>
      <c r="AY88" t="str">
        <f>VLOOKUP(O88,LOOKUP!A:D,4,FALSE)</f>
        <v>8006</v>
      </c>
    </row>
    <row r="89" spans="1:51" ht="12.75">
      <c r="A89">
        <v>254789</v>
      </c>
      <c r="B89">
        <v>2</v>
      </c>
      <c r="C89">
        <v>1</v>
      </c>
      <c r="D89">
        <v>1016</v>
      </c>
      <c r="E89">
        <v>36700</v>
      </c>
      <c r="F89">
        <v>240395</v>
      </c>
      <c r="G89">
        <v>15</v>
      </c>
      <c r="J89">
        <v>24</v>
      </c>
      <c r="L89">
        <v>0</v>
      </c>
      <c r="M89">
        <v>0</v>
      </c>
      <c r="N89">
        <v>0</v>
      </c>
      <c r="O89" t="s">
        <v>228</v>
      </c>
      <c r="P89">
        <v>1679345617</v>
      </c>
      <c r="S89">
        <v>230636</v>
      </c>
      <c r="T89">
        <v>780045954</v>
      </c>
      <c r="U89" t="s">
        <v>45</v>
      </c>
      <c r="W89">
        <v>0</v>
      </c>
      <c r="X89" t="s">
        <v>229</v>
      </c>
      <c r="Y89">
        <v>1</v>
      </c>
      <c r="AA89" t="s">
        <v>47</v>
      </c>
      <c r="AB89" t="s">
        <v>48</v>
      </c>
      <c r="AC89" t="s">
        <v>49</v>
      </c>
      <c r="AE89" t="s">
        <v>230</v>
      </c>
      <c r="AH89">
        <v>0</v>
      </c>
      <c r="AJ89">
        <v>240395</v>
      </c>
      <c r="AK89" t="s">
        <v>51</v>
      </c>
      <c r="AP89">
        <v>0</v>
      </c>
      <c r="AQ89">
        <v>0</v>
      </c>
      <c r="AR89">
        <v>0</v>
      </c>
      <c r="AS89" t="s">
        <v>52</v>
      </c>
      <c r="AT89" s="1">
        <v>43735.730983796297</v>
      </c>
      <c r="AV89" t="str">
        <f>VLOOKUP(O89,LOOKUP!A:E,5,FALSE)</f>
        <v>367-1675</v>
      </c>
      <c r="AW89" t="str">
        <f t="shared" si="2" ref="AW89:AW102">IF(C89=1,"Addition","Retirement")</f>
        <v>Addition</v>
      </c>
      <c r="AX89" t="str">
        <f>VLOOKUP(O89,LOOKUP!A:F,6,FALSE)</f>
        <v>0-4.9KV CBL-NL-4/C-500 MCM</v>
      </c>
      <c r="AY89" t="str">
        <f>VLOOKUP(O89,LOOKUP!A:D,4,FALSE)</f>
        <v>1675</v>
      </c>
    </row>
    <row r="90" spans="1:51" ht="12.75">
      <c r="A90">
        <v>254789</v>
      </c>
      <c r="B90">
        <v>2</v>
      </c>
      <c r="C90">
        <v>1</v>
      </c>
      <c r="D90">
        <v>1016</v>
      </c>
      <c r="E90">
        <v>36700</v>
      </c>
      <c r="F90">
        <v>237865</v>
      </c>
      <c r="G90">
        <v>15</v>
      </c>
      <c r="J90">
        <v>24</v>
      </c>
      <c r="L90">
        <v>0</v>
      </c>
      <c r="M90">
        <v>2</v>
      </c>
      <c r="N90">
        <v>3267</v>
      </c>
      <c r="O90" t="s">
        <v>231</v>
      </c>
      <c r="P90">
        <v>1679345657</v>
      </c>
      <c r="S90">
        <v>230636</v>
      </c>
      <c r="T90">
        <v>780045954</v>
      </c>
      <c r="U90" t="s">
        <v>45</v>
      </c>
      <c r="W90">
        <v>0</v>
      </c>
      <c r="X90" t="s">
        <v>232</v>
      </c>
      <c r="Y90">
        <v>1</v>
      </c>
      <c r="AA90" t="s">
        <v>47</v>
      </c>
      <c r="AB90" t="s">
        <v>48</v>
      </c>
      <c r="AC90" t="s">
        <v>49</v>
      </c>
      <c r="AE90" t="s">
        <v>230</v>
      </c>
      <c r="AH90">
        <v>0</v>
      </c>
      <c r="AJ90">
        <v>237865</v>
      </c>
      <c r="AK90" t="s">
        <v>51</v>
      </c>
      <c r="AP90">
        <v>0</v>
      </c>
      <c r="AQ90">
        <v>0</v>
      </c>
      <c r="AR90">
        <v>0</v>
      </c>
      <c r="AS90" t="s">
        <v>52</v>
      </c>
      <c r="AT90" s="1">
        <v>43710.565486111103</v>
      </c>
      <c r="AV90" t="str">
        <f>VLOOKUP(O90,LOOKUP!A:E,5,FALSE)</f>
        <v>367-7052</v>
      </c>
      <c r="AW90" t="str">
        <f t="shared" si="2"/>
        <v>Addition</v>
      </c>
      <c r="AX90" t="str">
        <f>VLOOKUP(O90,LOOKUP!A:F,6,FALSE)</f>
        <v>5.1 - 15 KV</v>
      </c>
      <c r="AY90" t="str">
        <f>VLOOKUP(O90,LOOKUP!A:D,4,FALSE)</f>
        <v>7052</v>
      </c>
    </row>
    <row r="91" spans="1:51" ht="12.75">
      <c r="A91">
        <v>254789</v>
      </c>
      <c r="B91">
        <v>2</v>
      </c>
      <c r="C91">
        <v>1</v>
      </c>
      <c r="D91">
        <v>1016</v>
      </c>
      <c r="E91">
        <v>36700</v>
      </c>
      <c r="F91">
        <v>244881</v>
      </c>
      <c r="G91">
        <v>15</v>
      </c>
      <c r="J91">
        <v>24</v>
      </c>
      <c r="L91">
        <v>0</v>
      </c>
      <c r="M91">
        <v>4</v>
      </c>
      <c r="N91">
        <v>8506.48</v>
      </c>
      <c r="O91" t="s">
        <v>233</v>
      </c>
      <c r="P91">
        <v>1679345700</v>
      </c>
      <c r="S91">
        <v>230636</v>
      </c>
      <c r="T91">
        <v>780045954</v>
      </c>
      <c r="U91" t="s">
        <v>45</v>
      </c>
      <c r="W91">
        <v>0</v>
      </c>
      <c r="X91" t="s">
        <v>234</v>
      </c>
      <c r="Y91">
        <v>1</v>
      </c>
      <c r="AA91" t="s">
        <v>47</v>
      </c>
      <c r="AB91" t="s">
        <v>48</v>
      </c>
      <c r="AC91" t="s">
        <v>49</v>
      </c>
      <c r="AE91" t="s">
        <v>230</v>
      </c>
      <c r="AH91">
        <v>0</v>
      </c>
      <c r="AJ91">
        <v>244881</v>
      </c>
      <c r="AK91" t="s">
        <v>51</v>
      </c>
      <c r="AP91">
        <v>0</v>
      </c>
      <c r="AQ91">
        <v>0</v>
      </c>
      <c r="AR91">
        <v>0</v>
      </c>
      <c r="AS91" t="s">
        <v>52</v>
      </c>
      <c r="AT91" s="1">
        <v>43735.730983796297</v>
      </c>
      <c r="AV91" t="str">
        <f>VLOOKUP(O91,LOOKUP!A:E,5,FALSE)</f>
        <v>367-7540</v>
      </c>
      <c r="AW91" t="str">
        <f t="shared" si="2"/>
        <v>Addition</v>
      </c>
      <c r="AX91" t="str">
        <f>VLOOKUP(O91,LOOKUP!A:F,6,FALSE)</f>
        <v>All</v>
      </c>
      <c r="AY91" t="str">
        <f>VLOOKUP(O91,LOOKUP!A:D,4,FALSE)</f>
        <v>7540</v>
      </c>
    </row>
    <row r="92" spans="1:51" ht="12.75">
      <c r="A92">
        <v>254789</v>
      </c>
      <c r="B92">
        <v>2</v>
      </c>
      <c r="C92">
        <v>1</v>
      </c>
      <c r="D92">
        <v>1016</v>
      </c>
      <c r="E92">
        <v>36700</v>
      </c>
      <c r="F92">
        <v>250093</v>
      </c>
      <c r="G92">
        <v>15</v>
      </c>
      <c r="J92">
        <v>24</v>
      </c>
      <c r="L92">
        <v>0</v>
      </c>
      <c r="M92">
        <v>1204</v>
      </c>
      <c r="N92">
        <v>17771.04</v>
      </c>
      <c r="O92" t="s">
        <v>235</v>
      </c>
      <c r="P92">
        <v>1679345576</v>
      </c>
      <c r="S92">
        <v>230636</v>
      </c>
      <c r="T92">
        <v>780045954</v>
      </c>
      <c r="U92" t="s">
        <v>45</v>
      </c>
      <c r="W92">
        <v>0</v>
      </c>
      <c r="X92" t="s">
        <v>236</v>
      </c>
      <c r="Y92">
        <v>1</v>
      </c>
      <c r="AA92" t="s">
        <v>47</v>
      </c>
      <c r="AB92" t="s">
        <v>48</v>
      </c>
      <c r="AC92" t="s">
        <v>49</v>
      </c>
      <c r="AE92" t="s">
        <v>230</v>
      </c>
      <c r="AH92">
        <v>0</v>
      </c>
      <c r="AJ92">
        <v>250093</v>
      </c>
      <c r="AK92" t="s">
        <v>51</v>
      </c>
      <c r="AP92">
        <v>0</v>
      </c>
      <c r="AQ92">
        <v>0</v>
      </c>
      <c r="AR92">
        <v>0</v>
      </c>
      <c r="AS92" t="s">
        <v>52</v>
      </c>
      <c r="AT92" s="1">
        <v>43735.730983796297</v>
      </c>
      <c r="AV92" t="str">
        <f>VLOOKUP(O92,LOOKUP!A:E,5,FALSE)</f>
        <v>367-1672</v>
      </c>
      <c r="AW92" t="str">
        <f t="shared" si="2"/>
        <v>Addition</v>
      </c>
      <c r="AX92" t="str">
        <f>VLOOKUP(O92,LOOKUP!A:F,6,FALSE)</f>
        <v># 2/0 - 4/0</v>
      </c>
      <c r="AY92" t="str">
        <f>VLOOKUP(O92,LOOKUP!A:D,4,FALSE)</f>
        <v>1672</v>
      </c>
    </row>
    <row r="93" spans="1:51" ht="12.75">
      <c r="A93">
        <v>254789</v>
      </c>
      <c r="B93">
        <v>2</v>
      </c>
      <c r="C93">
        <v>1</v>
      </c>
      <c r="D93">
        <v>1016</v>
      </c>
      <c r="E93">
        <v>36700</v>
      </c>
      <c r="F93">
        <v>240396</v>
      </c>
      <c r="G93">
        <v>15</v>
      </c>
      <c r="J93">
        <v>24</v>
      </c>
      <c r="L93">
        <v>0</v>
      </c>
      <c r="M93">
        <v>1000</v>
      </c>
      <c r="N93">
        <v>18890</v>
      </c>
      <c r="O93" t="s">
        <v>237</v>
      </c>
      <c r="P93">
        <v>1570801</v>
      </c>
      <c r="S93">
        <v>230636</v>
      </c>
      <c r="T93">
        <v>780045954</v>
      </c>
      <c r="U93" t="s">
        <v>45</v>
      </c>
      <c r="W93">
        <v>0</v>
      </c>
      <c r="X93" t="s">
        <v>238</v>
      </c>
      <c r="Y93">
        <v>1</v>
      </c>
      <c r="AA93" t="s">
        <v>47</v>
      </c>
      <c r="AB93" t="s">
        <v>48</v>
      </c>
      <c r="AC93" t="s">
        <v>49</v>
      </c>
      <c r="AE93" t="s">
        <v>230</v>
      </c>
      <c r="AH93">
        <v>0</v>
      </c>
      <c r="AJ93">
        <v>240396</v>
      </c>
      <c r="AK93" t="s">
        <v>51</v>
      </c>
      <c r="AP93">
        <v>0</v>
      </c>
      <c r="AQ93">
        <v>0</v>
      </c>
      <c r="AR93">
        <v>0</v>
      </c>
      <c r="AS93" t="s">
        <v>52</v>
      </c>
      <c r="AT93" s="1">
        <v>43710.565486111103</v>
      </c>
      <c r="AV93" t="str">
        <f>VLOOKUP(O93,LOOKUP!A:E,5,FALSE)</f>
        <v>367-1658</v>
      </c>
      <c r="AW93" t="str">
        <f t="shared" si="2"/>
        <v>Addition</v>
      </c>
      <c r="AX93" t="str">
        <f>VLOOKUP(O93,LOOKUP!A:F,6,FALSE)</f>
        <v>0-4.9KV CBL-NL-3/C-500 MCM</v>
      </c>
      <c r="AY93" t="str">
        <f>VLOOKUP(O93,LOOKUP!A:D,4,FALSE)</f>
        <v>1658</v>
      </c>
    </row>
    <row r="94" spans="1:51" ht="12.75">
      <c r="A94">
        <v>254789</v>
      </c>
      <c r="B94">
        <v>2</v>
      </c>
      <c r="C94">
        <v>1</v>
      </c>
      <c r="D94">
        <v>1016</v>
      </c>
      <c r="E94">
        <v>36700</v>
      </c>
      <c r="F94">
        <v>250083</v>
      </c>
      <c r="G94">
        <v>15</v>
      </c>
      <c r="J94">
        <v>24</v>
      </c>
      <c r="L94">
        <v>0</v>
      </c>
      <c r="M94">
        <v>2008</v>
      </c>
      <c r="N94">
        <v>29939.28</v>
      </c>
      <c r="O94" t="s">
        <v>239</v>
      </c>
      <c r="P94">
        <v>1679345640</v>
      </c>
      <c r="S94">
        <v>230636</v>
      </c>
      <c r="T94">
        <v>780045954</v>
      </c>
      <c r="U94" t="s">
        <v>45</v>
      </c>
      <c r="W94">
        <v>0</v>
      </c>
      <c r="X94" t="s">
        <v>240</v>
      </c>
      <c r="Y94">
        <v>1</v>
      </c>
      <c r="AA94" t="s">
        <v>47</v>
      </c>
      <c r="AB94" t="s">
        <v>48</v>
      </c>
      <c r="AC94" t="s">
        <v>49</v>
      </c>
      <c r="AE94" t="s">
        <v>230</v>
      </c>
      <c r="AH94">
        <v>0</v>
      </c>
      <c r="AJ94">
        <v>250083</v>
      </c>
      <c r="AK94" t="s">
        <v>51</v>
      </c>
      <c r="AP94">
        <v>0</v>
      </c>
      <c r="AQ94">
        <v>0</v>
      </c>
      <c r="AR94">
        <v>0</v>
      </c>
      <c r="AS94" t="s">
        <v>52</v>
      </c>
      <c r="AT94" s="1">
        <v>43710.565486111103</v>
      </c>
      <c r="AV94" t="str">
        <f>VLOOKUP(O94,LOOKUP!A:E,5,FALSE)</f>
        <v>367-3401</v>
      </c>
      <c r="AW94" t="str">
        <f t="shared" si="2"/>
        <v>Addition</v>
      </c>
      <c r="AX94" t="str">
        <f>VLOOKUP(O94,LOOKUP!A:F,6,FALSE)</f>
        <v># 1/0 and below</v>
      </c>
      <c r="AY94" t="str">
        <f>VLOOKUP(O94,LOOKUP!A:D,4,FALSE)</f>
        <v>3401</v>
      </c>
    </row>
    <row r="95" spans="1:51" ht="12.75">
      <c r="A95">
        <v>254789</v>
      </c>
      <c r="B95">
        <v>2</v>
      </c>
      <c r="C95">
        <v>1</v>
      </c>
      <c r="D95">
        <v>1016</v>
      </c>
      <c r="E95">
        <v>36700</v>
      </c>
      <c r="F95">
        <v>248177</v>
      </c>
      <c r="G95">
        <v>15</v>
      </c>
      <c r="J95">
        <v>24</v>
      </c>
      <c r="L95">
        <v>0</v>
      </c>
      <c r="M95">
        <v>21</v>
      </c>
      <c r="N95">
        <v>48677.58</v>
      </c>
      <c r="O95" t="s">
        <v>241</v>
      </c>
      <c r="P95">
        <v>1679345994</v>
      </c>
      <c r="S95">
        <v>230636</v>
      </c>
      <c r="T95">
        <v>780045954</v>
      </c>
      <c r="U95" t="s">
        <v>45</v>
      </c>
      <c r="W95">
        <v>0</v>
      </c>
      <c r="X95" t="s">
        <v>242</v>
      </c>
      <c r="Y95">
        <v>1</v>
      </c>
      <c r="AA95" t="s">
        <v>47</v>
      </c>
      <c r="AB95" t="s">
        <v>48</v>
      </c>
      <c r="AC95" t="s">
        <v>49</v>
      </c>
      <c r="AE95" t="s">
        <v>230</v>
      </c>
      <c r="AH95">
        <v>0</v>
      </c>
      <c r="AJ95">
        <v>248177</v>
      </c>
      <c r="AK95" t="s">
        <v>51</v>
      </c>
      <c r="AP95">
        <v>0</v>
      </c>
      <c r="AQ95">
        <v>0</v>
      </c>
      <c r="AR95">
        <v>0</v>
      </c>
      <c r="AS95" t="s">
        <v>52</v>
      </c>
      <c r="AT95" s="1">
        <v>43735.730983796297</v>
      </c>
      <c r="AV95" t="str">
        <f>VLOOKUP(O95,LOOKUP!A:E,5,FALSE)</f>
        <v>367-7573</v>
      </c>
      <c r="AW95" t="str">
        <f t="shared" si="2"/>
        <v>Addition</v>
      </c>
      <c r="AX95" t="str">
        <f>VLOOKUP(O95,LOOKUP!A:F,6,FALSE)</f>
        <v>3 Phase</v>
      </c>
      <c r="AY95" t="str">
        <f>VLOOKUP(O95,LOOKUP!A:D,4,FALSE)</f>
        <v>7573</v>
      </c>
    </row>
    <row r="96" spans="1:51" ht="12.75">
      <c r="A96">
        <v>254789</v>
      </c>
      <c r="B96">
        <v>2</v>
      </c>
      <c r="C96">
        <v>1</v>
      </c>
      <c r="D96">
        <v>1016</v>
      </c>
      <c r="E96">
        <v>36700</v>
      </c>
      <c r="F96">
        <v>249475</v>
      </c>
      <c r="G96">
        <v>15</v>
      </c>
      <c r="J96">
        <v>24</v>
      </c>
      <c r="L96">
        <v>0</v>
      </c>
      <c r="M96">
        <v>2600</v>
      </c>
      <c r="N96">
        <v>70694</v>
      </c>
      <c r="O96" t="s">
        <v>243</v>
      </c>
      <c r="P96">
        <v>1570802</v>
      </c>
      <c r="S96">
        <v>230636</v>
      </c>
      <c r="T96">
        <v>780045954</v>
      </c>
      <c r="U96" t="s">
        <v>45</v>
      </c>
      <c r="W96">
        <v>0</v>
      </c>
      <c r="X96" t="s">
        <v>244</v>
      </c>
      <c r="Y96">
        <v>1</v>
      </c>
      <c r="AA96" t="s">
        <v>47</v>
      </c>
      <c r="AB96" t="s">
        <v>48</v>
      </c>
      <c r="AC96" t="s">
        <v>49</v>
      </c>
      <c r="AE96" t="s">
        <v>230</v>
      </c>
      <c r="AH96">
        <v>0</v>
      </c>
      <c r="AJ96">
        <v>249475</v>
      </c>
      <c r="AK96" t="s">
        <v>51</v>
      </c>
      <c r="AP96">
        <v>0</v>
      </c>
      <c r="AQ96">
        <v>0</v>
      </c>
      <c r="AR96">
        <v>0</v>
      </c>
      <c r="AS96" t="s">
        <v>52</v>
      </c>
      <c r="AT96" s="1">
        <v>43735.730983796297</v>
      </c>
      <c r="AV96" t="str">
        <f>VLOOKUP(O96,LOOKUP!A:E,5,FALSE)</f>
        <v>367-1552</v>
      </c>
      <c r="AW96" t="str">
        <f t="shared" si="2"/>
        <v>Addition</v>
      </c>
      <c r="AX96" t="str">
        <f>VLOOKUP(O96,LOOKUP!A:F,6,FALSE)</f>
        <v># 2/0 - 4/0</v>
      </c>
      <c r="AY96" t="str">
        <f>VLOOKUP(O96,LOOKUP!A:D,4,FALSE)</f>
        <v>1552</v>
      </c>
    </row>
    <row r="97" spans="1:51" ht="12.75">
      <c r="A97">
        <v>254789</v>
      </c>
      <c r="B97">
        <v>2</v>
      </c>
      <c r="C97">
        <v>1</v>
      </c>
      <c r="D97">
        <v>1016</v>
      </c>
      <c r="E97">
        <v>36700</v>
      </c>
      <c r="F97">
        <v>250077</v>
      </c>
      <c r="G97">
        <v>15</v>
      </c>
      <c r="J97">
        <v>24</v>
      </c>
      <c r="L97">
        <v>0</v>
      </c>
      <c r="M97">
        <v>95</v>
      </c>
      <c r="N97">
        <v>80622.70</v>
      </c>
      <c r="O97" t="s">
        <v>245</v>
      </c>
      <c r="P97">
        <v>1679345735</v>
      </c>
      <c r="S97">
        <v>230636</v>
      </c>
      <c r="T97">
        <v>780045954</v>
      </c>
      <c r="U97" t="s">
        <v>45</v>
      </c>
      <c r="W97">
        <v>0</v>
      </c>
      <c r="X97" t="s">
        <v>242</v>
      </c>
      <c r="Y97">
        <v>1</v>
      </c>
      <c r="AA97" t="s">
        <v>47</v>
      </c>
      <c r="AB97" t="s">
        <v>48</v>
      </c>
      <c r="AC97" t="s">
        <v>49</v>
      </c>
      <c r="AE97" t="s">
        <v>230</v>
      </c>
      <c r="AH97">
        <v>0</v>
      </c>
      <c r="AJ97">
        <v>250077</v>
      </c>
      <c r="AK97" t="s">
        <v>51</v>
      </c>
      <c r="AP97">
        <v>0</v>
      </c>
      <c r="AQ97">
        <v>0</v>
      </c>
      <c r="AR97">
        <v>0</v>
      </c>
      <c r="AS97" t="s">
        <v>52</v>
      </c>
      <c r="AT97" s="1">
        <v>43735.730983796297</v>
      </c>
      <c r="AV97" t="str">
        <f>VLOOKUP(O97,LOOKUP!A:E,5,FALSE)</f>
        <v>367-7571</v>
      </c>
      <c r="AW97" t="str">
        <f t="shared" si="2"/>
        <v>Addition</v>
      </c>
      <c r="AX97" t="str">
        <f>VLOOKUP(O97,LOOKUP!A:F,6,FALSE)</f>
        <v>1 Phase</v>
      </c>
      <c r="AY97" t="str">
        <f>VLOOKUP(O97,LOOKUP!A:D,4,FALSE)</f>
        <v>7571</v>
      </c>
    </row>
    <row r="98" spans="1:51" ht="12.75">
      <c r="A98">
        <v>254789</v>
      </c>
      <c r="B98">
        <v>2</v>
      </c>
      <c r="C98">
        <v>1</v>
      </c>
      <c r="D98">
        <v>1016</v>
      </c>
      <c r="E98">
        <v>36700</v>
      </c>
      <c r="F98">
        <v>250092</v>
      </c>
      <c r="G98">
        <v>15</v>
      </c>
      <c r="J98">
        <v>24</v>
      </c>
      <c r="L98">
        <v>0</v>
      </c>
      <c r="M98">
        <v>6478</v>
      </c>
      <c r="N98">
        <v>89914.64</v>
      </c>
      <c r="O98" t="s">
        <v>246</v>
      </c>
      <c r="P98">
        <v>1570800</v>
      </c>
      <c r="S98">
        <v>230636</v>
      </c>
      <c r="T98">
        <v>780045954</v>
      </c>
      <c r="U98" t="s">
        <v>45</v>
      </c>
      <c r="W98">
        <v>0</v>
      </c>
      <c r="X98" t="s">
        <v>247</v>
      </c>
      <c r="Y98">
        <v>1</v>
      </c>
      <c r="AA98" t="s">
        <v>47</v>
      </c>
      <c r="AB98" t="s">
        <v>48</v>
      </c>
      <c r="AC98" t="s">
        <v>49</v>
      </c>
      <c r="AE98" t="s">
        <v>230</v>
      </c>
      <c r="AH98">
        <v>0</v>
      </c>
      <c r="AJ98">
        <v>250092</v>
      </c>
      <c r="AK98" t="s">
        <v>51</v>
      </c>
      <c r="AP98">
        <v>0</v>
      </c>
      <c r="AQ98">
        <v>0</v>
      </c>
      <c r="AR98">
        <v>0</v>
      </c>
      <c r="AS98" t="s">
        <v>52</v>
      </c>
      <c r="AT98" s="1">
        <v>43735.730983796297</v>
      </c>
      <c r="AV98" t="str">
        <f>VLOOKUP(O98,LOOKUP!A:E,5,FALSE)</f>
        <v>367-1651</v>
      </c>
      <c r="AW98" t="str">
        <f t="shared" si="2"/>
        <v>Addition</v>
      </c>
      <c r="AX98" t="str">
        <f>VLOOKUP(O98,LOOKUP!A:F,6,FALSE)</f>
        <v># 1/0 and below</v>
      </c>
      <c r="AY98" t="str">
        <f>VLOOKUP(O98,LOOKUP!A:D,4,FALSE)</f>
        <v>1651</v>
      </c>
    </row>
    <row r="99" spans="1:51" ht="12.75">
      <c r="A99">
        <v>254789</v>
      </c>
      <c r="B99">
        <v>2</v>
      </c>
      <c r="C99">
        <v>1</v>
      </c>
      <c r="D99">
        <v>1016</v>
      </c>
      <c r="E99">
        <v>36700</v>
      </c>
      <c r="F99">
        <v>235997</v>
      </c>
      <c r="G99">
        <v>15</v>
      </c>
      <c r="J99">
        <v>24</v>
      </c>
      <c r="L99">
        <v>0</v>
      </c>
      <c r="M99">
        <v>8021</v>
      </c>
      <c r="N99">
        <v>126651.60</v>
      </c>
      <c r="O99" t="s">
        <v>248</v>
      </c>
      <c r="P99">
        <v>1570799</v>
      </c>
      <c r="S99">
        <v>230636</v>
      </c>
      <c r="T99">
        <v>780045954</v>
      </c>
      <c r="U99" t="s">
        <v>45</v>
      </c>
      <c r="W99">
        <v>0</v>
      </c>
      <c r="X99" t="s">
        <v>249</v>
      </c>
      <c r="Y99">
        <v>1</v>
      </c>
      <c r="AA99" t="s">
        <v>47</v>
      </c>
      <c r="AB99" t="s">
        <v>48</v>
      </c>
      <c r="AC99" t="s">
        <v>49</v>
      </c>
      <c r="AE99" t="s">
        <v>230</v>
      </c>
      <c r="AH99">
        <v>0</v>
      </c>
      <c r="AJ99">
        <v>235997</v>
      </c>
      <c r="AK99" t="s">
        <v>51</v>
      </c>
      <c r="AP99">
        <v>0</v>
      </c>
      <c r="AQ99">
        <v>0</v>
      </c>
      <c r="AR99">
        <v>0</v>
      </c>
      <c r="AS99" t="s">
        <v>52</v>
      </c>
      <c r="AT99" s="1">
        <v>43735.730983796297</v>
      </c>
      <c r="AV99" t="str">
        <f>VLOOKUP(O99,LOOKUP!A:E,5,FALSE)</f>
        <v>367-1652</v>
      </c>
      <c r="AW99" t="str">
        <f t="shared" si="2"/>
        <v>Addition</v>
      </c>
      <c r="AX99" t="str">
        <f>VLOOKUP(O99,LOOKUP!A:F,6,FALSE)</f>
        <v># 2/0 - 4/0</v>
      </c>
      <c r="AY99" t="str">
        <f>VLOOKUP(O99,LOOKUP!A:D,4,FALSE)</f>
        <v>1652</v>
      </c>
    </row>
    <row r="100" spans="1:51" ht="12.75">
      <c r="A100">
        <v>254789</v>
      </c>
      <c r="B100">
        <v>2</v>
      </c>
      <c r="C100">
        <v>1</v>
      </c>
      <c r="D100">
        <v>1016</v>
      </c>
      <c r="E100">
        <v>36700</v>
      </c>
      <c r="F100">
        <v>235990</v>
      </c>
      <c r="G100">
        <v>15</v>
      </c>
      <c r="J100">
        <v>24</v>
      </c>
      <c r="L100">
        <v>0</v>
      </c>
      <c r="M100">
        <v>50563</v>
      </c>
      <c r="N100">
        <v>754399.96</v>
      </c>
      <c r="O100" t="s">
        <v>250</v>
      </c>
      <c r="P100">
        <v>1681953181</v>
      </c>
      <c r="S100">
        <v>230636</v>
      </c>
      <c r="T100">
        <v>780045954</v>
      </c>
      <c r="U100" t="s">
        <v>45</v>
      </c>
      <c r="W100">
        <v>0</v>
      </c>
      <c r="Y100">
        <v>1</v>
      </c>
      <c r="AA100" t="s">
        <v>47</v>
      </c>
      <c r="AB100" t="s">
        <v>48</v>
      </c>
      <c r="AC100" t="s">
        <v>49</v>
      </c>
      <c r="AE100" t="s">
        <v>230</v>
      </c>
      <c r="AH100">
        <v>0</v>
      </c>
      <c r="AJ100">
        <v>235990</v>
      </c>
      <c r="AK100" t="s">
        <v>51</v>
      </c>
      <c r="AP100">
        <v>0</v>
      </c>
      <c r="AQ100">
        <v>0</v>
      </c>
      <c r="AR100">
        <v>0</v>
      </c>
      <c r="AS100" t="s">
        <v>52</v>
      </c>
      <c r="AT100" s="1">
        <v>43738.636377314797</v>
      </c>
      <c r="AV100" t="str">
        <f>VLOOKUP(O100,LOOKUP!A:E,5,FALSE)</f>
        <v>367-3101</v>
      </c>
      <c r="AW100" t="str">
        <f t="shared" si="2"/>
        <v>Addition</v>
      </c>
      <c r="AX100" t="str">
        <f>VLOOKUP(O100,LOOKUP!A:F,6,FALSE)</f>
        <v># 1/0 and below</v>
      </c>
      <c r="AY100" t="str">
        <f>VLOOKUP(O100,LOOKUP!A:D,4,FALSE)</f>
        <v>3101</v>
      </c>
    </row>
    <row r="101" spans="1:51" ht="12.75">
      <c r="A101">
        <v>254789</v>
      </c>
      <c r="B101">
        <v>2</v>
      </c>
      <c r="C101">
        <v>1</v>
      </c>
      <c r="D101">
        <v>1016</v>
      </c>
      <c r="E101">
        <v>36800</v>
      </c>
      <c r="F101">
        <v>252942</v>
      </c>
      <c r="G101">
        <v>15</v>
      </c>
      <c r="J101">
        <v>24</v>
      </c>
      <c r="L101">
        <v>0</v>
      </c>
      <c r="M101">
        <v>0</v>
      </c>
      <c r="N101">
        <v>0</v>
      </c>
      <c r="O101" t="s">
        <v>251</v>
      </c>
      <c r="P101">
        <v>1570803</v>
      </c>
      <c r="S101">
        <v>230636</v>
      </c>
      <c r="T101">
        <v>780045954</v>
      </c>
      <c r="U101" t="s">
        <v>45</v>
      </c>
      <c r="W101">
        <v>0</v>
      </c>
      <c r="X101" t="s">
        <v>252</v>
      </c>
      <c r="Y101">
        <v>1</v>
      </c>
      <c r="AA101" t="s">
        <v>47</v>
      </c>
      <c r="AB101" t="s">
        <v>48</v>
      </c>
      <c r="AC101" t="s">
        <v>49</v>
      </c>
      <c r="AE101" t="s">
        <v>102</v>
      </c>
      <c r="AH101">
        <v>0</v>
      </c>
      <c r="AJ101">
        <v>252942</v>
      </c>
      <c r="AK101" t="s">
        <v>51</v>
      </c>
      <c r="AP101">
        <v>0</v>
      </c>
      <c r="AQ101">
        <v>0</v>
      </c>
      <c r="AR101">
        <v>0</v>
      </c>
      <c r="AS101" t="s">
        <v>52</v>
      </c>
      <c r="AT101" s="1">
        <v>43735.730983796297</v>
      </c>
      <c r="AV101" t="str">
        <f>VLOOKUP(O101,LOOKUP!A:E,5,FALSE)</f>
        <v>368-5141</v>
      </c>
      <c r="AW101" t="str">
        <f t="shared" si="2"/>
        <v>Addition</v>
      </c>
      <c r="AX101" t="str">
        <f>VLOOKUP(O101,LOOKUP!A:F,6,FALSE)</f>
        <v>1m</v>
      </c>
      <c r="AY101" t="str">
        <f>VLOOKUP(O101,LOOKUP!A:D,4,FALSE)</f>
        <v>5141</v>
      </c>
    </row>
    <row r="102" spans="1:51" ht="12.75">
      <c r="A102">
        <v>254789</v>
      </c>
      <c r="B102">
        <v>2</v>
      </c>
      <c r="C102">
        <v>1</v>
      </c>
      <c r="D102">
        <v>1016</v>
      </c>
      <c r="E102">
        <v>36800</v>
      </c>
      <c r="F102">
        <v>241314</v>
      </c>
      <c r="G102">
        <v>15</v>
      </c>
      <c r="J102">
        <v>24</v>
      </c>
      <c r="L102">
        <v>0</v>
      </c>
      <c r="M102">
        <v>2</v>
      </c>
      <c r="N102">
        <v>54038.24</v>
      </c>
      <c r="O102" t="s">
        <v>253</v>
      </c>
      <c r="P102">
        <v>1679345442</v>
      </c>
      <c r="S102">
        <v>230636</v>
      </c>
      <c r="T102">
        <v>780045954</v>
      </c>
      <c r="U102" t="s">
        <v>45</v>
      </c>
      <c r="W102">
        <v>0</v>
      </c>
      <c r="X102" t="s">
        <v>254</v>
      </c>
      <c r="Y102">
        <v>1</v>
      </c>
      <c r="AA102" t="s">
        <v>47</v>
      </c>
      <c r="AB102" t="s">
        <v>48</v>
      </c>
      <c r="AC102" t="s">
        <v>49</v>
      </c>
      <c r="AE102" t="s">
        <v>102</v>
      </c>
      <c r="AH102">
        <v>0</v>
      </c>
      <c r="AJ102">
        <v>241314</v>
      </c>
      <c r="AK102" t="s">
        <v>51</v>
      </c>
      <c r="AP102">
        <v>0</v>
      </c>
      <c r="AQ102">
        <v>0</v>
      </c>
      <c r="AR102">
        <v>0</v>
      </c>
      <c r="AS102" t="s">
        <v>52</v>
      </c>
      <c r="AT102" s="1">
        <v>43735.730983796297</v>
      </c>
      <c r="AV102" t="str">
        <f>VLOOKUP(O102,LOOKUP!A:E,5,FALSE)</f>
        <v>368-1540</v>
      </c>
      <c r="AW102" t="str">
        <f t="shared" si="2"/>
        <v>Addition</v>
      </c>
      <c r="AX102" t="str">
        <f>VLOOKUP(O102,LOOKUP!A:F,6,FALSE)</f>
        <v>1000 KVA</v>
      </c>
      <c r="AY102" t="str">
        <f>VLOOKUP(O102,LOOKUP!A:D,4,FALSE)</f>
        <v>1540</v>
      </c>
    </row>
    <row r="103" spans="1:51" ht="12.75">
      <c r="A103">
        <v>254788</v>
      </c>
      <c r="B103">
        <v>1</v>
      </c>
      <c r="C103">
        <v>2</v>
      </c>
      <c r="D103">
        <v>1016</v>
      </c>
      <c r="E103">
        <v>36800</v>
      </c>
      <c r="F103">
        <v>252944</v>
      </c>
      <c r="G103">
        <v>15</v>
      </c>
      <c r="J103">
        <v>24</v>
      </c>
      <c r="L103">
        <v>0</v>
      </c>
      <c r="M103">
        <v>0</v>
      </c>
      <c r="N103">
        <v>0</v>
      </c>
      <c r="O103" t="s">
        <v>115</v>
      </c>
      <c r="P103">
        <v>1679210395</v>
      </c>
      <c r="S103">
        <v>230636</v>
      </c>
      <c r="T103">
        <v>780045952</v>
      </c>
      <c r="U103" t="s">
        <v>45</v>
      </c>
      <c r="W103">
        <v>0</v>
      </c>
      <c r="X103" t="s">
        <v>224</v>
      </c>
      <c r="Y103">
        <v>1</v>
      </c>
      <c r="AA103" t="s">
        <v>47</v>
      </c>
      <c r="AB103" t="s">
        <v>48</v>
      </c>
      <c r="AC103" t="s">
        <v>212</v>
      </c>
      <c r="AE103" t="s">
        <v>102</v>
      </c>
      <c r="AH103">
        <v>0</v>
      </c>
      <c r="AJ103">
        <v>252944</v>
      </c>
      <c r="AK103" t="s">
        <v>51</v>
      </c>
      <c r="AP103">
        <v>0</v>
      </c>
      <c r="AQ103">
        <v>0</v>
      </c>
      <c r="AR103">
        <v>0</v>
      </c>
      <c r="AS103" t="s">
        <v>52</v>
      </c>
      <c r="AT103" s="1">
        <v>43735.7207291667</v>
      </c>
      <c r="AV103">
        <v>368</v>
      </c>
      <c r="AW103" s="5" t="s">
        <v>437</v>
      </c>
      <c r="AX103" s="5" t="s">
        <v>438</v>
      </c>
      <c r="AY103">
        <v>368</v>
      </c>
    </row>
    <row r="104" spans="1:51" ht="12.75">
      <c r="A104">
        <v>254788</v>
      </c>
      <c r="B104">
        <v>1</v>
      </c>
      <c r="C104">
        <v>2</v>
      </c>
      <c r="D104">
        <v>1018</v>
      </c>
      <c r="E104">
        <v>36400</v>
      </c>
      <c r="G104">
        <v>15</v>
      </c>
      <c r="J104">
        <v>24</v>
      </c>
      <c r="L104">
        <v>0</v>
      </c>
      <c r="M104">
        <v>0</v>
      </c>
      <c r="N104">
        <v>4056852.20</v>
      </c>
      <c r="P104">
        <v>1570779</v>
      </c>
      <c r="T104">
        <v>780045952</v>
      </c>
      <c r="W104">
        <v>0</v>
      </c>
      <c r="Y104">
        <v>7</v>
      </c>
      <c r="AA104" t="s">
        <v>47</v>
      </c>
      <c r="AB104" t="s">
        <v>435</v>
      </c>
      <c r="AC104" t="s">
        <v>212</v>
      </c>
      <c r="AE104" t="s">
        <v>50</v>
      </c>
      <c r="AH104">
        <v>0</v>
      </c>
      <c r="AK104" t="s">
        <v>436</v>
      </c>
      <c r="AP104">
        <v>0</v>
      </c>
      <c r="AQ104">
        <v>0</v>
      </c>
      <c r="AR104">
        <v>0</v>
      </c>
      <c r="AS104" t="s">
        <v>52</v>
      </c>
      <c r="AT104" s="1">
        <v>43735.7207291667</v>
      </c>
      <c r="AV104">
        <v>364</v>
      </c>
      <c r="AW104" s="5" t="s">
        <v>437</v>
      </c>
      <c r="AX104" s="5" t="s">
        <v>439</v>
      </c>
      <c r="AY104">
        <v>364</v>
      </c>
    </row>
    <row r="105" spans="1:51" ht="12.75">
      <c r="A105">
        <v>254788</v>
      </c>
      <c r="B105">
        <v>1</v>
      </c>
      <c r="C105">
        <v>2</v>
      </c>
      <c r="D105">
        <v>1018</v>
      </c>
      <c r="E105">
        <v>36500</v>
      </c>
      <c r="G105">
        <v>15</v>
      </c>
      <c r="J105">
        <v>24</v>
      </c>
      <c r="L105">
        <v>0</v>
      </c>
      <c r="M105">
        <v>0</v>
      </c>
      <c r="N105">
        <v>1298465.8999999999</v>
      </c>
      <c r="P105">
        <v>1570780</v>
      </c>
      <c r="T105">
        <v>780045952</v>
      </c>
      <c r="W105">
        <v>0</v>
      </c>
      <c r="Y105">
        <v>7</v>
      </c>
      <c r="AA105" t="s">
        <v>47</v>
      </c>
      <c r="AB105" t="s">
        <v>435</v>
      </c>
      <c r="AC105" t="s">
        <v>212</v>
      </c>
      <c r="AE105" t="s">
        <v>73</v>
      </c>
      <c r="AH105">
        <v>0</v>
      </c>
      <c r="AK105" t="s">
        <v>436</v>
      </c>
      <c r="AP105">
        <v>0</v>
      </c>
      <c r="AQ105">
        <v>0</v>
      </c>
      <c r="AR105">
        <v>0</v>
      </c>
      <c r="AS105" t="s">
        <v>52</v>
      </c>
      <c r="AT105" s="1">
        <v>43735.7207291667</v>
      </c>
      <c r="AV105">
        <v>365</v>
      </c>
      <c r="AW105" s="5" t="s">
        <v>437</v>
      </c>
      <c r="AX105" s="5" t="s">
        <v>440</v>
      </c>
      <c r="AY105">
        <v>365</v>
      </c>
    </row>
    <row r="106" spans="1:51" ht="12.75">
      <c r="A106">
        <v>254788</v>
      </c>
      <c r="B106">
        <v>1</v>
      </c>
      <c r="C106">
        <v>2</v>
      </c>
      <c r="D106">
        <v>1018</v>
      </c>
      <c r="E106">
        <v>36800</v>
      </c>
      <c r="G106">
        <v>15</v>
      </c>
      <c r="J106">
        <v>24</v>
      </c>
      <c r="L106">
        <v>0</v>
      </c>
      <c r="M106">
        <v>0</v>
      </c>
      <c r="N106">
        <v>6897984.4000000004</v>
      </c>
      <c r="P106">
        <v>1570781</v>
      </c>
      <c r="T106">
        <v>780045952</v>
      </c>
      <c r="W106">
        <v>0</v>
      </c>
      <c r="Y106">
        <v>7</v>
      </c>
      <c r="AA106" t="s">
        <v>47</v>
      </c>
      <c r="AB106" t="s">
        <v>435</v>
      </c>
      <c r="AC106" t="s">
        <v>212</v>
      </c>
      <c r="AE106" t="s">
        <v>102</v>
      </c>
      <c r="AH106">
        <v>0</v>
      </c>
      <c r="AK106" t="s">
        <v>436</v>
      </c>
      <c r="AP106">
        <v>0</v>
      </c>
      <c r="AQ106">
        <v>0</v>
      </c>
      <c r="AR106">
        <v>0</v>
      </c>
      <c r="AS106" t="s">
        <v>52</v>
      </c>
      <c r="AT106" s="1">
        <v>43738.744039351797</v>
      </c>
      <c r="AV106">
        <v>368</v>
      </c>
      <c r="AW106" s="5" t="s">
        <v>437</v>
      </c>
      <c r="AX106" s="5" t="s">
        <v>438</v>
      </c>
      <c r="AY106">
        <v>368</v>
      </c>
    </row>
    <row r="107" spans="1:51" ht="12.75">
      <c r="A107">
        <v>254788</v>
      </c>
      <c r="B107">
        <v>1</v>
      </c>
      <c r="C107">
        <v>2</v>
      </c>
      <c r="D107">
        <v>1018</v>
      </c>
      <c r="E107">
        <v>36910</v>
      </c>
      <c r="G107">
        <v>15</v>
      </c>
      <c r="J107">
        <v>24</v>
      </c>
      <c r="L107">
        <v>0</v>
      </c>
      <c r="M107">
        <v>0</v>
      </c>
      <c r="N107">
        <v>1290783.54</v>
      </c>
      <c r="P107">
        <v>1570782</v>
      </c>
      <c r="T107">
        <v>780045952</v>
      </c>
      <c r="W107">
        <v>0</v>
      </c>
      <c r="Y107">
        <v>7</v>
      </c>
      <c r="AA107" t="s">
        <v>47</v>
      </c>
      <c r="AB107" t="s">
        <v>435</v>
      </c>
      <c r="AC107" t="s">
        <v>212</v>
      </c>
      <c r="AE107" t="s">
        <v>138</v>
      </c>
      <c r="AH107">
        <v>0</v>
      </c>
      <c r="AK107" t="s">
        <v>436</v>
      </c>
      <c r="AP107">
        <v>0</v>
      </c>
      <c r="AQ107">
        <v>0</v>
      </c>
      <c r="AR107">
        <v>0</v>
      </c>
      <c r="AS107" t="s">
        <v>52</v>
      </c>
      <c r="AT107" s="1">
        <v>43735.7207291667</v>
      </c>
      <c r="AV107">
        <v>369.10</v>
      </c>
      <c r="AW107" s="5" t="s">
        <v>437</v>
      </c>
      <c r="AX107" s="5" t="s">
        <v>441</v>
      </c>
      <c r="AY107">
        <v>369.10</v>
      </c>
    </row>
    <row r="108" spans="1:51" ht="12.75">
      <c r="A108">
        <v>254788</v>
      </c>
      <c r="B108">
        <v>1</v>
      </c>
      <c r="C108">
        <v>2</v>
      </c>
      <c r="D108">
        <v>1018</v>
      </c>
      <c r="E108">
        <v>37000</v>
      </c>
      <c r="G108">
        <v>15</v>
      </c>
      <c r="J108">
        <v>24</v>
      </c>
      <c r="L108">
        <v>0</v>
      </c>
      <c r="M108">
        <v>0</v>
      </c>
      <c r="N108">
        <v>0</v>
      </c>
      <c r="P108">
        <v>1679346239</v>
      </c>
      <c r="T108">
        <v>780045952</v>
      </c>
      <c r="W108">
        <v>0</v>
      </c>
      <c r="Y108">
        <v>7</v>
      </c>
      <c r="AA108" t="s">
        <v>47</v>
      </c>
      <c r="AB108" t="s">
        <v>435</v>
      </c>
      <c r="AC108" t="s">
        <v>212</v>
      </c>
      <c r="AE108" t="s">
        <v>147</v>
      </c>
      <c r="AH108">
        <v>0</v>
      </c>
      <c r="AK108" t="s">
        <v>436</v>
      </c>
      <c r="AP108">
        <v>0</v>
      </c>
      <c r="AQ108">
        <v>0</v>
      </c>
      <c r="AR108">
        <v>0</v>
      </c>
      <c r="AS108" t="s">
        <v>52</v>
      </c>
      <c r="AT108" s="1">
        <v>43735.7207291667</v>
      </c>
      <c r="AV108">
        <v>370</v>
      </c>
      <c r="AW108" s="5" t="s">
        <v>437</v>
      </c>
      <c r="AX108" s="5" t="s">
        <v>442</v>
      </c>
      <c r="AY108">
        <v>370</v>
      </c>
    </row>
    <row r="109" spans="1:51" ht="12.75">
      <c r="A109">
        <v>254788</v>
      </c>
      <c r="B109">
        <v>1</v>
      </c>
      <c r="C109">
        <v>2</v>
      </c>
      <c r="D109">
        <v>1018</v>
      </c>
      <c r="E109">
        <v>37300</v>
      </c>
      <c r="G109">
        <v>15</v>
      </c>
      <c r="J109">
        <v>24</v>
      </c>
      <c r="L109">
        <v>0</v>
      </c>
      <c r="M109">
        <v>0</v>
      </c>
      <c r="N109">
        <v>145538.23999999999</v>
      </c>
      <c r="P109">
        <v>1679460818</v>
      </c>
      <c r="T109">
        <v>780045952</v>
      </c>
      <c r="W109">
        <v>0</v>
      </c>
      <c r="Y109">
        <v>7</v>
      </c>
      <c r="AA109" t="s">
        <v>47</v>
      </c>
      <c r="AB109" t="s">
        <v>435</v>
      </c>
      <c r="AC109" t="s">
        <v>212</v>
      </c>
      <c r="AE109" t="s">
        <v>152</v>
      </c>
      <c r="AH109">
        <v>0</v>
      </c>
      <c r="AK109" t="s">
        <v>436</v>
      </c>
      <c r="AP109">
        <v>0</v>
      </c>
      <c r="AQ109">
        <v>0</v>
      </c>
      <c r="AR109">
        <v>0</v>
      </c>
      <c r="AS109" t="s">
        <v>52</v>
      </c>
      <c r="AT109" s="1">
        <v>43738.744039351797</v>
      </c>
      <c r="AV109">
        <v>373</v>
      </c>
      <c r="AW109" s="5" t="s">
        <v>437</v>
      </c>
      <c r="AX109" s="5" t="s">
        <v>443</v>
      </c>
      <c r="AY109">
        <v>373</v>
      </c>
    </row>
    <row r="110" spans="1:51" ht="12.75">
      <c r="A110">
        <v>254789</v>
      </c>
      <c r="B110">
        <v>2</v>
      </c>
      <c r="C110">
        <v>2</v>
      </c>
      <c r="D110">
        <v>1018</v>
      </c>
      <c r="E110">
        <v>36700</v>
      </c>
      <c r="G110">
        <v>15</v>
      </c>
      <c r="J110">
        <v>24</v>
      </c>
      <c r="L110">
        <v>0</v>
      </c>
      <c r="M110">
        <v>0</v>
      </c>
      <c r="N110">
        <v>95147.81</v>
      </c>
      <c r="P110">
        <v>1570809</v>
      </c>
      <c r="T110">
        <v>780045954</v>
      </c>
      <c r="W110">
        <v>0</v>
      </c>
      <c r="Y110">
        <v>7</v>
      </c>
      <c r="AA110" t="s">
        <v>47</v>
      </c>
      <c r="AB110" t="s">
        <v>435</v>
      </c>
      <c r="AC110" t="s">
        <v>212</v>
      </c>
      <c r="AE110" t="s">
        <v>230</v>
      </c>
      <c r="AH110">
        <v>0</v>
      </c>
      <c r="AK110" t="s">
        <v>436</v>
      </c>
      <c r="AP110">
        <v>0</v>
      </c>
      <c r="AQ110">
        <v>0</v>
      </c>
      <c r="AR110">
        <v>0</v>
      </c>
      <c r="AS110" t="s">
        <v>52</v>
      </c>
      <c r="AT110" s="1">
        <v>43735.737465277802</v>
      </c>
      <c r="AV110">
        <v>367</v>
      </c>
      <c r="AW110" s="5" t="s">
        <v>437</v>
      </c>
      <c r="AX110" s="5" t="s">
        <v>444</v>
      </c>
      <c r="AY110">
        <v>367</v>
      </c>
    </row>
    <row r="111" spans="1:51" ht="12.75">
      <c r="A111">
        <v>254789</v>
      </c>
      <c r="B111">
        <v>2</v>
      </c>
      <c r="C111">
        <v>2</v>
      </c>
      <c r="D111">
        <v>1018</v>
      </c>
      <c r="E111">
        <v>36800</v>
      </c>
      <c r="G111">
        <v>15</v>
      </c>
      <c r="J111">
        <v>24</v>
      </c>
      <c r="L111">
        <v>0</v>
      </c>
      <c r="M111">
        <v>0</v>
      </c>
      <c r="N111">
        <v>24404.39</v>
      </c>
      <c r="P111">
        <v>1570810</v>
      </c>
      <c r="T111">
        <v>780045954</v>
      </c>
      <c r="W111">
        <v>0</v>
      </c>
      <c r="Y111">
        <v>7</v>
      </c>
      <c r="AA111" t="s">
        <v>47</v>
      </c>
      <c r="AB111" t="s">
        <v>435</v>
      </c>
      <c r="AC111" t="s">
        <v>212</v>
      </c>
      <c r="AE111" t="s">
        <v>102</v>
      </c>
      <c r="AH111">
        <v>0</v>
      </c>
      <c r="AK111" t="s">
        <v>436</v>
      </c>
      <c r="AP111">
        <v>0</v>
      </c>
      <c r="AQ111">
        <v>0</v>
      </c>
      <c r="AR111">
        <v>0</v>
      </c>
      <c r="AS111" t="s">
        <v>52</v>
      </c>
      <c r="AT111" s="1">
        <v>43738.637719907398</v>
      </c>
      <c r="AV111">
        <v>368</v>
      </c>
      <c r="AW111" s="5" t="s">
        <v>437</v>
      </c>
      <c r="AX111" s="5" t="s">
        <v>438</v>
      </c>
      <c r="AY111">
        <v>368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"/>
  </sheetPr>
  <dimension ref="A1:F117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73.4285714285714" bestFit="1" customWidth="1"/>
    <col min="2" max="2" width="11.8571428571429" bestFit="1" customWidth="1"/>
  </cols>
  <sheetData>
    <row r="1" ht="12.75">
      <c r="A1" s="8" t="s">
        <v>451</v>
      </c>
    </row>
    <row r="2" ht="12.75">
      <c r="A2" s="8" t="s">
        <v>452</v>
      </c>
    </row>
    <row r="3" ht="12.75">
      <c r="A3" s="8" t="s">
        <v>453</v>
      </c>
    </row>
    <row r="4" ht="12.75">
      <c r="A4" s="8" t="s">
        <v>454</v>
      </c>
    </row>
    <row r="5" ht="12.75">
      <c r="A5" s="8" t="s">
        <v>455</v>
      </c>
    </row>
    <row r="6" ht="12.75">
      <c r="A6" s="8" t="s">
        <v>457</v>
      </c>
    </row>
    <row r="8" spans="1:6" ht="12.75">
      <c r="A8" t="s">
        <v>14</v>
      </c>
      <c r="B8" t="s">
        <v>256</v>
      </c>
      <c r="C8" t="s">
        <v>255</v>
      </c>
      <c r="D8" t="s">
        <v>257</v>
      </c>
      <c r="E8" t="s">
        <v>258</v>
      </c>
      <c r="F8" s="5" t="s">
        <v>347</v>
      </c>
    </row>
    <row r="9" spans="1:6" ht="12.75">
      <c r="A9" t="s">
        <v>44</v>
      </c>
      <c r="B9" t="str">
        <f>LEFT(A9,11)</f>
        <v>36400001012</v>
      </c>
      <c r="C9" t="str">
        <f>LEFT(B9,3)</f>
        <v>364</v>
      </c>
      <c r="D9" t="str">
        <f>RIGHT(B9,4)</f>
        <v>1012</v>
      </c>
      <c r="E9" t="str">
        <f>CONCATENATE(C9,"-",D9)</f>
        <v>364-1012</v>
      </c>
      <c r="F9" t="s">
        <v>266</v>
      </c>
    </row>
    <row r="10" spans="1:6" ht="12.75">
      <c r="A10" t="s">
        <v>53</v>
      </c>
      <c r="B10" t="str">
        <f t="shared" si="0" ref="B10:B73">LEFT(A10,11)</f>
        <v>36400001013</v>
      </c>
      <c r="C10" t="str">
        <f t="shared" si="1" ref="C10:C73">LEFT(B10,3)</f>
        <v>364</v>
      </c>
      <c r="D10" t="str">
        <f t="shared" si="2" ref="D10:D73">RIGHT(B10,4)</f>
        <v>1013</v>
      </c>
      <c r="E10" t="str">
        <f t="shared" si="3" ref="E10:E73">CONCATENATE(C10,"-",D10)</f>
        <v>364-1013</v>
      </c>
      <c r="F10" t="s">
        <v>267</v>
      </c>
    </row>
    <row r="11" spans="1:6" ht="12.75">
      <c r="A11" t="s">
        <v>55</v>
      </c>
      <c r="B11" t="str">
        <f t="shared" si="0"/>
        <v>36400001014</v>
      </c>
      <c r="C11" t="str">
        <f t="shared" si="1"/>
        <v>364</v>
      </c>
      <c r="D11" t="str">
        <f t="shared" si="2"/>
        <v>1014</v>
      </c>
      <c r="E11" t="str">
        <f t="shared" si="3"/>
        <v>364-1014</v>
      </c>
      <c r="F11" t="s">
        <v>268</v>
      </c>
    </row>
    <row r="12" spans="1:6" ht="12.75">
      <c r="A12" t="s">
        <v>57</v>
      </c>
      <c r="B12" t="str">
        <f t="shared" si="0"/>
        <v>36400001010</v>
      </c>
      <c r="C12" t="str">
        <f t="shared" si="1"/>
        <v>364</v>
      </c>
      <c r="D12" t="str">
        <f t="shared" si="2"/>
        <v>1010</v>
      </c>
      <c r="E12" t="str">
        <f t="shared" si="3"/>
        <v>364-1010</v>
      </c>
      <c r="F12" t="s">
        <v>269</v>
      </c>
    </row>
    <row r="13" spans="1:6" ht="12.75">
      <c r="A13" t="s">
        <v>59</v>
      </c>
      <c r="B13" t="str">
        <f t="shared" si="0"/>
        <v>36400001006</v>
      </c>
      <c r="C13" t="str">
        <f t="shared" si="1"/>
        <v>364</v>
      </c>
      <c r="D13" t="str">
        <f t="shared" si="2"/>
        <v>1006</v>
      </c>
      <c r="E13" t="str">
        <f t="shared" si="3"/>
        <v>364-1006</v>
      </c>
      <c r="F13" t="s">
        <v>270</v>
      </c>
    </row>
    <row r="14" spans="1:6" ht="12.75">
      <c r="A14" t="s">
        <v>61</v>
      </c>
      <c r="B14" t="str">
        <f t="shared" si="0"/>
        <v>36400001011</v>
      </c>
      <c r="C14" t="str">
        <f t="shared" si="1"/>
        <v>364</v>
      </c>
      <c r="D14" t="str">
        <f t="shared" si="2"/>
        <v>1011</v>
      </c>
      <c r="E14" t="str">
        <f t="shared" si="3"/>
        <v>364-1011</v>
      </c>
      <c r="F14" t="s">
        <v>271</v>
      </c>
    </row>
    <row r="15" spans="1:6" ht="12.75">
      <c r="A15" t="s">
        <v>63</v>
      </c>
      <c r="B15" t="str">
        <f t="shared" si="0"/>
        <v>36400001009</v>
      </c>
      <c r="C15" t="str">
        <f t="shared" si="1"/>
        <v>364</v>
      </c>
      <c r="D15" t="str">
        <f t="shared" si="2"/>
        <v>1009</v>
      </c>
      <c r="E15" t="str">
        <f t="shared" si="3"/>
        <v>364-1009</v>
      </c>
      <c r="F15" t="s">
        <v>272</v>
      </c>
    </row>
    <row r="16" spans="1:6" ht="12.75">
      <c r="A16" t="s">
        <v>65</v>
      </c>
      <c r="B16" t="str">
        <f t="shared" si="0"/>
        <v>36400001007</v>
      </c>
      <c r="C16" t="str">
        <f t="shared" si="1"/>
        <v>364</v>
      </c>
      <c r="D16" t="str">
        <f t="shared" si="2"/>
        <v>1007</v>
      </c>
      <c r="E16" t="str">
        <f t="shared" si="3"/>
        <v>364-1007</v>
      </c>
      <c r="F16" t="s">
        <v>273</v>
      </c>
    </row>
    <row r="17" spans="1:6" ht="12.75">
      <c r="A17" t="s">
        <v>67</v>
      </c>
      <c r="B17" t="str">
        <f t="shared" si="0"/>
        <v>36400001008</v>
      </c>
      <c r="C17" t="str">
        <f t="shared" si="1"/>
        <v>364</v>
      </c>
      <c r="D17" t="str">
        <f t="shared" si="2"/>
        <v>1008</v>
      </c>
      <c r="E17" t="str">
        <f t="shared" si="3"/>
        <v>364-1008</v>
      </c>
      <c r="F17" t="s">
        <v>274</v>
      </c>
    </row>
    <row r="18" spans="1:6" ht="12.75">
      <c r="A18" t="s">
        <v>69</v>
      </c>
      <c r="B18" t="str">
        <f t="shared" si="0"/>
        <v>36400002300</v>
      </c>
      <c r="C18" t="str">
        <f t="shared" si="1"/>
        <v>364</v>
      </c>
      <c r="D18" t="str">
        <f t="shared" si="2"/>
        <v>2300</v>
      </c>
      <c r="E18" t="str">
        <f t="shared" si="3"/>
        <v>364-2300</v>
      </c>
      <c r="F18" t="s">
        <v>275</v>
      </c>
    </row>
    <row r="19" spans="1:6" ht="12.75">
      <c r="A19" t="s">
        <v>71</v>
      </c>
      <c r="B19" t="str">
        <f t="shared" si="0"/>
        <v>36500002300</v>
      </c>
      <c r="C19" t="str">
        <f t="shared" si="1"/>
        <v>365</v>
      </c>
      <c r="D19" t="str">
        <f t="shared" si="2"/>
        <v>2300</v>
      </c>
      <c r="E19" t="str">
        <f t="shared" si="3"/>
        <v>365-2300</v>
      </c>
      <c r="F19" t="s">
        <v>276</v>
      </c>
    </row>
    <row r="20" spans="1:6" ht="12.75">
      <c r="A20" t="s">
        <v>74</v>
      </c>
      <c r="B20" t="str">
        <f t="shared" si="0"/>
        <v>36500002200</v>
      </c>
      <c r="C20" t="str">
        <f t="shared" si="1"/>
        <v>365</v>
      </c>
      <c r="D20" t="str">
        <f t="shared" si="2"/>
        <v>2200</v>
      </c>
      <c r="E20" t="str">
        <f t="shared" si="3"/>
        <v>365-2200</v>
      </c>
      <c r="F20" t="s">
        <v>277</v>
      </c>
    </row>
    <row r="21" spans="1:6" ht="12.75">
      <c r="A21" t="s">
        <v>76</v>
      </c>
      <c r="B21" t="str">
        <f t="shared" si="0"/>
        <v>36500005103</v>
      </c>
      <c r="C21" t="str">
        <f t="shared" si="1"/>
        <v>365</v>
      </c>
      <c r="D21" t="str">
        <f t="shared" si="2"/>
        <v>5103</v>
      </c>
      <c r="E21" t="str">
        <f t="shared" si="3"/>
        <v>365-5103</v>
      </c>
      <c r="F21" t="s">
        <v>278</v>
      </c>
    </row>
    <row r="22" spans="1:6" ht="12.75">
      <c r="A22" t="s">
        <v>78</v>
      </c>
      <c r="B22" t="str">
        <f t="shared" si="0"/>
        <v>36500005410</v>
      </c>
      <c r="C22" t="str">
        <f t="shared" si="1"/>
        <v>365</v>
      </c>
      <c r="D22" t="str">
        <f t="shared" si="2"/>
        <v>5410</v>
      </c>
      <c r="E22" t="str">
        <f t="shared" si="3"/>
        <v>365-5410</v>
      </c>
      <c r="F22" t="s">
        <v>279</v>
      </c>
    </row>
    <row r="23" spans="1:6" ht="12.75">
      <c r="A23" t="s">
        <v>80</v>
      </c>
      <c r="B23" t="str">
        <f t="shared" si="0"/>
        <v>36500005510</v>
      </c>
      <c r="C23" t="str">
        <f t="shared" si="1"/>
        <v>365</v>
      </c>
      <c r="D23" t="str">
        <f t="shared" si="2"/>
        <v>5510</v>
      </c>
      <c r="E23" t="str">
        <f t="shared" si="3"/>
        <v>365-5510</v>
      </c>
      <c r="F23" t="s">
        <v>279</v>
      </c>
    </row>
    <row r="24" spans="1:6" ht="12.75">
      <c r="A24" t="s">
        <v>82</v>
      </c>
      <c r="B24" t="str">
        <f t="shared" si="0"/>
        <v>36500005002</v>
      </c>
      <c r="C24" t="str">
        <f t="shared" si="1"/>
        <v>365</v>
      </c>
      <c r="D24" t="str">
        <f t="shared" si="2"/>
        <v>5002</v>
      </c>
      <c r="E24" t="str">
        <f t="shared" si="3"/>
        <v>365-5002</v>
      </c>
      <c r="F24" t="s">
        <v>280</v>
      </c>
    </row>
    <row r="25" spans="1:6" ht="12.75">
      <c r="A25" t="s">
        <v>84</v>
      </c>
      <c r="B25" t="str">
        <f t="shared" si="0"/>
        <v>36500001100</v>
      </c>
      <c r="C25" t="str">
        <f t="shared" si="1"/>
        <v>365</v>
      </c>
      <c r="D25" t="str">
        <f t="shared" si="2"/>
        <v>1100</v>
      </c>
      <c r="E25" t="str">
        <f t="shared" si="3"/>
        <v>365-1100</v>
      </c>
      <c r="F25" t="s">
        <v>281</v>
      </c>
    </row>
    <row r="26" spans="1:6" ht="12.75">
      <c r="A26" t="s">
        <v>86</v>
      </c>
      <c r="B26" t="str">
        <f t="shared" si="0"/>
        <v>36500005800</v>
      </c>
      <c r="C26" t="str">
        <f t="shared" si="1"/>
        <v>365</v>
      </c>
      <c r="D26" t="str">
        <f t="shared" si="2"/>
        <v>5800</v>
      </c>
      <c r="E26" t="str">
        <f t="shared" si="3"/>
        <v>365-5800</v>
      </c>
      <c r="F26" t="s">
        <v>282</v>
      </c>
    </row>
    <row r="27" spans="1:6" ht="12.75">
      <c r="A27" t="s">
        <v>88</v>
      </c>
      <c r="B27" t="str">
        <f t="shared" si="0"/>
        <v>36500005003</v>
      </c>
      <c r="C27" t="str">
        <f t="shared" si="1"/>
        <v>365</v>
      </c>
      <c r="D27" t="str">
        <f t="shared" si="2"/>
        <v>5003</v>
      </c>
      <c r="E27" t="str">
        <f t="shared" si="3"/>
        <v>365-5003</v>
      </c>
      <c r="F27" t="s">
        <v>278</v>
      </c>
    </row>
    <row r="28" spans="1:6" ht="12.75">
      <c r="A28" t="s">
        <v>90</v>
      </c>
      <c r="B28" t="str">
        <f t="shared" si="0"/>
        <v>36500006200</v>
      </c>
      <c r="C28" t="str">
        <f t="shared" si="1"/>
        <v>365</v>
      </c>
      <c r="D28" t="str">
        <f t="shared" si="2"/>
        <v>6200</v>
      </c>
      <c r="E28" t="str">
        <f t="shared" si="3"/>
        <v>365-6200</v>
      </c>
      <c r="F28" t="s">
        <v>283</v>
      </c>
    </row>
    <row r="29" spans="1:6" ht="12.75">
      <c r="A29" t="s">
        <v>92</v>
      </c>
      <c r="B29" t="str">
        <f t="shared" si="0"/>
        <v>36500005102</v>
      </c>
      <c r="C29" t="str">
        <f t="shared" si="1"/>
        <v>365</v>
      </c>
      <c r="D29" t="str">
        <f t="shared" si="2"/>
        <v>5102</v>
      </c>
      <c r="E29" t="str">
        <f t="shared" si="3"/>
        <v>365-5102</v>
      </c>
      <c r="F29" t="s">
        <v>280</v>
      </c>
    </row>
    <row r="30" spans="1:6" ht="12.75">
      <c r="A30" t="s">
        <v>94</v>
      </c>
      <c r="B30" t="str">
        <f t="shared" si="0"/>
        <v>36500005535</v>
      </c>
      <c r="C30" t="str">
        <f t="shared" si="1"/>
        <v>365</v>
      </c>
      <c r="D30" t="str">
        <f t="shared" si="2"/>
        <v>5535</v>
      </c>
      <c r="E30" t="str">
        <f t="shared" si="3"/>
        <v>365-5535</v>
      </c>
      <c r="F30" t="s">
        <v>284</v>
      </c>
    </row>
    <row r="31" spans="1:6" ht="12.75">
      <c r="A31" t="s">
        <v>96</v>
      </c>
      <c r="B31" t="str">
        <f t="shared" si="0"/>
        <v>36500001000</v>
      </c>
      <c r="C31" t="str">
        <f t="shared" si="1"/>
        <v>365</v>
      </c>
      <c r="D31" t="str">
        <f t="shared" si="2"/>
        <v>1000</v>
      </c>
      <c r="E31" t="str">
        <f t="shared" si="3"/>
        <v>365-1000</v>
      </c>
      <c r="F31" t="s">
        <v>281</v>
      </c>
    </row>
    <row r="32" spans="1:6" ht="12.75">
      <c r="A32" t="s">
        <v>98</v>
      </c>
      <c r="B32" t="str">
        <f t="shared" si="0"/>
        <v>36500001200</v>
      </c>
      <c r="C32" t="str">
        <f t="shared" si="1"/>
        <v>365</v>
      </c>
      <c r="D32" t="str">
        <f t="shared" si="2"/>
        <v>1200</v>
      </c>
      <c r="E32" t="str">
        <f t="shared" si="3"/>
        <v>365-1200</v>
      </c>
      <c r="F32" t="s">
        <v>281</v>
      </c>
    </row>
    <row r="33" spans="1:6" ht="12.75">
      <c r="A33" t="s">
        <v>100</v>
      </c>
      <c r="B33" t="str">
        <f t="shared" si="0"/>
        <v>36800001004</v>
      </c>
      <c r="C33" t="str">
        <f t="shared" si="1"/>
        <v>368</v>
      </c>
      <c r="D33" t="str">
        <f t="shared" si="2"/>
        <v>1004</v>
      </c>
      <c r="E33" t="str">
        <f t="shared" si="3"/>
        <v>368-1004</v>
      </c>
      <c r="F33" t="s">
        <v>285</v>
      </c>
    </row>
    <row r="34" spans="1:6" ht="12.75">
      <c r="A34" t="s">
        <v>103</v>
      </c>
      <c r="B34" t="str">
        <f t="shared" si="0"/>
        <v>36800004045</v>
      </c>
      <c r="C34" t="str">
        <f t="shared" si="1"/>
        <v>368</v>
      </c>
      <c r="D34" t="str">
        <f t="shared" si="2"/>
        <v>4045</v>
      </c>
      <c r="E34" t="str">
        <f t="shared" si="3"/>
        <v>368-4045</v>
      </c>
      <c r="F34" t="s">
        <v>286</v>
      </c>
    </row>
    <row r="35" spans="1:6" ht="12.75">
      <c r="A35" t="s">
        <v>105</v>
      </c>
      <c r="B35" t="str">
        <f t="shared" si="0"/>
        <v>36800004504</v>
      </c>
      <c r="C35" t="str">
        <f t="shared" si="1"/>
        <v>368</v>
      </c>
      <c r="D35" t="str">
        <f t="shared" si="2"/>
        <v>4504</v>
      </c>
      <c r="E35" t="str">
        <f t="shared" si="3"/>
        <v>368-4504</v>
      </c>
      <c r="F35" t="s">
        <v>287</v>
      </c>
    </row>
    <row r="36" spans="1:6" ht="12.75">
      <c r="A36" t="s">
        <v>107</v>
      </c>
      <c r="B36" t="str">
        <f t="shared" si="0"/>
        <v>36800001001</v>
      </c>
      <c r="C36" t="str">
        <f t="shared" si="1"/>
        <v>368</v>
      </c>
      <c r="D36" t="str">
        <f t="shared" si="2"/>
        <v>1001</v>
      </c>
      <c r="E36" t="str">
        <f t="shared" si="3"/>
        <v>368-1001</v>
      </c>
      <c r="F36" t="s">
        <v>288</v>
      </c>
    </row>
    <row r="37" spans="1:6" ht="12.75">
      <c r="A37" t="s">
        <v>109</v>
      </c>
      <c r="B37" t="str">
        <f t="shared" si="0"/>
        <v>36800001006</v>
      </c>
      <c r="C37" t="str">
        <f t="shared" si="1"/>
        <v>368</v>
      </c>
      <c r="D37" t="str">
        <f t="shared" si="2"/>
        <v>1006</v>
      </c>
      <c r="E37" t="str">
        <f t="shared" si="3"/>
        <v>368-1006</v>
      </c>
      <c r="F37" t="s">
        <v>289</v>
      </c>
    </row>
    <row r="38" spans="1:6" ht="12.75">
      <c r="A38" t="s">
        <v>111</v>
      </c>
      <c r="B38" t="str">
        <f t="shared" si="0"/>
        <v>36800001016</v>
      </c>
      <c r="C38" t="str">
        <f t="shared" si="1"/>
        <v>368</v>
      </c>
      <c r="D38" t="str">
        <f t="shared" si="2"/>
        <v>1016</v>
      </c>
      <c r="E38" t="str">
        <f t="shared" si="3"/>
        <v>368-1016</v>
      </c>
      <c r="F38" t="s">
        <v>290</v>
      </c>
    </row>
    <row r="39" spans="1:6" ht="12.75">
      <c r="A39" t="s">
        <v>113</v>
      </c>
      <c r="B39" t="str">
        <f t="shared" si="0"/>
        <v>36800004503</v>
      </c>
      <c r="C39" t="str">
        <f t="shared" si="1"/>
        <v>368</v>
      </c>
      <c r="D39" t="str">
        <f t="shared" si="2"/>
        <v>4503</v>
      </c>
      <c r="E39" t="str">
        <f t="shared" si="3"/>
        <v>368-4503</v>
      </c>
      <c r="F39" t="s">
        <v>291</v>
      </c>
    </row>
    <row r="40" spans="1:6" ht="12.75">
      <c r="A40" t="s">
        <v>115</v>
      </c>
      <c r="B40" t="str">
        <f t="shared" si="0"/>
        <v>36800005180</v>
      </c>
      <c r="C40" t="str">
        <f t="shared" si="1"/>
        <v>368</v>
      </c>
      <c r="D40" t="str">
        <f t="shared" si="2"/>
        <v>5180</v>
      </c>
      <c r="E40" t="str">
        <f t="shared" si="3"/>
        <v>368-5180</v>
      </c>
      <c r="F40" t="s">
        <v>275</v>
      </c>
    </row>
    <row r="41" spans="1:6" ht="12.75">
      <c r="A41" t="s">
        <v>116</v>
      </c>
      <c r="B41" t="str">
        <f t="shared" si="0"/>
        <v>36800004700</v>
      </c>
      <c r="C41" t="str">
        <f t="shared" si="1"/>
        <v>368</v>
      </c>
      <c r="D41" t="str">
        <f t="shared" si="2"/>
        <v>4700</v>
      </c>
      <c r="E41" t="str">
        <f t="shared" si="3"/>
        <v>368-4700</v>
      </c>
      <c r="F41" t="s">
        <v>275</v>
      </c>
    </row>
    <row r="42" spans="1:6" ht="12.75">
      <c r="A42" t="s">
        <v>118</v>
      </c>
      <c r="B42" t="str">
        <f t="shared" si="0"/>
        <v>36800004030</v>
      </c>
      <c r="C42" t="str">
        <f t="shared" si="1"/>
        <v>368</v>
      </c>
      <c r="D42" t="str">
        <f t="shared" si="2"/>
        <v>4030</v>
      </c>
      <c r="E42" t="str">
        <f t="shared" si="3"/>
        <v>368-4030</v>
      </c>
      <c r="F42" t="s">
        <v>292</v>
      </c>
    </row>
    <row r="43" spans="1:6" ht="12.75">
      <c r="A43" t="s">
        <v>119</v>
      </c>
      <c r="B43" t="str">
        <f t="shared" si="0"/>
        <v>36800004027</v>
      </c>
      <c r="C43" t="str">
        <f t="shared" si="1"/>
        <v>368</v>
      </c>
      <c r="D43" t="str">
        <f t="shared" si="2"/>
        <v>4027</v>
      </c>
      <c r="E43" t="str">
        <f t="shared" si="3"/>
        <v>368-4027</v>
      </c>
      <c r="F43" t="s">
        <v>293</v>
      </c>
    </row>
    <row r="44" spans="1:6" ht="12.75">
      <c r="A44" t="s">
        <v>121</v>
      </c>
      <c r="B44" t="str">
        <f t="shared" si="0"/>
        <v>36800004028</v>
      </c>
      <c r="C44" t="str">
        <f t="shared" si="1"/>
        <v>368</v>
      </c>
      <c r="D44" t="str">
        <f t="shared" si="2"/>
        <v>4028</v>
      </c>
      <c r="E44" t="str">
        <f t="shared" si="3"/>
        <v>368-4028</v>
      </c>
      <c r="F44" t="s">
        <v>294</v>
      </c>
    </row>
    <row r="45" spans="1:6" ht="12.75">
      <c r="A45" t="s">
        <v>123</v>
      </c>
      <c r="B45" t="str">
        <f t="shared" si="0"/>
        <v>36800005021</v>
      </c>
      <c r="C45" t="str">
        <f t="shared" si="1"/>
        <v>368</v>
      </c>
      <c r="D45" t="str">
        <f t="shared" si="2"/>
        <v>5021</v>
      </c>
      <c r="E45" t="str">
        <f t="shared" si="3"/>
        <v>368-5021</v>
      </c>
      <c r="F45" t="s">
        <v>295</v>
      </c>
    </row>
    <row r="46" spans="1:6" ht="12.75">
      <c r="A46" t="s">
        <v>125</v>
      </c>
      <c r="B46" t="str">
        <f t="shared" si="0"/>
        <v>36800001008</v>
      </c>
      <c r="C46" t="str">
        <f t="shared" si="1"/>
        <v>368</v>
      </c>
      <c r="D46" t="str">
        <f t="shared" si="2"/>
        <v>1008</v>
      </c>
      <c r="E46" t="str">
        <f t="shared" si="3"/>
        <v>368-1008</v>
      </c>
      <c r="F46" t="s">
        <v>296</v>
      </c>
    </row>
    <row r="47" spans="1:6" ht="12.75">
      <c r="A47" t="s">
        <v>127</v>
      </c>
      <c r="B47" t="str">
        <f t="shared" si="0"/>
        <v>36800005023</v>
      </c>
      <c r="C47" t="str">
        <f t="shared" si="1"/>
        <v>368</v>
      </c>
      <c r="D47" t="str">
        <f t="shared" si="2"/>
        <v>5023</v>
      </c>
      <c r="E47" t="str">
        <f t="shared" si="3"/>
        <v>368-5023</v>
      </c>
      <c r="F47" t="s">
        <v>278</v>
      </c>
    </row>
    <row r="48" spans="1:6" ht="12.75">
      <c r="A48" t="s">
        <v>129</v>
      </c>
      <c r="B48" t="str">
        <f t="shared" si="0"/>
        <v>36800005060</v>
      </c>
      <c r="C48" t="str">
        <f t="shared" si="1"/>
        <v>368</v>
      </c>
      <c r="D48" t="str">
        <f t="shared" si="2"/>
        <v>5060</v>
      </c>
      <c r="E48" t="str">
        <f t="shared" si="3"/>
        <v>368-5060</v>
      </c>
      <c r="F48" t="s">
        <v>275</v>
      </c>
    </row>
    <row r="49" spans="1:6" ht="12.75">
      <c r="A49" t="s">
        <v>131</v>
      </c>
      <c r="B49" t="str">
        <f t="shared" si="0"/>
        <v>36800001010</v>
      </c>
      <c r="C49" t="str">
        <f t="shared" si="1"/>
        <v>368</v>
      </c>
      <c r="D49" t="str">
        <f t="shared" si="2"/>
        <v>1010</v>
      </c>
      <c r="E49" t="str">
        <f t="shared" si="3"/>
        <v>368-1010</v>
      </c>
      <c r="F49" t="s">
        <v>297</v>
      </c>
    </row>
    <row r="50" spans="1:6" ht="12.75">
      <c r="A50" t="s">
        <v>133</v>
      </c>
      <c r="B50" t="str">
        <f t="shared" si="0"/>
        <v>36800005022</v>
      </c>
      <c r="C50" t="str">
        <f t="shared" si="1"/>
        <v>368</v>
      </c>
      <c r="D50" t="str">
        <f t="shared" si="2"/>
        <v>5022</v>
      </c>
      <c r="E50" t="str">
        <f t="shared" si="3"/>
        <v>368-5022</v>
      </c>
      <c r="F50" t="s">
        <v>280</v>
      </c>
    </row>
    <row r="51" spans="1:6" ht="12.75">
      <c r="A51" t="s">
        <v>135</v>
      </c>
      <c r="B51" t="str">
        <f t="shared" si="0"/>
        <v>36800005002</v>
      </c>
      <c r="C51" t="str">
        <f t="shared" si="1"/>
        <v>368</v>
      </c>
      <c r="D51" t="str">
        <f t="shared" si="2"/>
        <v>5002</v>
      </c>
      <c r="E51" t="str">
        <f t="shared" si="3"/>
        <v>368-5002</v>
      </c>
      <c r="F51" t="s">
        <v>298</v>
      </c>
    </row>
    <row r="52" spans="1:6" ht="12.75">
      <c r="A52" t="s">
        <v>137</v>
      </c>
      <c r="B52" t="str">
        <f t="shared" si="0"/>
        <v>36900001004</v>
      </c>
      <c r="C52" t="str">
        <f t="shared" si="1"/>
        <v>369</v>
      </c>
      <c r="D52" t="str">
        <f t="shared" si="2"/>
        <v>1004</v>
      </c>
      <c r="E52" t="str">
        <f t="shared" si="3"/>
        <v>369-1004</v>
      </c>
      <c r="F52" t="s">
        <v>299</v>
      </c>
    </row>
    <row r="53" spans="1:6" ht="12.75">
      <c r="A53" t="s">
        <v>139</v>
      </c>
      <c r="B53" t="str">
        <f t="shared" si="0"/>
        <v>36900001002</v>
      </c>
      <c r="C53" t="str">
        <f t="shared" si="1"/>
        <v>369</v>
      </c>
      <c r="D53" t="str">
        <f t="shared" si="2"/>
        <v>1002</v>
      </c>
      <c r="E53" t="str">
        <f t="shared" si="3"/>
        <v>369-1002</v>
      </c>
      <c r="F53" t="s">
        <v>300</v>
      </c>
    </row>
    <row r="54" spans="1:6" ht="12.75">
      <c r="A54" t="s">
        <v>140</v>
      </c>
      <c r="B54" t="str">
        <f t="shared" si="0"/>
        <v>36900001003</v>
      </c>
      <c r="C54" t="str">
        <f t="shared" si="1"/>
        <v>369</v>
      </c>
      <c r="D54" t="str">
        <f t="shared" si="2"/>
        <v>1003</v>
      </c>
      <c r="E54" t="str">
        <f t="shared" si="3"/>
        <v>369-1003</v>
      </c>
      <c r="F54" t="s">
        <v>301</v>
      </c>
    </row>
    <row r="55" spans="1:6" ht="12.75">
      <c r="A55" t="s">
        <v>142</v>
      </c>
      <c r="B55" t="str">
        <f t="shared" si="0"/>
        <v>36900003004</v>
      </c>
      <c r="C55" t="str">
        <f t="shared" si="1"/>
        <v>369</v>
      </c>
      <c r="D55" t="str">
        <f t="shared" si="2"/>
        <v>3004</v>
      </c>
      <c r="E55" t="str">
        <f t="shared" si="3"/>
        <v>369-3004</v>
      </c>
      <c r="F55" t="s">
        <v>302</v>
      </c>
    </row>
    <row r="56" spans="1:6" ht="12.75">
      <c r="A56" t="s">
        <v>144</v>
      </c>
      <c r="B56" t="str">
        <f t="shared" si="0"/>
        <v>36900003003</v>
      </c>
      <c r="C56" t="str">
        <f t="shared" si="1"/>
        <v>369</v>
      </c>
      <c r="D56" t="str">
        <f t="shared" si="2"/>
        <v>3003</v>
      </c>
      <c r="E56" t="str">
        <f t="shared" si="3"/>
        <v>369-3003</v>
      </c>
      <c r="F56" t="s">
        <v>303</v>
      </c>
    </row>
    <row r="57" spans="1:6" ht="12.75">
      <c r="A57" t="s">
        <v>145</v>
      </c>
      <c r="B57" t="str">
        <f t="shared" si="0"/>
        <v>37000005200</v>
      </c>
      <c r="C57" t="str">
        <f t="shared" si="1"/>
        <v>370</v>
      </c>
      <c r="D57" t="str">
        <f t="shared" si="2"/>
        <v>5200</v>
      </c>
      <c r="E57" t="str">
        <f t="shared" si="3"/>
        <v>370-5200</v>
      </c>
      <c r="F57" t="s">
        <v>275</v>
      </c>
    </row>
    <row r="58" spans="1:6" ht="12.75">
      <c r="A58" t="s">
        <v>148</v>
      </c>
      <c r="B58" t="str">
        <f t="shared" si="0"/>
        <v>37000006001</v>
      </c>
      <c r="C58" t="str">
        <f t="shared" si="1"/>
        <v>370</v>
      </c>
      <c r="D58" t="str">
        <f t="shared" si="2"/>
        <v>6001</v>
      </c>
      <c r="E58" t="str">
        <f t="shared" si="3"/>
        <v>370-6001</v>
      </c>
      <c r="F58" t="s">
        <v>304</v>
      </c>
    </row>
    <row r="59" spans="1:6" ht="12.75">
      <c r="A59" t="s">
        <v>150</v>
      </c>
      <c r="B59" t="str">
        <f t="shared" si="0"/>
        <v>37300002000</v>
      </c>
      <c r="C59" t="str">
        <f t="shared" si="1"/>
        <v>373</v>
      </c>
      <c r="D59" t="str">
        <f t="shared" si="2"/>
        <v>2000</v>
      </c>
      <c r="E59" t="str">
        <f t="shared" si="3"/>
        <v>373-2000</v>
      </c>
      <c r="F59" t="s">
        <v>275</v>
      </c>
    </row>
    <row r="60" spans="1:6" ht="12.75">
      <c r="A60" t="s">
        <v>153</v>
      </c>
      <c r="B60" t="str">
        <f t="shared" si="0"/>
        <v>37300005702</v>
      </c>
      <c r="C60" t="str">
        <f t="shared" si="1"/>
        <v>373</v>
      </c>
      <c r="D60" t="str">
        <f t="shared" si="2"/>
        <v>5702</v>
      </c>
      <c r="E60" t="str">
        <f t="shared" si="3"/>
        <v>373-5702</v>
      </c>
      <c r="F60" t="s">
        <v>305</v>
      </c>
    </row>
    <row r="61" spans="1:6" ht="12.75">
      <c r="A61" t="s">
        <v>155</v>
      </c>
      <c r="B61" t="str">
        <f t="shared" si="0"/>
        <v>37300004203</v>
      </c>
      <c r="C61" t="str">
        <f t="shared" si="1"/>
        <v>373</v>
      </c>
      <c r="D61" t="str">
        <f t="shared" si="2"/>
        <v>4203</v>
      </c>
      <c r="E61" t="str">
        <f t="shared" si="3"/>
        <v>373-4203</v>
      </c>
      <c r="F61" t="s">
        <v>306</v>
      </c>
    </row>
    <row r="62" spans="1:6" ht="12.75">
      <c r="A62" t="s">
        <v>157</v>
      </c>
      <c r="B62" t="str">
        <f t="shared" si="0"/>
        <v>37300006255</v>
      </c>
      <c r="C62" t="str">
        <f t="shared" si="1"/>
        <v>373</v>
      </c>
      <c r="D62" t="str">
        <f t="shared" si="2"/>
        <v>6255</v>
      </c>
      <c r="E62" t="str">
        <f t="shared" si="3"/>
        <v>373-6255</v>
      </c>
      <c r="F62" t="s">
        <v>307</v>
      </c>
    </row>
    <row r="63" spans="1:6" ht="12.75">
      <c r="A63" t="s">
        <v>159</v>
      </c>
      <c r="B63" t="str">
        <f t="shared" si="0"/>
        <v>37300004201</v>
      </c>
      <c r="C63" t="str">
        <f t="shared" si="1"/>
        <v>373</v>
      </c>
      <c r="D63" t="str">
        <f t="shared" si="2"/>
        <v>4201</v>
      </c>
      <c r="E63" t="str">
        <f t="shared" si="3"/>
        <v>373-4201</v>
      </c>
      <c r="F63" t="s">
        <v>308</v>
      </c>
    </row>
    <row r="64" spans="1:6" ht="12.75">
      <c r="A64" t="s">
        <v>161</v>
      </c>
      <c r="B64" t="str">
        <f t="shared" si="0"/>
        <v>37300006288</v>
      </c>
      <c r="C64" t="str">
        <f t="shared" si="1"/>
        <v>373</v>
      </c>
      <c r="D64" t="str">
        <f t="shared" si="2"/>
        <v>6288</v>
      </c>
      <c r="E64" t="str">
        <f t="shared" si="3"/>
        <v>373-6288</v>
      </c>
      <c r="F64" t="s">
        <v>309</v>
      </c>
    </row>
    <row r="65" spans="1:6" ht="12.75">
      <c r="A65" t="s">
        <v>163</v>
      </c>
      <c r="B65" t="str">
        <f t="shared" si="0"/>
        <v>37300006287</v>
      </c>
      <c r="C65" t="str">
        <f t="shared" si="1"/>
        <v>373</v>
      </c>
      <c r="D65" t="str">
        <f t="shared" si="2"/>
        <v>6287</v>
      </c>
      <c r="E65" t="str">
        <f t="shared" si="3"/>
        <v>373-6287</v>
      </c>
      <c r="F65" t="s">
        <v>310</v>
      </c>
    </row>
    <row r="66" spans="1:6" ht="12.75">
      <c r="A66" t="s">
        <v>165</v>
      </c>
      <c r="B66" t="str">
        <f t="shared" si="0"/>
        <v>37300006274</v>
      </c>
      <c r="C66" t="str">
        <f t="shared" si="1"/>
        <v>373</v>
      </c>
      <c r="D66" t="str">
        <f t="shared" si="2"/>
        <v>6274</v>
      </c>
      <c r="E66" t="str">
        <f t="shared" si="3"/>
        <v>373-6274</v>
      </c>
      <c r="F66" t="s">
        <v>311</v>
      </c>
    </row>
    <row r="67" spans="1:6" ht="12.75">
      <c r="A67" t="s">
        <v>167</v>
      </c>
      <c r="B67" t="str">
        <f t="shared" si="0"/>
        <v>37300004100</v>
      </c>
      <c r="C67" t="str">
        <f t="shared" si="1"/>
        <v>373</v>
      </c>
      <c r="D67" t="str">
        <f t="shared" si="2"/>
        <v>4100</v>
      </c>
      <c r="E67" t="str">
        <f t="shared" si="3"/>
        <v>373-4100</v>
      </c>
      <c r="F67" t="s">
        <v>275</v>
      </c>
    </row>
    <row r="68" spans="1:6" ht="12.75">
      <c r="A68" t="s">
        <v>169</v>
      </c>
      <c r="B68" t="str">
        <f t="shared" si="0"/>
        <v>37300006283</v>
      </c>
      <c r="C68" t="str">
        <f t="shared" si="1"/>
        <v>373</v>
      </c>
      <c r="D68" t="str">
        <f t="shared" si="2"/>
        <v>6283</v>
      </c>
      <c r="E68" t="str">
        <f t="shared" si="3"/>
        <v>373-6283</v>
      </c>
      <c r="F68" t="s">
        <v>312</v>
      </c>
    </row>
    <row r="69" spans="1:6" ht="12.75">
      <c r="A69" t="s">
        <v>171</v>
      </c>
      <c r="B69" t="str">
        <f t="shared" si="0"/>
        <v>37300006236</v>
      </c>
      <c r="C69" t="str">
        <f t="shared" si="1"/>
        <v>373</v>
      </c>
      <c r="D69" t="str">
        <f t="shared" si="2"/>
        <v>6236</v>
      </c>
      <c r="E69" t="str">
        <f t="shared" si="3"/>
        <v>373-6236</v>
      </c>
      <c r="F69" t="s">
        <v>313</v>
      </c>
    </row>
    <row r="70" spans="1:6" ht="12.75">
      <c r="A70" t="s">
        <v>173</v>
      </c>
      <c r="B70" t="str">
        <f t="shared" si="0"/>
        <v>37300005302</v>
      </c>
      <c r="C70" t="str">
        <f t="shared" si="1"/>
        <v>373</v>
      </c>
      <c r="D70" t="str">
        <f t="shared" si="2"/>
        <v>5302</v>
      </c>
      <c r="E70" t="str">
        <f t="shared" si="3"/>
        <v>373-5302</v>
      </c>
      <c r="F70" t="s">
        <v>305</v>
      </c>
    </row>
    <row r="71" spans="1:6" ht="12.75">
      <c r="A71" t="s">
        <v>175</v>
      </c>
      <c r="B71" t="str">
        <f t="shared" si="0"/>
        <v>37300004003</v>
      </c>
      <c r="C71" t="str">
        <f t="shared" si="1"/>
        <v>373</v>
      </c>
      <c r="D71" t="str">
        <f t="shared" si="2"/>
        <v>4003</v>
      </c>
      <c r="E71" t="str">
        <f t="shared" si="3"/>
        <v>373-4003</v>
      </c>
      <c r="F71" t="s">
        <v>314</v>
      </c>
    </row>
    <row r="72" spans="1:6" ht="12.75">
      <c r="A72" t="s">
        <v>177</v>
      </c>
      <c r="B72" t="str">
        <f t="shared" si="0"/>
        <v>37333008002</v>
      </c>
      <c r="C72" t="str">
        <f t="shared" si="1"/>
        <v>373</v>
      </c>
      <c r="D72" t="str">
        <f t="shared" si="2"/>
        <v>8002</v>
      </c>
      <c r="E72" t="str">
        <f t="shared" si="3"/>
        <v>373-8002</v>
      </c>
      <c r="F72" t="s">
        <v>315</v>
      </c>
    </row>
    <row r="73" spans="1:6" ht="12.75">
      <c r="A73" t="s">
        <v>179</v>
      </c>
      <c r="B73" t="str">
        <f t="shared" si="0"/>
        <v>37300005303</v>
      </c>
      <c r="C73" t="str">
        <f t="shared" si="1"/>
        <v>373</v>
      </c>
      <c r="D73" t="str">
        <f t="shared" si="2"/>
        <v>5303</v>
      </c>
      <c r="E73" t="str">
        <f t="shared" si="3"/>
        <v>373-5303</v>
      </c>
      <c r="F73" t="s">
        <v>316</v>
      </c>
    </row>
    <row r="74" spans="1:6" ht="12.75">
      <c r="A74" t="s">
        <v>181</v>
      </c>
      <c r="B74" t="str">
        <f t="shared" si="4" ref="B74:B117">LEFT(A74,11)</f>
        <v>37300005106</v>
      </c>
      <c r="C74" t="str">
        <f t="shared" si="5" ref="C74:C117">LEFT(B74,3)</f>
        <v>373</v>
      </c>
      <c r="D74" t="str">
        <f t="shared" si="6" ref="D74:D117">RIGHT(B74,4)</f>
        <v>5106</v>
      </c>
      <c r="E74" t="str">
        <f t="shared" si="7" ref="E74:E117">CONCATENATE(C74,"-",D74)</f>
        <v>373-5106</v>
      </c>
      <c r="F74" t="s">
        <v>317</v>
      </c>
    </row>
    <row r="75" spans="1:6" ht="12.75">
      <c r="A75" t="s">
        <v>183</v>
      </c>
      <c r="B75" t="str">
        <f t="shared" si="4"/>
        <v>37300006286</v>
      </c>
      <c r="C75" t="str">
        <f t="shared" si="5"/>
        <v>373</v>
      </c>
      <c r="D75" t="str">
        <f t="shared" si="6"/>
        <v>6286</v>
      </c>
      <c r="E75" t="str">
        <f t="shared" si="7"/>
        <v>373-6286</v>
      </c>
      <c r="F75" t="s">
        <v>318</v>
      </c>
    </row>
    <row r="76" spans="1:6" ht="12.75">
      <c r="A76" t="s">
        <v>185</v>
      </c>
      <c r="B76" t="str">
        <f t="shared" si="4"/>
        <v>37300005102</v>
      </c>
      <c r="C76" t="str">
        <f t="shared" si="5"/>
        <v>373</v>
      </c>
      <c r="D76" t="str">
        <f t="shared" si="6"/>
        <v>5102</v>
      </c>
      <c r="E76" t="str">
        <f t="shared" si="7"/>
        <v>373-5102</v>
      </c>
      <c r="F76" t="s">
        <v>305</v>
      </c>
    </row>
    <row r="77" spans="1:6" ht="12.75">
      <c r="A77" t="s">
        <v>187</v>
      </c>
      <c r="B77" t="str">
        <f t="shared" si="4"/>
        <v>37300005105</v>
      </c>
      <c r="C77" t="str">
        <f t="shared" si="5"/>
        <v>373</v>
      </c>
      <c r="D77" t="str">
        <f t="shared" si="6"/>
        <v>5105</v>
      </c>
      <c r="E77" t="str">
        <f t="shared" si="7"/>
        <v>373-5105</v>
      </c>
      <c r="F77" t="s">
        <v>319</v>
      </c>
    </row>
    <row r="78" spans="1:6" ht="12.75">
      <c r="A78" t="s">
        <v>189</v>
      </c>
      <c r="B78" t="str">
        <f t="shared" si="4"/>
        <v>37333008003</v>
      </c>
      <c r="C78" t="str">
        <f t="shared" si="5"/>
        <v>373</v>
      </c>
      <c r="D78" t="str">
        <f t="shared" si="6"/>
        <v>8003</v>
      </c>
      <c r="E78" t="str">
        <f t="shared" si="7"/>
        <v>373-8003</v>
      </c>
      <c r="F78" t="s">
        <v>320</v>
      </c>
    </row>
    <row r="79" spans="1:6" ht="12.75">
      <c r="A79" t="s">
        <v>191</v>
      </c>
      <c r="B79" t="str">
        <f t="shared" si="4"/>
        <v>37333008005</v>
      </c>
      <c r="C79" t="str">
        <f t="shared" si="5"/>
        <v>373</v>
      </c>
      <c r="D79" t="str">
        <f t="shared" si="6"/>
        <v>8005</v>
      </c>
      <c r="E79" t="str">
        <f t="shared" si="7"/>
        <v>373-8005</v>
      </c>
      <c r="F79" t="s">
        <v>321</v>
      </c>
    </row>
    <row r="80" spans="1:6" ht="12.75">
      <c r="A80" t="s">
        <v>193</v>
      </c>
      <c r="B80" t="str">
        <f t="shared" si="4"/>
        <v>37333008004</v>
      </c>
      <c r="C80" t="str">
        <f t="shared" si="5"/>
        <v>373</v>
      </c>
      <c r="D80" t="str">
        <f t="shared" si="6"/>
        <v>8004</v>
      </c>
      <c r="E80" t="str">
        <f t="shared" si="7"/>
        <v>373-8004</v>
      </c>
      <c r="F80" t="s">
        <v>322</v>
      </c>
    </row>
    <row r="81" spans="1:6" ht="12.75">
      <c r="A81" t="s">
        <v>195</v>
      </c>
      <c r="B81" t="str">
        <f t="shared" si="4"/>
        <v>37300004002</v>
      </c>
      <c r="C81" t="str">
        <f t="shared" si="5"/>
        <v>373</v>
      </c>
      <c r="D81" t="str">
        <f t="shared" si="6"/>
        <v>4002</v>
      </c>
      <c r="E81" t="str">
        <f t="shared" si="7"/>
        <v>373-4002</v>
      </c>
      <c r="F81" t="s">
        <v>323</v>
      </c>
    </row>
    <row r="82" spans="1:6" ht="12.75">
      <c r="A82" t="s">
        <v>197</v>
      </c>
      <c r="B82" t="str">
        <f t="shared" si="4"/>
        <v>37300009056</v>
      </c>
      <c r="C82" t="str">
        <f t="shared" si="5"/>
        <v>373</v>
      </c>
      <c r="D82" t="str">
        <f t="shared" si="6"/>
        <v>9056</v>
      </c>
      <c r="E82" t="str">
        <f t="shared" si="7"/>
        <v>373-9056</v>
      </c>
      <c r="F82" t="s">
        <v>324</v>
      </c>
    </row>
    <row r="83" spans="1:6" ht="12.75">
      <c r="A83" t="s">
        <v>199</v>
      </c>
      <c r="B83" t="str">
        <f t="shared" si="4"/>
        <v>37333008001</v>
      </c>
      <c r="C83" t="str">
        <f t="shared" si="5"/>
        <v>373</v>
      </c>
      <c r="D83" t="str">
        <f t="shared" si="6"/>
        <v>8001</v>
      </c>
      <c r="E83" t="str">
        <f t="shared" si="7"/>
        <v>373-8001</v>
      </c>
      <c r="F83" t="s">
        <v>325</v>
      </c>
    </row>
    <row r="84" spans="1:6" ht="12.75">
      <c r="A84" t="s">
        <v>201</v>
      </c>
      <c r="B84" t="str">
        <f t="shared" si="4"/>
        <v>37300004202</v>
      </c>
      <c r="C84" t="str">
        <f t="shared" si="5"/>
        <v>373</v>
      </c>
      <c r="D84" t="str">
        <f t="shared" si="6"/>
        <v>4202</v>
      </c>
      <c r="E84" t="str">
        <f t="shared" si="7"/>
        <v>373-4202</v>
      </c>
      <c r="F84" t="s">
        <v>326</v>
      </c>
    </row>
    <row r="85" spans="1:6" ht="12.75">
      <c r="A85" t="s">
        <v>203</v>
      </c>
      <c r="B85" t="str">
        <f t="shared" si="4"/>
        <v>37300009059</v>
      </c>
      <c r="C85" t="str">
        <f t="shared" si="5"/>
        <v>373</v>
      </c>
      <c r="D85" t="str">
        <f t="shared" si="6"/>
        <v>9059</v>
      </c>
      <c r="E85" t="str">
        <f t="shared" si="7"/>
        <v>373-9059</v>
      </c>
      <c r="F85" t="s">
        <v>327</v>
      </c>
    </row>
    <row r="86" spans="1:6" ht="12.75">
      <c r="A86" t="s">
        <v>205</v>
      </c>
      <c r="B86" t="str">
        <f t="shared" si="4"/>
        <v>37300009054</v>
      </c>
      <c r="C86" t="str">
        <f t="shared" si="5"/>
        <v>373</v>
      </c>
      <c r="D86" t="str">
        <f t="shared" si="6"/>
        <v>9054</v>
      </c>
      <c r="E86" t="str">
        <f t="shared" si="7"/>
        <v>373-9054</v>
      </c>
      <c r="F86" t="s">
        <v>328</v>
      </c>
    </row>
    <row r="87" spans="1:6" ht="12.75">
      <c r="A87" t="s">
        <v>207</v>
      </c>
      <c r="B87" t="str">
        <f t="shared" si="4"/>
        <v>37300009004</v>
      </c>
      <c r="C87" t="str">
        <f t="shared" si="5"/>
        <v>373</v>
      </c>
      <c r="D87" t="str">
        <f t="shared" si="6"/>
        <v>9004</v>
      </c>
      <c r="E87" t="str">
        <f t="shared" si="7"/>
        <v>373-9004</v>
      </c>
      <c r="F87" t="s">
        <v>329</v>
      </c>
    </row>
    <row r="88" spans="1:6" ht="12.75">
      <c r="A88" t="s">
        <v>209</v>
      </c>
      <c r="B88" t="str">
        <f t="shared" si="4"/>
        <v>37333008006</v>
      </c>
      <c r="C88" t="str">
        <f t="shared" si="5"/>
        <v>373</v>
      </c>
      <c r="D88" t="str">
        <f t="shared" si="6"/>
        <v>8006</v>
      </c>
      <c r="E88" t="str">
        <f t="shared" si="7"/>
        <v>373-8006</v>
      </c>
      <c r="F88" t="s">
        <v>330</v>
      </c>
    </row>
    <row r="89" spans="1:6" ht="12.75">
      <c r="A89" t="s">
        <v>211</v>
      </c>
      <c r="B89" t="str">
        <f t="shared" si="4"/>
        <v>36400001015</v>
      </c>
      <c r="C89" t="str">
        <f t="shared" si="5"/>
        <v>364</v>
      </c>
      <c r="D89" t="str">
        <f t="shared" si="6"/>
        <v>1015</v>
      </c>
      <c r="E89" t="str">
        <f t="shared" si="7"/>
        <v>364-1015</v>
      </c>
      <c r="F89" t="s">
        <v>331</v>
      </c>
    </row>
    <row r="90" spans="1:6" ht="12.75">
      <c r="A90" t="s">
        <v>213</v>
      </c>
      <c r="B90" t="str">
        <f t="shared" si="4"/>
        <v>36800001421</v>
      </c>
      <c r="C90" t="str">
        <f t="shared" si="5"/>
        <v>368</v>
      </c>
      <c r="D90" t="str">
        <f t="shared" si="6"/>
        <v>1421</v>
      </c>
      <c r="E90" t="str">
        <f t="shared" si="7"/>
        <v>368-1421</v>
      </c>
      <c r="F90" t="s">
        <v>294</v>
      </c>
    </row>
    <row r="91" spans="1:6" ht="12.75">
      <c r="A91" t="s">
        <v>214</v>
      </c>
      <c r="B91" t="str">
        <f t="shared" si="4"/>
        <v>36800001416</v>
      </c>
      <c r="C91" t="str">
        <f t="shared" si="5"/>
        <v>368</v>
      </c>
      <c r="D91" t="str">
        <f t="shared" si="6"/>
        <v>1416</v>
      </c>
      <c r="E91" t="str">
        <f t="shared" si="7"/>
        <v>368-1416</v>
      </c>
      <c r="F91" t="s">
        <v>290</v>
      </c>
    </row>
    <row r="92" spans="1:6" ht="12.75">
      <c r="A92" t="s">
        <v>215</v>
      </c>
      <c r="B92" t="str">
        <f t="shared" si="4"/>
        <v>36800001528</v>
      </c>
      <c r="C92" t="str">
        <f t="shared" si="5"/>
        <v>368</v>
      </c>
      <c r="D92" t="str">
        <f t="shared" si="6"/>
        <v>1528</v>
      </c>
      <c r="E92" t="str">
        <f t="shared" si="7"/>
        <v>368-1528</v>
      </c>
      <c r="F92" t="s">
        <v>332</v>
      </c>
    </row>
    <row r="93" spans="1:6" ht="12.75">
      <c r="A93" t="s">
        <v>216</v>
      </c>
      <c r="B93" t="str">
        <f t="shared" si="4"/>
        <v>36800001518</v>
      </c>
      <c r="C93" t="str">
        <f t="shared" si="5"/>
        <v>368</v>
      </c>
      <c r="D93" t="str">
        <f t="shared" si="6"/>
        <v>1518</v>
      </c>
      <c r="E93" t="str">
        <f t="shared" si="7"/>
        <v>368-1518</v>
      </c>
      <c r="F93" t="s">
        <v>333</v>
      </c>
    </row>
    <row r="94" spans="1:6" ht="12.75">
      <c r="A94" t="s">
        <v>217</v>
      </c>
      <c r="B94" t="str">
        <f t="shared" si="4"/>
        <v>36800001413</v>
      </c>
      <c r="C94" t="str">
        <f t="shared" si="5"/>
        <v>368</v>
      </c>
      <c r="D94" t="str">
        <f t="shared" si="6"/>
        <v>1413</v>
      </c>
      <c r="E94" t="str">
        <f t="shared" si="7"/>
        <v>368-1413</v>
      </c>
      <c r="F94" t="s">
        <v>334</v>
      </c>
    </row>
    <row r="95" spans="1:6" ht="12.75">
      <c r="A95" t="s">
        <v>218</v>
      </c>
      <c r="B95" t="str">
        <f t="shared" si="4"/>
        <v>36800001021</v>
      </c>
      <c r="C95" t="str">
        <f t="shared" si="5"/>
        <v>368</v>
      </c>
      <c r="D95" t="str">
        <f t="shared" si="6"/>
        <v>1021</v>
      </c>
      <c r="E95" t="str">
        <f t="shared" si="7"/>
        <v>368-1021</v>
      </c>
      <c r="F95" t="s">
        <v>294</v>
      </c>
    </row>
    <row r="96" spans="1:6" ht="12.75">
      <c r="A96" t="s">
        <v>219</v>
      </c>
      <c r="B96" t="str">
        <f t="shared" si="4"/>
        <v>36800001538</v>
      </c>
      <c r="C96" t="str">
        <f t="shared" si="5"/>
        <v>368</v>
      </c>
      <c r="D96" t="str">
        <f t="shared" si="6"/>
        <v>1538</v>
      </c>
      <c r="E96" t="str">
        <f t="shared" si="7"/>
        <v>368-1538</v>
      </c>
      <c r="F96" t="s">
        <v>335</v>
      </c>
    </row>
    <row r="97" spans="1:6" ht="12.75">
      <c r="A97" t="s">
        <v>220</v>
      </c>
      <c r="B97" t="str">
        <f t="shared" si="4"/>
        <v>36800001520</v>
      </c>
      <c r="C97" t="str">
        <f t="shared" si="5"/>
        <v>368</v>
      </c>
      <c r="D97" t="str">
        <f t="shared" si="6"/>
        <v>1520</v>
      </c>
      <c r="E97" t="str">
        <f t="shared" si="7"/>
        <v>368-1520</v>
      </c>
      <c r="F97" t="s">
        <v>336</v>
      </c>
    </row>
    <row r="98" spans="1:6" ht="12.75">
      <c r="A98" t="s">
        <v>221</v>
      </c>
      <c r="B98" t="str">
        <f t="shared" si="4"/>
        <v>36800001406</v>
      </c>
      <c r="C98" t="str">
        <f t="shared" si="5"/>
        <v>368</v>
      </c>
      <c r="D98" t="str">
        <f t="shared" si="6"/>
        <v>1406</v>
      </c>
      <c r="E98" t="str">
        <f t="shared" si="7"/>
        <v>368-1406</v>
      </c>
      <c r="F98" t="s">
        <v>289</v>
      </c>
    </row>
    <row r="99" spans="1:6" ht="12.75">
      <c r="A99" t="s">
        <v>222</v>
      </c>
      <c r="B99" t="str">
        <f t="shared" si="4"/>
        <v>36800001535</v>
      </c>
      <c r="C99" t="str">
        <f t="shared" si="5"/>
        <v>368</v>
      </c>
      <c r="D99" t="str">
        <f t="shared" si="6"/>
        <v>1535</v>
      </c>
      <c r="E99" t="str">
        <f t="shared" si="7"/>
        <v>368-1535</v>
      </c>
      <c r="F99" t="s">
        <v>337</v>
      </c>
    </row>
    <row r="100" spans="1:6" ht="12.75">
      <c r="A100" t="s">
        <v>223</v>
      </c>
      <c r="B100" t="str">
        <f t="shared" si="4"/>
        <v>36800001408</v>
      </c>
      <c r="C100" t="str">
        <f t="shared" si="5"/>
        <v>368</v>
      </c>
      <c r="D100" t="str">
        <f t="shared" si="6"/>
        <v>1408</v>
      </c>
      <c r="E100" t="str">
        <f t="shared" si="7"/>
        <v>368-1408</v>
      </c>
      <c r="F100" t="s">
        <v>338</v>
      </c>
    </row>
    <row r="101" spans="1:6" ht="12.75">
      <c r="A101" t="s">
        <v>225</v>
      </c>
      <c r="B101" t="str">
        <f t="shared" si="4"/>
        <v>36800001003</v>
      </c>
      <c r="C101" t="str">
        <f t="shared" si="5"/>
        <v>368</v>
      </c>
      <c r="D101" t="str">
        <f t="shared" si="6"/>
        <v>1003</v>
      </c>
      <c r="E101" t="str">
        <f t="shared" si="7"/>
        <v>368-1003</v>
      </c>
      <c r="F101" t="s">
        <v>339</v>
      </c>
    </row>
    <row r="102" spans="1:6" ht="12.75">
      <c r="A102" t="s">
        <v>226</v>
      </c>
      <c r="B102" t="str">
        <f t="shared" si="4"/>
        <v>36800001410</v>
      </c>
      <c r="C102" t="str">
        <f t="shared" si="5"/>
        <v>368</v>
      </c>
      <c r="D102" t="str">
        <f t="shared" si="6"/>
        <v>1410</v>
      </c>
      <c r="E102" t="str">
        <f t="shared" si="7"/>
        <v>368-1410</v>
      </c>
      <c r="F102" t="s">
        <v>297</v>
      </c>
    </row>
    <row r="103" spans="1:6" ht="12.75">
      <c r="A103" t="s">
        <v>227</v>
      </c>
      <c r="B103" t="str">
        <f t="shared" si="4"/>
        <v>36800001013</v>
      </c>
      <c r="C103" t="str">
        <f t="shared" si="5"/>
        <v>368</v>
      </c>
      <c r="D103" t="str">
        <f t="shared" si="6"/>
        <v>1013</v>
      </c>
      <c r="E103" t="str">
        <f t="shared" si="7"/>
        <v>368-1013</v>
      </c>
      <c r="F103" t="s">
        <v>334</v>
      </c>
    </row>
    <row r="104" spans="1:6" ht="12.75">
      <c r="A104" t="s">
        <v>228</v>
      </c>
      <c r="B104" t="str">
        <f t="shared" si="4"/>
        <v>36700001675</v>
      </c>
      <c r="C104" t="str">
        <f t="shared" si="5"/>
        <v>367</v>
      </c>
      <c r="D104" t="str">
        <f t="shared" si="6"/>
        <v>1675</v>
      </c>
      <c r="E104" t="str">
        <f t="shared" si="7"/>
        <v>367-1675</v>
      </c>
      <c r="F104" t="s">
        <v>340</v>
      </c>
    </row>
    <row r="105" spans="1:6" ht="12.75">
      <c r="A105" t="s">
        <v>231</v>
      </c>
      <c r="B105" t="str">
        <f t="shared" si="4"/>
        <v>36700007052</v>
      </c>
      <c r="C105" t="str">
        <f t="shared" si="5"/>
        <v>367</v>
      </c>
      <c r="D105" t="str">
        <f t="shared" si="6"/>
        <v>7052</v>
      </c>
      <c r="E105" t="str">
        <f t="shared" si="7"/>
        <v>367-7052</v>
      </c>
      <c r="F105" t="s">
        <v>280</v>
      </c>
    </row>
    <row r="106" spans="1:6" ht="12.75">
      <c r="A106" t="s">
        <v>233</v>
      </c>
      <c r="B106" t="str">
        <f t="shared" si="4"/>
        <v>36700007540</v>
      </c>
      <c r="C106" t="str">
        <f t="shared" si="5"/>
        <v>367</v>
      </c>
      <c r="D106" t="str">
        <f t="shared" si="6"/>
        <v>7540</v>
      </c>
      <c r="E106" t="str">
        <f t="shared" si="7"/>
        <v>367-7540</v>
      </c>
      <c r="F106" t="s">
        <v>275</v>
      </c>
    </row>
    <row r="107" spans="1:6" ht="12.75">
      <c r="A107" t="s">
        <v>235</v>
      </c>
      <c r="B107" t="str">
        <f t="shared" si="4"/>
        <v>36700001672</v>
      </c>
      <c r="C107" t="str">
        <f t="shared" si="5"/>
        <v>367</v>
      </c>
      <c r="D107" t="str">
        <f t="shared" si="6"/>
        <v>1672</v>
      </c>
      <c r="E107" t="str">
        <f t="shared" si="7"/>
        <v>367-1672</v>
      </c>
      <c r="F107" t="s">
        <v>341</v>
      </c>
    </row>
    <row r="108" spans="1:6" ht="12.75">
      <c r="A108" t="s">
        <v>237</v>
      </c>
      <c r="B108" t="str">
        <f t="shared" si="4"/>
        <v>36700001658</v>
      </c>
      <c r="C108" t="str">
        <f t="shared" si="5"/>
        <v>367</v>
      </c>
      <c r="D108" t="str">
        <f t="shared" si="6"/>
        <v>1658</v>
      </c>
      <c r="E108" t="str">
        <f t="shared" si="7"/>
        <v>367-1658</v>
      </c>
      <c r="F108" t="s">
        <v>342</v>
      </c>
    </row>
    <row r="109" spans="1:6" ht="12.75">
      <c r="A109" t="s">
        <v>239</v>
      </c>
      <c r="B109" t="str">
        <f t="shared" si="4"/>
        <v>36700003401</v>
      </c>
      <c r="C109" t="str">
        <f t="shared" si="5"/>
        <v>367</v>
      </c>
      <c r="D109" t="str">
        <f t="shared" si="6"/>
        <v>3401</v>
      </c>
      <c r="E109" t="str">
        <f t="shared" si="7"/>
        <v>367-3401</v>
      </c>
      <c r="F109" t="s">
        <v>343</v>
      </c>
    </row>
    <row r="110" spans="1:6" ht="12.75">
      <c r="A110" t="s">
        <v>241</v>
      </c>
      <c r="B110" t="str">
        <f t="shared" si="4"/>
        <v>36700007573</v>
      </c>
      <c r="C110" t="str">
        <f t="shared" si="5"/>
        <v>367</v>
      </c>
      <c r="D110" t="str">
        <f t="shared" si="6"/>
        <v>7573</v>
      </c>
      <c r="E110" t="str">
        <f t="shared" si="7"/>
        <v>367-7573</v>
      </c>
      <c r="F110" t="s">
        <v>344</v>
      </c>
    </row>
    <row r="111" spans="1:6" ht="12.75">
      <c r="A111" t="s">
        <v>243</v>
      </c>
      <c r="B111" t="str">
        <f t="shared" si="4"/>
        <v>36700001552</v>
      </c>
      <c r="C111" t="str">
        <f t="shared" si="5"/>
        <v>367</v>
      </c>
      <c r="D111" t="str">
        <f t="shared" si="6"/>
        <v>1552</v>
      </c>
      <c r="E111" t="str">
        <f t="shared" si="7"/>
        <v>367-1552</v>
      </c>
      <c r="F111" t="s">
        <v>341</v>
      </c>
    </row>
    <row r="112" spans="1:6" ht="12.75">
      <c r="A112" t="s">
        <v>245</v>
      </c>
      <c r="B112" t="str">
        <f t="shared" si="4"/>
        <v>36700007571</v>
      </c>
      <c r="C112" t="str">
        <f t="shared" si="5"/>
        <v>367</v>
      </c>
      <c r="D112" t="str">
        <f t="shared" si="6"/>
        <v>7571</v>
      </c>
      <c r="E112" t="str">
        <f t="shared" si="7"/>
        <v>367-7571</v>
      </c>
      <c r="F112" t="s">
        <v>345</v>
      </c>
    </row>
    <row r="113" spans="1:6" ht="12.75">
      <c r="A113" t="s">
        <v>246</v>
      </c>
      <c r="B113" t="str">
        <f t="shared" si="4"/>
        <v>36700001651</v>
      </c>
      <c r="C113" t="str">
        <f t="shared" si="5"/>
        <v>367</v>
      </c>
      <c r="D113" t="str">
        <f t="shared" si="6"/>
        <v>1651</v>
      </c>
      <c r="E113" t="str">
        <f t="shared" si="7"/>
        <v>367-1651</v>
      </c>
      <c r="F113" t="s">
        <v>343</v>
      </c>
    </row>
    <row r="114" spans="1:6" ht="12.75">
      <c r="A114" t="s">
        <v>248</v>
      </c>
      <c r="B114" t="str">
        <f t="shared" si="4"/>
        <v>36700001652</v>
      </c>
      <c r="C114" t="str">
        <f t="shared" si="5"/>
        <v>367</v>
      </c>
      <c r="D114" t="str">
        <f t="shared" si="6"/>
        <v>1652</v>
      </c>
      <c r="E114" t="str">
        <f t="shared" si="7"/>
        <v>367-1652</v>
      </c>
      <c r="F114" t="s">
        <v>341</v>
      </c>
    </row>
    <row r="115" spans="1:6" ht="12.75">
      <c r="A115" t="s">
        <v>250</v>
      </c>
      <c r="B115" t="str">
        <f t="shared" si="4"/>
        <v>36700003101</v>
      </c>
      <c r="C115" t="str">
        <f t="shared" si="5"/>
        <v>367</v>
      </c>
      <c r="D115" t="str">
        <f t="shared" si="6"/>
        <v>3101</v>
      </c>
      <c r="E115" t="str">
        <f t="shared" si="7"/>
        <v>367-3101</v>
      </c>
      <c r="F115" t="s">
        <v>343</v>
      </c>
    </row>
    <row r="116" spans="1:6" ht="12.75">
      <c r="A116" t="s">
        <v>251</v>
      </c>
      <c r="B116" t="str">
        <f t="shared" si="4"/>
        <v>36800005141</v>
      </c>
      <c r="C116" t="str">
        <f t="shared" si="5"/>
        <v>368</v>
      </c>
      <c r="D116" t="str">
        <f t="shared" si="6"/>
        <v>5141</v>
      </c>
      <c r="E116" t="str">
        <f t="shared" si="7"/>
        <v>368-5141</v>
      </c>
      <c r="F116" t="s">
        <v>279</v>
      </c>
    </row>
    <row r="117" spans="1:6" ht="12.75">
      <c r="A117" t="s">
        <v>253</v>
      </c>
      <c r="B117" t="str">
        <f t="shared" si="4"/>
        <v>36800001540</v>
      </c>
      <c r="C117" t="str">
        <f t="shared" si="5"/>
        <v>368</v>
      </c>
      <c r="D117" t="str">
        <f t="shared" si="6"/>
        <v>1540</v>
      </c>
      <c r="E117" t="str">
        <f t="shared" si="7"/>
        <v>368-1540</v>
      </c>
      <c r="F117" t="s">
        <v>346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E455D-C797-42FC-B23C-544ED3245C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55F63D-57F3-49D7-AF32-721540DEDADF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04DA6-6B6E-40E3-A938-D794F80A1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