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1175" activeTab="0"/>
  </bookViews>
  <sheets>
    <sheet name="Summary" sheetId="3" r:id="rId1"/>
    <sheet name="C40827_PPExport_Actuals_1223201" sheetId="1" r:id="rId2"/>
    <sheet name="LOOKUP" sheetId="2" r:id="rId3"/>
    <sheet name="Actuals_Details" sheetId="4" r:id="rId4"/>
  </sheets>
  <externalReferences>
    <externalReference r:id="rId12"/>
    <externalReference r:id="rId13"/>
    <externalReference r:id="rId14"/>
    <externalReference r:id="rId15"/>
  </externalReferences>
  <definedNames>
    <definedName name="DF_GRID_1" localSheetId="3">Actuals_Details!$F$11:$K$50</definedName>
    <definedName name="DF_GRID_1">#REF!</definedName>
    <definedName name="_xlnm.Print_Area" localSheetId="3">Actuals_Details!$A$8:$L$51</definedName>
    <definedName name="SAPBEXhrIndnt" hidden="1">"Wide"</definedName>
    <definedName name="SAPCrosstab1" localSheetId="3">Actuals_Details!$F$11:$U$47</definedName>
    <definedName name="SAPCrosstab1">#REF!</definedName>
    <definedName name="SAPsysID" hidden="1">"708C5W7SBKP804JT78WJ0JNKI"</definedName>
    <definedName name="SAPwbID" hidden="1">"ARS"</definedName>
  </definedNames>
  <calcPr calcMode="autoNoTable"/>
  <pivotCaches>
    <pivotCache cacheId="0" r:id="rId5"/>
  </pivotCaches>
</workbook>
</file>

<file path=xl/sharedStrings.xml><?xml version="1.0" encoding="utf-8"?>
<sst xmlns="http://schemas.openxmlformats.org/spreadsheetml/2006/main" count="1038" uniqueCount="225">
  <si>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</si>
  <si>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</si>
  <si>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</si>
  <si>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</si>
  <si>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</si>
  <si>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</si>
  <si>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</si>
  <si>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</si>
  <si>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</si>
  <si>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</si>
  <si>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</si>
  <si>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</si>
  <si>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</si>
  <si>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</si>
  <si>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</si>
  <si>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</si>
  <si>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</si>
  <si>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</si>
  <si>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</si>
  <si>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</si>
  <si>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</si>
  <si>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</si>
  <si>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</si>
  <si>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</si>
  <si>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</si>
  <si>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</si>
  <si>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</si>
  <si>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</si>
  <si>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</si>
  <si>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</si>
  <si>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</si>
  <si>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</si>
  <si>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</si>
  <si>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</si>
  <si>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field_1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</si>
  <si>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</si>
  <si>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</si>
  <si>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</si>
  <si>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</si>
  <si>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</si>
  <si>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</si>
  <si>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</si>
  <si>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</si>
  <si>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</si>
  <si>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</si>
  <si>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34120430030 Intrasite Communication Lines</t>
  </si>
  <si>
    <t>G:Other Production Plant</t>
  </si>
  <si>
    <t/>
  </si>
  <si>
    <t>01 - Installation</t>
  </si>
  <si>
    <t>Additions</t>
  </si>
  <si>
    <t>34100 - Structures &amp; Improvements</t>
  </si>
  <si>
    <t>UPGD.00023006.01.01.01</t>
  </si>
  <si>
    <t>KBG0OMW</t>
  </si>
  <si>
    <t>34126052306 ROOF, ARCHITECTURAL,SERV BLDG</t>
  </si>
  <si>
    <t>34125041802 Maint Equip Storage House</t>
  </si>
  <si>
    <t>34126132340 Lighting System, complete</t>
  </si>
  <si>
    <t>34477660827 Valve, special or power operated</t>
  </si>
  <si>
    <t>34400 - Generators</t>
  </si>
  <si>
    <t>34477660840 Special Enclosure</t>
  </si>
  <si>
    <t>34477660831 Battery Charger</t>
  </si>
  <si>
    <t>34477650804 Cell Fill/Splash Bars</t>
  </si>
  <si>
    <t>34477660837 Fan Gear Box</t>
  </si>
  <si>
    <t>34477660821 Pump</t>
  </si>
  <si>
    <t>34477650803 Stairs, Self Supporting (External)</t>
  </si>
  <si>
    <t>34477660834 Fill Material</t>
  </si>
  <si>
    <t>34477660825 Drive, fan</t>
  </si>
  <si>
    <t>34477650802 Superstructure (Excluding Building Appurtenances)</t>
  </si>
  <si>
    <t>34477660832 Drift Eliminator</t>
  </si>
  <si>
    <t>34477420528 Transformer</t>
  </si>
  <si>
    <t>34477660826 Piping</t>
  </si>
  <si>
    <t>34477660824 Fan</t>
  </si>
  <si>
    <t>03 - Material</t>
  </si>
  <si>
    <t>MBJ0LD0</t>
  </si>
  <si>
    <t>Retirements</t>
  </si>
  <si>
    <t>Step 1</t>
  </si>
  <si>
    <t>FERC</t>
  </si>
  <si>
    <t>RUC</t>
  </si>
  <si>
    <t>FERC-RUC</t>
  </si>
  <si>
    <t>Description</t>
  </si>
  <si>
    <t>Intrasite Communication Lines</t>
  </si>
  <si>
    <t>ROOF, ARCHITECTURAL,SERV BLDG</t>
  </si>
  <si>
    <t>Lighting System, complete</t>
  </si>
  <si>
    <t>Maint Equip Storage House</t>
  </si>
  <si>
    <t>Transformer</t>
  </si>
  <si>
    <t>Battery Charger</t>
  </si>
  <si>
    <t>Valve, special or power operated</t>
  </si>
  <si>
    <t>Stairs, Self Supporting (External)</t>
  </si>
  <si>
    <t>Drive, fan</t>
  </si>
  <si>
    <t>Fill Material</t>
  </si>
  <si>
    <t>Pump</t>
  </si>
  <si>
    <t>Drift Eliminator</t>
  </si>
  <si>
    <t>Special Enclosure</t>
  </si>
  <si>
    <t>Fan</t>
  </si>
  <si>
    <t>Piping</t>
  </si>
  <si>
    <t>Cell Fill/Splash Bars</t>
  </si>
  <si>
    <t>Fan Gear Box</t>
  </si>
  <si>
    <t>Superstructure (Excluding Building Appurtenances)</t>
  </si>
  <si>
    <t>Utility Account Description</t>
  </si>
  <si>
    <t>Charge Type</t>
  </si>
  <si>
    <t>Area</t>
  </si>
  <si>
    <t>Generation</t>
  </si>
  <si>
    <t>1002 - Removal Cost</t>
  </si>
  <si>
    <t>UPGD.00023006.01.01.02</t>
  </si>
  <si>
    <t>Addition</t>
  </si>
  <si>
    <t>Grand Total</t>
  </si>
  <si>
    <t>0030</t>
  </si>
  <si>
    <t>1802</t>
  </si>
  <si>
    <t>2306</t>
  </si>
  <si>
    <t>2340</t>
  </si>
  <si>
    <t>0528</t>
  </si>
  <si>
    <t>0802</t>
  </si>
  <si>
    <t>0803</t>
  </si>
  <si>
    <t>0804</t>
  </si>
  <si>
    <t>0821</t>
  </si>
  <si>
    <t>0824</t>
  </si>
  <si>
    <t>0825</t>
  </si>
  <si>
    <t>0826</t>
  </si>
  <si>
    <t>0827</t>
  </si>
  <si>
    <t>0831</t>
  </si>
  <si>
    <t>0832</t>
  </si>
  <si>
    <t>0834</t>
  </si>
  <si>
    <t>0837</t>
  </si>
  <si>
    <t>0840</t>
  </si>
  <si>
    <t xml:space="preserve"> Qty</t>
  </si>
  <si>
    <t xml:space="preserve"> Amount</t>
  </si>
  <si>
    <t xml:space="preserve"> Description</t>
  </si>
  <si>
    <t>Addition Total</t>
  </si>
  <si>
    <t>Filter</t>
  </si>
  <si>
    <t>Table</t>
  </si>
  <si>
    <t>IO Inputs
JAN 2019 -
 DEC 2019</t>
  </si>
  <si>
    <t>Order</t>
  </si>
  <si>
    <t>Account</t>
  </si>
  <si>
    <t>Time: Fiscal year/period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</si>
  <si>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</si>
  <si>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</si>
  <si>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</si>
  <si>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</si>
  <si>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</si>
  <si>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</si>
  <si>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</si>
  <si>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</si>
  <si>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</si>
  <si>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Overall Result</t>
  </si>
  <si>
    <t xml:space="preserve"> </t>
  </si>
  <si>
    <t>EG0000C40827</t>
  </si>
  <si>
    <t>Plant Smith - Storm Restoration</t>
  </si>
  <si>
    <t>AMF- WEIGHT ROOM REPAIR</t>
  </si>
  <si>
    <t>5400200</t>
  </si>
  <si>
    <t>CONSUMABLES</t>
  </si>
  <si>
    <t>Goods receipt</t>
  </si>
  <si>
    <t>HURRICANE MICHEAL U12 BATTERY CHARGER</t>
  </si>
  <si>
    <t>5400100</t>
  </si>
  <si>
    <t>MATERIALS &amp; SUPPLIES: General</t>
  </si>
  <si>
    <t>HURRICANE MICHEAL KENWOOD RADIO</t>
  </si>
  <si>
    <t>GRARBAR 46212</t>
  </si>
  <si>
    <t>FIRE PUMP HOUSE DOORS</t>
  </si>
  <si>
    <t>PURLINS FOR DEMIN</t>
  </si>
  <si>
    <t>GRAYBAR 1650.74</t>
  </si>
  <si>
    <t>SOUTHWAY CRANE 4077750</t>
  </si>
  <si>
    <t>LISEGA 1</t>
  </si>
  <si>
    <t>LISEGA 183161</t>
  </si>
  <si>
    <t>AMF</t>
  </si>
  <si>
    <t>BRACE HURRICANE REPAIRS</t>
  </si>
  <si>
    <t>TK26583830T CATCHTRANSOM2 IN</t>
  </si>
  <si>
    <t>CORRECT IO FOR DEC 2018 STORM RBNI ACCRUAL INVOICE</t>
  </si>
  <si>
    <t>G/L account document</t>
  </si>
  <si>
    <t>MOVE CHARGES IN 2802005 TO CAPITAL WORK ORDER</t>
  </si>
  <si>
    <t>#</t>
  </si>
  <si>
    <t>Misc Customer Inv</t>
  </si>
  <si>
    <t>TO MOVE PORTION OF 2018 STORM COSTS FROM INSTALL O</t>
  </si>
  <si>
    <t>5400103</t>
  </si>
  <si>
    <t>MATERIALS &amp; SUPPLIES: General-No Stores</t>
  </si>
  <si>
    <t>3608678109101031SIMMONS GARY</t>
  </si>
  <si>
    <t>5750320</t>
  </si>
  <si>
    <t>OUTSIDE SERVICES: Construction</t>
  </si>
  <si>
    <t>Expenses (CR)</t>
  </si>
  <si>
    <t>HURRICANE MICHEAL RADIO SYSTEM SERVICE</t>
  </si>
  <si>
    <t>5750700</t>
  </si>
  <si>
    <t>OUTSIDE SVCS: Other</t>
  </si>
  <si>
    <t>DISPOSAL SERVICES 3</t>
  </si>
  <si>
    <t>AMF- PARKING GARAGE</t>
  </si>
  <si>
    <t>PARKING GARAGE</t>
  </si>
  <si>
    <t>THYSSEN KRUPP</t>
  </si>
  <si>
    <t>HM CABLE TRAY/SAMPLE BUNDLE REPAIR</t>
  </si>
  <si>
    <t>SPX 10343950</t>
  </si>
  <si>
    <t>CCSI</t>
  </si>
  <si>
    <t>WDR</t>
  </si>
  <si>
    <t>COOLING TOWER REBUILD</t>
  </si>
  <si>
    <t>GWS002A; WDR; STORM REPLACE PARKING GARAGE</t>
  </si>
  <si>
    <t>FPL Accrual Postings</t>
  </si>
  <si>
    <t>FPL Reverse Accruals</t>
  </si>
  <si>
    <t>SPX - DEC ACCRUAL REVERSAL</t>
  </si>
  <si>
    <t>TO MOVE 2018 STORM COSTS FROM DEFERRED ACCT TO CAP</t>
  </si>
  <si>
    <t>MATERIALS</t>
  </si>
  <si>
    <t>LABOR (CONTRACTOR)</t>
  </si>
  <si>
    <t xml:space="preserve">TOTAL </t>
  </si>
  <si>
    <t>COR</t>
  </si>
  <si>
    <t>COR Total</t>
  </si>
  <si>
    <t>Gulf Power Company</t>
  </si>
  <si>
    <t>Docket No. 20190038-EI</t>
  </si>
  <si>
    <t>OPC's First Set of Interrogatories</t>
  </si>
  <si>
    <t>Interrogatory No. 16</t>
  </si>
  <si>
    <t>Tab 1 of 4</t>
  </si>
  <si>
    <t>Attachment No. 9</t>
  </si>
  <si>
    <t>Tab 4 of 4</t>
  </si>
  <si>
    <t>Tab 3 of 4</t>
  </si>
  <si>
    <t>Tab 2 of 4</t>
  </si>
  <si>
    <t>341-0030</t>
  </si>
  <si>
    <t>341-1802</t>
  </si>
  <si>
    <t>341-2306</t>
  </si>
  <si>
    <t>341-2340</t>
  </si>
  <si>
    <t>344-0837</t>
  </si>
  <si>
    <t>344-0831</t>
  </si>
  <si>
    <t>344-0834</t>
  </si>
  <si>
    <t>344-0803</t>
  </si>
  <si>
    <t>344-0826</t>
  </si>
  <si>
    <t>344-0824</t>
  </si>
  <si>
    <t>344-0825</t>
  </si>
  <si>
    <t>344-0827</t>
  </si>
  <si>
    <t>344-0802</t>
  </si>
  <si>
    <t>344-0821</t>
  </si>
  <si>
    <t>344-0528</t>
  </si>
  <si>
    <t>344-0840</t>
  </si>
  <si>
    <t>344-0804</t>
  </si>
  <si>
    <t>344-0832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</si>
</sst>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##,000"/>
    <numFmt numFmtId="165" formatCode="#,##0;\(#,##0\);#,##0"/>
    <numFmt numFmtId="166" formatCode="&quot;$ &quot;#,##0;&quot;$ &quot;\(#,##0\);&quot;$ &quot;#,##0"/>
    <numFmt numFmtId="167" formatCode="&quot;$ &quot;#,##0.00;&quot;$ &quot;\(#,##0.00\);&quot;$ &quot;#,##0.00"/>
  </numFmts>
  <fonts count="14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u val="single"/>
      <sz val="8"/>
      <name val="Arial"/>
      <family val="2"/>
    </font>
    <font>
      <sz val="8"/>
      <color rgb="FFFF0000"/>
      <name val="Arial"/>
      <family val="2"/>
    </font>
    <font>
      <u val="single"/>
      <sz val="8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b/>
      <sz val="12"/>
      <color rgb="FF1F497D"/>
      <name val="Verdana"/>
      <family val="2"/>
    </font>
    <font>
      <b/>
      <sz val="8"/>
      <color theme="1"/>
      <name val="Arial"/>
      <family val="2"/>
    </font>
  </fonts>
  <fills count="7">
    <fill>
      <patternFill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3" tint="-0.24993"/>
      </left>
      <right style="thin">
        <color theme="3" tint="-0.24993"/>
      </right>
      <top style="thin">
        <color theme="3" tint="-0.24993"/>
      </top>
      <bottom style="thin">
        <color theme="3" tint="-0.24993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theme="3" tint="-0.24993"/>
      </right>
      <top style="thin">
        <color rgb="FF808080"/>
      </top>
      <bottom style="thin">
        <color theme="3" tint="-0.24993"/>
      </bottom>
    </border>
    <border>
      <left style="thin">
        <color rgb="FF808080"/>
      </left>
      <right style="thin">
        <color theme="3" tint="-0.24993"/>
      </right>
      <top style="thin">
        <color rgb="FF808080"/>
      </top>
      <bottom style="thin">
        <color rgb="FF808080"/>
      </bottom>
    </border>
    <border>
      <left style="thin">
        <color theme="3" tint="-0.24993"/>
      </left>
      <right style="thin">
        <color rgb="FF808080"/>
      </right>
      <top style="thin">
        <color rgb="FF808080"/>
      </top>
      <bottom style="thin">
        <color theme="3" tint="-0.24993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3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indexed="54"/>
      </left>
      <right/>
      <top style="thin">
        <color indexed="54"/>
      </top>
      <bottom style="thin">
        <color indexed="54"/>
      </bottom>
    </border>
    <border>
      <left/>
      <right style="thin">
        <color indexed="54"/>
      </right>
      <top style="thin">
        <color indexed="54"/>
      </top>
      <bottom style="thin">
        <color indexed="54"/>
      </bottom>
    </border>
  </borders>
  <cellStyleXfs count="28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2" borderId="0">
      <alignment/>
      <protection/>
    </xf>
    <xf numFmtId="0" fontId="4" fillId="3" borderId="1" applyNumberFormat="0" applyProtection="0">
      <alignment/>
    </xf>
    <xf numFmtId="0" fontId="5" fillId="4" borderId="1" applyNumberFormat="0" applyProtection="0">
      <alignment/>
    </xf>
    <xf numFmtId="0" fontId="6" fillId="3" borderId="1" applyNumberFormat="0" applyProtection="0">
      <alignment/>
    </xf>
    <xf numFmtId="0" fontId="4" fillId="3" borderId="2" applyNumberFormat="0" applyProtection="0">
      <alignment/>
    </xf>
    <xf numFmtId="0" fontId="6" fillId="0" borderId="3" applyNumberFormat="0" applyProtection="0">
      <alignment horizontal="right" vertical="center"/>
    </xf>
    <xf numFmtId="0" fontId="4" fillId="0" borderId="2" applyNumberFormat="0" applyProtection="0">
      <alignment horizontal="right" vertical="center"/>
    </xf>
    <xf numFmtId="43" fontId="2" fillId="0" borderId="0" applyFont="0" applyFill="0" applyBorder="0" applyAlignment="0" applyProtection="0"/>
  </cellStyleXfs>
  <cellXfs count="44">
    <xf numFmtId="0" fontId="0" fillId="0" borderId="0" xfId="0"/>
    <xf numFmtId="22" fontId="0" fillId="0" borderId="0" xfId="0" applyNumberFormat="1"/>
    <xf numFmtId="0" fontId="0" fillId="0" borderId="0" xfId="0" applyFont="1"/>
    <xf numFmtId="0" fontId="0" fillId="0" borderId="0" xfId="0"/>
    <xf numFmtId="38" fontId="0" fillId="0" borderId="0" xfId="0" applyNumberFormat="1"/>
    <xf numFmtId="40" fontId="0" fillId="0" borderId="0" xfId="0" applyNumberFormat="1"/>
    <xf numFmtId="0" fontId="2" fillId="0" borderId="0" xfId="20" applyFill="1">
      <alignment/>
      <protection/>
    </xf>
    <xf numFmtId="0" fontId="2" fillId="0" borderId="0" xfId="20" applyFill="1" applyAlignment="1" quotePrefix="1">
      <alignment/>
      <protection/>
    </xf>
    <xf numFmtId="0" fontId="1" fillId="0" borderId="0" xfId="20" applyFont="1" applyFill="1">
      <alignment/>
      <protection/>
    </xf>
    <xf numFmtId="0" fontId="4" fillId="0" borderId="1" xfId="21" applyNumberFormat="1" applyFill="1" applyBorder="1" applyAlignment="1" quotePrefix="1">
      <alignment/>
    </xf>
    <xf numFmtId="0" fontId="5" fillId="0" borderId="1" xfId="22" applyNumberFormat="1" applyFill="1" applyBorder="1" applyAlignment="1" quotePrefix="1">
      <alignment wrapText="1"/>
    </xf>
    <xf numFmtId="0" fontId="4" fillId="0" borderId="1" xfId="21" applyNumberFormat="1" applyFill="1" applyBorder="1" applyAlignment="1">
      <alignment/>
    </xf>
    <xf numFmtId="0" fontId="6" fillId="0" borderId="1" xfId="23" applyNumberFormat="1" applyFill="1" applyBorder="1" applyAlignment="1" quotePrefix="1">
      <alignment/>
    </xf>
    <xf numFmtId="0" fontId="4" fillId="0" borderId="4" xfId="24" applyNumberFormat="1" applyFill="1" applyBorder="1" applyAlignment="1" quotePrefix="1">
      <alignment/>
    </xf>
    <xf numFmtId="0" fontId="6" fillId="0" borderId="1" xfId="23" applyNumberFormat="1" applyFill="1" applyAlignment="1" quotePrefix="1">
      <alignment/>
    </xf>
    <xf numFmtId="165" fontId="6" fillId="0" borderId="3" xfId="25" applyNumberFormat="1" applyFill="1" applyAlignment="1">
      <alignment horizontal="right" vertical="center"/>
    </xf>
    <xf numFmtId="166" fontId="6" fillId="0" borderId="3" xfId="25" applyNumberFormat="1" applyFill="1" applyAlignment="1">
      <alignment horizontal="right" vertical="center"/>
    </xf>
    <xf numFmtId="166" fontId="4" fillId="5" borderId="5" xfId="26" applyNumberFormat="1" applyFill="1" applyBorder="1" applyAlignment="1">
      <alignment horizontal="right" vertical="center"/>
    </xf>
    <xf numFmtId="0" fontId="7" fillId="0" borderId="0" xfId="20" applyFont="1" applyFill="1">
      <alignment/>
      <protection/>
    </xf>
    <xf numFmtId="0" fontId="2" fillId="0" borderId="0" xfId="20" applyFont="1" applyFill="1">
      <alignment/>
      <protection/>
    </xf>
    <xf numFmtId="166" fontId="2" fillId="0" borderId="0" xfId="20" applyNumberFormat="1" applyFill="1">
      <alignment/>
      <protection/>
    </xf>
    <xf numFmtId="0" fontId="8" fillId="0" borderId="0" xfId="20" applyFont="1" applyFill="1">
      <alignment/>
      <protection/>
    </xf>
    <xf numFmtId="0" fontId="9" fillId="0" borderId="0" xfId="20" applyFont="1" applyFill="1">
      <alignment/>
      <protection/>
    </xf>
    <xf numFmtId="0" fontId="10" fillId="0" borderId="1" xfId="23" applyNumberFormat="1" applyFont="1" applyFill="1" applyBorder="1" applyAlignment="1" quotePrefix="1">
      <alignment/>
    </xf>
    <xf numFmtId="0" fontId="10" fillId="0" borderId="1" xfId="23" applyNumberFormat="1" applyFont="1" applyFill="1" applyAlignment="1" quotePrefix="1">
      <alignment/>
    </xf>
    <xf numFmtId="165" fontId="10" fillId="0" borderId="3" xfId="25" applyNumberFormat="1" applyFont="1" applyFill="1" applyAlignment="1">
      <alignment horizontal="right" vertical="center"/>
    </xf>
    <xf numFmtId="166" fontId="10" fillId="0" borderId="3" xfId="25" applyNumberFormat="1" applyFont="1" applyFill="1" applyAlignment="1">
      <alignment horizontal="right" vertical="center"/>
    </xf>
    <xf numFmtId="166" fontId="11" fillId="0" borderId="5" xfId="26" applyNumberFormat="1" applyFont="1" applyFill="1" applyBorder="1" applyAlignment="1">
      <alignment horizontal="right" vertical="center"/>
    </xf>
    <xf numFmtId="0" fontId="4" fillId="0" borderId="6" xfId="24" applyNumberFormat="1" applyFill="1" applyBorder="1" applyAlignment="1" quotePrefix="1">
      <alignment/>
    </xf>
    <xf numFmtId="0" fontId="4" fillId="0" borderId="7" xfId="24" applyNumberFormat="1" applyFill="1" applyBorder="1" applyAlignment="1">
      <alignment/>
    </xf>
    <xf numFmtId="0" fontId="4" fillId="0" borderId="4" xfId="24" applyNumberFormat="1" applyFill="1" applyBorder="1" applyAlignment="1">
      <alignment/>
    </xf>
    <xf numFmtId="166" fontId="4" fillId="0" borderId="7" xfId="26" applyNumberFormat="1" applyFill="1" applyBorder="1" applyAlignment="1">
      <alignment horizontal="right" vertical="center"/>
    </xf>
    <xf numFmtId="166" fontId="12" fillId="0" borderId="4" xfId="26" applyNumberFormat="1" applyFont="1" applyFill="1" applyBorder="1" applyAlignment="1">
      <alignment horizontal="right" vertical="center"/>
    </xf>
    <xf numFmtId="0" fontId="2" fillId="0" borderId="0" xfId="20" applyFill="1" applyAlignment="1">
      <alignment horizontal="right"/>
      <protection/>
    </xf>
    <xf numFmtId="166" fontId="3" fillId="6" borderId="8" xfId="20" applyNumberFormat="1" applyFont="1" applyFill="1" applyBorder="1">
      <alignment/>
      <protection/>
    </xf>
    <xf numFmtId="167" fontId="2" fillId="0" borderId="0" xfId="20" applyNumberFormat="1" applyFill="1">
      <alignment/>
      <protection/>
    </xf>
    <xf numFmtId="165" fontId="2" fillId="0" borderId="0" xfId="20" applyNumberFormat="1" applyFill="1">
      <alignment/>
      <protection/>
    </xf>
    <xf numFmtId="43" fontId="0" fillId="0" borderId="0" xfId="27" applyFont="1" applyFill="1"/>
    <xf numFmtId="0" fontId="3" fillId="0" borderId="0" xfId="20" applyFont="1" applyFill="1">
      <alignment/>
      <protection/>
    </xf>
    <xf numFmtId="167" fontId="3" fillId="0" borderId="0" xfId="20" applyNumberFormat="1" applyFont="1" applyFill="1">
      <alignment/>
      <protection/>
    </xf>
    <xf numFmtId="0" fontId="1" fillId="0" borderId="9" xfId="20" applyFont="1" applyFill="1" applyBorder="1" applyAlignment="1">
      <alignment/>
      <protection/>
    </xf>
    <xf numFmtId="0" fontId="1" fillId="0" borderId="10" xfId="20" applyFont="1" applyFill="1" applyBorder="1" applyAlignment="1">
      <alignment/>
      <protection/>
    </xf>
    <xf numFmtId="0" fontId="3" fillId="0" borderId="0" xfId="20" applyFont="1" applyFill="1" applyAlignment="1">
      <alignment horizontal="center" vertical="center" wrapText="1"/>
      <protection/>
    </xf>
    <xf numFmtId="0" fontId="13" fillId="0" borderId="0" xfId="0" applyFont="1" applyAlignment="1">
      <alignment vertical="center"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5" xfId="20"/>
    <cellStyle name="SAPDimensionCell" xfId="21"/>
    <cellStyle name="SAPHierarchyCell0" xfId="22"/>
    <cellStyle name="SAPMemberCell" xfId="23"/>
    <cellStyle name="SAPMemberTotalCell" xfId="24"/>
    <cellStyle name="SAPDataCell" xfId="25"/>
    <cellStyle name="SAPDataTotalCell" xfId="26"/>
    <cellStyle name="Comma 3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pivotCacheDefinition" Target="pivotCache/pivotCacheDefinition1.xml" /><Relationship Id="rId7" Type="http://schemas.openxmlformats.org/officeDocument/2006/relationships/sharedStrings" Target="sharedStrings.xml" /><Relationship Id="rId9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4" Type="http://schemas.openxmlformats.org/officeDocument/2006/relationships/externalLink" Target="externalLinks/externalLink3.xml" /><Relationship Id="rId15" Type="http://schemas.openxmlformats.org/officeDocument/2006/relationships/externalLink" Target="externalLinks/externalLink4.xml" /><Relationship Id="rId10" Type="http://schemas.openxmlformats.org/officeDocument/2006/relationships/customXml" Target="../customXml/item2.xml" /><Relationship Id="rId11" Type="http://schemas.openxmlformats.org/officeDocument/2006/relationships/customXml" Target="../customXml/item3.xml" /><Relationship Id="rId1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styles" Target="styles.xml" /><Relationship Id="rId8" Type="http://schemas.openxmlformats.org/officeDocument/2006/relationships/theme" Target="theme/theme1.xml" /><Relationship Id="rId13" Type="http://schemas.openxmlformats.org/officeDocument/2006/relationships/externalLink" Target="externalLinks/externalLink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3.png" /><Relationship Id="rId3" Type="http://schemas.openxmlformats.org/officeDocument/2006/relationships/image" Target="../media/image6.png" /><Relationship Id="rId4" Type="http://schemas.openxmlformats.org/officeDocument/2006/relationships/image" Target="../media/image4.png" /><Relationship Id="rId5" Type="http://schemas.openxmlformats.org/officeDocument/2006/relationships/image" Target="../media/image1.png" /><Relationship Id="rId6" Type="http://schemas.openxmlformats.org/officeDocument/2006/relationships/image" Target="../media/image5.png" /><Relationship Id="rId7" Type="http://schemas.openxmlformats.org/officeDocument/2006/relationships/image" Target="../media/image7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</xdr:colOff>
      <xdr:row>7</xdr:row>
      <xdr:rowOff>0</xdr:rowOff>
    </xdr:from>
    <xdr:to>
      <xdr:col>65</xdr:col>
      <xdr:colOff>7620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1133475"/>
          <a:ext cx="49491900" cy="3048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3" name="BExMO7VFCN4EL59982UR4AJ25JNJ" descr="XX6TINEJADZGKR0CTM7ZRT0RA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4" name="BExU3EX5JJCXCII4YKUJBFBGIJR2" descr="OF5ZI9PI5WH36VPANJ2DYLNMI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</xdr:rowOff>
    </xdr:from>
    <xdr:to>
      <xdr:col>6</xdr:col>
      <xdr:colOff>60960</xdr:colOff>
      <xdr:row>10</xdr:row>
      <xdr:rowOff>53340</xdr:rowOff>
    </xdr:to>
    <xdr:pic macro="[3]!DesignIconClicked">
      <xdr:nvPicPr>
        <xdr:cNvPr id="5" name="BEx1KD7H6UB1VYCJ7O61P562EIUY" descr="IQGV9140X0K0UPBL8OGU3I44J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76200</xdr:rowOff>
    </xdr:from>
    <xdr:to>
      <xdr:col>6</xdr:col>
      <xdr:colOff>60960</xdr:colOff>
      <xdr:row>10</xdr:row>
      <xdr:rowOff>121920</xdr:rowOff>
    </xdr:to>
    <xdr:pic macro="[3]!DesignIconClicked">
      <xdr:nvPicPr>
        <xdr:cNvPr id="6" name="BEx5BJQWS6YWHH4ZMSUAMD641V6Y" descr="ZTMFMXCIQSECDX38ALEFHUB00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10</xdr:row>
      <xdr:rowOff>7620</xdr:rowOff>
    </xdr:from>
    <xdr:to>
      <xdr:col>7</xdr:col>
      <xdr:colOff>45720</xdr:colOff>
      <xdr:row>10</xdr:row>
      <xdr:rowOff>53340</xdr:rowOff>
    </xdr:to>
    <xdr:pic macro="[3]!DesignIconClicked">
      <xdr:nvPicPr>
        <xdr:cNvPr id="7" name="BExVTO5Q8G2M7BPL4B2584LQS0R0" descr="OB6Q8NA4LZFE4GM9Y3V56BPMQ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10</xdr:row>
      <xdr:rowOff>76200</xdr:rowOff>
    </xdr:from>
    <xdr:to>
      <xdr:col>7</xdr:col>
      <xdr:colOff>45720</xdr:colOff>
      <xdr:row>10</xdr:row>
      <xdr:rowOff>121920</xdr:rowOff>
    </xdr:to>
    <xdr:pic macro="[3]!DesignIconClicked">
      <xdr:nvPicPr>
        <xdr:cNvPr id="8" name="BExIFSCLN1G86X78PFLTSMRP0US5" descr="9JK4SPV4DG7VTCZIILWHXQU5J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9" name="BEx1I152WN2D3A85O2XN0DGXCWHN" descr="KHBZFMANRA4UMJR1AB4M5NJNT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10" name="BExW9676P0SKCVKK25QCGHPA3PAD" descr="9A4PWZ20RMSRF0PNECCDM75CA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30480</xdr:colOff>
      <xdr:row>13</xdr:row>
      <xdr:rowOff>0</xdr:rowOff>
    </xdr:from>
    <xdr:to>
      <xdr:col>5</xdr:col>
      <xdr:colOff>144780</xdr:colOff>
      <xdr:row>13</xdr:row>
      <xdr:rowOff>114300</xdr:rowOff>
    </xdr:to>
    <xdr:pic macro="[3]!DesignIconClicked">
      <xdr:nvPicPr>
        <xdr:cNvPr id="11" name="BExW253QPOZK9KW8BJC3LBXGCG2N" descr="Y5HX37BEUWSN1NEFJKZJXI3SX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12" name="BExS5CPQ8P8JOQPK7ANNKHLSGOKU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13" name="BExMM0AVUAIRNJLXB1FW8R0YB4ZZ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14" name="BExXZ7Y09CBS0XA7IPB3IRJ8RJM4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15" name="BExQ7SXS9VUG7P6CACU2J7R2SGIZ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</xdr:rowOff>
    </xdr:from>
    <xdr:to>
      <xdr:col>6</xdr:col>
      <xdr:colOff>60960</xdr:colOff>
      <xdr:row>10</xdr:row>
      <xdr:rowOff>53340</xdr:rowOff>
    </xdr:to>
    <xdr:pic macro="[3]!DesignIconClicked">
      <xdr:nvPicPr>
        <xdr:cNvPr id="16" name="BEx5AQZ4ETQ9LMY5EBWVH20Z7VXQ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76200</xdr:rowOff>
    </xdr:from>
    <xdr:to>
      <xdr:col>6</xdr:col>
      <xdr:colOff>60960</xdr:colOff>
      <xdr:row>10</xdr:row>
      <xdr:rowOff>121920</xdr:rowOff>
    </xdr:to>
    <xdr:pic macro="[3]!DesignIconClicked">
      <xdr:nvPicPr>
        <xdr:cNvPr id="17" name="BExUBK0YZ5VYFY8TTITJGJU9S06A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10</xdr:row>
      <xdr:rowOff>7620</xdr:rowOff>
    </xdr:from>
    <xdr:to>
      <xdr:col>7</xdr:col>
      <xdr:colOff>45720</xdr:colOff>
      <xdr:row>10</xdr:row>
      <xdr:rowOff>53340</xdr:rowOff>
    </xdr:to>
    <xdr:pic macro="[3]!DesignIconClicked">
      <xdr:nvPicPr>
        <xdr:cNvPr id="18" name="BExUEZCSSJ7RN4J18I2NUIQR2FZS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75260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10</xdr:row>
      <xdr:rowOff>76200</xdr:rowOff>
    </xdr:from>
    <xdr:to>
      <xdr:col>7</xdr:col>
      <xdr:colOff>45720</xdr:colOff>
      <xdr:row>10</xdr:row>
      <xdr:rowOff>121920</xdr:rowOff>
    </xdr:to>
    <xdr:pic macro="[3]!DesignIconClicked">
      <xdr:nvPicPr>
        <xdr:cNvPr id="19" name="BExS3JDQWF7U3F5JTEVOE16ASIYK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81927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45720</xdr:colOff>
      <xdr:row>30</xdr:row>
      <xdr:rowOff>0</xdr:rowOff>
    </xdr:from>
    <xdr:to>
      <xdr:col>5</xdr:col>
      <xdr:colOff>160020</xdr:colOff>
      <xdr:row>30</xdr:row>
      <xdr:rowOff>114300</xdr:rowOff>
    </xdr:to>
    <xdr:pic macro="[3]!DesignIconClicked">
      <xdr:nvPicPr>
        <xdr:cNvPr id="20" name="BEx973S463FCQVJ7QDFBUIU0WJ3F" descr="ZQTVYL8DCSADVT0QMRXFLU0TR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48672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18</xdr:row>
      <xdr:rowOff>0</xdr:rowOff>
    </xdr:from>
    <xdr:to>
      <xdr:col>5</xdr:col>
      <xdr:colOff>198120</xdr:colOff>
      <xdr:row>18</xdr:row>
      <xdr:rowOff>114300</xdr:rowOff>
    </xdr:to>
    <xdr:pic macro="[3]!DesignIconClicked">
      <xdr:nvPicPr>
        <xdr:cNvPr id="21" name="BExRZO0PLWWMCLGRH7EH6UXYWGAJ" descr="9D4GQ34QB727H10MA3SSAR2R9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1550" y="31527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34</xdr:row>
      <xdr:rowOff>0</xdr:rowOff>
    </xdr:from>
    <xdr:to>
      <xdr:col>5</xdr:col>
      <xdr:colOff>160020</xdr:colOff>
      <xdr:row>34</xdr:row>
      <xdr:rowOff>114300</xdr:rowOff>
    </xdr:to>
    <xdr:pic macro="[3]!DesignIconClicked">
      <xdr:nvPicPr>
        <xdr:cNvPr id="22" name="BExBDP6HNAAJUM39SE5G2C8BKNRQ" descr="1TM64TL2QIMYV7WYSV2VLGXY4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4387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19</xdr:row>
      <xdr:rowOff>0</xdr:rowOff>
    </xdr:from>
    <xdr:to>
      <xdr:col>5</xdr:col>
      <xdr:colOff>160020</xdr:colOff>
      <xdr:row>19</xdr:row>
      <xdr:rowOff>114300</xdr:rowOff>
    </xdr:to>
    <xdr:pic macro="[3]!DesignIconClicked">
      <xdr:nvPicPr>
        <xdr:cNvPr id="23" name="BExQEGJP61DL2NZY6LMBHBZ0J5YT" descr="D6ZNRZJ7EX4GZT9RO8LE0C905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32956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35</xdr:row>
      <xdr:rowOff>0</xdr:rowOff>
    </xdr:from>
    <xdr:to>
      <xdr:col>5</xdr:col>
      <xdr:colOff>160020</xdr:colOff>
      <xdr:row>35</xdr:row>
      <xdr:rowOff>114300</xdr:rowOff>
    </xdr:to>
    <xdr:pic macro="[3]!DesignIconClicked">
      <xdr:nvPicPr>
        <xdr:cNvPr id="24" name="BExTY1BCS6HZIF6HI5491FGHDVAE" descr="MJ6976KI2UH1IE8M227DUYXMJ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5816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25" name="BEx5FXJGJOT93D0J2IRJ3985IUMI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11</xdr:row>
      <xdr:rowOff>0</xdr:rowOff>
    </xdr:from>
    <xdr:to>
      <xdr:col>5</xdr:col>
      <xdr:colOff>121920</xdr:colOff>
      <xdr:row>11</xdr:row>
      <xdr:rowOff>114300</xdr:rowOff>
    </xdr:to>
    <xdr:pic macro="[3]!DesignIconClicked">
      <xdr:nvPicPr>
        <xdr:cNvPr id="26" name="BEx3RTMHAR35NUAAK49TV6NU7EPA" descr="QFXLG4ZCXTRQSJYFCKJ58G9N8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5350" y="21526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14</xdr:row>
      <xdr:rowOff>0</xdr:rowOff>
    </xdr:from>
    <xdr:to>
      <xdr:col>5</xdr:col>
      <xdr:colOff>198120</xdr:colOff>
      <xdr:row>14</xdr:row>
      <xdr:rowOff>114300</xdr:rowOff>
    </xdr:to>
    <xdr:pic macro="[3]!DesignIconClicked">
      <xdr:nvPicPr>
        <xdr:cNvPr id="27" name="BExS8T38WLC2R738ZC7BDJQAKJAJ" descr="MRI962L5PB0E0YWXCIBN82VJH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1550" y="25812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28" name="BEx5F64BJ6DCM4EJH81D5ZFNPZ0V" descr="7DJ9FILZD2YPS6X1JBP9E76TU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29" name="BExQEXXHA3EEXR44LT6RKCDWM6ZT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16</xdr:row>
      <xdr:rowOff>0</xdr:rowOff>
    </xdr:from>
    <xdr:to>
      <xdr:col>5</xdr:col>
      <xdr:colOff>198120</xdr:colOff>
      <xdr:row>16</xdr:row>
      <xdr:rowOff>114300</xdr:rowOff>
    </xdr:to>
    <xdr:pic macro="[3]!DesignIconClicked">
      <xdr:nvPicPr>
        <xdr:cNvPr id="30" name="BEx1X6AMHV6ZK3UJB2BXIJTJHYJU" descr="OALR4L95ELQLZ1Y1LETHM1CS9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1550" y="28670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11</xdr:row>
      <xdr:rowOff>0</xdr:rowOff>
    </xdr:from>
    <xdr:to>
      <xdr:col>5</xdr:col>
      <xdr:colOff>121920</xdr:colOff>
      <xdr:row>11</xdr:row>
      <xdr:rowOff>114300</xdr:rowOff>
    </xdr:to>
    <xdr:pic macro="[3]!DesignIconClicked">
      <xdr:nvPicPr>
        <xdr:cNvPr id="31" name="BExSDIVCE09QKG3CT52PHCS6ZJ09" descr="9F076L7EQCF2COMMGCQG6BQGU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5350" y="21526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18</xdr:row>
      <xdr:rowOff>0</xdr:rowOff>
    </xdr:from>
    <xdr:to>
      <xdr:col>5</xdr:col>
      <xdr:colOff>160020</xdr:colOff>
      <xdr:row>18</xdr:row>
      <xdr:rowOff>114300</xdr:rowOff>
    </xdr:to>
    <xdr:pic macro="[3]!DesignIconClicked">
      <xdr:nvPicPr>
        <xdr:cNvPr id="32" name="BEx1QZGQZBAWJ8591VXEIPUOVS7X" descr="MEW27CPIFG44B7E7HEQUUF5Q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31527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17</xdr:row>
      <xdr:rowOff>0</xdr:rowOff>
    </xdr:from>
    <xdr:to>
      <xdr:col>5</xdr:col>
      <xdr:colOff>160020</xdr:colOff>
      <xdr:row>17</xdr:row>
      <xdr:rowOff>114300</xdr:rowOff>
    </xdr:to>
    <xdr:pic macro="[3]!DesignIconClicked">
      <xdr:nvPicPr>
        <xdr:cNvPr id="33" name="BExMF7LICJLPXSHM63A6EQ79YQKG" descr="U084VZL15IMB1OFRRAY6GVKAE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30099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33</xdr:row>
      <xdr:rowOff>0</xdr:rowOff>
    </xdr:from>
    <xdr:to>
      <xdr:col>5</xdr:col>
      <xdr:colOff>160020</xdr:colOff>
      <xdr:row>33</xdr:row>
      <xdr:rowOff>114300</xdr:rowOff>
    </xdr:to>
    <xdr:pic macro="[3]!DesignIconClicked">
      <xdr:nvPicPr>
        <xdr:cNvPr id="34" name="BExS343F8GCKP6HTF9Y97L133DX8" descr="ZRF0KB1IYQSNV63CTXT25G67G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2959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32</xdr:row>
      <xdr:rowOff>0</xdr:rowOff>
    </xdr:from>
    <xdr:to>
      <xdr:col>5</xdr:col>
      <xdr:colOff>160020</xdr:colOff>
      <xdr:row>32</xdr:row>
      <xdr:rowOff>114300</xdr:rowOff>
    </xdr:to>
    <xdr:pic macro="[3]!DesignIconClicked">
      <xdr:nvPicPr>
        <xdr:cNvPr id="35" name="BExZMRC09W87CY4B73NPZMNH21AH" descr="78CUMI0OVLYJRSDRQ3V2YX812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1530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31</xdr:row>
      <xdr:rowOff>7620</xdr:rowOff>
    </xdr:from>
    <xdr:to>
      <xdr:col>5</xdr:col>
      <xdr:colOff>160020</xdr:colOff>
      <xdr:row>31</xdr:row>
      <xdr:rowOff>121920</xdr:rowOff>
    </xdr:to>
    <xdr:pic macro="[3]!DesignIconClicked">
      <xdr:nvPicPr>
        <xdr:cNvPr id="36" name="BExZXVFJ4DY4I24AARDT4AMP6EN1" descr="TXSMH2MTH86CYKA26740RQPUC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0196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16</xdr:row>
      <xdr:rowOff>0</xdr:rowOff>
    </xdr:from>
    <xdr:to>
      <xdr:col>5</xdr:col>
      <xdr:colOff>160020</xdr:colOff>
      <xdr:row>16</xdr:row>
      <xdr:rowOff>114300</xdr:rowOff>
    </xdr:to>
    <xdr:pic macro="[3]!DesignIconClicked">
      <xdr:nvPicPr>
        <xdr:cNvPr id="37" name="BExOCUIOFQWUGTBU5ESTW3EYEP5C" descr="9BNF49V0R6VVYPHEVMJ3ABDQZ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8670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15</xdr:row>
      <xdr:rowOff>0</xdr:rowOff>
    </xdr:from>
    <xdr:to>
      <xdr:col>5</xdr:col>
      <xdr:colOff>160020</xdr:colOff>
      <xdr:row>15</xdr:row>
      <xdr:rowOff>114300</xdr:rowOff>
    </xdr:to>
    <xdr:pic macro="[3]!DesignIconClicked">
      <xdr:nvPicPr>
        <xdr:cNvPr id="38" name="BExU65O9OE4B4MQ2A3OYH13M8BZJ" descr="3INNIMMPDBB0JF37L81M6ID21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7241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14</xdr:row>
      <xdr:rowOff>0</xdr:rowOff>
    </xdr:from>
    <xdr:to>
      <xdr:col>5</xdr:col>
      <xdr:colOff>160020</xdr:colOff>
      <xdr:row>14</xdr:row>
      <xdr:rowOff>114300</xdr:rowOff>
    </xdr:to>
    <xdr:pic macro="[3]!DesignIconClicked">
      <xdr:nvPicPr>
        <xdr:cNvPr id="39" name="BExOPRCR0UW7TKXSV5WDTL348FGL" descr="S9JM17GP1802LHN4GT14BJYIC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5812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30</xdr:row>
      <xdr:rowOff>0</xdr:rowOff>
    </xdr:from>
    <xdr:to>
      <xdr:col>5</xdr:col>
      <xdr:colOff>160020</xdr:colOff>
      <xdr:row>30</xdr:row>
      <xdr:rowOff>114300</xdr:rowOff>
    </xdr:to>
    <xdr:pic macro="[3]!DesignIconClicked">
      <xdr:nvPicPr>
        <xdr:cNvPr id="40" name="BEx5OESAY2W8SEGI3TSB65EHJ04B" descr="9CN2Y88X8WYV1HWZG1QILY9BK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48672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41" name="BExGMWEQ2BYRY9BAO5T1X850MJN1" descr="AZ9ST0XDIOP50HSUFO5V31BR0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384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479637</xdr:colOff>
      <xdr:row>4</xdr:row>
      <xdr:rowOff>133349</xdr:rowOff>
    </xdr:from>
    <xdr:to>
      <xdr:col>6</xdr:col>
      <xdr:colOff>223891</xdr:colOff>
      <xdr:row>7</xdr:row>
      <xdr:rowOff>53974</xdr:rowOff>
    </xdr:to>
    <xdr:pic macro="[4]!Sheet2.InfoA_click">
      <xdr:nvPicPr>
        <xdr:cNvPr id="42" name="InfoA" descr="Information_pressed" hidden="1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2075" y="781050"/>
          <a:ext cx="714375" cy="4095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400897</xdr:colOff>
      <xdr:row>4</xdr:row>
      <xdr:rowOff>125729</xdr:rowOff>
    </xdr:from>
    <xdr:to>
      <xdr:col>5</xdr:col>
      <xdr:colOff>319617</xdr:colOff>
      <xdr:row>7</xdr:row>
      <xdr:rowOff>55879</xdr:rowOff>
    </xdr:to>
    <xdr:pic macro="[4]!Sheet2.filterA_click">
      <xdr:nvPicPr>
        <xdr:cNvPr id="43" name="FilterA" descr="Filter_pressed" hidden="1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771525"/>
          <a:ext cx="419100" cy="4191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Power%20Generation\Smith%20Plant\SYSTEM%20OWNER%20GROUP\2019%20BUDGET\RUC%20Manual%20-%20GPC%20Official%20(No%20Password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AFT\Critical\Property%20Accounting\Storms\2018\Hurricane%20Michael\final\Generation\C40827_PPExport_122019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rogram%20Files\Common%20Files\SAP%20Shared\BW\BExAnalyzer.xla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BJ0LD0\AppData\Local\Microsoft\Windows\INetCache\Content.Outlook\WO5VCP8Q\10.4.19%20JAN-SEP%20STORM%20IO%20EG0000C40827%20(005)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Intangible Plant"/>
      <sheetName val="Steam Production"/>
      <sheetName val="Nuclear Production"/>
      <sheetName val="Hydraulic Production"/>
      <sheetName val="Other Production"/>
      <sheetName val="Transmission Plant"/>
      <sheetName val="Distribution Plant"/>
      <sheetName val="General Plant"/>
      <sheetName val="Check"/>
      <sheetName val="new RUCs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40827_PPExport_122019"/>
      <sheetName val="LOOKUP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_com.sap.ip.bi.xl.hiddensheet"/>
      <sheetName val="Conversion Log"/>
      <sheetName val="Table"/>
      <sheetName val="Graph"/>
      <sheetName val="10.4"/>
    </sheetNames>
    <definedNames>
      <definedName name="Sheet2.filterA_click"/>
      <definedName name="Sheet2.InfoA_click"/>
    </definedNames>
  </externalBook>
</externalLink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54">
  <cacheSource type="worksheet">
    <worksheetSource ref="A8:AZ62" sheet="C40827_PPExport_Actuals_1223201"/>
  </cacheSource>
  <cacheFields count="52">
    <cacheField name="work_order_id" numFmtId="0">
      <sharedItems containsSemiMixedTypes="0" containsString="0" containsNumber="1" containsInteger="1" count="0"/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0"/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emiMixedTypes="0" containsString="0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emiMixedTypes="0" containsString="0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unt="0"/>
    </cacheField>
    <cacheField name="batch_unit_item_id" numFmtId="0">
      <sharedItems containsSemiMixedTypes="0" containsString="0" containsBlank="1" containsMixedTypes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SemiMixedTypes="0" containsString="0" containsBlank="1" containsMixedTypes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0"/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2">
        <s v="34100 - Structures &amp; Improvements"/>
        <s v="34400 - Generators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emiMixedTypes="0" containsString="0" containsNumber="1" containsInteger="1" count="0"/>
    </cacheField>
    <cacheField name="field_1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10-07T15:45:11" maxDate="2019-12-20T18:33:39" count="0"/>
    </cacheField>
    <cacheField name="retire_vintage" numFmtId="0">
      <sharedItems containsSemiMixedTypes="0" containsString="0" containsBlank="1" containsMixedTypes="1" count="0"/>
    </cacheField>
    <cacheField name="FERC-RUC" numFmtId="0">
      <sharedItems count="0"/>
    </cacheField>
    <cacheField name="Charge Type" numFmtId="0">
      <sharedItems count="2">
        <s v="Addition"/>
        <s v="Retirement"/>
      </sharedItems>
    </cacheField>
    <cacheField name="Description2" numFmtId="0">
      <sharedItems count="18">
        <s v="Intrasite Communication Lines"/>
        <s v="ROOF, ARCHITECTURAL,SERV BLDG"/>
        <s v="Maint Equip Storage House"/>
        <s v="Lighting System, complete"/>
        <s v="Valve, special or power operated"/>
        <s v="Special Enclosure"/>
        <s v="Battery Charger"/>
        <s v="Cell Fill/Splash Bars"/>
        <s v="Fan Gear Box"/>
        <s v="Pump"/>
        <s v="Stairs, Self Supporting (External)"/>
        <s v="Fill Material"/>
        <s v="Drive, fan"/>
        <s v="Superstructure (Excluding Building Appurtenances)"/>
        <s v="Drift Eliminator"/>
        <s v="Transformer"/>
        <s v="Piping"/>
        <s v="Fan"/>
      </sharedItems>
    </cacheField>
    <cacheField name="RUC" numFmtId="0">
      <sharedItems count="18">
        <s v="0030"/>
        <s v="2306"/>
        <s v="1802"/>
        <s v="2340"/>
        <s v="0827"/>
        <s v="0840"/>
        <s v="0831"/>
        <s v="0804"/>
        <s v="0837"/>
        <s v="0821"/>
        <s v="0803"/>
        <s v="0834"/>
        <s v="0825"/>
        <s v="0802"/>
        <s v="0832"/>
        <s v="0528"/>
        <s v="0826"/>
        <s v="0824"/>
      </sharedItems>
    </cacheField>
    <cacheField name="Area" numFmtId="0">
      <sharedItems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n v="255306"/>
    <n v="1"/>
    <n v="1"/>
    <n v="1"/>
    <n v="34100"/>
    <n v="250711"/>
    <n v="15"/>
    <m/>
    <m/>
    <n v="24"/>
    <m/>
    <n v="0"/>
    <n v="0"/>
    <n v="0"/>
    <s v="34120430030 Intrasite Communication Lines"/>
    <n v="1683064720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50711"/>
    <s v="UPGD.00023006.01.01.01"/>
    <m/>
    <m/>
    <m/>
    <m/>
    <n v="0"/>
    <n v="0"/>
    <n v="0"/>
    <s v="KBG0OMW"/>
    <d v="2019-12-16T13:15:18.000"/>
    <m/>
    <s v="341-0030"/>
    <x v="0"/>
    <x v="0"/>
    <x v="0"/>
    <s v="Generation"/>
  </r>
  <r>
    <n v="255306"/>
    <n v="1"/>
    <n v="1"/>
    <n v="1"/>
    <n v="34100"/>
    <n v="251318"/>
    <n v="15"/>
    <m/>
    <m/>
    <n v="24"/>
    <m/>
    <n v="0"/>
    <n v="0"/>
    <n v="0"/>
    <s v="34126052306 ROOF, ARCHITECTURAL,SERV BLDG"/>
    <n v="1683061907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51318"/>
    <s v="UPGD.00023006.01.01.01"/>
    <m/>
    <m/>
    <m/>
    <m/>
    <n v="0"/>
    <n v="0"/>
    <n v="0"/>
    <s v="KBG0OMW"/>
    <d v="2019-12-16T13:15:18.000"/>
    <m/>
    <s v="341-2306"/>
    <x v="0"/>
    <x v="1"/>
    <x v="1"/>
    <s v="Generation"/>
  </r>
  <r>
    <n v="255306"/>
    <n v="1"/>
    <n v="1"/>
    <n v="1"/>
    <n v="34100"/>
    <n v="240466"/>
    <n v="15"/>
    <m/>
    <m/>
    <n v="24"/>
    <m/>
    <n v="0"/>
    <n v="0"/>
    <n v="0"/>
    <s v="34125041802 Maint Equip Storage House"/>
    <n v="1683061905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40466"/>
    <s v="UPGD.00023006.01.01.01"/>
    <m/>
    <m/>
    <m/>
    <m/>
    <n v="0"/>
    <n v="0"/>
    <n v="0"/>
    <s v="KBG0OMW"/>
    <d v="2019-12-16T13:15:18.000"/>
    <m/>
    <s v="341-1802"/>
    <x v="0"/>
    <x v="2"/>
    <x v="2"/>
    <s v="Generation"/>
  </r>
  <r>
    <n v="255306"/>
    <n v="1"/>
    <n v="1"/>
    <n v="1"/>
    <n v="34100"/>
    <n v="240746"/>
    <n v="15"/>
    <m/>
    <m/>
    <n v="24"/>
    <m/>
    <n v="0"/>
    <n v="0"/>
    <n v="0"/>
    <s v="34126132340 Lighting System, complete"/>
    <n v="1683061906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40746"/>
    <s v="UPGD.00023006.01.01.01"/>
    <m/>
    <m/>
    <m/>
    <m/>
    <n v="0"/>
    <n v="0"/>
    <n v="0"/>
    <s v="KBG0OMW"/>
    <d v="2019-12-16T13:15:18.000"/>
    <m/>
    <s v="341-2340"/>
    <x v="0"/>
    <x v="3"/>
    <x v="3"/>
    <s v="Generation"/>
  </r>
  <r>
    <n v="255306"/>
    <n v="1"/>
    <n v="1"/>
    <n v="1"/>
    <n v="34400"/>
    <n v="245676"/>
    <n v="15"/>
    <m/>
    <m/>
    <n v="24"/>
    <m/>
    <n v="0"/>
    <n v="0"/>
    <n v="0"/>
    <s v="34477660827 Valve, special or power operated"/>
    <n v="1682960126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5676"/>
    <s v="UPGD.00023006.01.01.01"/>
    <m/>
    <m/>
    <m/>
    <m/>
    <n v="0"/>
    <n v="0"/>
    <n v="0"/>
    <s v="KBG0OMW"/>
    <d v="2019-12-16T13:15:18.000"/>
    <m/>
    <s v="344-0827"/>
    <x v="0"/>
    <x v="4"/>
    <x v="4"/>
    <s v="Generation"/>
  </r>
  <r>
    <n v="255306"/>
    <n v="1"/>
    <n v="1"/>
    <n v="1"/>
    <n v="34400"/>
    <n v="240567"/>
    <n v="15"/>
    <m/>
    <m/>
    <n v="24"/>
    <m/>
    <n v="0"/>
    <n v="0"/>
    <n v="0"/>
    <s v="34477660840 Special Enclosure"/>
    <n v="1683061178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0567"/>
    <s v="UPGD.00023006.01.01.01"/>
    <m/>
    <m/>
    <m/>
    <m/>
    <n v="0"/>
    <n v="0"/>
    <n v="0"/>
    <s v="KBG0OMW"/>
    <d v="2019-12-16T13:15:18.000"/>
    <m/>
    <s v="344-0840"/>
    <x v="0"/>
    <x v="5"/>
    <x v="5"/>
    <s v="Generation"/>
  </r>
  <r>
    <n v="255306"/>
    <n v="1"/>
    <n v="1"/>
    <n v="1"/>
    <n v="34400"/>
    <n v="237395"/>
    <n v="15"/>
    <m/>
    <m/>
    <n v="24"/>
    <m/>
    <n v="0"/>
    <n v="0"/>
    <n v="0"/>
    <s v="34477660831 Battery Charger"/>
    <n v="1683062880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37395"/>
    <s v="UPGD.00023006.01.01.01"/>
    <m/>
    <m/>
    <m/>
    <m/>
    <n v="0"/>
    <n v="0"/>
    <n v="0"/>
    <s v="KBG0OMW"/>
    <d v="2019-12-16T13:15:18.000"/>
    <m/>
    <s v="344-0831"/>
    <x v="0"/>
    <x v="6"/>
    <x v="6"/>
    <s v="Generation"/>
  </r>
  <r>
    <n v="255306"/>
    <n v="1"/>
    <n v="1"/>
    <n v="1"/>
    <n v="34400"/>
    <n v="240388"/>
    <n v="15"/>
    <m/>
    <m/>
    <n v="24"/>
    <m/>
    <n v="0"/>
    <n v="0"/>
    <n v="0"/>
    <s v="34477650804 Cell Fill/Splash Bars"/>
    <n v="1683061180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0388"/>
    <s v="UPGD.00023006.01.01.01"/>
    <m/>
    <m/>
    <m/>
    <m/>
    <n v="0"/>
    <n v="0"/>
    <n v="0"/>
    <s v="KBG0OMW"/>
    <d v="2019-12-16T13:15:18.000"/>
    <m/>
    <s v="344-0804"/>
    <x v="0"/>
    <x v="7"/>
    <x v="7"/>
    <s v="Generation"/>
  </r>
  <r>
    <n v="255306"/>
    <n v="1"/>
    <n v="1"/>
    <n v="1"/>
    <n v="34400"/>
    <n v="252531"/>
    <n v="15"/>
    <m/>
    <m/>
    <n v="24"/>
    <m/>
    <n v="0"/>
    <n v="0"/>
    <n v="0"/>
    <s v="34477660837 Fan Gear Box"/>
    <n v="1683061177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31"/>
    <s v="UPGD.00023006.01.01.01"/>
    <m/>
    <m/>
    <m/>
    <m/>
    <n v="0"/>
    <n v="0"/>
    <n v="0"/>
    <s v="KBG0OMW"/>
    <d v="2019-12-16T13:15:18.000"/>
    <m/>
    <s v="344-0837"/>
    <x v="0"/>
    <x v="8"/>
    <x v="8"/>
    <s v="Generation"/>
  </r>
  <r>
    <n v="255306"/>
    <n v="1"/>
    <n v="1"/>
    <n v="1"/>
    <n v="34400"/>
    <n v="237393"/>
    <n v="15"/>
    <m/>
    <m/>
    <n v="24"/>
    <m/>
    <n v="0"/>
    <n v="0"/>
    <n v="0"/>
    <s v="34477660821 Pump"/>
    <n v="1682960125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37393"/>
    <s v="UPGD.00023006.01.01.01"/>
    <m/>
    <m/>
    <m/>
    <m/>
    <n v="0"/>
    <n v="0"/>
    <n v="0"/>
    <s v="KBG0OMW"/>
    <d v="2019-12-16T13:15:18.000"/>
    <m/>
    <s v="344-0821"/>
    <x v="0"/>
    <x v="9"/>
    <x v="9"/>
    <s v="Generation"/>
  </r>
  <r>
    <n v="255306"/>
    <n v="1"/>
    <n v="1"/>
    <n v="1"/>
    <n v="34400"/>
    <n v="242275"/>
    <n v="15"/>
    <m/>
    <m/>
    <n v="24"/>
    <m/>
    <n v="0"/>
    <n v="0"/>
    <n v="0"/>
    <s v="34477650803 Stairs, Self Supporting (External)"/>
    <n v="1683061179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2275"/>
    <s v="UPGD.00023006.01.01.01"/>
    <m/>
    <m/>
    <m/>
    <m/>
    <n v="0"/>
    <n v="0"/>
    <n v="0"/>
    <s v="KBG0OMW"/>
    <d v="2019-12-16T13:15:18.000"/>
    <m/>
    <s v="344-0803"/>
    <x v="0"/>
    <x v="10"/>
    <x v="10"/>
    <s v="Generation"/>
  </r>
  <r>
    <n v="255306"/>
    <n v="1"/>
    <n v="1"/>
    <n v="1"/>
    <n v="34400"/>
    <n v="252530"/>
    <n v="15"/>
    <m/>
    <m/>
    <n v="24"/>
    <m/>
    <n v="0"/>
    <n v="0"/>
    <n v="0"/>
    <s v="34477660834 Fill Material"/>
    <n v="1682960127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30"/>
    <s v="UPGD.00023006.01.01.01"/>
    <m/>
    <m/>
    <m/>
    <m/>
    <n v="0"/>
    <n v="0"/>
    <n v="0"/>
    <s v="KBG0OMW"/>
    <d v="2019-12-16T13:15:18.000"/>
    <m/>
    <s v="344-0834"/>
    <x v="0"/>
    <x v="11"/>
    <x v="11"/>
    <s v="Generation"/>
  </r>
  <r>
    <n v="255306"/>
    <n v="1"/>
    <n v="1"/>
    <n v="1"/>
    <n v="34400"/>
    <n v="252528"/>
    <n v="15"/>
    <m/>
    <m/>
    <n v="24"/>
    <m/>
    <n v="0"/>
    <n v="0"/>
    <n v="0"/>
    <s v="34477660825 Drive, fan"/>
    <n v="1682960121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28"/>
    <s v="UPGD.00023006.01.01.01"/>
    <m/>
    <m/>
    <m/>
    <m/>
    <n v="0"/>
    <n v="0"/>
    <n v="0"/>
    <s v="KBG0OMW"/>
    <d v="2019-12-16T13:15:18.000"/>
    <m/>
    <s v="344-0825"/>
    <x v="0"/>
    <x v="12"/>
    <x v="12"/>
    <s v="Generation"/>
  </r>
  <r>
    <n v="255306"/>
    <n v="1"/>
    <n v="1"/>
    <n v="1"/>
    <n v="34400"/>
    <n v="242274"/>
    <n v="15"/>
    <m/>
    <m/>
    <n v="24"/>
    <m/>
    <n v="0"/>
    <n v="0"/>
    <n v="0"/>
    <s v="34477650802 Superstructure (Excluding Building Appurtenances)"/>
    <n v="1683061484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2274"/>
    <s v="UPGD.00023006.01.01.01"/>
    <m/>
    <m/>
    <m/>
    <m/>
    <n v="0"/>
    <n v="0"/>
    <n v="0"/>
    <s v="KBG0OMW"/>
    <d v="2019-12-16T13:15:18.000"/>
    <m/>
    <s v="344-0802"/>
    <x v="0"/>
    <x v="13"/>
    <x v="13"/>
    <s v="Generation"/>
  </r>
  <r>
    <n v="255306"/>
    <n v="1"/>
    <n v="1"/>
    <n v="1"/>
    <n v="34400"/>
    <n v="237396"/>
    <n v="15"/>
    <m/>
    <m/>
    <n v="24"/>
    <m/>
    <n v="0"/>
    <n v="0"/>
    <n v="0"/>
    <s v="34477660832 Drift Eliminator"/>
    <n v="1682960122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37396"/>
    <s v="UPGD.00023006.01.01.01"/>
    <m/>
    <m/>
    <m/>
    <m/>
    <n v="0"/>
    <n v="0"/>
    <n v="0"/>
    <s v="KBG0OMW"/>
    <d v="2019-12-16T13:15:18.000"/>
    <m/>
    <s v="344-0832"/>
    <x v="0"/>
    <x v="14"/>
    <x v="14"/>
    <s v="Generation"/>
  </r>
  <r>
    <n v="255306"/>
    <n v="1"/>
    <n v="1"/>
    <n v="1"/>
    <n v="34400"/>
    <n v="252524"/>
    <n v="15"/>
    <m/>
    <m/>
    <n v="24"/>
    <m/>
    <n v="0"/>
    <n v="0"/>
    <n v="0"/>
    <s v="34477420528 Transformer"/>
    <n v="1683062542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24"/>
    <s v="UPGD.00023006.01.01.01"/>
    <m/>
    <m/>
    <m/>
    <m/>
    <n v="0"/>
    <n v="0"/>
    <n v="0"/>
    <s v="KBG0OMW"/>
    <d v="2019-12-16T13:15:18.000"/>
    <m/>
    <s v="344-0528"/>
    <x v="0"/>
    <x v="15"/>
    <x v="15"/>
    <s v="Generation"/>
  </r>
  <r>
    <n v="255306"/>
    <n v="1"/>
    <n v="1"/>
    <n v="1"/>
    <n v="34400"/>
    <n v="243222"/>
    <n v="15"/>
    <m/>
    <m/>
    <n v="24"/>
    <m/>
    <n v="0"/>
    <n v="0"/>
    <n v="0"/>
    <s v="34477660826 Piping"/>
    <n v="1682960124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3222"/>
    <s v="UPGD.00023006.01.01.01"/>
    <m/>
    <m/>
    <m/>
    <m/>
    <n v="0"/>
    <n v="0"/>
    <n v="0"/>
    <s v="KBG0OMW"/>
    <d v="2019-12-16T13:15:18.000"/>
    <m/>
    <s v="344-0826"/>
    <x v="0"/>
    <x v="16"/>
    <x v="16"/>
    <s v="Generation"/>
  </r>
  <r>
    <n v="255306"/>
    <n v="1"/>
    <n v="1"/>
    <n v="1"/>
    <n v="34400"/>
    <n v="249274"/>
    <n v="15"/>
    <m/>
    <m/>
    <n v="24"/>
    <m/>
    <n v="0"/>
    <n v="0"/>
    <n v="0"/>
    <s v="34477660824 Fan"/>
    <n v="1682960123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9274"/>
    <s v="UPGD.00023006.01.01.01"/>
    <m/>
    <m/>
    <m/>
    <m/>
    <n v="0"/>
    <n v="0"/>
    <n v="0"/>
    <s v="KBG0OMW"/>
    <d v="2019-12-16T13:15:18.000"/>
    <m/>
    <s v="344-0824"/>
    <x v="0"/>
    <x v="17"/>
    <x v="17"/>
    <s v="Generation"/>
  </r>
  <r>
    <n v="255306"/>
    <n v="1"/>
    <n v="1"/>
    <n v="3"/>
    <n v="34100"/>
    <n v="250711"/>
    <n v="15"/>
    <m/>
    <m/>
    <n v="24"/>
    <m/>
    <n v="0"/>
    <n v="1"/>
    <n v="10273"/>
    <s v="34120430030 Intrasite Communication Lines"/>
    <n v="1683064719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50711"/>
    <s v="UPGD.00023006.01.01.01"/>
    <m/>
    <m/>
    <m/>
    <m/>
    <n v="0"/>
    <n v="0"/>
    <n v="0"/>
    <s v="KBG0OMW"/>
    <d v="2019-12-16T13:14:12.000"/>
    <m/>
    <s v="341-0030"/>
    <x v="0"/>
    <x v="0"/>
    <x v="0"/>
    <s v="Generation"/>
  </r>
  <r>
    <n v="255306"/>
    <n v="1"/>
    <n v="1"/>
    <n v="3"/>
    <n v="34100"/>
    <n v="251318"/>
    <n v="15"/>
    <m/>
    <m/>
    <n v="24"/>
    <m/>
    <n v="0"/>
    <n v="1"/>
    <n v="10966.61"/>
    <s v="34126052306 ROOF, ARCHITECTURAL,SERV BLDG"/>
    <n v="1576518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51318"/>
    <s v="UPGD.00023006.01.01.01"/>
    <m/>
    <m/>
    <m/>
    <m/>
    <n v="0"/>
    <n v="0"/>
    <n v="0"/>
    <s v="KBG0OMW"/>
    <d v="2019-12-16T13:14:12.000"/>
    <m/>
    <s v="341-2306"/>
    <x v="0"/>
    <x v="1"/>
    <x v="1"/>
    <s v="Generation"/>
  </r>
  <r>
    <n v="255306"/>
    <n v="1"/>
    <n v="1"/>
    <n v="3"/>
    <n v="34100"/>
    <n v="240746"/>
    <n v="15"/>
    <m/>
    <m/>
    <n v="24"/>
    <m/>
    <n v="0"/>
    <n v="1"/>
    <n v="14215.17"/>
    <s v="34126132340 Lighting System, complete"/>
    <n v="1576514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40746"/>
    <s v="UPGD.00023006.01.01.01"/>
    <m/>
    <m/>
    <m/>
    <m/>
    <n v="0"/>
    <n v="0"/>
    <n v="0"/>
    <s v="KBG0OMW"/>
    <d v="2019-12-16T13:14:12.000"/>
    <m/>
    <s v="341-2340"/>
    <x v="0"/>
    <x v="3"/>
    <x v="3"/>
    <s v="Generation"/>
  </r>
  <r>
    <n v="255306"/>
    <n v="1"/>
    <n v="1"/>
    <n v="3"/>
    <n v="34100"/>
    <n v="240466"/>
    <n v="15"/>
    <m/>
    <m/>
    <n v="24"/>
    <m/>
    <n v="0"/>
    <n v="1"/>
    <n v="42068.71"/>
    <s v="34125041802 Maint Equip Storage House"/>
    <n v="1576519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40466"/>
    <s v="UPGD.00023006.01.01.01"/>
    <m/>
    <m/>
    <m/>
    <m/>
    <n v="0"/>
    <n v="0"/>
    <n v="0"/>
    <s v="KBG0OMW"/>
    <d v="2019-12-16T13:14:12.000"/>
    <m/>
    <s v="341-1802"/>
    <x v="0"/>
    <x v="2"/>
    <x v="2"/>
    <s v="Generation"/>
  </r>
  <r>
    <n v="255306"/>
    <n v="1"/>
    <n v="1"/>
    <n v="3"/>
    <n v="34400"/>
    <n v="252524"/>
    <n v="15"/>
    <m/>
    <m/>
    <n v="24"/>
    <m/>
    <n v="0"/>
    <n v="1"/>
    <n v="8640.65"/>
    <s v="34477420528 Transformer"/>
    <n v="1683062099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24"/>
    <s v="UPGD.00023006.01.01.01"/>
    <m/>
    <m/>
    <m/>
    <m/>
    <n v="0"/>
    <n v="0"/>
    <n v="0"/>
    <s v="KBG0OMW"/>
    <d v="2019-12-16T13:14:12.000"/>
    <m/>
    <s v="344-0528"/>
    <x v="0"/>
    <x v="15"/>
    <x v="15"/>
    <s v="Generation"/>
  </r>
  <r>
    <n v="255306"/>
    <n v="1"/>
    <n v="1"/>
    <n v="3"/>
    <n v="34400"/>
    <n v="237395"/>
    <n v="15"/>
    <m/>
    <m/>
    <n v="24"/>
    <m/>
    <n v="0"/>
    <n v="1"/>
    <n v="20107"/>
    <s v="34477660831 Battery Charger"/>
    <n v="1683062876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37395"/>
    <s v="UPGD.00023006.01.01.01"/>
    <m/>
    <m/>
    <m/>
    <m/>
    <n v="0"/>
    <n v="0"/>
    <n v="0"/>
    <s v="MBJ0LD0"/>
    <d v="2019-12-18T14:13:37.000"/>
    <m/>
    <s v="344-0831"/>
    <x v="0"/>
    <x v="6"/>
    <x v="6"/>
    <s v="Generation"/>
  </r>
  <r>
    <n v="255306"/>
    <n v="1"/>
    <n v="1"/>
    <n v="3"/>
    <n v="34400"/>
    <n v="245676"/>
    <n v="15"/>
    <m/>
    <m/>
    <n v="24"/>
    <m/>
    <n v="0"/>
    <n v="5"/>
    <n v="96590.46"/>
    <s v="34477660827 Valve, special or power operated"/>
    <n v="1576520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5676"/>
    <s v="UPGD.00023006.01.01.01"/>
    <m/>
    <m/>
    <m/>
    <m/>
    <n v="0"/>
    <n v="0"/>
    <n v="0"/>
    <s v="KBG0OMW"/>
    <d v="2019-12-16T13:14:12.000"/>
    <m/>
    <s v="344-0827"/>
    <x v="0"/>
    <x v="4"/>
    <x v="4"/>
    <s v="Generation"/>
  </r>
  <r>
    <n v="255306"/>
    <n v="1"/>
    <n v="1"/>
    <n v="3"/>
    <n v="34400"/>
    <n v="242274"/>
    <n v="15"/>
    <m/>
    <m/>
    <n v="24"/>
    <m/>
    <n v="0"/>
    <n v="1"/>
    <n v="111543"/>
    <s v="34477650802 Superstructure (Excluding Building Appurtenances)"/>
    <n v="1683061176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2274"/>
    <s v="UPGD.00023006.01.01.01"/>
    <m/>
    <m/>
    <m/>
    <m/>
    <n v="0"/>
    <n v="0"/>
    <n v="0"/>
    <s v="MBJ0LD0"/>
    <d v="2019-12-20T18:33:39.000"/>
    <m/>
    <s v="344-0802"/>
    <x v="0"/>
    <x v="13"/>
    <x v="13"/>
    <s v="Generation"/>
  </r>
  <r>
    <n v="255306"/>
    <n v="1"/>
    <n v="1"/>
    <n v="3"/>
    <n v="34400"/>
    <n v="243222"/>
    <n v="15"/>
    <m/>
    <m/>
    <n v="24"/>
    <m/>
    <n v="0"/>
    <n v="1"/>
    <n v="112383"/>
    <s v="34477660826 Piping"/>
    <n v="1683061169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3222"/>
    <s v="UPGD.00023006.01.01.01"/>
    <m/>
    <m/>
    <m/>
    <m/>
    <n v="0"/>
    <n v="0"/>
    <n v="0"/>
    <s v="KBG0OMW"/>
    <d v="2019-12-16T13:14:12.000"/>
    <m/>
    <s v="344-0826"/>
    <x v="0"/>
    <x v="16"/>
    <x v="16"/>
    <s v="Generation"/>
  </r>
  <r>
    <n v="255306"/>
    <n v="1"/>
    <n v="1"/>
    <n v="3"/>
    <n v="34400"/>
    <n v="249274"/>
    <n v="15"/>
    <m/>
    <m/>
    <n v="24"/>
    <m/>
    <n v="0"/>
    <n v="1"/>
    <n v="112383"/>
    <s v="34477660824 Fan"/>
    <n v="1576516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9274"/>
    <s v="UPGD.00023006.01.01.01"/>
    <m/>
    <m/>
    <m/>
    <m/>
    <n v="0"/>
    <n v="0"/>
    <n v="0"/>
    <s v="KBG0OMW"/>
    <d v="2019-12-16T13:14:12.000"/>
    <m/>
    <s v="344-0824"/>
    <x v="0"/>
    <x v="17"/>
    <x v="17"/>
    <s v="Generation"/>
  </r>
  <r>
    <n v="255306"/>
    <n v="1"/>
    <n v="1"/>
    <n v="3"/>
    <n v="34400"/>
    <n v="237393"/>
    <n v="15"/>
    <m/>
    <m/>
    <n v="24"/>
    <m/>
    <n v="0"/>
    <n v="1"/>
    <n v="112383"/>
    <s v="34477660821 Pump"/>
    <n v="1576517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37393"/>
    <s v="UPGD.00023006.01.01.01"/>
    <m/>
    <m/>
    <m/>
    <m/>
    <n v="0"/>
    <n v="0"/>
    <n v="0"/>
    <s v="KBG0OMW"/>
    <d v="2019-12-16T13:14:12.000"/>
    <m/>
    <s v="344-0821"/>
    <x v="0"/>
    <x v="9"/>
    <x v="9"/>
    <s v="Generation"/>
  </r>
  <r>
    <n v="255306"/>
    <n v="1"/>
    <n v="1"/>
    <n v="3"/>
    <n v="34400"/>
    <n v="240388"/>
    <n v="15"/>
    <m/>
    <m/>
    <n v="24"/>
    <m/>
    <n v="0"/>
    <n v="1"/>
    <n v="112383"/>
    <s v="34477650804 Cell Fill/Splash Bars"/>
    <n v="1683061175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0388"/>
    <s v="UPGD.00023006.01.01.01"/>
    <m/>
    <m/>
    <m/>
    <m/>
    <n v="0"/>
    <n v="0"/>
    <n v="0"/>
    <s v="KBG0OMW"/>
    <d v="2019-12-16T13:14:12.000"/>
    <m/>
    <s v="344-0804"/>
    <x v="0"/>
    <x v="7"/>
    <x v="7"/>
    <s v="Generation"/>
  </r>
  <r>
    <n v="255306"/>
    <n v="1"/>
    <n v="1"/>
    <n v="3"/>
    <n v="34400"/>
    <n v="242275"/>
    <n v="15"/>
    <m/>
    <m/>
    <n v="24"/>
    <m/>
    <n v="0"/>
    <n v="1"/>
    <n v="112383"/>
    <s v="34477650803 Stairs, Self Supporting (External)"/>
    <n v="1683061174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2275"/>
    <s v="UPGD.00023006.01.01.01"/>
    <m/>
    <m/>
    <m/>
    <m/>
    <n v="0"/>
    <n v="0"/>
    <n v="0"/>
    <s v="KBG0OMW"/>
    <d v="2019-12-16T13:14:12.000"/>
    <m/>
    <s v="344-0803"/>
    <x v="0"/>
    <x v="10"/>
    <x v="10"/>
    <s v="Generation"/>
  </r>
  <r>
    <n v="255306"/>
    <n v="1"/>
    <n v="1"/>
    <n v="3"/>
    <n v="34400"/>
    <n v="240567"/>
    <n v="15"/>
    <m/>
    <m/>
    <n v="24"/>
    <m/>
    <n v="0"/>
    <n v="1"/>
    <n v="112383"/>
    <s v="34477660840 Special Enclosure"/>
    <n v="1683061173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0567"/>
    <s v="UPGD.00023006.01.01.01"/>
    <m/>
    <m/>
    <m/>
    <m/>
    <n v="0"/>
    <n v="0"/>
    <n v="0"/>
    <s v="KBG0OMW"/>
    <d v="2019-12-16T13:14:12.000"/>
    <m/>
    <s v="344-0840"/>
    <x v="0"/>
    <x v="5"/>
    <x v="5"/>
    <s v="Generation"/>
  </r>
  <r>
    <n v="255306"/>
    <n v="1"/>
    <n v="1"/>
    <n v="3"/>
    <n v="34400"/>
    <n v="252531"/>
    <n v="15"/>
    <m/>
    <m/>
    <n v="24"/>
    <m/>
    <n v="0"/>
    <n v="1"/>
    <n v="112383"/>
    <s v="34477660837 Fan Gear Box"/>
    <n v="1683061172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31"/>
    <s v="UPGD.00023006.01.01.01"/>
    <m/>
    <m/>
    <m/>
    <m/>
    <n v="0"/>
    <n v="0"/>
    <n v="0"/>
    <s v="KBG0OMW"/>
    <d v="2019-12-16T13:14:12.000"/>
    <m/>
    <s v="344-0837"/>
    <x v="0"/>
    <x v="8"/>
    <x v="8"/>
    <s v="Generation"/>
  </r>
  <r>
    <n v="255306"/>
    <n v="1"/>
    <n v="1"/>
    <n v="3"/>
    <n v="34400"/>
    <n v="252530"/>
    <n v="15"/>
    <m/>
    <m/>
    <n v="24"/>
    <m/>
    <n v="0"/>
    <n v="1"/>
    <n v="112383"/>
    <s v="34477660834 Fill Material"/>
    <n v="1683061171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30"/>
    <s v="UPGD.00023006.01.01.01"/>
    <m/>
    <m/>
    <m/>
    <m/>
    <n v="0"/>
    <n v="0"/>
    <n v="0"/>
    <s v="KBG0OMW"/>
    <d v="2019-12-16T13:14:12.000"/>
    <m/>
    <s v="344-0834"/>
    <x v="0"/>
    <x v="11"/>
    <x v="11"/>
    <s v="Generation"/>
  </r>
  <r>
    <n v="255306"/>
    <n v="1"/>
    <n v="1"/>
    <n v="3"/>
    <n v="34400"/>
    <n v="237396"/>
    <n v="15"/>
    <m/>
    <m/>
    <n v="24"/>
    <m/>
    <n v="0"/>
    <n v="1"/>
    <n v="112383"/>
    <s v="34477660832 Drift Eliminator"/>
    <n v="1683061170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37396"/>
    <s v="UPGD.00023006.01.01.01"/>
    <m/>
    <m/>
    <m/>
    <m/>
    <n v="0"/>
    <n v="0"/>
    <n v="0"/>
    <s v="KBG0OMW"/>
    <d v="2019-12-16T13:14:12.000"/>
    <m/>
    <s v="344-0832"/>
    <x v="0"/>
    <x v="14"/>
    <x v="14"/>
    <s v="Generation"/>
  </r>
  <r>
    <n v="255306"/>
    <n v="1"/>
    <n v="1"/>
    <n v="3"/>
    <n v="34400"/>
    <n v="252528"/>
    <n v="15"/>
    <m/>
    <m/>
    <n v="24"/>
    <m/>
    <n v="0"/>
    <n v="1"/>
    <n v="112383"/>
    <s v="34477660825 Drive, fan"/>
    <n v="1576515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28"/>
    <s v="UPGD.00023006.01.01.01"/>
    <m/>
    <m/>
    <m/>
    <m/>
    <n v="0"/>
    <n v="0"/>
    <n v="0"/>
    <s v="KBG0OMW"/>
    <d v="2019-12-16T13:14:12.000"/>
    <m/>
    <s v="344-0825"/>
    <x v="0"/>
    <x v="12"/>
    <x v="12"/>
    <s v="Generation"/>
  </r>
  <r>
    <n v="255306"/>
    <n v="1"/>
    <n v="2"/>
    <n v="1002"/>
    <n v="34100"/>
    <n v="250711"/>
    <n v="15"/>
    <m/>
    <m/>
    <n v="24"/>
    <m/>
    <n v="0"/>
    <n v="0"/>
    <n v="3000"/>
    <s v="34120430030 Intrasite Communication Lines"/>
    <n v="1683065955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50711"/>
    <s v="UPGD.00023006.01.01.02"/>
    <m/>
    <m/>
    <m/>
    <m/>
    <n v="0"/>
    <n v="0"/>
    <n v="0"/>
    <s v="MBJ0LD0"/>
    <d v="2019-10-07T15:45:11.000"/>
    <m/>
    <s v="341-0030"/>
    <x v="1"/>
    <x v="0"/>
    <x v="0"/>
    <s v="Generation"/>
  </r>
  <r>
    <n v="255306"/>
    <n v="1"/>
    <n v="2"/>
    <n v="1002"/>
    <n v="34100"/>
    <n v="240466"/>
    <n v="15"/>
    <m/>
    <m/>
    <n v="24"/>
    <m/>
    <n v="0"/>
    <n v="0"/>
    <n v="3000"/>
    <s v="34125041802 Maint Equip Storage House"/>
    <n v="1683066000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40466"/>
    <s v="UPGD.00023006.01.01.02"/>
    <m/>
    <m/>
    <m/>
    <m/>
    <n v="0"/>
    <n v="0"/>
    <n v="0"/>
    <s v="MBJ0LD0"/>
    <d v="2019-10-07T15:45:11.000"/>
    <m/>
    <s v="341-1802"/>
    <x v="1"/>
    <x v="2"/>
    <x v="2"/>
    <s v="Generation"/>
  </r>
  <r>
    <n v="255306"/>
    <n v="1"/>
    <n v="2"/>
    <n v="1002"/>
    <n v="34100"/>
    <n v="251318"/>
    <n v="15"/>
    <m/>
    <m/>
    <n v="24"/>
    <m/>
    <n v="0"/>
    <n v="0"/>
    <n v="3000"/>
    <s v="34126052306 ROOF, ARCHITECTURAL,SERV BLDG"/>
    <n v="1683066030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51318"/>
    <s v="UPGD.00023006.01.01.02"/>
    <m/>
    <m/>
    <m/>
    <m/>
    <n v="0"/>
    <n v="0"/>
    <n v="0"/>
    <s v="MBJ0LD0"/>
    <d v="2019-10-07T15:45:11.000"/>
    <m/>
    <s v="341-2306"/>
    <x v="1"/>
    <x v="1"/>
    <x v="1"/>
    <s v="Generation"/>
  </r>
  <r>
    <n v="255306"/>
    <n v="1"/>
    <n v="2"/>
    <n v="1002"/>
    <n v="34100"/>
    <n v="240746"/>
    <n v="15"/>
    <m/>
    <m/>
    <n v="24"/>
    <m/>
    <n v="0"/>
    <n v="0"/>
    <n v="3000"/>
    <s v="34126132340 Lighting System, complete"/>
    <n v="1683065998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40746"/>
    <s v="UPGD.00023006.01.01.02"/>
    <m/>
    <m/>
    <m/>
    <m/>
    <n v="0"/>
    <n v="0"/>
    <n v="0"/>
    <s v="MBJ0LD0"/>
    <d v="2019-10-07T15:45:11.000"/>
    <m/>
    <s v="341-2340"/>
    <x v="1"/>
    <x v="3"/>
    <x v="3"/>
    <s v="Generation"/>
  </r>
  <r>
    <n v="255306"/>
    <n v="1"/>
    <n v="2"/>
    <n v="1002"/>
    <n v="34400"/>
    <n v="252531"/>
    <n v="15"/>
    <m/>
    <m/>
    <n v="24"/>
    <m/>
    <n v="0"/>
    <n v="0"/>
    <n v="3000"/>
    <s v="34477660837 Fan Gear Box"/>
    <n v="1683066029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31"/>
    <s v="UPGD.00023006.01.01.02"/>
    <m/>
    <m/>
    <m/>
    <m/>
    <n v="0"/>
    <n v="0"/>
    <n v="0"/>
    <s v="MBJ0LD0"/>
    <d v="2019-10-07T15:45:11.000"/>
    <m/>
    <s v="344-0837"/>
    <x v="1"/>
    <x v="8"/>
    <x v="8"/>
    <s v="Generation"/>
  </r>
  <r>
    <n v="255306"/>
    <n v="1"/>
    <n v="2"/>
    <n v="1002"/>
    <n v="34400"/>
    <n v="237395"/>
    <n v="15"/>
    <m/>
    <m/>
    <n v="24"/>
    <m/>
    <n v="0"/>
    <n v="0"/>
    <n v="3000"/>
    <s v="34477660831 Battery Charger"/>
    <n v="1683066002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37395"/>
    <s v="UPGD.00023006.01.01.02"/>
    <m/>
    <m/>
    <m/>
    <m/>
    <n v="0"/>
    <n v="0"/>
    <n v="0"/>
    <s v="MBJ0LD0"/>
    <d v="2019-10-07T15:45:11.000"/>
    <m/>
    <s v="344-0831"/>
    <x v="1"/>
    <x v="6"/>
    <x v="6"/>
    <s v="Generation"/>
  </r>
  <r>
    <n v="255306"/>
    <n v="1"/>
    <n v="2"/>
    <n v="1002"/>
    <n v="34400"/>
    <n v="252530"/>
    <n v="15"/>
    <m/>
    <m/>
    <n v="24"/>
    <m/>
    <n v="0"/>
    <n v="0"/>
    <n v="3000"/>
    <s v="34477660834 Fill Material"/>
    <n v="1683066012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30"/>
    <s v="UPGD.00023006.01.01.02"/>
    <m/>
    <m/>
    <m/>
    <m/>
    <n v="0"/>
    <n v="0"/>
    <n v="0"/>
    <s v="MBJ0LD0"/>
    <d v="2019-10-07T15:45:11.000"/>
    <m/>
    <s v="344-0834"/>
    <x v="1"/>
    <x v="11"/>
    <x v="11"/>
    <s v="Generation"/>
  </r>
  <r>
    <n v="255306"/>
    <n v="1"/>
    <n v="2"/>
    <n v="1002"/>
    <n v="34400"/>
    <n v="242275"/>
    <n v="15"/>
    <m/>
    <m/>
    <n v="24"/>
    <m/>
    <n v="0"/>
    <n v="0"/>
    <n v="3000"/>
    <s v="34477650803 Stairs, Self Supporting (External)"/>
    <n v="1683066007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2275"/>
    <s v="UPGD.00023006.01.01.02"/>
    <m/>
    <m/>
    <m/>
    <m/>
    <n v="0"/>
    <n v="0"/>
    <n v="0"/>
    <s v="MBJ0LD0"/>
    <d v="2019-10-07T15:45:11.000"/>
    <m/>
    <s v="344-0803"/>
    <x v="1"/>
    <x v="10"/>
    <x v="10"/>
    <s v="Generation"/>
  </r>
  <r>
    <n v="255306"/>
    <n v="1"/>
    <n v="2"/>
    <n v="1002"/>
    <n v="34400"/>
    <n v="243222"/>
    <n v="15"/>
    <m/>
    <m/>
    <n v="24"/>
    <m/>
    <n v="0"/>
    <n v="0"/>
    <n v="3000"/>
    <s v="34477660826 Piping"/>
    <n v="1683066008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3222"/>
    <s v="UPGD.00023006.01.01.02"/>
    <m/>
    <m/>
    <m/>
    <m/>
    <n v="0"/>
    <n v="0"/>
    <n v="0"/>
    <s v="MBJ0LD0"/>
    <d v="2019-10-07T15:45:11.000"/>
    <m/>
    <s v="344-0826"/>
    <x v="1"/>
    <x v="16"/>
    <x v="16"/>
    <s v="Generation"/>
  </r>
  <r>
    <n v="255306"/>
    <n v="1"/>
    <n v="2"/>
    <n v="1002"/>
    <n v="34400"/>
    <n v="249274"/>
    <n v="15"/>
    <m/>
    <m/>
    <n v="24"/>
    <m/>
    <n v="0"/>
    <n v="0"/>
    <n v="3000"/>
    <s v="34477660824 Fan"/>
    <n v="1683066003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9274"/>
    <s v="UPGD.00023006.01.01.02"/>
    <m/>
    <m/>
    <m/>
    <m/>
    <n v="0"/>
    <n v="0"/>
    <n v="0"/>
    <s v="MBJ0LD0"/>
    <d v="2019-10-07T15:45:11.000"/>
    <m/>
    <s v="344-0824"/>
    <x v="1"/>
    <x v="17"/>
    <x v="17"/>
    <s v="Generation"/>
  </r>
  <r>
    <n v="255306"/>
    <n v="1"/>
    <n v="2"/>
    <n v="1002"/>
    <n v="34400"/>
    <n v="252528"/>
    <n v="15"/>
    <m/>
    <m/>
    <n v="24"/>
    <m/>
    <n v="0"/>
    <n v="0"/>
    <n v="3000"/>
    <s v="34477660825 Drive, fan"/>
    <n v="1683066006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28"/>
    <s v="UPGD.00023006.01.01.02"/>
    <m/>
    <m/>
    <m/>
    <m/>
    <n v="0"/>
    <n v="0"/>
    <n v="0"/>
    <s v="MBJ0LD0"/>
    <d v="2019-10-07T15:45:11.000"/>
    <m/>
    <s v="344-0825"/>
    <x v="1"/>
    <x v="12"/>
    <x v="12"/>
    <s v="Generation"/>
  </r>
  <r>
    <n v="255306"/>
    <n v="1"/>
    <n v="2"/>
    <n v="1002"/>
    <n v="34400"/>
    <n v="245676"/>
    <n v="15"/>
    <m/>
    <m/>
    <n v="24"/>
    <m/>
    <n v="0"/>
    <n v="0"/>
    <n v="3000"/>
    <s v="34477660827 Valve, special or power operated"/>
    <n v="1683066009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5676"/>
    <s v="UPGD.00023006.01.01.02"/>
    <m/>
    <m/>
    <m/>
    <m/>
    <n v="0"/>
    <n v="0"/>
    <n v="0"/>
    <s v="MBJ0LD0"/>
    <d v="2019-10-07T15:45:11.000"/>
    <m/>
    <s v="344-0827"/>
    <x v="1"/>
    <x v="4"/>
    <x v="4"/>
    <s v="Generation"/>
  </r>
  <r>
    <n v="255306"/>
    <n v="1"/>
    <n v="2"/>
    <n v="1002"/>
    <n v="34400"/>
    <n v="242274"/>
    <n v="15"/>
    <m/>
    <m/>
    <n v="24"/>
    <m/>
    <n v="0"/>
    <n v="0"/>
    <n v="3000"/>
    <s v="34477650802 Superstructure (Excluding Building Appurtenances)"/>
    <n v="1683066027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2274"/>
    <s v="UPGD.00023006.01.01.02"/>
    <m/>
    <m/>
    <m/>
    <m/>
    <n v="0"/>
    <n v="0"/>
    <n v="0"/>
    <s v="MBJ0LD0"/>
    <d v="2019-10-07T15:45:11.000"/>
    <m/>
    <s v="344-0802"/>
    <x v="1"/>
    <x v="13"/>
    <x v="13"/>
    <s v="Generation"/>
  </r>
  <r>
    <n v="255306"/>
    <n v="1"/>
    <n v="2"/>
    <n v="1002"/>
    <n v="34400"/>
    <n v="237393"/>
    <n v="15"/>
    <m/>
    <m/>
    <n v="24"/>
    <m/>
    <n v="0"/>
    <n v="0"/>
    <n v="3000"/>
    <s v="34477660821 Pump"/>
    <n v="1683066013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37393"/>
    <s v="UPGD.00023006.01.01.02"/>
    <m/>
    <m/>
    <m/>
    <m/>
    <n v="0"/>
    <n v="0"/>
    <n v="0"/>
    <s v="MBJ0LD0"/>
    <d v="2019-10-07T15:45:11.000"/>
    <m/>
    <s v="344-0821"/>
    <x v="1"/>
    <x v="9"/>
    <x v="9"/>
    <s v="Generation"/>
  </r>
  <r>
    <n v="255306"/>
    <n v="1"/>
    <n v="2"/>
    <n v="1002"/>
    <n v="34400"/>
    <n v="252524"/>
    <n v="15"/>
    <m/>
    <m/>
    <n v="24"/>
    <m/>
    <n v="0"/>
    <n v="0"/>
    <n v="3000"/>
    <s v="34477420528 Transformer"/>
    <n v="1683066028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24"/>
    <s v="UPGD.00023006.01.01.02"/>
    <m/>
    <m/>
    <m/>
    <m/>
    <n v="0"/>
    <n v="0"/>
    <n v="0"/>
    <s v="MBJ0LD0"/>
    <d v="2019-10-07T15:45:11.000"/>
    <m/>
    <s v="344-0528"/>
    <x v="1"/>
    <x v="15"/>
    <x v="15"/>
    <s v="Generation"/>
  </r>
  <r>
    <n v="255306"/>
    <n v="1"/>
    <n v="2"/>
    <n v="1002"/>
    <n v="34400"/>
    <n v="240567"/>
    <n v="15"/>
    <m/>
    <m/>
    <n v="24"/>
    <m/>
    <n v="0"/>
    <n v="0"/>
    <n v="3000"/>
    <s v="34477660840 Special Enclosure"/>
    <n v="1683066004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0567"/>
    <s v="UPGD.00023006.01.01.02"/>
    <m/>
    <m/>
    <m/>
    <m/>
    <n v="0"/>
    <n v="0"/>
    <n v="0"/>
    <s v="MBJ0LD0"/>
    <d v="2019-10-07T15:45:11.000"/>
    <m/>
    <s v="344-0840"/>
    <x v="1"/>
    <x v="5"/>
    <x v="5"/>
    <s v="Generation"/>
  </r>
  <r>
    <n v="255306"/>
    <n v="1"/>
    <n v="2"/>
    <n v="1002"/>
    <n v="34400"/>
    <n v="240388"/>
    <n v="15"/>
    <m/>
    <m/>
    <n v="24"/>
    <m/>
    <n v="0"/>
    <n v="0"/>
    <n v="3000"/>
    <s v="34477650804 Cell Fill/Splash Bars"/>
    <n v="1683066026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0388"/>
    <s v="UPGD.00023006.01.01.02"/>
    <m/>
    <m/>
    <m/>
    <m/>
    <n v="0"/>
    <n v="0"/>
    <n v="0"/>
    <s v="MBJ0LD0"/>
    <d v="2019-10-07T15:45:11.000"/>
    <m/>
    <s v="344-0804"/>
    <x v="1"/>
    <x v="7"/>
    <x v="7"/>
    <s v="Generation"/>
  </r>
  <r>
    <n v="255306"/>
    <n v="1"/>
    <n v="2"/>
    <n v="1002"/>
    <n v="34400"/>
    <n v="237396"/>
    <n v="15"/>
    <m/>
    <m/>
    <n v="24"/>
    <m/>
    <n v="0"/>
    <n v="0"/>
    <n v="3000"/>
    <s v="34477660832 Drift Eliminator"/>
    <n v="1683066005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37396"/>
    <s v="UPGD.00023006.01.01.02"/>
    <m/>
    <m/>
    <m/>
    <m/>
    <n v="0"/>
    <n v="0"/>
    <n v="0"/>
    <s v="MBJ0LD0"/>
    <d v="2019-10-07T15:45:11.000"/>
    <m/>
    <s v="344-0832"/>
    <x v="1"/>
    <x v="14"/>
    <x v="14"/>
    <s v="Generation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8:F47" firstHeaderRow="0" firstDataRow="1" firstDataCol="4"/>
  <pivotFields count="5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>
      <items count="3">
        <item x="0"/>
        <item n="COR" x="1"/>
        <item t="default"/>
      </items>
    </pivotField>
    <pivotField axis="axisRow" compact="0" outline="0" showAll="0" name=" Description">
      <items count="19">
        <item x="6"/>
        <item x="7"/>
        <item x="14"/>
        <item x="12"/>
        <item x="17"/>
        <item x="8"/>
        <item x="11"/>
        <item x="0"/>
        <item x="3"/>
        <item x="2"/>
        <item x="16"/>
        <item x="9"/>
        <item x="1"/>
        <item x="5"/>
        <item x="10"/>
        <item x="13"/>
        <item x="15"/>
        <item x="4"/>
        <item t="default"/>
      </items>
    </pivotField>
    <pivotField axis="axisRow" compact="0" outline="0" showAll="0" defaultSubtotal="0">
      <items count="18">
        <item x="0"/>
        <item x="15"/>
        <item x="13"/>
        <item x="10"/>
        <item x="7"/>
        <item x="9"/>
        <item x="17"/>
        <item x="12"/>
        <item x="16"/>
        <item x="4"/>
        <item x="6"/>
        <item x="14"/>
        <item x="11"/>
        <item x="8"/>
        <item x="5"/>
        <item x="2"/>
        <item x="1"/>
        <item x="3"/>
      </items>
    </pivotField>
    <pivotField compact="0" outline="0" showAll="0"/>
  </pivotFields>
  <rowFields count="4">
    <field x="48"/>
    <field x="30"/>
    <field x="50"/>
    <field x="49"/>
  </rowFields>
  <rowItems count="39">
    <i>
      <x/>
      <x/>
      <x/>
      <x v="7"/>
    </i>
    <i r="2">
      <x v="15"/>
      <x v="9"/>
    </i>
    <i r="2">
      <x v="16"/>
      <x v="12"/>
    </i>
    <i r="2">
      <x v="17"/>
      <x v="8"/>
    </i>
    <i r="1">
      <x v="1"/>
      <x v="1"/>
      <x v="16"/>
    </i>
    <i r="2">
      <x v="2"/>
      <x v="15"/>
    </i>
    <i r="2">
      <x v="3"/>
      <x v="14"/>
    </i>
    <i r="2">
      <x v="4"/>
      <x v="1"/>
    </i>
    <i r="2">
      <x v="5"/>
      <x v="11"/>
    </i>
    <i r="2">
      <x v="6"/>
      <x v="4"/>
    </i>
    <i r="2">
      <x v="7"/>
      <x v="3"/>
    </i>
    <i r="2">
      <x v="8"/>
      <x v="10"/>
    </i>
    <i r="2">
      <x v="9"/>
      <x v="17"/>
    </i>
    <i r="2">
      <x v="10"/>
      <x/>
    </i>
    <i r="2">
      <x v="11"/>
      <x v="2"/>
    </i>
    <i r="2">
      <x v="12"/>
      <x v="6"/>
    </i>
    <i r="2">
      <x v="13"/>
      <x v="5"/>
    </i>
    <i r="2">
      <x v="14"/>
      <x v="13"/>
    </i>
    <i t="default">
      <x/>
    </i>
    <i>
      <x v="1"/>
      <x/>
      <x/>
      <x v="7"/>
    </i>
    <i r="2">
      <x v="15"/>
      <x v="9"/>
    </i>
    <i r="2">
      <x v="16"/>
      <x v="12"/>
    </i>
    <i r="2">
      <x v="17"/>
      <x v="8"/>
    </i>
    <i r="1">
      <x v="1"/>
      <x v="1"/>
      <x v="16"/>
    </i>
    <i r="2">
      <x v="2"/>
      <x v="15"/>
    </i>
    <i r="2">
      <x v="3"/>
      <x v="14"/>
    </i>
    <i r="2">
      <x v="4"/>
      <x v="1"/>
    </i>
    <i r="2">
      <x v="5"/>
      <x v="11"/>
    </i>
    <i r="2">
      <x v="6"/>
      <x v="4"/>
    </i>
    <i r="2">
      <x v="7"/>
      <x v="3"/>
    </i>
    <i r="2">
      <x v="8"/>
      <x v="10"/>
    </i>
    <i r="2">
      <x v="9"/>
      <x v="17"/>
    </i>
    <i r="2">
      <x v="10"/>
      <x/>
    </i>
    <i r="2">
      <x v="11"/>
      <x v="2"/>
    </i>
    <i r="2">
      <x v="12"/>
      <x v="6"/>
    </i>
    <i r="2">
      <x v="13"/>
      <x v="5"/>
    </i>
    <i r="2">
      <x v="14"/>
      <x v="13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Qty" fld="12" baseField="48" baseItem="0" numFmtId="38"/>
    <dataField name=" Amount" fld="13" baseField="48" baseItem="0" numFmtId="4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workbookViewId="0" topLeftCell="A1"/>
  </sheetViews>
  <sheetFormatPr defaultColWidth="9.14285714285714" defaultRowHeight="12.75"/>
  <cols>
    <col min="1" max="1" width="16.2857142857143" bestFit="1" customWidth="1"/>
    <col min="2" max="2" width="38.2857142857143" bestFit="1" customWidth="1"/>
    <col min="3" max="3" width="12.2857142857143" bestFit="1" customWidth="1"/>
    <col min="4" max="4" width="44.2857142857143" bestFit="1" customWidth="1"/>
    <col min="5" max="5" width="4.57142857142857" bestFit="1" customWidth="1"/>
    <col min="6" max="6" width="12.2857142857143" bestFit="1" customWidth="1"/>
  </cols>
  <sheetData>
    <row r="1" ht="12.75">
      <c r="A1" s="43" t="s">
        <v>198</v>
      </c>
    </row>
    <row r="2" ht="12.75">
      <c r="A2" s="43" t="s">
        <v>199</v>
      </c>
    </row>
    <row r="3" ht="12.75">
      <c r="A3" s="43" t="s">
        <v>200</v>
      </c>
    </row>
    <row r="4" ht="12.75">
      <c r="A4" s="43" t="s">
        <v>201</v>
      </c>
    </row>
    <row r="5" ht="12.75">
      <c r="A5" s="43" t="s">
        <v>203</v>
      </c>
    </row>
    <row r="6" ht="12.75">
      <c r="A6" s="43" t="s">
        <v>202</v>
      </c>
    </row>
    <row r="8" spans="1:6" ht="12.75">
      <c r="A8" s="3" t="s">
        <v>98</v>
      </c>
      <c r="B8" s="3" t="s">
        <v>97</v>
      </c>
      <c r="C8" s="3" t="s">
        <v>76</v>
      </c>
      <c r="D8" s="3" t="s">
        <v>125</v>
      </c>
      <c r="E8" t="s">
        <v>123</v>
      </c>
      <c r="F8" t="s">
        <v>124</v>
      </c>
    </row>
    <row r="9" spans="1:6" ht="12.75">
      <c r="A9" t="s">
        <v>103</v>
      </c>
      <c r="B9" t="s">
        <v>50</v>
      </c>
      <c r="C9" t="s">
        <v>105</v>
      </c>
      <c r="D9" t="s">
        <v>79</v>
      </c>
      <c r="E9" s="4">
        <v>1</v>
      </c>
      <c r="F9" s="5">
        <v>10273</v>
      </c>
    </row>
    <row r="10" spans="3:6" ht="12.75">
      <c r="C10" t="s">
        <v>106</v>
      </c>
      <c r="D10" t="s">
        <v>82</v>
      </c>
      <c r="E10" s="4">
        <v>1</v>
      </c>
      <c r="F10" s="5">
        <v>42068.71</v>
      </c>
    </row>
    <row r="11" spans="3:6" ht="12.75">
      <c r="C11" t="s">
        <v>107</v>
      </c>
      <c r="D11" t="s">
        <v>80</v>
      </c>
      <c r="E11" s="4">
        <v>1</v>
      </c>
      <c r="F11" s="5">
        <v>10966.61</v>
      </c>
    </row>
    <row r="12" spans="3:6" ht="12.75">
      <c r="C12" t="s">
        <v>108</v>
      </c>
      <c r="D12" t="s">
        <v>81</v>
      </c>
      <c r="E12" s="4">
        <v>1</v>
      </c>
      <c r="F12" s="5">
        <v>14215.17</v>
      </c>
    </row>
    <row r="13" spans="2:6" ht="12.75">
      <c r="B13" t="s">
        <v>57</v>
      </c>
      <c r="C13" t="s">
        <v>109</v>
      </c>
      <c r="D13" t="s">
        <v>83</v>
      </c>
      <c r="E13" s="4">
        <v>1</v>
      </c>
      <c r="F13" s="5">
        <v>8640.65</v>
      </c>
    </row>
    <row r="14" spans="3:6" ht="12.75">
      <c r="C14" t="s">
        <v>110</v>
      </c>
      <c r="D14" t="s">
        <v>96</v>
      </c>
      <c r="E14" s="4">
        <v>1</v>
      </c>
      <c r="F14" s="5">
        <v>111543</v>
      </c>
    </row>
    <row r="15" spans="3:6" ht="12.75">
      <c r="C15" t="s">
        <v>111</v>
      </c>
      <c r="D15" t="s">
        <v>86</v>
      </c>
      <c r="E15" s="4">
        <v>1</v>
      </c>
      <c r="F15" s="5">
        <v>112383</v>
      </c>
    </row>
    <row r="16" spans="3:6" ht="12.75">
      <c r="C16" t="s">
        <v>112</v>
      </c>
      <c r="D16" t="s">
        <v>94</v>
      </c>
      <c r="E16" s="4">
        <v>1</v>
      </c>
      <c r="F16" s="5">
        <v>112383</v>
      </c>
    </row>
    <row r="17" spans="3:6" ht="12.75">
      <c r="C17" t="s">
        <v>113</v>
      </c>
      <c r="D17" t="s">
        <v>89</v>
      </c>
      <c r="E17" s="4">
        <v>1</v>
      </c>
      <c r="F17" s="5">
        <v>112383</v>
      </c>
    </row>
    <row r="18" spans="3:6" ht="12.75">
      <c r="C18" t="s">
        <v>114</v>
      </c>
      <c r="D18" t="s">
        <v>92</v>
      </c>
      <c r="E18" s="4">
        <v>1</v>
      </c>
      <c r="F18" s="5">
        <v>112383</v>
      </c>
    </row>
    <row r="19" spans="3:6" ht="12.75">
      <c r="C19" t="s">
        <v>115</v>
      </c>
      <c r="D19" t="s">
        <v>87</v>
      </c>
      <c r="E19" s="4">
        <v>1</v>
      </c>
      <c r="F19" s="5">
        <v>112383</v>
      </c>
    </row>
    <row r="20" spans="3:6" ht="12.75">
      <c r="C20" t="s">
        <v>116</v>
      </c>
      <c r="D20" t="s">
        <v>93</v>
      </c>
      <c r="E20" s="4">
        <v>1</v>
      </c>
      <c r="F20" s="5">
        <v>112383</v>
      </c>
    </row>
    <row r="21" spans="3:6" ht="12.75">
      <c r="C21" t="s">
        <v>117</v>
      </c>
      <c r="D21" t="s">
        <v>85</v>
      </c>
      <c r="E21" s="4">
        <v>5</v>
      </c>
      <c r="F21" s="5">
        <v>96590.46</v>
      </c>
    </row>
    <row r="22" spans="3:6" ht="12.75">
      <c r="C22" t="s">
        <v>118</v>
      </c>
      <c r="D22" t="s">
        <v>84</v>
      </c>
      <c r="E22" s="4">
        <v>1</v>
      </c>
      <c r="F22" s="5">
        <v>20107</v>
      </c>
    </row>
    <row r="23" spans="3:6" ht="12.75">
      <c r="C23" t="s">
        <v>119</v>
      </c>
      <c r="D23" t="s">
        <v>90</v>
      </c>
      <c r="E23" s="4">
        <v>1</v>
      </c>
      <c r="F23" s="5">
        <v>112383</v>
      </c>
    </row>
    <row r="24" spans="3:6" ht="12.75">
      <c r="C24" t="s">
        <v>120</v>
      </c>
      <c r="D24" t="s">
        <v>88</v>
      </c>
      <c r="E24" s="4">
        <v>1</v>
      </c>
      <c r="F24" s="5">
        <v>112383</v>
      </c>
    </row>
    <row r="25" spans="3:6" ht="12.75">
      <c r="C25" t="s">
        <v>121</v>
      </c>
      <c r="D25" t="s">
        <v>95</v>
      </c>
      <c r="E25" s="4">
        <v>1</v>
      </c>
      <c r="F25" s="5">
        <v>112383</v>
      </c>
    </row>
    <row r="26" spans="3:7" ht="12.75">
      <c r="C26" t="s">
        <v>122</v>
      </c>
      <c r="D26" t="s">
        <v>91</v>
      </c>
      <c r="E26" s="4">
        <v>1</v>
      </c>
      <c r="F26" s="5">
        <v>112383</v>
      </c>
      <c r="G26" s="5"/>
    </row>
    <row r="27" spans="1:6" ht="12.75">
      <c r="A27" t="s">
        <v>126</v>
      </c>
      <c r="E27" s="4">
        <v>22</v>
      </c>
      <c r="F27" s="5">
        <v>1438234.60</v>
      </c>
    </row>
    <row r="28" spans="1:6" ht="12.75">
      <c r="A28" t="s">
        <v>196</v>
      </c>
      <c r="B28" t="s">
        <v>50</v>
      </c>
      <c r="C28" t="s">
        <v>105</v>
      </c>
      <c r="D28" t="s">
        <v>79</v>
      </c>
      <c r="E28" s="4">
        <v>0</v>
      </c>
      <c r="F28" s="5">
        <v>3000</v>
      </c>
    </row>
    <row r="29" spans="3:6" ht="12.75">
      <c r="C29" t="s">
        <v>106</v>
      </c>
      <c r="D29" t="s">
        <v>82</v>
      </c>
      <c r="E29" s="4">
        <v>0</v>
      </c>
      <c r="F29" s="5">
        <v>3000</v>
      </c>
    </row>
    <row r="30" spans="3:6" ht="12.75">
      <c r="C30" t="s">
        <v>107</v>
      </c>
      <c r="D30" t="s">
        <v>80</v>
      </c>
      <c r="E30" s="4">
        <v>0</v>
      </c>
      <c r="F30" s="5">
        <v>3000</v>
      </c>
    </row>
    <row r="31" spans="3:6" ht="12.75">
      <c r="C31" t="s">
        <v>108</v>
      </c>
      <c r="D31" t="s">
        <v>81</v>
      </c>
      <c r="E31" s="4">
        <v>0</v>
      </c>
      <c r="F31" s="5">
        <v>3000</v>
      </c>
    </row>
    <row r="32" spans="2:6" ht="12.75">
      <c r="B32" t="s">
        <v>57</v>
      </c>
      <c r="C32" t="s">
        <v>109</v>
      </c>
      <c r="D32" t="s">
        <v>83</v>
      </c>
      <c r="E32" s="4">
        <v>0</v>
      </c>
      <c r="F32" s="5">
        <v>3000</v>
      </c>
    </row>
    <row r="33" spans="3:6" ht="12.75">
      <c r="C33" t="s">
        <v>110</v>
      </c>
      <c r="D33" t="s">
        <v>96</v>
      </c>
      <c r="E33" s="4">
        <v>0</v>
      </c>
      <c r="F33" s="5">
        <v>3000</v>
      </c>
    </row>
    <row r="34" spans="3:6" ht="12.75">
      <c r="C34" t="s">
        <v>111</v>
      </c>
      <c r="D34" t="s">
        <v>86</v>
      </c>
      <c r="E34" s="4">
        <v>0</v>
      </c>
      <c r="F34" s="5">
        <v>3000</v>
      </c>
    </row>
    <row r="35" spans="3:6" ht="12.75">
      <c r="C35" t="s">
        <v>112</v>
      </c>
      <c r="D35" t="s">
        <v>94</v>
      </c>
      <c r="E35" s="4">
        <v>0</v>
      </c>
      <c r="F35" s="5">
        <v>3000</v>
      </c>
    </row>
    <row r="36" spans="3:6" ht="12.75">
      <c r="C36" t="s">
        <v>113</v>
      </c>
      <c r="D36" t="s">
        <v>89</v>
      </c>
      <c r="E36" s="4">
        <v>0</v>
      </c>
      <c r="F36" s="5">
        <v>3000</v>
      </c>
    </row>
    <row r="37" spans="3:6" ht="12.75">
      <c r="C37" t="s">
        <v>114</v>
      </c>
      <c r="D37" t="s">
        <v>92</v>
      </c>
      <c r="E37" s="4">
        <v>0</v>
      </c>
      <c r="F37" s="5">
        <v>3000</v>
      </c>
    </row>
    <row r="38" spans="3:6" ht="12.75">
      <c r="C38" t="s">
        <v>115</v>
      </c>
      <c r="D38" t="s">
        <v>87</v>
      </c>
      <c r="E38" s="4">
        <v>0</v>
      </c>
      <c r="F38" s="5">
        <v>3000</v>
      </c>
    </row>
    <row r="39" spans="3:6" ht="12.75">
      <c r="C39" t="s">
        <v>116</v>
      </c>
      <c r="D39" t="s">
        <v>93</v>
      </c>
      <c r="E39" s="4">
        <v>0</v>
      </c>
      <c r="F39" s="5">
        <v>3000</v>
      </c>
    </row>
    <row r="40" spans="3:6" ht="12.75">
      <c r="C40" t="s">
        <v>117</v>
      </c>
      <c r="D40" t="s">
        <v>85</v>
      </c>
      <c r="E40" s="4">
        <v>0</v>
      </c>
      <c r="F40" s="5">
        <v>3000</v>
      </c>
    </row>
    <row r="41" spans="3:6" ht="12.75">
      <c r="C41" t="s">
        <v>118</v>
      </c>
      <c r="D41" t="s">
        <v>84</v>
      </c>
      <c r="E41" s="4">
        <v>0</v>
      </c>
      <c r="F41" s="5">
        <v>3000</v>
      </c>
    </row>
    <row r="42" spans="3:6" ht="12.75">
      <c r="C42" t="s">
        <v>119</v>
      </c>
      <c r="D42" t="s">
        <v>90</v>
      </c>
      <c r="E42" s="4">
        <v>0</v>
      </c>
      <c r="F42" s="5">
        <v>3000</v>
      </c>
    </row>
    <row r="43" spans="3:6" ht="12.75">
      <c r="C43" t="s">
        <v>120</v>
      </c>
      <c r="D43" t="s">
        <v>88</v>
      </c>
      <c r="E43" s="4">
        <v>0</v>
      </c>
      <c r="F43" s="5">
        <v>3000</v>
      </c>
    </row>
    <row r="44" spans="3:6" ht="12.75">
      <c r="C44" t="s">
        <v>121</v>
      </c>
      <c r="D44" t="s">
        <v>95</v>
      </c>
      <c r="E44" s="4">
        <v>0</v>
      </c>
      <c r="F44" s="5">
        <v>3000</v>
      </c>
    </row>
    <row r="45" spans="3:6" ht="12.75">
      <c r="C45" t="s">
        <v>122</v>
      </c>
      <c r="D45" t="s">
        <v>91</v>
      </c>
      <c r="E45" s="4">
        <v>0</v>
      </c>
      <c r="F45" s="5">
        <v>3000</v>
      </c>
    </row>
    <row r="46" spans="1:6" ht="12.75">
      <c r="A46" t="s">
        <v>197</v>
      </c>
      <c r="E46" s="4">
        <v>0</v>
      </c>
      <c r="F46" s="5">
        <v>54000</v>
      </c>
    </row>
    <row r="47" spans="1:6" ht="12.75">
      <c r="A47" t="s">
        <v>104</v>
      </c>
      <c r="E47" s="4">
        <v>22</v>
      </c>
      <c r="F47" s="5">
        <v>1492234.60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2"/>
  <sheetViews>
    <sheetView workbookViewId="0" topLeftCell="A1"/>
  </sheetViews>
  <sheetFormatPr defaultColWidth="9.14285714285714" defaultRowHeight="12.75"/>
  <cols>
    <col min="1" max="1" width="13" bestFit="1" customWidth="1"/>
    <col min="2" max="2" width="8" bestFit="1" customWidth="1"/>
    <col min="3" max="3" width="19" bestFit="1" customWidth="1"/>
    <col min="4" max="4" width="15" bestFit="1" customWidth="1"/>
    <col min="5" max="6" width="18" bestFit="1" customWidth="1"/>
    <col min="7" max="7" width="14" bestFit="1" customWidth="1"/>
    <col min="8" max="8" width="17" bestFit="1" customWidth="1"/>
    <col min="9" max="9" width="35" bestFit="1" customWidth="1"/>
    <col min="10" max="10" width="14" bestFit="1" customWidth="1"/>
    <col min="11" max="11" width="13" bestFit="1" customWidth="1"/>
    <col min="12" max="12" width="5" bestFit="1" customWidth="1"/>
    <col min="13" max="13" width="8" bestFit="1" customWidth="1"/>
    <col min="14" max="14" width="6" bestFit="1" customWidth="1"/>
    <col min="15" max="15" width="254" bestFit="1" customWidth="1"/>
    <col min="16" max="16" width="11" bestFit="1" customWidth="1"/>
    <col min="17" max="17" width="8" bestFit="1" customWidth="1"/>
    <col min="18" max="18" width="254" bestFit="1" customWidth="1"/>
    <col min="19" max="20" width="17" bestFit="1" customWidth="1"/>
    <col min="21" max="21" width="35" bestFit="1" customWidth="1"/>
    <col min="22" max="23" width="18" bestFit="1" customWidth="1"/>
    <col min="24" max="24" width="254" bestFit="1" customWidth="1"/>
    <col min="25" max="25" width="20" bestFit="1" customWidth="1"/>
    <col min="26" max="26" width="35" bestFit="1" customWidth="1"/>
    <col min="27" max="27" width="50" bestFit="1" customWidth="1"/>
    <col min="28" max="29" width="35" bestFit="1" customWidth="1"/>
    <col min="30" max="30" width="19" bestFit="1" customWidth="1"/>
    <col min="31" max="32" width="35" bestFit="1" customWidth="1"/>
    <col min="33" max="33" width="254" bestFit="1" customWidth="1"/>
    <col min="34" max="35" width="8" bestFit="1" customWidth="1"/>
    <col min="36" max="36" width="15" bestFit="1" customWidth="1"/>
    <col min="37" max="41" width="35" bestFit="1" customWidth="1"/>
    <col min="42" max="42" width="18" bestFit="1" customWidth="1"/>
    <col min="43" max="43" width="8" bestFit="1" customWidth="1"/>
    <col min="44" max="44" width="12" bestFit="1" customWidth="1"/>
    <col min="45" max="45" width="18" bestFit="1" customWidth="1"/>
    <col min="46" max="46" width="12" bestFit="1" customWidth="1"/>
    <col min="47" max="47" width="14" bestFit="1" customWidth="1"/>
    <col min="48" max="48" width="10.4285714285714" bestFit="1" customWidth="1"/>
    <col min="49" max="49" width="11.4285714285714" bestFit="1" customWidth="1"/>
    <col min="50" max="50" width="26.5714285714286" bestFit="1" customWidth="1"/>
  </cols>
  <sheetData>
    <row r="1" ht="12.75">
      <c r="A1" s="43" t="s">
        <v>198</v>
      </c>
    </row>
    <row r="2" ht="12.75">
      <c r="A2" s="43" t="s">
        <v>199</v>
      </c>
    </row>
    <row r="3" ht="12.75">
      <c r="A3" s="43" t="s">
        <v>200</v>
      </c>
    </row>
    <row r="4" ht="12.75">
      <c r="A4" s="43" t="s">
        <v>201</v>
      </c>
    </row>
    <row r="5" ht="12.75">
      <c r="A5" s="43" t="s">
        <v>203</v>
      </c>
    </row>
    <row r="6" ht="12.75">
      <c r="A6" s="43" t="s">
        <v>206</v>
      </c>
    </row>
    <row r="8" spans="1:52" ht="12.7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t="s">
        <v>97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34</v>
      </c>
      <c r="AL8" t="s">
        <v>35</v>
      </c>
      <c r="AM8" t="s">
        <v>36</v>
      </c>
      <c r="AN8" t="s">
        <v>37</v>
      </c>
      <c r="AO8" t="s">
        <v>38</v>
      </c>
      <c r="AP8" t="s">
        <v>39</v>
      </c>
      <c r="AQ8" t="s">
        <v>40</v>
      </c>
      <c r="AR8" t="s">
        <v>41</v>
      </c>
      <c r="AS8" t="s">
        <v>42</v>
      </c>
      <c r="AT8" t="s">
        <v>43</v>
      </c>
      <c r="AU8" t="s">
        <v>44</v>
      </c>
      <c r="AV8" t="s">
        <v>77</v>
      </c>
      <c r="AW8" t="s">
        <v>98</v>
      </c>
      <c r="AX8" s="2" t="s">
        <v>78</v>
      </c>
      <c r="AY8" s="2" t="s">
        <v>76</v>
      </c>
      <c r="AZ8" t="s">
        <v>99</v>
      </c>
    </row>
    <row r="9" spans="1:52" ht="12.75">
      <c r="A9">
        <v>255306</v>
      </c>
      <c r="B9">
        <v>1</v>
      </c>
      <c r="C9">
        <v>1</v>
      </c>
      <c r="D9">
        <v>1</v>
      </c>
      <c r="E9">
        <v>34100</v>
      </c>
      <c r="F9">
        <v>250711</v>
      </c>
      <c r="G9">
        <v>15</v>
      </c>
      <c r="J9">
        <v>24</v>
      </c>
      <c r="L9">
        <v>0</v>
      </c>
      <c r="M9">
        <v>0</v>
      </c>
      <c r="N9">
        <v>0</v>
      </c>
      <c r="O9" t="s">
        <v>45</v>
      </c>
      <c r="P9">
        <v>1683064720</v>
      </c>
      <c r="S9">
        <v>230616</v>
      </c>
      <c r="T9">
        <v>793514115</v>
      </c>
      <c r="U9" t="s">
        <v>46</v>
      </c>
      <c r="W9">
        <v>0</v>
      </c>
      <c r="Y9">
        <v>1</v>
      </c>
      <c r="AA9" t="s">
        <v>47</v>
      </c>
      <c r="AB9" t="s">
        <v>48</v>
      </c>
      <c r="AC9" t="s">
        <v>49</v>
      </c>
      <c r="AE9" t="s">
        <v>50</v>
      </c>
      <c r="AH9">
        <v>0</v>
      </c>
      <c r="AJ9">
        <v>250711</v>
      </c>
      <c r="AK9" t="s">
        <v>51</v>
      </c>
      <c r="AP9">
        <v>0</v>
      </c>
      <c r="AQ9">
        <v>0</v>
      </c>
      <c r="AR9">
        <v>0</v>
      </c>
      <c r="AS9" t="s">
        <v>52</v>
      </c>
      <c r="AT9" s="1">
        <v>43815.552291666667</v>
      </c>
      <c r="AV9" t="str">
        <f>VLOOKUP($O9,LOOKUP!$A:$F,5,FALSE)</f>
        <v>341-0030</v>
      </c>
      <c r="AW9" t="str">
        <f>IF(C9=1,"Addition","Retirement")</f>
        <v>Addition</v>
      </c>
      <c r="AX9" t="str">
        <f>VLOOKUP($O9,LOOKUP!$A:$F,6,FALSE)</f>
        <v>Intrasite Communication Lines</v>
      </c>
      <c r="AY9" t="str">
        <f>VLOOKUP($O9,LOOKUP!$A:$F,4,FALSE)</f>
        <v>0030</v>
      </c>
      <c r="AZ9" t="s">
        <v>100</v>
      </c>
    </row>
    <row r="10" spans="1:52" ht="12.75">
      <c r="A10">
        <v>255306</v>
      </c>
      <c r="B10">
        <v>1</v>
      </c>
      <c r="C10">
        <v>1</v>
      </c>
      <c r="D10">
        <v>1</v>
      </c>
      <c r="E10">
        <v>34100</v>
      </c>
      <c r="F10">
        <v>251318</v>
      </c>
      <c r="G10">
        <v>15</v>
      </c>
      <c r="J10">
        <v>24</v>
      </c>
      <c r="L10">
        <v>0</v>
      </c>
      <c r="M10">
        <v>0</v>
      </c>
      <c r="N10">
        <v>0</v>
      </c>
      <c r="O10" t="s">
        <v>53</v>
      </c>
      <c r="P10">
        <v>1683061907</v>
      </c>
      <c r="S10">
        <v>230616</v>
      </c>
      <c r="T10">
        <v>793514115</v>
      </c>
      <c r="U10" t="s">
        <v>46</v>
      </c>
      <c r="W10">
        <v>0</v>
      </c>
      <c r="Y10">
        <v>1</v>
      </c>
      <c r="AA10" t="s">
        <v>47</v>
      </c>
      <c r="AB10" t="s">
        <v>48</v>
      </c>
      <c r="AC10" t="s">
        <v>49</v>
      </c>
      <c r="AE10" t="s">
        <v>50</v>
      </c>
      <c r="AH10">
        <v>0</v>
      </c>
      <c r="AJ10">
        <v>251318</v>
      </c>
      <c r="AK10" t="s">
        <v>51</v>
      </c>
      <c r="AP10">
        <v>0</v>
      </c>
      <c r="AQ10">
        <v>0</v>
      </c>
      <c r="AR10">
        <v>0</v>
      </c>
      <c r="AS10" t="s">
        <v>52</v>
      </c>
      <c r="AT10" s="1">
        <v>43815.552291666667</v>
      </c>
      <c r="AV10" t="str">
        <f>VLOOKUP($O10,LOOKUP!$A:$F,5,FALSE)</f>
        <v>341-2306</v>
      </c>
      <c r="AW10" t="str">
        <f t="shared" si="0" ref="AW10:AW62">IF(C10=1,"Addition","Retirement")</f>
        <v>Addition</v>
      </c>
      <c r="AX10" t="str">
        <f>VLOOKUP($O10,LOOKUP!$A:$F,6,FALSE)</f>
        <v>ROOF, ARCHITECTURAL,SERV BLDG</v>
      </c>
      <c r="AY10" t="str">
        <f>VLOOKUP($O10,LOOKUP!$A:$F,4,FALSE)</f>
        <v>2306</v>
      </c>
      <c r="AZ10" t="s">
        <v>100</v>
      </c>
    </row>
    <row r="11" spans="1:52" ht="12.75">
      <c r="A11">
        <v>255306</v>
      </c>
      <c r="B11">
        <v>1</v>
      </c>
      <c r="C11">
        <v>1</v>
      </c>
      <c r="D11">
        <v>1</v>
      </c>
      <c r="E11">
        <v>34100</v>
      </c>
      <c r="F11">
        <v>240466</v>
      </c>
      <c r="G11">
        <v>15</v>
      </c>
      <c r="J11">
        <v>24</v>
      </c>
      <c r="L11">
        <v>0</v>
      </c>
      <c r="M11">
        <v>0</v>
      </c>
      <c r="N11">
        <v>0</v>
      </c>
      <c r="O11" t="s">
        <v>54</v>
      </c>
      <c r="P11">
        <v>1683061905</v>
      </c>
      <c r="S11">
        <v>230616</v>
      </c>
      <c r="T11">
        <v>793514115</v>
      </c>
      <c r="U11" t="s">
        <v>46</v>
      </c>
      <c r="W11">
        <v>0</v>
      </c>
      <c r="Y11">
        <v>1</v>
      </c>
      <c r="AA11" t="s">
        <v>47</v>
      </c>
      <c r="AB11" t="s">
        <v>48</v>
      </c>
      <c r="AC11" t="s">
        <v>49</v>
      </c>
      <c r="AE11" t="s">
        <v>50</v>
      </c>
      <c r="AH11">
        <v>0</v>
      </c>
      <c r="AJ11">
        <v>240466</v>
      </c>
      <c r="AK11" t="s">
        <v>51</v>
      </c>
      <c r="AP11">
        <v>0</v>
      </c>
      <c r="AQ11">
        <v>0</v>
      </c>
      <c r="AR11">
        <v>0</v>
      </c>
      <c r="AS11" t="s">
        <v>52</v>
      </c>
      <c r="AT11" s="1">
        <v>43815.552291666667</v>
      </c>
      <c r="AV11" t="str">
        <f>VLOOKUP($O11,LOOKUP!$A:$F,5,FALSE)</f>
        <v>341-1802</v>
      </c>
      <c r="AW11" t="str">
        <f t="shared" si="0"/>
        <v>Addition</v>
      </c>
      <c r="AX11" t="str">
        <f>VLOOKUP($O11,LOOKUP!$A:$F,6,FALSE)</f>
        <v>Maint Equip Storage House</v>
      </c>
      <c r="AY11" t="str">
        <f>VLOOKUP($O11,LOOKUP!$A:$F,4,FALSE)</f>
        <v>1802</v>
      </c>
      <c r="AZ11" t="s">
        <v>100</v>
      </c>
    </row>
    <row r="12" spans="1:52" ht="12.75">
      <c r="A12">
        <v>255306</v>
      </c>
      <c r="B12">
        <v>1</v>
      </c>
      <c r="C12">
        <v>1</v>
      </c>
      <c r="D12">
        <v>1</v>
      </c>
      <c r="E12">
        <v>34100</v>
      </c>
      <c r="F12">
        <v>240746</v>
      </c>
      <c r="G12">
        <v>15</v>
      </c>
      <c r="J12">
        <v>24</v>
      </c>
      <c r="L12">
        <v>0</v>
      </c>
      <c r="M12">
        <v>0</v>
      </c>
      <c r="N12">
        <v>0</v>
      </c>
      <c r="O12" t="s">
        <v>55</v>
      </c>
      <c r="P12">
        <v>1683061906</v>
      </c>
      <c r="S12">
        <v>230616</v>
      </c>
      <c r="T12">
        <v>793514115</v>
      </c>
      <c r="U12" t="s">
        <v>46</v>
      </c>
      <c r="W12">
        <v>0</v>
      </c>
      <c r="Y12">
        <v>1</v>
      </c>
      <c r="AA12" t="s">
        <v>47</v>
      </c>
      <c r="AB12" t="s">
        <v>48</v>
      </c>
      <c r="AC12" t="s">
        <v>49</v>
      </c>
      <c r="AE12" t="s">
        <v>50</v>
      </c>
      <c r="AH12">
        <v>0</v>
      </c>
      <c r="AJ12">
        <v>240746</v>
      </c>
      <c r="AK12" t="s">
        <v>51</v>
      </c>
      <c r="AP12">
        <v>0</v>
      </c>
      <c r="AQ12">
        <v>0</v>
      </c>
      <c r="AR12">
        <v>0</v>
      </c>
      <c r="AS12" t="s">
        <v>52</v>
      </c>
      <c r="AT12" s="1">
        <v>43815.552291666667</v>
      </c>
      <c r="AV12" t="str">
        <f>VLOOKUP($O12,LOOKUP!$A:$F,5,FALSE)</f>
        <v>341-2340</v>
      </c>
      <c r="AW12" t="str">
        <f t="shared" si="0"/>
        <v>Addition</v>
      </c>
      <c r="AX12" t="str">
        <f>VLOOKUP($O12,LOOKUP!$A:$F,6,FALSE)</f>
        <v>Lighting System, complete</v>
      </c>
      <c r="AY12" t="str">
        <f>VLOOKUP($O12,LOOKUP!$A:$F,4,FALSE)</f>
        <v>2340</v>
      </c>
      <c r="AZ12" t="s">
        <v>100</v>
      </c>
    </row>
    <row r="13" spans="1:52" ht="12.75">
      <c r="A13">
        <v>255306</v>
      </c>
      <c r="B13">
        <v>1</v>
      </c>
      <c r="C13">
        <v>1</v>
      </c>
      <c r="D13">
        <v>1</v>
      </c>
      <c r="E13">
        <v>34400</v>
      </c>
      <c r="F13">
        <v>245676</v>
      </c>
      <c r="G13">
        <v>15</v>
      </c>
      <c r="J13">
        <v>24</v>
      </c>
      <c r="L13">
        <v>0</v>
      </c>
      <c r="M13">
        <v>0</v>
      </c>
      <c r="N13">
        <v>0</v>
      </c>
      <c r="O13" t="s">
        <v>56</v>
      </c>
      <c r="P13">
        <v>1682960126</v>
      </c>
      <c r="S13">
        <v>230616</v>
      </c>
      <c r="T13">
        <v>793514115</v>
      </c>
      <c r="U13" t="s">
        <v>46</v>
      </c>
      <c r="W13">
        <v>0</v>
      </c>
      <c r="Y13">
        <v>1</v>
      </c>
      <c r="AA13" t="s">
        <v>47</v>
      </c>
      <c r="AB13" t="s">
        <v>48</v>
      </c>
      <c r="AC13" t="s">
        <v>49</v>
      </c>
      <c r="AE13" t="s">
        <v>57</v>
      </c>
      <c r="AH13">
        <v>0</v>
      </c>
      <c r="AJ13">
        <v>245676</v>
      </c>
      <c r="AK13" t="s">
        <v>51</v>
      </c>
      <c r="AP13">
        <v>0</v>
      </c>
      <c r="AQ13">
        <v>0</v>
      </c>
      <c r="AR13">
        <v>0</v>
      </c>
      <c r="AS13" t="s">
        <v>52</v>
      </c>
      <c r="AT13" s="1">
        <v>43815.552291666667</v>
      </c>
      <c r="AV13" t="str">
        <f>VLOOKUP($O13,LOOKUP!$A:$F,5,FALSE)</f>
        <v>344-0827</v>
      </c>
      <c r="AW13" t="str">
        <f t="shared" si="0"/>
        <v>Addition</v>
      </c>
      <c r="AX13" t="str">
        <f>VLOOKUP($O13,LOOKUP!$A:$F,6,FALSE)</f>
        <v>Valve, special or power operated</v>
      </c>
      <c r="AY13" t="str">
        <f>VLOOKUP($O13,LOOKUP!$A:$F,4,FALSE)</f>
        <v>0827</v>
      </c>
      <c r="AZ13" t="s">
        <v>100</v>
      </c>
    </row>
    <row r="14" spans="1:52" ht="12.75">
      <c r="A14">
        <v>255306</v>
      </c>
      <c r="B14">
        <v>1</v>
      </c>
      <c r="C14">
        <v>1</v>
      </c>
      <c r="D14">
        <v>1</v>
      </c>
      <c r="E14">
        <v>34400</v>
      </c>
      <c r="F14">
        <v>240567</v>
      </c>
      <c r="G14">
        <v>15</v>
      </c>
      <c r="J14">
        <v>24</v>
      </c>
      <c r="L14">
        <v>0</v>
      </c>
      <c r="M14">
        <v>0</v>
      </c>
      <c r="N14">
        <v>0</v>
      </c>
      <c r="O14" t="s">
        <v>58</v>
      </c>
      <c r="P14">
        <v>1683061178</v>
      </c>
      <c r="S14">
        <v>230616</v>
      </c>
      <c r="T14">
        <v>793514115</v>
      </c>
      <c r="U14" t="s">
        <v>46</v>
      </c>
      <c r="W14">
        <v>0</v>
      </c>
      <c r="Y14">
        <v>1</v>
      </c>
      <c r="AA14" t="s">
        <v>47</v>
      </c>
      <c r="AB14" t="s">
        <v>48</v>
      </c>
      <c r="AC14" t="s">
        <v>49</v>
      </c>
      <c r="AE14" t="s">
        <v>57</v>
      </c>
      <c r="AH14">
        <v>0</v>
      </c>
      <c r="AJ14">
        <v>240567</v>
      </c>
      <c r="AK14" t="s">
        <v>51</v>
      </c>
      <c r="AP14">
        <v>0</v>
      </c>
      <c r="AQ14">
        <v>0</v>
      </c>
      <c r="AR14">
        <v>0</v>
      </c>
      <c r="AS14" t="s">
        <v>52</v>
      </c>
      <c r="AT14" s="1">
        <v>43815.552291666667</v>
      </c>
      <c r="AV14" t="str">
        <f>VLOOKUP($O14,LOOKUP!$A:$F,5,FALSE)</f>
        <v>344-0840</v>
      </c>
      <c r="AW14" t="str">
        <f t="shared" si="0"/>
        <v>Addition</v>
      </c>
      <c r="AX14" t="str">
        <f>VLOOKUP($O14,LOOKUP!$A:$F,6,FALSE)</f>
        <v>Special Enclosure</v>
      </c>
      <c r="AY14" t="str">
        <f>VLOOKUP($O14,LOOKUP!$A:$F,4,FALSE)</f>
        <v>0840</v>
      </c>
      <c r="AZ14" t="s">
        <v>100</v>
      </c>
    </row>
    <row r="15" spans="1:52" ht="12.75">
      <c r="A15">
        <v>255306</v>
      </c>
      <c r="B15">
        <v>1</v>
      </c>
      <c r="C15">
        <v>1</v>
      </c>
      <c r="D15">
        <v>1</v>
      </c>
      <c r="E15">
        <v>34400</v>
      </c>
      <c r="F15">
        <v>237395</v>
      </c>
      <c r="G15">
        <v>15</v>
      </c>
      <c r="J15">
        <v>24</v>
      </c>
      <c r="L15">
        <v>0</v>
      </c>
      <c r="M15">
        <v>0</v>
      </c>
      <c r="N15">
        <v>0</v>
      </c>
      <c r="O15" t="s">
        <v>59</v>
      </c>
      <c r="P15">
        <v>1683062880</v>
      </c>
      <c r="S15">
        <v>230616</v>
      </c>
      <c r="T15">
        <v>793514115</v>
      </c>
      <c r="U15" t="s">
        <v>46</v>
      </c>
      <c r="W15">
        <v>0</v>
      </c>
      <c r="Y15">
        <v>1</v>
      </c>
      <c r="AA15" t="s">
        <v>47</v>
      </c>
      <c r="AB15" t="s">
        <v>48</v>
      </c>
      <c r="AC15" t="s">
        <v>49</v>
      </c>
      <c r="AE15" t="s">
        <v>57</v>
      </c>
      <c r="AH15">
        <v>0</v>
      </c>
      <c r="AJ15">
        <v>237395</v>
      </c>
      <c r="AK15" t="s">
        <v>51</v>
      </c>
      <c r="AP15">
        <v>0</v>
      </c>
      <c r="AQ15">
        <v>0</v>
      </c>
      <c r="AR15">
        <v>0</v>
      </c>
      <c r="AS15" t="s">
        <v>52</v>
      </c>
      <c r="AT15" s="1">
        <v>43815.552291666667</v>
      </c>
      <c r="AV15" t="str">
        <f>VLOOKUP($O15,LOOKUP!$A:$F,5,FALSE)</f>
        <v>344-0831</v>
      </c>
      <c r="AW15" t="str">
        <f t="shared" si="0"/>
        <v>Addition</v>
      </c>
      <c r="AX15" t="str">
        <f>VLOOKUP($O15,LOOKUP!$A:$F,6,FALSE)</f>
        <v>Battery Charger</v>
      </c>
      <c r="AY15" t="str">
        <f>VLOOKUP($O15,LOOKUP!$A:$F,4,FALSE)</f>
        <v>0831</v>
      </c>
      <c r="AZ15" t="s">
        <v>100</v>
      </c>
    </row>
    <row r="16" spans="1:52" ht="12.75">
      <c r="A16">
        <v>255306</v>
      </c>
      <c r="B16">
        <v>1</v>
      </c>
      <c r="C16">
        <v>1</v>
      </c>
      <c r="D16">
        <v>1</v>
      </c>
      <c r="E16">
        <v>34400</v>
      </c>
      <c r="F16">
        <v>240388</v>
      </c>
      <c r="G16">
        <v>15</v>
      </c>
      <c r="J16">
        <v>24</v>
      </c>
      <c r="L16">
        <v>0</v>
      </c>
      <c r="M16">
        <v>0</v>
      </c>
      <c r="N16">
        <v>0</v>
      </c>
      <c r="O16" t="s">
        <v>60</v>
      </c>
      <c r="P16">
        <v>1683061180</v>
      </c>
      <c r="S16">
        <v>230616</v>
      </c>
      <c r="T16">
        <v>793514115</v>
      </c>
      <c r="U16" t="s">
        <v>46</v>
      </c>
      <c r="W16">
        <v>0</v>
      </c>
      <c r="Y16">
        <v>1</v>
      </c>
      <c r="AA16" t="s">
        <v>47</v>
      </c>
      <c r="AB16" t="s">
        <v>48</v>
      </c>
      <c r="AC16" t="s">
        <v>49</v>
      </c>
      <c r="AE16" t="s">
        <v>57</v>
      </c>
      <c r="AH16">
        <v>0</v>
      </c>
      <c r="AJ16">
        <v>240388</v>
      </c>
      <c r="AK16" t="s">
        <v>51</v>
      </c>
      <c r="AP16">
        <v>0</v>
      </c>
      <c r="AQ16">
        <v>0</v>
      </c>
      <c r="AR16">
        <v>0</v>
      </c>
      <c r="AS16" t="s">
        <v>52</v>
      </c>
      <c r="AT16" s="1">
        <v>43815.552291666667</v>
      </c>
      <c r="AV16" t="str">
        <f>VLOOKUP($O16,LOOKUP!$A:$F,5,FALSE)</f>
        <v>344-0804</v>
      </c>
      <c r="AW16" t="str">
        <f t="shared" si="0"/>
        <v>Addition</v>
      </c>
      <c r="AX16" t="str">
        <f>VLOOKUP($O16,LOOKUP!$A:$F,6,FALSE)</f>
        <v>Cell Fill/Splash Bars</v>
      </c>
      <c r="AY16" t="str">
        <f>VLOOKUP($O16,LOOKUP!$A:$F,4,FALSE)</f>
        <v>0804</v>
      </c>
      <c r="AZ16" t="s">
        <v>100</v>
      </c>
    </row>
    <row r="17" spans="1:52" ht="12.75">
      <c r="A17">
        <v>255306</v>
      </c>
      <c r="B17">
        <v>1</v>
      </c>
      <c r="C17">
        <v>1</v>
      </c>
      <c r="D17">
        <v>1</v>
      </c>
      <c r="E17">
        <v>34400</v>
      </c>
      <c r="F17">
        <v>252531</v>
      </c>
      <c r="G17">
        <v>15</v>
      </c>
      <c r="J17">
        <v>24</v>
      </c>
      <c r="L17">
        <v>0</v>
      </c>
      <c r="M17">
        <v>0</v>
      </c>
      <c r="N17">
        <v>0</v>
      </c>
      <c r="O17" t="s">
        <v>61</v>
      </c>
      <c r="P17">
        <v>1683061177</v>
      </c>
      <c r="S17">
        <v>230616</v>
      </c>
      <c r="T17">
        <v>793514115</v>
      </c>
      <c r="U17" t="s">
        <v>46</v>
      </c>
      <c r="W17">
        <v>0</v>
      </c>
      <c r="Y17">
        <v>1</v>
      </c>
      <c r="AA17" t="s">
        <v>47</v>
      </c>
      <c r="AB17" t="s">
        <v>48</v>
      </c>
      <c r="AC17" t="s">
        <v>49</v>
      </c>
      <c r="AE17" t="s">
        <v>57</v>
      </c>
      <c r="AH17">
        <v>0</v>
      </c>
      <c r="AJ17">
        <v>252531</v>
      </c>
      <c r="AK17" t="s">
        <v>51</v>
      </c>
      <c r="AP17">
        <v>0</v>
      </c>
      <c r="AQ17">
        <v>0</v>
      </c>
      <c r="AR17">
        <v>0</v>
      </c>
      <c r="AS17" t="s">
        <v>52</v>
      </c>
      <c r="AT17" s="1">
        <v>43815.552291666667</v>
      </c>
      <c r="AV17" t="str">
        <f>VLOOKUP($O17,LOOKUP!$A:$F,5,FALSE)</f>
        <v>344-0837</v>
      </c>
      <c r="AW17" t="str">
        <f t="shared" si="0"/>
        <v>Addition</v>
      </c>
      <c r="AX17" t="str">
        <f>VLOOKUP($O17,LOOKUP!$A:$F,6,FALSE)</f>
        <v>Fan Gear Box</v>
      </c>
      <c r="AY17" t="str">
        <f>VLOOKUP($O17,LOOKUP!$A:$F,4,FALSE)</f>
        <v>0837</v>
      </c>
      <c r="AZ17" t="s">
        <v>100</v>
      </c>
    </row>
    <row r="18" spans="1:52" ht="12.75">
      <c r="A18">
        <v>255306</v>
      </c>
      <c r="B18">
        <v>1</v>
      </c>
      <c r="C18">
        <v>1</v>
      </c>
      <c r="D18">
        <v>1</v>
      </c>
      <c r="E18">
        <v>34400</v>
      </c>
      <c r="F18">
        <v>237393</v>
      </c>
      <c r="G18">
        <v>15</v>
      </c>
      <c r="J18">
        <v>24</v>
      </c>
      <c r="L18">
        <v>0</v>
      </c>
      <c r="M18">
        <v>0</v>
      </c>
      <c r="N18">
        <v>0</v>
      </c>
      <c r="O18" t="s">
        <v>62</v>
      </c>
      <c r="P18">
        <v>1682960125</v>
      </c>
      <c r="S18">
        <v>230616</v>
      </c>
      <c r="T18">
        <v>793514115</v>
      </c>
      <c r="U18" t="s">
        <v>46</v>
      </c>
      <c r="W18">
        <v>0</v>
      </c>
      <c r="Y18">
        <v>1</v>
      </c>
      <c r="AA18" t="s">
        <v>47</v>
      </c>
      <c r="AB18" t="s">
        <v>48</v>
      </c>
      <c r="AC18" t="s">
        <v>49</v>
      </c>
      <c r="AE18" t="s">
        <v>57</v>
      </c>
      <c r="AH18">
        <v>0</v>
      </c>
      <c r="AJ18">
        <v>237393</v>
      </c>
      <c r="AK18" t="s">
        <v>51</v>
      </c>
      <c r="AP18">
        <v>0</v>
      </c>
      <c r="AQ18">
        <v>0</v>
      </c>
      <c r="AR18">
        <v>0</v>
      </c>
      <c r="AS18" t="s">
        <v>52</v>
      </c>
      <c r="AT18" s="1">
        <v>43815.552291666667</v>
      </c>
      <c r="AV18" t="str">
        <f>VLOOKUP($O18,LOOKUP!$A:$F,5,FALSE)</f>
        <v>344-0821</v>
      </c>
      <c r="AW18" t="str">
        <f t="shared" si="0"/>
        <v>Addition</v>
      </c>
      <c r="AX18" t="str">
        <f>VLOOKUP($O18,LOOKUP!$A:$F,6,FALSE)</f>
        <v>Pump</v>
      </c>
      <c r="AY18" t="str">
        <f>VLOOKUP($O18,LOOKUP!$A:$F,4,FALSE)</f>
        <v>0821</v>
      </c>
      <c r="AZ18" t="s">
        <v>100</v>
      </c>
    </row>
    <row r="19" spans="1:52" ht="12.75">
      <c r="A19">
        <v>255306</v>
      </c>
      <c r="B19">
        <v>1</v>
      </c>
      <c r="C19">
        <v>1</v>
      </c>
      <c r="D19">
        <v>1</v>
      </c>
      <c r="E19">
        <v>34400</v>
      </c>
      <c r="F19">
        <v>242275</v>
      </c>
      <c r="G19">
        <v>15</v>
      </c>
      <c r="J19">
        <v>24</v>
      </c>
      <c r="L19">
        <v>0</v>
      </c>
      <c r="M19">
        <v>0</v>
      </c>
      <c r="N19">
        <v>0</v>
      </c>
      <c r="O19" t="s">
        <v>63</v>
      </c>
      <c r="P19">
        <v>1683061179</v>
      </c>
      <c r="S19">
        <v>230616</v>
      </c>
      <c r="T19">
        <v>793514115</v>
      </c>
      <c r="U19" t="s">
        <v>46</v>
      </c>
      <c r="W19">
        <v>0</v>
      </c>
      <c r="Y19">
        <v>1</v>
      </c>
      <c r="AA19" t="s">
        <v>47</v>
      </c>
      <c r="AB19" t="s">
        <v>48</v>
      </c>
      <c r="AC19" t="s">
        <v>49</v>
      </c>
      <c r="AE19" t="s">
        <v>57</v>
      </c>
      <c r="AH19">
        <v>0</v>
      </c>
      <c r="AJ19">
        <v>242275</v>
      </c>
      <c r="AK19" t="s">
        <v>51</v>
      </c>
      <c r="AP19">
        <v>0</v>
      </c>
      <c r="AQ19">
        <v>0</v>
      </c>
      <c r="AR19">
        <v>0</v>
      </c>
      <c r="AS19" t="s">
        <v>52</v>
      </c>
      <c r="AT19" s="1">
        <v>43815.552291666667</v>
      </c>
      <c r="AV19" t="str">
        <f>VLOOKUP($O19,LOOKUP!$A:$F,5,FALSE)</f>
        <v>344-0803</v>
      </c>
      <c r="AW19" t="str">
        <f t="shared" si="0"/>
        <v>Addition</v>
      </c>
      <c r="AX19" t="str">
        <f>VLOOKUP($O19,LOOKUP!$A:$F,6,FALSE)</f>
        <v>Stairs, Self Supporting (External)</v>
      </c>
      <c r="AY19" t="str">
        <f>VLOOKUP($O19,LOOKUP!$A:$F,4,FALSE)</f>
        <v>0803</v>
      </c>
      <c r="AZ19" t="s">
        <v>100</v>
      </c>
    </row>
    <row r="20" spans="1:52" ht="12.75">
      <c r="A20">
        <v>255306</v>
      </c>
      <c r="B20">
        <v>1</v>
      </c>
      <c r="C20">
        <v>1</v>
      </c>
      <c r="D20">
        <v>1</v>
      </c>
      <c r="E20">
        <v>34400</v>
      </c>
      <c r="F20">
        <v>252530</v>
      </c>
      <c r="G20">
        <v>15</v>
      </c>
      <c r="J20">
        <v>24</v>
      </c>
      <c r="L20">
        <v>0</v>
      </c>
      <c r="M20">
        <v>0</v>
      </c>
      <c r="N20">
        <v>0</v>
      </c>
      <c r="O20" t="s">
        <v>64</v>
      </c>
      <c r="P20">
        <v>1682960127</v>
      </c>
      <c r="S20">
        <v>230616</v>
      </c>
      <c r="T20">
        <v>793514115</v>
      </c>
      <c r="U20" t="s">
        <v>46</v>
      </c>
      <c r="W20">
        <v>0</v>
      </c>
      <c r="Y20">
        <v>1</v>
      </c>
      <c r="AA20" t="s">
        <v>47</v>
      </c>
      <c r="AB20" t="s">
        <v>48</v>
      </c>
      <c r="AC20" t="s">
        <v>49</v>
      </c>
      <c r="AE20" t="s">
        <v>57</v>
      </c>
      <c r="AH20">
        <v>0</v>
      </c>
      <c r="AJ20">
        <v>252530</v>
      </c>
      <c r="AK20" t="s">
        <v>51</v>
      </c>
      <c r="AP20">
        <v>0</v>
      </c>
      <c r="AQ20">
        <v>0</v>
      </c>
      <c r="AR20">
        <v>0</v>
      </c>
      <c r="AS20" t="s">
        <v>52</v>
      </c>
      <c r="AT20" s="1">
        <v>43815.552291666667</v>
      </c>
      <c r="AV20" t="str">
        <f>VLOOKUP($O20,LOOKUP!$A:$F,5,FALSE)</f>
        <v>344-0834</v>
      </c>
      <c r="AW20" t="str">
        <f t="shared" si="0"/>
        <v>Addition</v>
      </c>
      <c r="AX20" t="str">
        <f>VLOOKUP($O20,LOOKUP!$A:$F,6,FALSE)</f>
        <v>Fill Material</v>
      </c>
      <c r="AY20" t="str">
        <f>VLOOKUP($O20,LOOKUP!$A:$F,4,FALSE)</f>
        <v>0834</v>
      </c>
      <c r="AZ20" t="s">
        <v>100</v>
      </c>
    </row>
    <row r="21" spans="1:52" ht="12.75">
      <c r="A21">
        <v>255306</v>
      </c>
      <c r="B21">
        <v>1</v>
      </c>
      <c r="C21">
        <v>1</v>
      </c>
      <c r="D21">
        <v>1</v>
      </c>
      <c r="E21">
        <v>34400</v>
      </c>
      <c r="F21">
        <v>252528</v>
      </c>
      <c r="G21">
        <v>15</v>
      </c>
      <c r="J21">
        <v>24</v>
      </c>
      <c r="L21">
        <v>0</v>
      </c>
      <c r="M21">
        <v>0</v>
      </c>
      <c r="N21">
        <v>0</v>
      </c>
      <c r="O21" t="s">
        <v>65</v>
      </c>
      <c r="P21">
        <v>1682960121</v>
      </c>
      <c r="S21">
        <v>230616</v>
      </c>
      <c r="T21">
        <v>793514115</v>
      </c>
      <c r="U21" t="s">
        <v>46</v>
      </c>
      <c r="W21">
        <v>0</v>
      </c>
      <c r="Y21">
        <v>1</v>
      </c>
      <c r="AA21" t="s">
        <v>47</v>
      </c>
      <c r="AB21" t="s">
        <v>48</v>
      </c>
      <c r="AC21" t="s">
        <v>49</v>
      </c>
      <c r="AE21" t="s">
        <v>57</v>
      </c>
      <c r="AH21">
        <v>0</v>
      </c>
      <c r="AJ21">
        <v>252528</v>
      </c>
      <c r="AK21" t="s">
        <v>51</v>
      </c>
      <c r="AP21">
        <v>0</v>
      </c>
      <c r="AQ21">
        <v>0</v>
      </c>
      <c r="AR21">
        <v>0</v>
      </c>
      <c r="AS21" t="s">
        <v>52</v>
      </c>
      <c r="AT21" s="1">
        <v>43815.552291666667</v>
      </c>
      <c r="AV21" t="str">
        <f>VLOOKUP($O21,LOOKUP!$A:$F,5,FALSE)</f>
        <v>344-0825</v>
      </c>
      <c r="AW21" t="str">
        <f t="shared" si="0"/>
        <v>Addition</v>
      </c>
      <c r="AX21" t="str">
        <f>VLOOKUP($O21,LOOKUP!$A:$F,6,FALSE)</f>
        <v>Drive, fan</v>
      </c>
      <c r="AY21" t="str">
        <f>VLOOKUP($O21,LOOKUP!$A:$F,4,FALSE)</f>
        <v>0825</v>
      </c>
      <c r="AZ21" t="s">
        <v>100</v>
      </c>
    </row>
    <row r="22" spans="1:52" ht="12.75">
      <c r="A22">
        <v>255306</v>
      </c>
      <c r="B22">
        <v>1</v>
      </c>
      <c r="C22">
        <v>1</v>
      </c>
      <c r="D22">
        <v>1</v>
      </c>
      <c r="E22">
        <v>34400</v>
      </c>
      <c r="F22">
        <v>242274</v>
      </c>
      <c r="G22">
        <v>15</v>
      </c>
      <c r="J22">
        <v>24</v>
      </c>
      <c r="L22">
        <v>0</v>
      </c>
      <c r="M22">
        <v>0</v>
      </c>
      <c r="N22">
        <v>0</v>
      </c>
      <c r="O22" t="s">
        <v>66</v>
      </c>
      <c r="P22">
        <v>1683061484</v>
      </c>
      <c r="S22">
        <v>230616</v>
      </c>
      <c r="T22">
        <v>793514115</v>
      </c>
      <c r="U22" t="s">
        <v>46</v>
      </c>
      <c r="W22">
        <v>0</v>
      </c>
      <c r="Y22">
        <v>1</v>
      </c>
      <c r="AA22" t="s">
        <v>47</v>
      </c>
      <c r="AB22" t="s">
        <v>48</v>
      </c>
      <c r="AC22" t="s">
        <v>49</v>
      </c>
      <c r="AE22" t="s">
        <v>57</v>
      </c>
      <c r="AH22">
        <v>0</v>
      </c>
      <c r="AJ22">
        <v>242274</v>
      </c>
      <c r="AK22" t="s">
        <v>51</v>
      </c>
      <c r="AP22">
        <v>0</v>
      </c>
      <c r="AQ22">
        <v>0</v>
      </c>
      <c r="AR22">
        <v>0</v>
      </c>
      <c r="AS22" t="s">
        <v>52</v>
      </c>
      <c r="AT22" s="1">
        <v>43815.552291666667</v>
      </c>
      <c r="AV22" t="str">
        <f>VLOOKUP($O22,LOOKUP!$A:$F,5,FALSE)</f>
        <v>344-0802</v>
      </c>
      <c r="AW22" t="str">
        <f t="shared" si="0"/>
        <v>Addition</v>
      </c>
      <c r="AX22" t="str">
        <f>VLOOKUP($O22,LOOKUP!$A:$F,6,FALSE)</f>
        <v>Superstructure (Excluding Building Appurtenances)</v>
      </c>
      <c r="AY22" t="str">
        <f>VLOOKUP($O22,LOOKUP!$A:$F,4,FALSE)</f>
        <v>0802</v>
      </c>
      <c r="AZ22" t="s">
        <v>100</v>
      </c>
    </row>
    <row r="23" spans="1:52" ht="12.75">
      <c r="A23">
        <v>255306</v>
      </c>
      <c r="B23">
        <v>1</v>
      </c>
      <c r="C23">
        <v>1</v>
      </c>
      <c r="D23">
        <v>1</v>
      </c>
      <c r="E23">
        <v>34400</v>
      </c>
      <c r="F23">
        <v>237396</v>
      </c>
      <c r="G23">
        <v>15</v>
      </c>
      <c r="J23">
        <v>24</v>
      </c>
      <c r="L23">
        <v>0</v>
      </c>
      <c r="M23">
        <v>0</v>
      </c>
      <c r="N23">
        <v>0</v>
      </c>
      <c r="O23" t="s">
        <v>67</v>
      </c>
      <c r="P23">
        <v>1682960122</v>
      </c>
      <c r="S23">
        <v>230616</v>
      </c>
      <c r="T23">
        <v>793514115</v>
      </c>
      <c r="U23" t="s">
        <v>46</v>
      </c>
      <c r="W23">
        <v>0</v>
      </c>
      <c r="Y23">
        <v>1</v>
      </c>
      <c r="AA23" t="s">
        <v>47</v>
      </c>
      <c r="AB23" t="s">
        <v>48</v>
      </c>
      <c r="AC23" t="s">
        <v>49</v>
      </c>
      <c r="AE23" t="s">
        <v>57</v>
      </c>
      <c r="AH23">
        <v>0</v>
      </c>
      <c r="AJ23">
        <v>237396</v>
      </c>
      <c r="AK23" t="s">
        <v>51</v>
      </c>
      <c r="AP23">
        <v>0</v>
      </c>
      <c r="AQ23">
        <v>0</v>
      </c>
      <c r="AR23">
        <v>0</v>
      </c>
      <c r="AS23" t="s">
        <v>52</v>
      </c>
      <c r="AT23" s="1">
        <v>43815.552291666667</v>
      </c>
      <c r="AV23" t="str">
        <f>VLOOKUP($O23,LOOKUP!$A:$F,5,FALSE)</f>
        <v>344-0832</v>
      </c>
      <c r="AW23" t="str">
        <f t="shared" si="0"/>
        <v>Addition</v>
      </c>
      <c r="AX23" t="str">
        <f>VLOOKUP($O23,LOOKUP!$A:$F,6,FALSE)</f>
        <v>Drift Eliminator</v>
      </c>
      <c r="AY23" t="str">
        <f>VLOOKUP($O23,LOOKUP!$A:$F,4,FALSE)</f>
        <v>0832</v>
      </c>
      <c r="AZ23" t="s">
        <v>100</v>
      </c>
    </row>
    <row r="24" spans="1:52" ht="12.75">
      <c r="A24">
        <v>255306</v>
      </c>
      <c r="B24">
        <v>1</v>
      </c>
      <c r="C24">
        <v>1</v>
      </c>
      <c r="D24">
        <v>1</v>
      </c>
      <c r="E24">
        <v>34400</v>
      </c>
      <c r="F24">
        <v>252524</v>
      </c>
      <c r="G24">
        <v>15</v>
      </c>
      <c r="J24">
        <v>24</v>
      </c>
      <c r="L24">
        <v>0</v>
      </c>
      <c r="M24">
        <v>0</v>
      </c>
      <c r="N24">
        <v>0</v>
      </c>
      <c r="O24" t="s">
        <v>68</v>
      </c>
      <c r="P24">
        <v>1683062542</v>
      </c>
      <c r="S24">
        <v>230616</v>
      </c>
      <c r="T24">
        <v>793514115</v>
      </c>
      <c r="U24" t="s">
        <v>46</v>
      </c>
      <c r="W24">
        <v>0</v>
      </c>
      <c r="Y24">
        <v>1</v>
      </c>
      <c r="AA24" t="s">
        <v>47</v>
      </c>
      <c r="AB24" t="s">
        <v>48</v>
      </c>
      <c r="AC24" t="s">
        <v>49</v>
      </c>
      <c r="AE24" t="s">
        <v>57</v>
      </c>
      <c r="AH24">
        <v>0</v>
      </c>
      <c r="AJ24">
        <v>252524</v>
      </c>
      <c r="AK24" t="s">
        <v>51</v>
      </c>
      <c r="AP24">
        <v>0</v>
      </c>
      <c r="AQ24">
        <v>0</v>
      </c>
      <c r="AR24">
        <v>0</v>
      </c>
      <c r="AS24" t="s">
        <v>52</v>
      </c>
      <c r="AT24" s="1">
        <v>43815.552291666667</v>
      </c>
      <c r="AV24" t="str">
        <f>VLOOKUP($O24,LOOKUP!$A:$F,5,FALSE)</f>
        <v>344-0528</v>
      </c>
      <c r="AW24" t="str">
        <f t="shared" si="0"/>
        <v>Addition</v>
      </c>
      <c r="AX24" t="str">
        <f>VLOOKUP($O24,LOOKUP!$A:$F,6,FALSE)</f>
        <v>Transformer</v>
      </c>
      <c r="AY24" t="str">
        <f>VLOOKUP($O24,LOOKUP!$A:$F,4,FALSE)</f>
        <v>0528</v>
      </c>
      <c r="AZ24" t="s">
        <v>100</v>
      </c>
    </row>
    <row r="25" spans="1:52" ht="12.75">
      <c r="A25">
        <v>255306</v>
      </c>
      <c r="B25">
        <v>1</v>
      </c>
      <c r="C25">
        <v>1</v>
      </c>
      <c r="D25">
        <v>1</v>
      </c>
      <c r="E25">
        <v>34400</v>
      </c>
      <c r="F25">
        <v>243222</v>
      </c>
      <c r="G25">
        <v>15</v>
      </c>
      <c r="J25">
        <v>24</v>
      </c>
      <c r="L25">
        <v>0</v>
      </c>
      <c r="M25">
        <v>0</v>
      </c>
      <c r="N25">
        <v>0</v>
      </c>
      <c r="O25" t="s">
        <v>69</v>
      </c>
      <c r="P25">
        <v>1682960124</v>
      </c>
      <c r="S25">
        <v>230616</v>
      </c>
      <c r="T25">
        <v>793514115</v>
      </c>
      <c r="U25" t="s">
        <v>46</v>
      </c>
      <c r="W25">
        <v>0</v>
      </c>
      <c r="Y25">
        <v>1</v>
      </c>
      <c r="AA25" t="s">
        <v>47</v>
      </c>
      <c r="AB25" t="s">
        <v>48</v>
      </c>
      <c r="AC25" t="s">
        <v>49</v>
      </c>
      <c r="AE25" t="s">
        <v>57</v>
      </c>
      <c r="AH25">
        <v>0</v>
      </c>
      <c r="AJ25">
        <v>243222</v>
      </c>
      <c r="AK25" t="s">
        <v>51</v>
      </c>
      <c r="AP25">
        <v>0</v>
      </c>
      <c r="AQ25">
        <v>0</v>
      </c>
      <c r="AR25">
        <v>0</v>
      </c>
      <c r="AS25" t="s">
        <v>52</v>
      </c>
      <c r="AT25" s="1">
        <v>43815.552291666667</v>
      </c>
      <c r="AV25" t="str">
        <f>VLOOKUP($O25,LOOKUP!$A:$F,5,FALSE)</f>
        <v>344-0826</v>
      </c>
      <c r="AW25" t="str">
        <f t="shared" si="0"/>
        <v>Addition</v>
      </c>
      <c r="AX25" t="str">
        <f>VLOOKUP($O25,LOOKUP!$A:$F,6,FALSE)</f>
        <v>Piping</v>
      </c>
      <c r="AY25" t="str">
        <f>VLOOKUP($O25,LOOKUP!$A:$F,4,FALSE)</f>
        <v>0826</v>
      </c>
      <c r="AZ25" t="s">
        <v>100</v>
      </c>
    </row>
    <row r="26" spans="1:52" ht="12.75">
      <c r="A26">
        <v>255306</v>
      </c>
      <c r="B26">
        <v>1</v>
      </c>
      <c r="C26">
        <v>1</v>
      </c>
      <c r="D26">
        <v>1</v>
      </c>
      <c r="E26">
        <v>34400</v>
      </c>
      <c r="F26">
        <v>249274</v>
      </c>
      <c r="G26">
        <v>15</v>
      </c>
      <c r="J26">
        <v>24</v>
      </c>
      <c r="L26">
        <v>0</v>
      </c>
      <c r="M26">
        <v>0</v>
      </c>
      <c r="N26">
        <v>0</v>
      </c>
      <c r="O26" t="s">
        <v>70</v>
      </c>
      <c r="P26">
        <v>1682960123</v>
      </c>
      <c r="S26">
        <v>230616</v>
      </c>
      <c r="T26">
        <v>793514115</v>
      </c>
      <c r="U26" t="s">
        <v>46</v>
      </c>
      <c r="W26">
        <v>0</v>
      </c>
      <c r="Y26">
        <v>1</v>
      </c>
      <c r="AA26" t="s">
        <v>47</v>
      </c>
      <c r="AB26" t="s">
        <v>48</v>
      </c>
      <c r="AC26" t="s">
        <v>49</v>
      </c>
      <c r="AE26" t="s">
        <v>57</v>
      </c>
      <c r="AH26">
        <v>0</v>
      </c>
      <c r="AJ26">
        <v>249274</v>
      </c>
      <c r="AK26" t="s">
        <v>51</v>
      </c>
      <c r="AP26">
        <v>0</v>
      </c>
      <c r="AQ26">
        <v>0</v>
      </c>
      <c r="AR26">
        <v>0</v>
      </c>
      <c r="AS26" t="s">
        <v>52</v>
      </c>
      <c r="AT26" s="1">
        <v>43815.552291666667</v>
      </c>
      <c r="AV26" t="str">
        <f>VLOOKUP($O26,LOOKUP!$A:$F,5,FALSE)</f>
        <v>344-0824</v>
      </c>
      <c r="AW26" t="str">
        <f t="shared" si="0"/>
        <v>Addition</v>
      </c>
      <c r="AX26" t="str">
        <f>VLOOKUP($O26,LOOKUP!$A:$F,6,FALSE)</f>
        <v>Fan</v>
      </c>
      <c r="AY26" t="str">
        <f>VLOOKUP($O26,LOOKUP!$A:$F,4,FALSE)</f>
        <v>0824</v>
      </c>
      <c r="AZ26" t="s">
        <v>100</v>
      </c>
    </row>
    <row r="27" spans="1:52" ht="12.75">
      <c r="A27">
        <v>255306</v>
      </c>
      <c r="B27">
        <v>1</v>
      </c>
      <c r="C27">
        <v>1</v>
      </c>
      <c r="D27">
        <v>3</v>
      </c>
      <c r="E27">
        <v>34100</v>
      </c>
      <c r="F27">
        <v>250711</v>
      </c>
      <c r="G27">
        <v>15</v>
      </c>
      <c r="J27">
        <v>24</v>
      </c>
      <c r="L27">
        <v>0</v>
      </c>
      <c r="M27">
        <v>1</v>
      </c>
      <c r="N27">
        <v>10273</v>
      </c>
      <c r="O27" t="s">
        <v>45</v>
      </c>
      <c r="P27">
        <v>1683064719</v>
      </c>
      <c r="S27">
        <v>230616</v>
      </c>
      <c r="T27">
        <v>793514115</v>
      </c>
      <c r="U27" t="s">
        <v>46</v>
      </c>
      <c r="W27">
        <v>0</v>
      </c>
      <c r="Y27">
        <v>1</v>
      </c>
      <c r="AA27" t="s">
        <v>47</v>
      </c>
      <c r="AB27" t="s">
        <v>71</v>
      </c>
      <c r="AC27" t="s">
        <v>49</v>
      </c>
      <c r="AE27" t="s">
        <v>50</v>
      </c>
      <c r="AH27">
        <v>0</v>
      </c>
      <c r="AJ27">
        <v>250711</v>
      </c>
      <c r="AK27" t="s">
        <v>51</v>
      </c>
      <c r="AP27">
        <v>0</v>
      </c>
      <c r="AQ27">
        <v>0</v>
      </c>
      <c r="AR27">
        <v>0</v>
      </c>
      <c r="AS27" t="s">
        <v>52</v>
      </c>
      <c r="AT27" s="1">
        <v>43815.551527777774</v>
      </c>
      <c r="AV27" t="str">
        <f>VLOOKUP($O27,LOOKUP!$A:$F,5,FALSE)</f>
        <v>341-0030</v>
      </c>
      <c r="AW27" t="str">
        <f t="shared" si="0"/>
        <v>Addition</v>
      </c>
      <c r="AX27" t="str">
        <f>VLOOKUP($O27,LOOKUP!$A:$F,6,FALSE)</f>
        <v>Intrasite Communication Lines</v>
      </c>
      <c r="AY27" t="str">
        <f>VLOOKUP($O27,LOOKUP!$A:$F,4,FALSE)</f>
        <v>0030</v>
      </c>
      <c r="AZ27" t="s">
        <v>100</v>
      </c>
    </row>
    <row r="28" spans="1:52" ht="12.75">
      <c r="A28">
        <v>255306</v>
      </c>
      <c r="B28">
        <v>1</v>
      </c>
      <c r="C28">
        <v>1</v>
      </c>
      <c r="D28">
        <v>3</v>
      </c>
      <c r="E28">
        <v>34100</v>
      </c>
      <c r="F28">
        <v>251318</v>
      </c>
      <c r="G28">
        <v>15</v>
      </c>
      <c r="J28">
        <v>24</v>
      </c>
      <c r="L28">
        <v>0</v>
      </c>
      <c r="M28">
        <v>1</v>
      </c>
      <c r="N28">
        <v>10966.61</v>
      </c>
      <c r="O28" t="s">
        <v>53</v>
      </c>
      <c r="P28">
        <v>1576518</v>
      </c>
      <c r="S28">
        <v>230616</v>
      </c>
      <c r="T28">
        <v>793514115</v>
      </c>
      <c r="U28" t="s">
        <v>46</v>
      </c>
      <c r="W28">
        <v>0</v>
      </c>
      <c r="Y28">
        <v>1</v>
      </c>
      <c r="AA28" t="s">
        <v>47</v>
      </c>
      <c r="AB28" t="s">
        <v>71</v>
      </c>
      <c r="AC28" t="s">
        <v>49</v>
      </c>
      <c r="AE28" t="s">
        <v>50</v>
      </c>
      <c r="AH28">
        <v>0</v>
      </c>
      <c r="AJ28">
        <v>251318</v>
      </c>
      <c r="AK28" t="s">
        <v>51</v>
      </c>
      <c r="AP28">
        <v>0</v>
      </c>
      <c r="AQ28">
        <v>0</v>
      </c>
      <c r="AR28">
        <v>0</v>
      </c>
      <c r="AS28" t="s">
        <v>52</v>
      </c>
      <c r="AT28" s="1">
        <v>43815.551527777774</v>
      </c>
      <c r="AV28" t="str">
        <f>VLOOKUP($O28,LOOKUP!$A:$F,5,FALSE)</f>
        <v>341-2306</v>
      </c>
      <c r="AW28" t="str">
        <f t="shared" si="0"/>
        <v>Addition</v>
      </c>
      <c r="AX28" t="str">
        <f>VLOOKUP($O28,LOOKUP!$A:$F,6,FALSE)</f>
        <v>ROOF, ARCHITECTURAL,SERV BLDG</v>
      </c>
      <c r="AY28" t="str">
        <f>VLOOKUP($O28,LOOKUP!$A:$F,4,FALSE)</f>
        <v>2306</v>
      </c>
      <c r="AZ28" t="s">
        <v>100</v>
      </c>
    </row>
    <row r="29" spans="1:52" ht="12.75">
      <c r="A29">
        <v>255306</v>
      </c>
      <c r="B29">
        <v>1</v>
      </c>
      <c r="C29">
        <v>1</v>
      </c>
      <c r="D29">
        <v>3</v>
      </c>
      <c r="E29">
        <v>34100</v>
      </c>
      <c r="F29">
        <v>240746</v>
      </c>
      <c r="G29">
        <v>15</v>
      </c>
      <c r="J29">
        <v>24</v>
      </c>
      <c r="L29">
        <v>0</v>
      </c>
      <c r="M29">
        <v>1</v>
      </c>
      <c r="N29">
        <v>14215.17</v>
      </c>
      <c r="O29" t="s">
        <v>55</v>
      </c>
      <c r="P29">
        <v>1576514</v>
      </c>
      <c r="S29">
        <v>230616</v>
      </c>
      <c r="T29">
        <v>793514115</v>
      </c>
      <c r="U29" t="s">
        <v>46</v>
      </c>
      <c r="W29">
        <v>0</v>
      </c>
      <c r="Y29">
        <v>1</v>
      </c>
      <c r="AA29" t="s">
        <v>47</v>
      </c>
      <c r="AB29" t="s">
        <v>71</v>
      </c>
      <c r="AC29" t="s">
        <v>49</v>
      </c>
      <c r="AE29" t="s">
        <v>50</v>
      </c>
      <c r="AH29">
        <v>0</v>
      </c>
      <c r="AJ29">
        <v>240746</v>
      </c>
      <c r="AK29" t="s">
        <v>51</v>
      </c>
      <c r="AP29">
        <v>0</v>
      </c>
      <c r="AQ29">
        <v>0</v>
      </c>
      <c r="AR29">
        <v>0</v>
      </c>
      <c r="AS29" t="s">
        <v>52</v>
      </c>
      <c r="AT29" s="1">
        <v>43815.551527777774</v>
      </c>
      <c r="AV29" t="str">
        <f>VLOOKUP($O29,LOOKUP!$A:$F,5,FALSE)</f>
        <v>341-2340</v>
      </c>
      <c r="AW29" t="str">
        <f t="shared" si="0"/>
        <v>Addition</v>
      </c>
      <c r="AX29" t="str">
        <f>VLOOKUP($O29,LOOKUP!$A:$F,6,FALSE)</f>
        <v>Lighting System, complete</v>
      </c>
      <c r="AY29" t="str">
        <f>VLOOKUP($O29,LOOKUP!$A:$F,4,FALSE)</f>
        <v>2340</v>
      </c>
      <c r="AZ29" t="s">
        <v>100</v>
      </c>
    </row>
    <row r="30" spans="1:52" ht="12.75">
      <c r="A30">
        <v>255306</v>
      </c>
      <c r="B30">
        <v>1</v>
      </c>
      <c r="C30">
        <v>1</v>
      </c>
      <c r="D30">
        <v>3</v>
      </c>
      <c r="E30">
        <v>34100</v>
      </c>
      <c r="F30">
        <v>240466</v>
      </c>
      <c r="G30">
        <v>15</v>
      </c>
      <c r="J30">
        <v>24</v>
      </c>
      <c r="L30">
        <v>0</v>
      </c>
      <c r="M30">
        <v>1</v>
      </c>
      <c r="N30">
        <v>42068.71</v>
      </c>
      <c r="O30" t="s">
        <v>54</v>
      </c>
      <c r="P30">
        <v>1576519</v>
      </c>
      <c r="S30">
        <v>230616</v>
      </c>
      <c r="T30">
        <v>793514115</v>
      </c>
      <c r="U30" t="s">
        <v>46</v>
      </c>
      <c r="W30">
        <v>0</v>
      </c>
      <c r="Y30">
        <v>1</v>
      </c>
      <c r="AA30" t="s">
        <v>47</v>
      </c>
      <c r="AB30" t="s">
        <v>71</v>
      </c>
      <c r="AC30" t="s">
        <v>49</v>
      </c>
      <c r="AE30" t="s">
        <v>50</v>
      </c>
      <c r="AH30">
        <v>0</v>
      </c>
      <c r="AJ30">
        <v>240466</v>
      </c>
      <c r="AK30" t="s">
        <v>51</v>
      </c>
      <c r="AP30">
        <v>0</v>
      </c>
      <c r="AQ30">
        <v>0</v>
      </c>
      <c r="AR30">
        <v>0</v>
      </c>
      <c r="AS30" t="s">
        <v>52</v>
      </c>
      <c r="AT30" s="1">
        <v>43815.551527777774</v>
      </c>
      <c r="AV30" t="str">
        <f>VLOOKUP($O30,LOOKUP!$A:$F,5,FALSE)</f>
        <v>341-1802</v>
      </c>
      <c r="AW30" t="str">
        <f t="shared" si="0"/>
        <v>Addition</v>
      </c>
      <c r="AX30" t="str">
        <f>VLOOKUP($O30,LOOKUP!$A:$F,6,FALSE)</f>
        <v>Maint Equip Storage House</v>
      </c>
      <c r="AY30" t="str">
        <f>VLOOKUP($O30,LOOKUP!$A:$F,4,FALSE)</f>
        <v>1802</v>
      </c>
      <c r="AZ30" t="s">
        <v>100</v>
      </c>
    </row>
    <row r="31" spans="1:52" ht="12.75">
      <c r="A31">
        <v>255306</v>
      </c>
      <c r="B31">
        <v>1</v>
      </c>
      <c r="C31">
        <v>1</v>
      </c>
      <c r="D31">
        <v>3</v>
      </c>
      <c r="E31">
        <v>34400</v>
      </c>
      <c r="F31">
        <v>252524</v>
      </c>
      <c r="G31">
        <v>15</v>
      </c>
      <c r="J31">
        <v>24</v>
      </c>
      <c r="L31">
        <v>0</v>
      </c>
      <c r="M31">
        <v>1</v>
      </c>
      <c r="N31">
        <v>8640.65</v>
      </c>
      <c r="O31" t="s">
        <v>68</v>
      </c>
      <c r="P31">
        <v>1683062099</v>
      </c>
      <c r="S31">
        <v>230616</v>
      </c>
      <c r="T31">
        <v>793514115</v>
      </c>
      <c r="U31" t="s">
        <v>46</v>
      </c>
      <c r="W31">
        <v>0</v>
      </c>
      <c r="Y31">
        <v>1</v>
      </c>
      <c r="AA31" t="s">
        <v>47</v>
      </c>
      <c r="AB31" t="s">
        <v>71</v>
      </c>
      <c r="AC31" t="s">
        <v>49</v>
      </c>
      <c r="AE31" t="s">
        <v>57</v>
      </c>
      <c r="AH31">
        <v>0</v>
      </c>
      <c r="AJ31">
        <v>252524</v>
      </c>
      <c r="AK31" t="s">
        <v>51</v>
      </c>
      <c r="AP31">
        <v>0</v>
      </c>
      <c r="AQ31">
        <v>0</v>
      </c>
      <c r="AR31">
        <v>0</v>
      </c>
      <c r="AS31" t="s">
        <v>52</v>
      </c>
      <c r="AT31" s="1">
        <v>43815.551527777774</v>
      </c>
      <c r="AV31" t="str">
        <f>VLOOKUP($O31,LOOKUP!$A:$F,5,FALSE)</f>
        <v>344-0528</v>
      </c>
      <c r="AW31" t="str">
        <f t="shared" si="0"/>
        <v>Addition</v>
      </c>
      <c r="AX31" t="str">
        <f>VLOOKUP($O31,LOOKUP!$A:$F,6,FALSE)</f>
        <v>Transformer</v>
      </c>
      <c r="AY31" t="str">
        <f>VLOOKUP($O31,LOOKUP!$A:$F,4,FALSE)</f>
        <v>0528</v>
      </c>
      <c r="AZ31" t="s">
        <v>100</v>
      </c>
    </row>
    <row r="32" spans="1:52" ht="12.75">
      <c r="A32">
        <v>255306</v>
      </c>
      <c r="B32">
        <v>1</v>
      </c>
      <c r="C32">
        <v>1</v>
      </c>
      <c r="D32">
        <v>3</v>
      </c>
      <c r="E32">
        <v>34400</v>
      </c>
      <c r="F32">
        <v>237395</v>
      </c>
      <c r="G32">
        <v>15</v>
      </c>
      <c r="J32">
        <v>24</v>
      </c>
      <c r="L32">
        <v>0</v>
      </c>
      <c r="M32">
        <v>1</v>
      </c>
      <c r="N32">
        <v>20107</v>
      </c>
      <c r="O32" t="s">
        <v>59</v>
      </c>
      <c r="P32">
        <v>1683062876</v>
      </c>
      <c r="S32">
        <v>230616</v>
      </c>
      <c r="T32">
        <v>793514115</v>
      </c>
      <c r="U32" t="s">
        <v>46</v>
      </c>
      <c r="W32">
        <v>0</v>
      </c>
      <c r="Y32">
        <v>1</v>
      </c>
      <c r="AA32" t="s">
        <v>47</v>
      </c>
      <c r="AB32" t="s">
        <v>71</v>
      </c>
      <c r="AC32" t="s">
        <v>49</v>
      </c>
      <c r="AE32" t="s">
        <v>57</v>
      </c>
      <c r="AH32">
        <v>0</v>
      </c>
      <c r="AJ32">
        <v>237395</v>
      </c>
      <c r="AK32" t="s">
        <v>51</v>
      </c>
      <c r="AP32">
        <v>0</v>
      </c>
      <c r="AQ32">
        <v>0</v>
      </c>
      <c r="AR32">
        <v>0</v>
      </c>
      <c r="AS32" t="s">
        <v>72</v>
      </c>
      <c r="AT32" s="1">
        <v>43817.592789351853</v>
      </c>
      <c r="AV32" t="str">
        <f>VLOOKUP($O32,LOOKUP!$A:$F,5,FALSE)</f>
        <v>344-0831</v>
      </c>
      <c r="AW32" t="str">
        <f t="shared" si="0"/>
        <v>Addition</v>
      </c>
      <c r="AX32" t="str">
        <f>VLOOKUP($O32,LOOKUP!$A:$F,6,FALSE)</f>
        <v>Battery Charger</v>
      </c>
      <c r="AY32" t="str">
        <f>VLOOKUP($O32,LOOKUP!$A:$F,4,FALSE)</f>
        <v>0831</v>
      </c>
      <c r="AZ32" t="s">
        <v>100</v>
      </c>
    </row>
    <row r="33" spans="1:52" ht="12.75">
      <c r="A33">
        <v>255306</v>
      </c>
      <c r="B33">
        <v>1</v>
      </c>
      <c r="C33">
        <v>1</v>
      </c>
      <c r="D33">
        <v>3</v>
      </c>
      <c r="E33">
        <v>34400</v>
      </c>
      <c r="F33">
        <v>245676</v>
      </c>
      <c r="G33">
        <v>15</v>
      </c>
      <c r="J33">
        <v>24</v>
      </c>
      <c r="L33">
        <v>0</v>
      </c>
      <c r="M33">
        <v>5</v>
      </c>
      <c r="N33">
        <v>96590.46</v>
      </c>
      <c r="O33" t="s">
        <v>56</v>
      </c>
      <c r="P33">
        <v>1576520</v>
      </c>
      <c r="S33">
        <v>230616</v>
      </c>
      <c r="T33">
        <v>793514115</v>
      </c>
      <c r="U33" t="s">
        <v>46</v>
      </c>
      <c r="W33">
        <v>0</v>
      </c>
      <c r="Y33">
        <v>1</v>
      </c>
      <c r="AA33" t="s">
        <v>47</v>
      </c>
      <c r="AB33" t="s">
        <v>71</v>
      </c>
      <c r="AC33" t="s">
        <v>49</v>
      </c>
      <c r="AE33" t="s">
        <v>57</v>
      </c>
      <c r="AH33">
        <v>0</v>
      </c>
      <c r="AJ33">
        <v>245676</v>
      </c>
      <c r="AK33" t="s">
        <v>51</v>
      </c>
      <c r="AP33">
        <v>0</v>
      </c>
      <c r="AQ33">
        <v>0</v>
      </c>
      <c r="AR33">
        <v>0</v>
      </c>
      <c r="AS33" t="s">
        <v>52</v>
      </c>
      <c r="AT33" s="1">
        <v>43815.551527777774</v>
      </c>
      <c r="AV33" t="str">
        <f>VLOOKUP($O33,LOOKUP!$A:$F,5,FALSE)</f>
        <v>344-0827</v>
      </c>
      <c r="AW33" t="str">
        <f t="shared" si="0"/>
        <v>Addition</v>
      </c>
      <c r="AX33" t="str">
        <f>VLOOKUP($O33,LOOKUP!$A:$F,6,FALSE)</f>
        <v>Valve, special or power operated</v>
      </c>
      <c r="AY33" t="str">
        <f>VLOOKUP($O33,LOOKUP!$A:$F,4,FALSE)</f>
        <v>0827</v>
      </c>
      <c r="AZ33" t="s">
        <v>100</v>
      </c>
    </row>
    <row r="34" spans="1:52" ht="12.75">
      <c r="A34">
        <v>255306</v>
      </c>
      <c r="B34">
        <v>1</v>
      </c>
      <c r="C34">
        <v>1</v>
      </c>
      <c r="D34">
        <v>3</v>
      </c>
      <c r="E34">
        <v>34400</v>
      </c>
      <c r="F34">
        <v>242274</v>
      </c>
      <c r="G34">
        <v>15</v>
      </c>
      <c r="J34">
        <v>24</v>
      </c>
      <c r="L34">
        <v>0</v>
      </c>
      <c r="M34">
        <v>1</v>
      </c>
      <c r="N34">
        <v>111543</v>
      </c>
      <c r="O34" t="s">
        <v>66</v>
      </c>
      <c r="P34">
        <v>1683061176</v>
      </c>
      <c r="S34">
        <v>230616</v>
      </c>
      <c r="T34">
        <v>793514115</v>
      </c>
      <c r="U34" t="s">
        <v>46</v>
      </c>
      <c r="W34">
        <v>0</v>
      </c>
      <c r="Y34">
        <v>1</v>
      </c>
      <c r="AA34" t="s">
        <v>47</v>
      </c>
      <c r="AB34" t="s">
        <v>71</v>
      </c>
      <c r="AC34" t="s">
        <v>49</v>
      </c>
      <c r="AE34" t="s">
        <v>57</v>
      </c>
      <c r="AH34">
        <v>0</v>
      </c>
      <c r="AJ34">
        <v>242274</v>
      </c>
      <c r="AK34" t="s">
        <v>51</v>
      </c>
      <c r="AP34">
        <v>0</v>
      </c>
      <c r="AQ34">
        <v>0</v>
      </c>
      <c r="AR34">
        <v>0</v>
      </c>
      <c r="AS34" t="s">
        <v>72</v>
      </c>
      <c r="AT34" s="1">
        <v>43819.773368055554</v>
      </c>
      <c r="AV34" t="str">
        <f>VLOOKUP($O34,LOOKUP!$A:$F,5,FALSE)</f>
        <v>344-0802</v>
      </c>
      <c r="AW34" t="str">
        <f t="shared" si="0"/>
        <v>Addition</v>
      </c>
      <c r="AX34" t="str">
        <f>VLOOKUP($O34,LOOKUP!$A:$F,6,FALSE)</f>
        <v>Superstructure (Excluding Building Appurtenances)</v>
      </c>
      <c r="AY34" t="str">
        <f>VLOOKUP($O34,LOOKUP!$A:$F,4,FALSE)</f>
        <v>0802</v>
      </c>
      <c r="AZ34" t="s">
        <v>100</v>
      </c>
    </row>
    <row r="35" spans="1:52" ht="12.75">
      <c r="A35">
        <v>255306</v>
      </c>
      <c r="B35">
        <v>1</v>
      </c>
      <c r="C35">
        <v>1</v>
      </c>
      <c r="D35">
        <v>3</v>
      </c>
      <c r="E35">
        <v>34400</v>
      </c>
      <c r="F35">
        <v>243222</v>
      </c>
      <c r="G35">
        <v>15</v>
      </c>
      <c r="J35">
        <v>24</v>
      </c>
      <c r="L35">
        <v>0</v>
      </c>
      <c r="M35">
        <v>1</v>
      </c>
      <c r="N35">
        <v>112383</v>
      </c>
      <c r="O35" t="s">
        <v>69</v>
      </c>
      <c r="P35">
        <v>1683061169</v>
      </c>
      <c r="S35">
        <v>230616</v>
      </c>
      <c r="T35">
        <v>793514115</v>
      </c>
      <c r="U35" t="s">
        <v>46</v>
      </c>
      <c r="W35">
        <v>0</v>
      </c>
      <c r="Y35">
        <v>1</v>
      </c>
      <c r="AA35" t="s">
        <v>47</v>
      </c>
      <c r="AB35" t="s">
        <v>71</v>
      </c>
      <c r="AC35" t="s">
        <v>49</v>
      </c>
      <c r="AE35" t="s">
        <v>57</v>
      </c>
      <c r="AH35">
        <v>0</v>
      </c>
      <c r="AJ35">
        <v>243222</v>
      </c>
      <c r="AK35" t="s">
        <v>51</v>
      </c>
      <c r="AP35">
        <v>0</v>
      </c>
      <c r="AQ35">
        <v>0</v>
      </c>
      <c r="AR35">
        <v>0</v>
      </c>
      <c r="AS35" t="s">
        <v>52</v>
      </c>
      <c r="AT35" s="1">
        <v>43815.551527777774</v>
      </c>
      <c r="AV35" t="str">
        <f>VLOOKUP($O35,LOOKUP!$A:$F,5,FALSE)</f>
        <v>344-0826</v>
      </c>
      <c r="AW35" t="str">
        <f t="shared" si="0"/>
        <v>Addition</v>
      </c>
      <c r="AX35" t="str">
        <f>VLOOKUP($O35,LOOKUP!$A:$F,6,FALSE)</f>
        <v>Piping</v>
      </c>
      <c r="AY35" t="str">
        <f>VLOOKUP($O35,LOOKUP!$A:$F,4,FALSE)</f>
        <v>0826</v>
      </c>
      <c r="AZ35" t="s">
        <v>100</v>
      </c>
    </row>
    <row r="36" spans="1:52" ht="12.75">
      <c r="A36">
        <v>255306</v>
      </c>
      <c r="B36">
        <v>1</v>
      </c>
      <c r="C36">
        <v>1</v>
      </c>
      <c r="D36">
        <v>3</v>
      </c>
      <c r="E36">
        <v>34400</v>
      </c>
      <c r="F36">
        <v>249274</v>
      </c>
      <c r="G36">
        <v>15</v>
      </c>
      <c r="J36">
        <v>24</v>
      </c>
      <c r="L36">
        <v>0</v>
      </c>
      <c r="M36">
        <v>1</v>
      </c>
      <c r="N36">
        <v>112383</v>
      </c>
      <c r="O36" t="s">
        <v>70</v>
      </c>
      <c r="P36">
        <v>1576516</v>
      </c>
      <c r="S36">
        <v>230616</v>
      </c>
      <c r="T36">
        <v>793514115</v>
      </c>
      <c r="U36" t="s">
        <v>46</v>
      </c>
      <c r="W36">
        <v>0</v>
      </c>
      <c r="Y36">
        <v>1</v>
      </c>
      <c r="AA36" t="s">
        <v>47</v>
      </c>
      <c r="AB36" t="s">
        <v>71</v>
      </c>
      <c r="AC36" t="s">
        <v>49</v>
      </c>
      <c r="AE36" t="s">
        <v>57</v>
      </c>
      <c r="AH36">
        <v>0</v>
      </c>
      <c r="AJ36">
        <v>249274</v>
      </c>
      <c r="AK36" t="s">
        <v>51</v>
      </c>
      <c r="AP36">
        <v>0</v>
      </c>
      <c r="AQ36">
        <v>0</v>
      </c>
      <c r="AR36">
        <v>0</v>
      </c>
      <c r="AS36" t="s">
        <v>52</v>
      </c>
      <c r="AT36" s="1">
        <v>43815.551527777774</v>
      </c>
      <c r="AV36" t="str">
        <f>VLOOKUP($O36,LOOKUP!$A:$F,5,FALSE)</f>
        <v>344-0824</v>
      </c>
      <c r="AW36" t="str">
        <f t="shared" si="0"/>
        <v>Addition</v>
      </c>
      <c r="AX36" t="str">
        <f>VLOOKUP($O36,LOOKUP!$A:$F,6,FALSE)</f>
        <v>Fan</v>
      </c>
      <c r="AY36" t="str">
        <f>VLOOKUP($O36,LOOKUP!$A:$F,4,FALSE)</f>
        <v>0824</v>
      </c>
      <c r="AZ36" t="s">
        <v>100</v>
      </c>
    </row>
    <row r="37" spans="1:52" ht="12.75">
      <c r="A37">
        <v>255306</v>
      </c>
      <c r="B37">
        <v>1</v>
      </c>
      <c r="C37">
        <v>1</v>
      </c>
      <c r="D37">
        <v>3</v>
      </c>
      <c r="E37">
        <v>34400</v>
      </c>
      <c r="F37">
        <v>237393</v>
      </c>
      <c r="G37">
        <v>15</v>
      </c>
      <c r="J37">
        <v>24</v>
      </c>
      <c r="L37">
        <v>0</v>
      </c>
      <c r="M37">
        <v>1</v>
      </c>
      <c r="N37">
        <v>112383</v>
      </c>
      <c r="O37" t="s">
        <v>62</v>
      </c>
      <c r="P37">
        <v>1576517</v>
      </c>
      <c r="S37">
        <v>230616</v>
      </c>
      <c r="T37">
        <v>793514115</v>
      </c>
      <c r="U37" t="s">
        <v>46</v>
      </c>
      <c r="W37">
        <v>0</v>
      </c>
      <c r="Y37">
        <v>1</v>
      </c>
      <c r="AA37" t="s">
        <v>47</v>
      </c>
      <c r="AB37" t="s">
        <v>71</v>
      </c>
      <c r="AC37" t="s">
        <v>49</v>
      </c>
      <c r="AE37" t="s">
        <v>57</v>
      </c>
      <c r="AH37">
        <v>0</v>
      </c>
      <c r="AJ37">
        <v>237393</v>
      </c>
      <c r="AK37" t="s">
        <v>51</v>
      </c>
      <c r="AP37">
        <v>0</v>
      </c>
      <c r="AQ37">
        <v>0</v>
      </c>
      <c r="AR37">
        <v>0</v>
      </c>
      <c r="AS37" t="s">
        <v>52</v>
      </c>
      <c r="AT37" s="1">
        <v>43815.551527777774</v>
      </c>
      <c r="AV37" t="str">
        <f>VLOOKUP($O37,LOOKUP!$A:$F,5,FALSE)</f>
        <v>344-0821</v>
      </c>
      <c r="AW37" t="str">
        <f t="shared" si="0"/>
        <v>Addition</v>
      </c>
      <c r="AX37" t="str">
        <f>VLOOKUP($O37,LOOKUP!$A:$F,6,FALSE)</f>
        <v>Pump</v>
      </c>
      <c r="AY37" t="str">
        <f>VLOOKUP($O37,LOOKUP!$A:$F,4,FALSE)</f>
        <v>0821</v>
      </c>
      <c r="AZ37" t="s">
        <v>100</v>
      </c>
    </row>
    <row r="38" spans="1:52" ht="12.75">
      <c r="A38">
        <v>255306</v>
      </c>
      <c r="B38">
        <v>1</v>
      </c>
      <c r="C38">
        <v>1</v>
      </c>
      <c r="D38">
        <v>3</v>
      </c>
      <c r="E38">
        <v>34400</v>
      </c>
      <c r="F38">
        <v>240388</v>
      </c>
      <c r="G38">
        <v>15</v>
      </c>
      <c r="J38">
        <v>24</v>
      </c>
      <c r="L38">
        <v>0</v>
      </c>
      <c r="M38">
        <v>1</v>
      </c>
      <c r="N38">
        <v>112383</v>
      </c>
      <c r="O38" t="s">
        <v>60</v>
      </c>
      <c r="P38">
        <v>1683061175</v>
      </c>
      <c r="S38">
        <v>230616</v>
      </c>
      <c r="T38">
        <v>793514115</v>
      </c>
      <c r="U38" t="s">
        <v>46</v>
      </c>
      <c r="W38">
        <v>0</v>
      </c>
      <c r="Y38">
        <v>1</v>
      </c>
      <c r="AA38" t="s">
        <v>47</v>
      </c>
      <c r="AB38" t="s">
        <v>71</v>
      </c>
      <c r="AC38" t="s">
        <v>49</v>
      </c>
      <c r="AE38" t="s">
        <v>57</v>
      </c>
      <c r="AH38">
        <v>0</v>
      </c>
      <c r="AJ38">
        <v>240388</v>
      </c>
      <c r="AK38" t="s">
        <v>51</v>
      </c>
      <c r="AP38">
        <v>0</v>
      </c>
      <c r="AQ38">
        <v>0</v>
      </c>
      <c r="AR38">
        <v>0</v>
      </c>
      <c r="AS38" t="s">
        <v>52</v>
      </c>
      <c r="AT38" s="1">
        <v>43815.551527777774</v>
      </c>
      <c r="AV38" t="str">
        <f>VLOOKUP($O38,LOOKUP!$A:$F,5,FALSE)</f>
        <v>344-0804</v>
      </c>
      <c r="AW38" t="str">
        <f t="shared" si="0"/>
        <v>Addition</v>
      </c>
      <c r="AX38" t="str">
        <f>VLOOKUP($O38,LOOKUP!$A:$F,6,FALSE)</f>
        <v>Cell Fill/Splash Bars</v>
      </c>
      <c r="AY38" t="str">
        <f>VLOOKUP($O38,LOOKUP!$A:$F,4,FALSE)</f>
        <v>0804</v>
      </c>
      <c r="AZ38" t="s">
        <v>100</v>
      </c>
    </row>
    <row r="39" spans="1:52" ht="12.75">
      <c r="A39">
        <v>255306</v>
      </c>
      <c r="B39">
        <v>1</v>
      </c>
      <c r="C39">
        <v>1</v>
      </c>
      <c r="D39">
        <v>3</v>
      </c>
      <c r="E39">
        <v>34400</v>
      </c>
      <c r="F39">
        <v>242275</v>
      </c>
      <c r="G39">
        <v>15</v>
      </c>
      <c r="J39">
        <v>24</v>
      </c>
      <c r="L39">
        <v>0</v>
      </c>
      <c r="M39">
        <v>1</v>
      </c>
      <c r="N39">
        <v>112383</v>
      </c>
      <c r="O39" t="s">
        <v>63</v>
      </c>
      <c r="P39">
        <v>1683061174</v>
      </c>
      <c r="S39">
        <v>230616</v>
      </c>
      <c r="T39">
        <v>793514115</v>
      </c>
      <c r="U39" t="s">
        <v>46</v>
      </c>
      <c r="W39">
        <v>0</v>
      </c>
      <c r="Y39">
        <v>1</v>
      </c>
      <c r="AA39" t="s">
        <v>47</v>
      </c>
      <c r="AB39" t="s">
        <v>71</v>
      </c>
      <c r="AC39" t="s">
        <v>49</v>
      </c>
      <c r="AE39" t="s">
        <v>57</v>
      </c>
      <c r="AH39">
        <v>0</v>
      </c>
      <c r="AJ39">
        <v>242275</v>
      </c>
      <c r="AK39" t="s">
        <v>51</v>
      </c>
      <c r="AP39">
        <v>0</v>
      </c>
      <c r="AQ39">
        <v>0</v>
      </c>
      <c r="AR39">
        <v>0</v>
      </c>
      <c r="AS39" t="s">
        <v>52</v>
      </c>
      <c r="AT39" s="1">
        <v>43815.551527777774</v>
      </c>
      <c r="AV39" t="str">
        <f>VLOOKUP($O39,LOOKUP!$A:$F,5,FALSE)</f>
        <v>344-0803</v>
      </c>
      <c r="AW39" t="str">
        <f t="shared" si="0"/>
        <v>Addition</v>
      </c>
      <c r="AX39" t="str">
        <f>VLOOKUP($O39,LOOKUP!$A:$F,6,FALSE)</f>
        <v>Stairs, Self Supporting (External)</v>
      </c>
      <c r="AY39" t="str">
        <f>VLOOKUP($O39,LOOKUP!$A:$F,4,FALSE)</f>
        <v>0803</v>
      </c>
      <c r="AZ39" t="s">
        <v>100</v>
      </c>
    </row>
    <row r="40" spans="1:52" ht="12.75">
      <c r="A40">
        <v>255306</v>
      </c>
      <c r="B40">
        <v>1</v>
      </c>
      <c r="C40">
        <v>1</v>
      </c>
      <c r="D40">
        <v>3</v>
      </c>
      <c r="E40">
        <v>34400</v>
      </c>
      <c r="F40">
        <v>240567</v>
      </c>
      <c r="G40">
        <v>15</v>
      </c>
      <c r="J40">
        <v>24</v>
      </c>
      <c r="L40">
        <v>0</v>
      </c>
      <c r="M40">
        <v>1</v>
      </c>
      <c r="N40">
        <v>112383</v>
      </c>
      <c r="O40" t="s">
        <v>58</v>
      </c>
      <c r="P40">
        <v>1683061173</v>
      </c>
      <c r="S40">
        <v>230616</v>
      </c>
      <c r="T40">
        <v>793514115</v>
      </c>
      <c r="U40" t="s">
        <v>46</v>
      </c>
      <c r="W40">
        <v>0</v>
      </c>
      <c r="Y40">
        <v>1</v>
      </c>
      <c r="AA40" t="s">
        <v>47</v>
      </c>
      <c r="AB40" t="s">
        <v>71</v>
      </c>
      <c r="AC40" t="s">
        <v>49</v>
      </c>
      <c r="AE40" t="s">
        <v>57</v>
      </c>
      <c r="AH40">
        <v>0</v>
      </c>
      <c r="AJ40">
        <v>240567</v>
      </c>
      <c r="AK40" t="s">
        <v>51</v>
      </c>
      <c r="AP40">
        <v>0</v>
      </c>
      <c r="AQ40">
        <v>0</v>
      </c>
      <c r="AR40">
        <v>0</v>
      </c>
      <c r="AS40" t="s">
        <v>52</v>
      </c>
      <c r="AT40" s="1">
        <v>43815.551527777774</v>
      </c>
      <c r="AV40" t="str">
        <f>VLOOKUP($O40,LOOKUP!$A:$F,5,FALSE)</f>
        <v>344-0840</v>
      </c>
      <c r="AW40" t="str">
        <f t="shared" si="0"/>
        <v>Addition</v>
      </c>
      <c r="AX40" t="str">
        <f>VLOOKUP($O40,LOOKUP!$A:$F,6,FALSE)</f>
        <v>Special Enclosure</v>
      </c>
      <c r="AY40" t="str">
        <f>VLOOKUP($O40,LOOKUP!$A:$F,4,FALSE)</f>
        <v>0840</v>
      </c>
      <c r="AZ40" t="s">
        <v>100</v>
      </c>
    </row>
    <row r="41" spans="1:52" ht="12.75">
      <c r="A41">
        <v>255306</v>
      </c>
      <c r="B41">
        <v>1</v>
      </c>
      <c r="C41">
        <v>1</v>
      </c>
      <c r="D41">
        <v>3</v>
      </c>
      <c r="E41">
        <v>34400</v>
      </c>
      <c r="F41">
        <v>252531</v>
      </c>
      <c r="G41">
        <v>15</v>
      </c>
      <c r="J41">
        <v>24</v>
      </c>
      <c r="L41">
        <v>0</v>
      </c>
      <c r="M41">
        <v>1</v>
      </c>
      <c r="N41">
        <v>112383</v>
      </c>
      <c r="O41" t="s">
        <v>61</v>
      </c>
      <c r="P41">
        <v>1683061172</v>
      </c>
      <c r="S41">
        <v>230616</v>
      </c>
      <c r="T41">
        <v>793514115</v>
      </c>
      <c r="U41" t="s">
        <v>46</v>
      </c>
      <c r="W41">
        <v>0</v>
      </c>
      <c r="Y41">
        <v>1</v>
      </c>
      <c r="AA41" t="s">
        <v>47</v>
      </c>
      <c r="AB41" t="s">
        <v>71</v>
      </c>
      <c r="AC41" t="s">
        <v>49</v>
      </c>
      <c r="AE41" t="s">
        <v>57</v>
      </c>
      <c r="AH41">
        <v>0</v>
      </c>
      <c r="AJ41">
        <v>252531</v>
      </c>
      <c r="AK41" t="s">
        <v>51</v>
      </c>
      <c r="AP41">
        <v>0</v>
      </c>
      <c r="AQ41">
        <v>0</v>
      </c>
      <c r="AR41">
        <v>0</v>
      </c>
      <c r="AS41" t="s">
        <v>52</v>
      </c>
      <c r="AT41" s="1">
        <v>43815.551527777774</v>
      </c>
      <c r="AV41" t="str">
        <f>VLOOKUP($O41,LOOKUP!$A:$F,5,FALSE)</f>
        <v>344-0837</v>
      </c>
      <c r="AW41" t="str">
        <f t="shared" si="0"/>
        <v>Addition</v>
      </c>
      <c r="AX41" t="str">
        <f>VLOOKUP($O41,LOOKUP!$A:$F,6,FALSE)</f>
        <v>Fan Gear Box</v>
      </c>
      <c r="AY41" t="str">
        <f>VLOOKUP($O41,LOOKUP!$A:$F,4,FALSE)</f>
        <v>0837</v>
      </c>
      <c r="AZ41" t="s">
        <v>100</v>
      </c>
    </row>
    <row r="42" spans="1:52" ht="12.75">
      <c r="A42">
        <v>255306</v>
      </c>
      <c r="B42">
        <v>1</v>
      </c>
      <c r="C42">
        <v>1</v>
      </c>
      <c r="D42">
        <v>3</v>
      </c>
      <c r="E42">
        <v>34400</v>
      </c>
      <c r="F42">
        <v>252530</v>
      </c>
      <c r="G42">
        <v>15</v>
      </c>
      <c r="J42">
        <v>24</v>
      </c>
      <c r="L42">
        <v>0</v>
      </c>
      <c r="M42">
        <v>1</v>
      </c>
      <c r="N42">
        <v>112383</v>
      </c>
      <c r="O42" t="s">
        <v>64</v>
      </c>
      <c r="P42">
        <v>1683061171</v>
      </c>
      <c r="S42">
        <v>230616</v>
      </c>
      <c r="T42">
        <v>793514115</v>
      </c>
      <c r="U42" t="s">
        <v>46</v>
      </c>
      <c r="W42">
        <v>0</v>
      </c>
      <c r="Y42">
        <v>1</v>
      </c>
      <c r="AA42" t="s">
        <v>47</v>
      </c>
      <c r="AB42" t="s">
        <v>71</v>
      </c>
      <c r="AC42" t="s">
        <v>49</v>
      </c>
      <c r="AE42" t="s">
        <v>57</v>
      </c>
      <c r="AH42">
        <v>0</v>
      </c>
      <c r="AJ42">
        <v>252530</v>
      </c>
      <c r="AK42" t="s">
        <v>51</v>
      </c>
      <c r="AP42">
        <v>0</v>
      </c>
      <c r="AQ42">
        <v>0</v>
      </c>
      <c r="AR42">
        <v>0</v>
      </c>
      <c r="AS42" t="s">
        <v>52</v>
      </c>
      <c r="AT42" s="1">
        <v>43815.551527777774</v>
      </c>
      <c r="AV42" t="str">
        <f>VLOOKUP($O42,LOOKUP!$A:$F,5,FALSE)</f>
        <v>344-0834</v>
      </c>
      <c r="AW42" t="str">
        <f t="shared" si="0"/>
        <v>Addition</v>
      </c>
      <c r="AX42" t="str">
        <f>VLOOKUP($O42,LOOKUP!$A:$F,6,FALSE)</f>
        <v>Fill Material</v>
      </c>
      <c r="AY42" t="str">
        <f>VLOOKUP($O42,LOOKUP!$A:$F,4,FALSE)</f>
        <v>0834</v>
      </c>
      <c r="AZ42" t="s">
        <v>100</v>
      </c>
    </row>
    <row r="43" spans="1:52" ht="12.75">
      <c r="A43">
        <v>255306</v>
      </c>
      <c r="B43">
        <v>1</v>
      </c>
      <c r="C43">
        <v>1</v>
      </c>
      <c r="D43">
        <v>3</v>
      </c>
      <c r="E43">
        <v>34400</v>
      </c>
      <c r="F43">
        <v>237396</v>
      </c>
      <c r="G43">
        <v>15</v>
      </c>
      <c r="J43">
        <v>24</v>
      </c>
      <c r="L43">
        <v>0</v>
      </c>
      <c r="M43">
        <v>1</v>
      </c>
      <c r="N43">
        <v>112383</v>
      </c>
      <c r="O43" t="s">
        <v>67</v>
      </c>
      <c r="P43">
        <v>1683061170</v>
      </c>
      <c r="S43">
        <v>230616</v>
      </c>
      <c r="T43">
        <v>793514115</v>
      </c>
      <c r="U43" t="s">
        <v>46</v>
      </c>
      <c r="W43">
        <v>0</v>
      </c>
      <c r="Y43">
        <v>1</v>
      </c>
      <c r="AA43" t="s">
        <v>47</v>
      </c>
      <c r="AB43" t="s">
        <v>71</v>
      </c>
      <c r="AC43" t="s">
        <v>49</v>
      </c>
      <c r="AE43" t="s">
        <v>57</v>
      </c>
      <c r="AH43">
        <v>0</v>
      </c>
      <c r="AJ43">
        <v>237396</v>
      </c>
      <c r="AK43" t="s">
        <v>51</v>
      </c>
      <c r="AP43">
        <v>0</v>
      </c>
      <c r="AQ43">
        <v>0</v>
      </c>
      <c r="AR43">
        <v>0</v>
      </c>
      <c r="AS43" t="s">
        <v>52</v>
      </c>
      <c r="AT43" s="1">
        <v>43815.551527777774</v>
      </c>
      <c r="AV43" t="str">
        <f>VLOOKUP($O43,LOOKUP!$A:$F,5,FALSE)</f>
        <v>344-0832</v>
      </c>
      <c r="AW43" t="str">
        <f t="shared" si="0"/>
        <v>Addition</v>
      </c>
      <c r="AX43" t="str">
        <f>VLOOKUP($O43,LOOKUP!$A:$F,6,FALSE)</f>
        <v>Drift Eliminator</v>
      </c>
      <c r="AY43" t="str">
        <f>VLOOKUP($O43,LOOKUP!$A:$F,4,FALSE)</f>
        <v>0832</v>
      </c>
      <c r="AZ43" t="s">
        <v>100</v>
      </c>
    </row>
    <row r="44" spans="1:52" ht="12.75">
      <c r="A44">
        <v>255306</v>
      </c>
      <c r="B44">
        <v>1</v>
      </c>
      <c r="C44">
        <v>1</v>
      </c>
      <c r="D44">
        <v>3</v>
      </c>
      <c r="E44">
        <v>34400</v>
      </c>
      <c r="F44">
        <v>252528</v>
      </c>
      <c r="G44">
        <v>15</v>
      </c>
      <c r="J44">
        <v>24</v>
      </c>
      <c r="L44">
        <v>0</v>
      </c>
      <c r="M44">
        <v>1</v>
      </c>
      <c r="N44">
        <v>112383</v>
      </c>
      <c r="O44" t="s">
        <v>65</v>
      </c>
      <c r="P44">
        <v>1576515</v>
      </c>
      <c r="S44">
        <v>230616</v>
      </c>
      <c r="T44">
        <v>793514115</v>
      </c>
      <c r="U44" t="s">
        <v>46</v>
      </c>
      <c r="W44">
        <v>0</v>
      </c>
      <c r="Y44">
        <v>1</v>
      </c>
      <c r="AA44" t="s">
        <v>47</v>
      </c>
      <c r="AB44" t="s">
        <v>71</v>
      </c>
      <c r="AC44" t="s">
        <v>49</v>
      </c>
      <c r="AE44" t="s">
        <v>57</v>
      </c>
      <c r="AH44">
        <v>0</v>
      </c>
      <c r="AJ44">
        <v>252528</v>
      </c>
      <c r="AK44" t="s">
        <v>51</v>
      </c>
      <c r="AP44">
        <v>0</v>
      </c>
      <c r="AQ44">
        <v>0</v>
      </c>
      <c r="AR44">
        <v>0</v>
      </c>
      <c r="AS44" t="s">
        <v>52</v>
      </c>
      <c r="AT44" s="1">
        <v>43815.551527777774</v>
      </c>
      <c r="AV44" t="str">
        <f>VLOOKUP($O44,LOOKUP!$A:$F,5,FALSE)</f>
        <v>344-0825</v>
      </c>
      <c r="AW44" t="str">
        <f t="shared" si="0"/>
        <v>Addition</v>
      </c>
      <c r="AX44" t="str">
        <f>VLOOKUP($O44,LOOKUP!$A:$F,6,FALSE)</f>
        <v>Drive, fan</v>
      </c>
      <c r="AY44" t="str">
        <f>VLOOKUP($O44,LOOKUP!$A:$F,4,FALSE)</f>
        <v>0825</v>
      </c>
      <c r="AZ44" t="s">
        <v>100</v>
      </c>
    </row>
    <row r="45" spans="1:52" ht="12.75">
      <c r="A45">
        <v>255306</v>
      </c>
      <c r="B45">
        <v>1</v>
      </c>
      <c r="C45">
        <v>2</v>
      </c>
      <c r="D45">
        <v>1002</v>
      </c>
      <c r="E45">
        <v>34100</v>
      </c>
      <c r="F45">
        <v>250711</v>
      </c>
      <c r="G45">
        <v>15</v>
      </c>
      <c r="J45">
        <v>24</v>
      </c>
      <c r="L45">
        <v>0</v>
      </c>
      <c r="M45">
        <v>0</v>
      </c>
      <c r="N45">
        <v>3000</v>
      </c>
      <c r="O45" t="s">
        <v>45</v>
      </c>
      <c r="P45">
        <v>1683065955</v>
      </c>
      <c r="S45">
        <v>230616</v>
      </c>
      <c r="T45">
        <v>793514115</v>
      </c>
      <c r="U45" t="s">
        <v>46</v>
      </c>
      <c r="W45">
        <v>0</v>
      </c>
      <c r="Y45">
        <v>7</v>
      </c>
      <c r="AA45" t="s">
        <v>47</v>
      </c>
      <c r="AB45" t="s">
        <v>101</v>
      </c>
      <c r="AC45" t="s">
        <v>73</v>
      </c>
      <c r="AE45" t="s">
        <v>50</v>
      </c>
      <c r="AH45">
        <v>0</v>
      </c>
      <c r="AJ45">
        <v>250711</v>
      </c>
      <c r="AK45" t="s">
        <v>102</v>
      </c>
      <c r="AP45">
        <v>0</v>
      </c>
      <c r="AQ45">
        <v>0</v>
      </c>
      <c r="AR45">
        <v>0</v>
      </c>
      <c r="AS45" t="s">
        <v>72</v>
      </c>
      <c r="AT45" s="1">
        <v>43745.656377314801</v>
      </c>
      <c r="AV45" t="s">
        <v>207</v>
      </c>
      <c r="AW45" t="str">
        <f t="shared" si="0"/>
        <v>Retirement</v>
      </c>
      <c r="AX45" t="s">
        <v>79</v>
      </c>
      <c r="AY45" t="s">
        <v>105</v>
      </c>
      <c r="AZ45" t="s">
        <v>100</v>
      </c>
    </row>
    <row r="46" spans="1:52" ht="12.75">
      <c r="A46">
        <v>255306</v>
      </c>
      <c r="B46">
        <v>1</v>
      </c>
      <c r="C46">
        <v>2</v>
      </c>
      <c r="D46">
        <v>1002</v>
      </c>
      <c r="E46">
        <v>34100</v>
      </c>
      <c r="F46">
        <v>240466</v>
      </c>
      <c r="G46">
        <v>15</v>
      </c>
      <c r="J46">
        <v>24</v>
      </c>
      <c r="L46">
        <v>0</v>
      </c>
      <c r="M46">
        <v>0</v>
      </c>
      <c r="N46">
        <v>3000</v>
      </c>
      <c r="O46" t="s">
        <v>54</v>
      </c>
      <c r="P46">
        <v>1683066000</v>
      </c>
      <c r="S46">
        <v>230616</v>
      </c>
      <c r="T46">
        <v>793514115</v>
      </c>
      <c r="U46" t="s">
        <v>46</v>
      </c>
      <c r="W46">
        <v>0</v>
      </c>
      <c r="Y46">
        <v>7</v>
      </c>
      <c r="AA46" t="s">
        <v>47</v>
      </c>
      <c r="AB46" t="s">
        <v>101</v>
      </c>
      <c r="AC46" t="s">
        <v>73</v>
      </c>
      <c r="AE46" t="s">
        <v>50</v>
      </c>
      <c r="AH46">
        <v>0</v>
      </c>
      <c r="AJ46">
        <v>240466</v>
      </c>
      <c r="AK46" t="s">
        <v>102</v>
      </c>
      <c r="AP46">
        <v>0</v>
      </c>
      <c r="AQ46">
        <v>0</v>
      </c>
      <c r="AR46">
        <v>0</v>
      </c>
      <c r="AS46" t="s">
        <v>72</v>
      </c>
      <c r="AT46" s="1">
        <v>43745.656377314801</v>
      </c>
      <c r="AV46" t="s">
        <v>208</v>
      </c>
      <c r="AW46" t="str">
        <f t="shared" si="0"/>
        <v>Retirement</v>
      </c>
      <c r="AX46" t="s">
        <v>82</v>
      </c>
      <c r="AY46" t="s">
        <v>106</v>
      </c>
      <c r="AZ46" t="s">
        <v>100</v>
      </c>
    </row>
    <row r="47" spans="1:52" ht="12.75">
      <c r="A47">
        <v>255306</v>
      </c>
      <c r="B47">
        <v>1</v>
      </c>
      <c r="C47">
        <v>2</v>
      </c>
      <c r="D47">
        <v>1002</v>
      </c>
      <c r="E47">
        <v>34100</v>
      </c>
      <c r="F47">
        <v>251318</v>
      </c>
      <c r="G47">
        <v>15</v>
      </c>
      <c r="J47">
        <v>24</v>
      </c>
      <c r="L47">
        <v>0</v>
      </c>
      <c r="M47">
        <v>0</v>
      </c>
      <c r="N47">
        <v>3000</v>
      </c>
      <c r="O47" t="s">
        <v>53</v>
      </c>
      <c r="P47">
        <v>1683066030</v>
      </c>
      <c r="S47">
        <v>230616</v>
      </c>
      <c r="T47">
        <v>793514115</v>
      </c>
      <c r="U47" t="s">
        <v>46</v>
      </c>
      <c r="W47">
        <v>0</v>
      </c>
      <c r="Y47">
        <v>7</v>
      </c>
      <c r="AA47" t="s">
        <v>47</v>
      </c>
      <c r="AB47" t="s">
        <v>101</v>
      </c>
      <c r="AC47" t="s">
        <v>73</v>
      </c>
      <c r="AE47" t="s">
        <v>50</v>
      </c>
      <c r="AH47">
        <v>0</v>
      </c>
      <c r="AJ47">
        <v>251318</v>
      </c>
      <c r="AK47" t="s">
        <v>102</v>
      </c>
      <c r="AP47">
        <v>0</v>
      </c>
      <c r="AQ47">
        <v>0</v>
      </c>
      <c r="AR47">
        <v>0</v>
      </c>
      <c r="AS47" t="s">
        <v>72</v>
      </c>
      <c r="AT47" s="1">
        <v>43745.656377314801</v>
      </c>
      <c r="AV47" t="s">
        <v>209</v>
      </c>
      <c r="AW47" t="str">
        <f t="shared" si="0"/>
        <v>Retirement</v>
      </c>
      <c r="AX47" t="s">
        <v>80</v>
      </c>
      <c r="AY47" t="s">
        <v>107</v>
      </c>
      <c r="AZ47" t="s">
        <v>100</v>
      </c>
    </row>
    <row r="48" spans="1:52" ht="12.75">
      <c r="A48">
        <v>255306</v>
      </c>
      <c r="B48">
        <v>1</v>
      </c>
      <c r="C48">
        <v>2</v>
      </c>
      <c r="D48">
        <v>1002</v>
      </c>
      <c r="E48">
        <v>34100</v>
      </c>
      <c r="F48">
        <v>240746</v>
      </c>
      <c r="G48">
        <v>15</v>
      </c>
      <c r="J48">
        <v>24</v>
      </c>
      <c r="L48">
        <v>0</v>
      </c>
      <c r="M48">
        <v>0</v>
      </c>
      <c r="N48">
        <v>3000</v>
      </c>
      <c r="O48" t="s">
        <v>55</v>
      </c>
      <c r="P48">
        <v>1683065998</v>
      </c>
      <c r="S48">
        <v>230616</v>
      </c>
      <c r="T48">
        <v>793514115</v>
      </c>
      <c r="U48" t="s">
        <v>46</v>
      </c>
      <c r="W48">
        <v>0</v>
      </c>
      <c r="Y48">
        <v>7</v>
      </c>
      <c r="AA48" t="s">
        <v>47</v>
      </c>
      <c r="AB48" t="s">
        <v>101</v>
      </c>
      <c r="AC48" t="s">
        <v>73</v>
      </c>
      <c r="AE48" t="s">
        <v>50</v>
      </c>
      <c r="AH48">
        <v>0</v>
      </c>
      <c r="AJ48">
        <v>240746</v>
      </c>
      <c r="AK48" t="s">
        <v>102</v>
      </c>
      <c r="AP48">
        <v>0</v>
      </c>
      <c r="AQ48">
        <v>0</v>
      </c>
      <c r="AR48">
        <v>0</v>
      </c>
      <c r="AS48" t="s">
        <v>72</v>
      </c>
      <c r="AT48" s="1">
        <v>43745.656377314801</v>
      </c>
      <c r="AV48" t="s">
        <v>210</v>
      </c>
      <c r="AW48" t="str">
        <f t="shared" si="0"/>
        <v>Retirement</v>
      </c>
      <c r="AX48" t="s">
        <v>81</v>
      </c>
      <c r="AY48" t="s">
        <v>108</v>
      </c>
      <c r="AZ48" t="s">
        <v>100</v>
      </c>
    </row>
    <row r="49" spans="1:52" ht="12.75">
      <c r="A49">
        <v>255306</v>
      </c>
      <c r="B49">
        <v>1</v>
      </c>
      <c r="C49">
        <v>2</v>
      </c>
      <c r="D49">
        <v>1002</v>
      </c>
      <c r="E49">
        <v>34400</v>
      </c>
      <c r="F49">
        <v>252531</v>
      </c>
      <c r="G49">
        <v>15</v>
      </c>
      <c r="J49">
        <v>24</v>
      </c>
      <c r="L49">
        <v>0</v>
      </c>
      <c r="M49">
        <v>0</v>
      </c>
      <c r="N49">
        <v>3000</v>
      </c>
      <c r="O49" t="s">
        <v>61</v>
      </c>
      <c r="P49">
        <v>1683066029</v>
      </c>
      <c r="S49">
        <v>230616</v>
      </c>
      <c r="T49">
        <v>793514115</v>
      </c>
      <c r="U49" t="s">
        <v>46</v>
      </c>
      <c r="W49">
        <v>0</v>
      </c>
      <c r="Y49">
        <v>7</v>
      </c>
      <c r="AA49" t="s">
        <v>47</v>
      </c>
      <c r="AB49" t="s">
        <v>101</v>
      </c>
      <c r="AC49" t="s">
        <v>73</v>
      </c>
      <c r="AE49" t="s">
        <v>57</v>
      </c>
      <c r="AH49">
        <v>0</v>
      </c>
      <c r="AJ49">
        <v>252531</v>
      </c>
      <c r="AK49" t="s">
        <v>102</v>
      </c>
      <c r="AP49">
        <v>0</v>
      </c>
      <c r="AQ49">
        <v>0</v>
      </c>
      <c r="AR49">
        <v>0</v>
      </c>
      <c r="AS49" t="s">
        <v>72</v>
      </c>
      <c r="AT49" s="1">
        <v>43745.656377314801</v>
      </c>
      <c r="AV49" t="s">
        <v>211</v>
      </c>
      <c r="AW49" t="str">
        <f t="shared" si="0"/>
        <v>Retirement</v>
      </c>
      <c r="AX49" t="s">
        <v>95</v>
      </c>
      <c r="AY49" t="s">
        <v>121</v>
      </c>
      <c r="AZ49" t="s">
        <v>100</v>
      </c>
    </row>
    <row r="50" spans="1:52" ht="12.75">
      <c r="A50">
        <v>255306</v>
      </c>
      <c r="B50">
        <v>1</v>
      </c>
      <c r="C50">
        <v>2</v>
      </c>
      <c r="D50">
        <v>1002</v>
      </c>
      <c r="E50">
        <v>34400</v>
      </c>
      <c r="F50">
        <v>237395</v>
      </c>
      <c r="G50">
        <v>15</v>
      </c>
      <c r="J50">
        <v>24</v>
      </c>
      <c r="L50">
        <v>0</v>
      </c>
      <c r="M50">
        <v>0</v>
      </c>
      <c r="N50">
        <v>3000</v>
      </c>
      <c r="O50" t="s">
        <v>59</v>
      </c>
      <c r="P50">
        <v>1683066002</v>
      </c>
      <c r="S50">
        <v>230616</v>
      </c>
      <c r="T50">
        <v>793514115</v>
      </c>
      <c r="U50" t="s">
        <v>46</v>
      </c>
      <c r="W50">
        <v>0</v>
      </c>
      <c r="Y50">
        <v>7</v>
      </c>
      <c r="AA50" t="s">
        <v>47</v>
      </c>
      <c r="AB50" t="s">
        <v>101</v>
      </c>
      <c r="AC50" t="s">
        <v>73</v>
      </c>
      <c r="AE50" t="s">
        <v>57</v>
      </c>
      <c r="AH50">
        <v>0</v>
      </c>
      <c r="AJ50">
        <v>237395</v>
      </c>
      <c r="AK50" t="s">
        <v>102</v>
      </c>
      <c r="AP50">
        <v>0</v>
      </c>
      <c r="AQ50">
        <v>0</v>
      </c>
      <c r="AR50">
        <v>0</v>
      </c>
      <c r="AS50" t="s">
        <v>72</v>
      </c>
      <c r="AT50" s="1">
        <v>43745.656377314801</v>
      </c>
      <c r="AV50" t="s">
        <v>212</v>
      </c>
      <c r="AW50" t="str">
        <f t="shared" si="0"/>
        <v>Retirement</v>
      </c>
      <c r="AX50" t="s">
        <v>84</v>
      </c>
      <c r="AY50" t="s">
        <v>118</v>
      </c>
      <c r="AZ50" t="s">
        <v>100</v>
      </c>
    </row>
    <row r="51" spans="1:52" ht="12.75">
      <c r="A51">
        <v>255306</v>
      </c>
      <c r="B51">
        <v>1</v>
      </c>
      <c r="C51">
        <v>2</v>
      </c>
      <c r="D51">
        <v>1002</v>
      </c>
      <c r="E51">
        <v>34400</v>
      </c>
      <c r="F51">
        <v>252530</v>
      </c>
      <c r="G51">
        <v>15</v>
      </c>
      <c r="J51">
        <v>24</v>
      </c>
      <c r="L51">
        <v>0</v>
      </c>
      <c r="M51">
        <v>0</v>
      </c>
      <c r="N51">
        <v>3000</v>
      </c>
      <c r="O51" t="s">
        <v>64</v>
      </c>
      <c r="P51">
        <v>1683066012</v>
      </c>
      <c r="S51">
        <v>230616</v>
      </c>
      <c r="T51">
        <v>793514115</v>
      </c>
      <c r="U51" t="s">
        <v>46</v>
      </c>
      <c r="W51">
        <v>0</v>
      </c>
      <c r="Y51">
        <v>7</v>
      </c>
      <c r="AA51" t="s">
        <v>47</v>
      </c>
      <c r="AB51" t="s">
        <v>101</v>
      </c>
      <c r="AC51" t="s">
        <v>73</v>
      </c>
      <c r="AE51" t="s">
        <v>57</v>
      </c>
      <c r="AH51">
        <v>0</v>
      </c>
      <c r="AJ51">
        <v>252530</v>
      </c>
      <c r="AK51" t="s">
        <v>102</v>
      </c>
      <c r="AP51">
        <v>0</v>
      </c>
      <c r="AQ51">
        <v>0</v>
      </c>
      <c r="AR51">
        <v>0</v>
      </c>
      <c r="AS51" t="s">
        <v>72</v>
      </c>
      <c r="AT51" s="1">
        <v>43745.656377314801</v>
      </c>
      <c r="AV51" t="s">
        <v>213</v>
      </c>
      <c r="AW51" t="str">
        <f t="shared" si="0"/>
        <v>Retirement</v>
      </c>
      <c r="AX51" t="s">
        <v>88</v>
      </c>
      <c r="AY51" t="s">
        <v>120</v>
      </c>
      <c r="AZ51" t="s">
        <v>100</v>
      </c>
    </row>
    <row r="52" spans="1:52" ht="12.75">
      <c r="A52">
        <v>255306</v>
      </c>
      <c r="B52">
        <v>1</v>
      </c>
      <c r="C52">
        <v>2</v>
      </c>
      <c r="D52">
        <v>1002</v>
      </c>
      <c r="E52">
        <v>34400</v>
      </c>
      <c r="F52">
        <v>242275</v>
      </c>
      <c r="G52">
        <v>15</v>
      </c>
      <c r="J52">
        <v>24</v>
      </c>
      <c r="L52">
        <v>0</v>
      </c>
      <c r="M52">
        <v>0</v>
      </c>
      <c r="N52">
        <v>3000</v>
      </c>
      <c r="O52" t="s">
        <v>63</v>
      </c>
      <c r="P52">
        <v>1683066007</v>
      </c>
      <c r="S52">
        <v>230616</v>
      </c>
      <c r="T52">
        <v>793514115</v>
      </c>
      <c r="U52" t="s">
        <v>46</v>
      </c>
      <c r="W52">
        <v>0</v>
      </c>
      <c r="Y52">
        <v>7</v>
      </c>
      <c r="AA52" t="s">
        <v>47</v>
      </c>
      <c r="AB52" t="s">
        <v>101</v>
      </c>
      <c r="AC52" t="s">
        <v>73</v>
      </c>
      <c r="AE52" t="s">
        <v>57</v>
      </c>
      <c r="AH52">
        <v>0</v>
      </c>
      <c r="AJ52">
        <v>242275</v>
      </c>
      <c r="AK52" t="s">
        <v>102</v>
      </c>
      <c r="AP52">
        <v>0</v>
      </c>
      <c r="AQ52">
        <v>0</v>
      </c>
      <c r="AR52">
        <v>0</v>
      </c>
      <c r="AS52" t="s">
        <v>72</v>
      </c>
      <c r="AT52" s="1">
        <v>43745.656377314801</v>
      </c>
      <c r="AV52" t="s">
        <v>214</v>
      </c>
      <c r="AW52" t="str">
        <f t="shared" si="0"/>
        <v>Retirement</v>
      </c>
      <c r="AX52" t="s">
        <v>86</v>
      </c>
      <c r="AY52" t="s">
        <v>111</v>
      </c>
      <c r="AZ52" t="s">
        <v>100</v>
      </c>
    </row>
    <row r="53" spans="1:52" ht="12.75">
      <c r="A53">
        <v>255306</v>
      </c>
      <c r="B53">
        <v>1</v>
      </c>
      <c r="C53">
        <v>2</v>
      </c>
      <c r="D53">
        <v>1002</v>
      </c>
      <c r="E53">
        <v>34400</v>
      </c>
      <c r="F53">
        <v>243222</v>
      </c>
      <c r="G53">
        <v>15</v>
      </c>
      <c r="J53">
        <v>24</v>
      </c>
      <c r="L53">
        <v>0</v>
      </c>
      <c r="M53">
        <v>0</v>
      </c>
      <c r="N53">
        <v>3000</v>
      </c>
      <c r="O53" t="s">
        <v>69</v>
      </c>
      <c r="P53">
        <v>1683066008</v>
      </c>
      <c r="S53">
        <v>230616</v>
      </c>
      <c r="T53">
        <v>793514115</v>
      </c>
      <c r="U53" t="s">
        <v>46</v>
      </c>
      <c r="W53">
        <v>0</v>
      </c>
      <c r="Y53">
        <v>7</v>
      </c>
      <c r="AA53" t="s">
        <v>47</v>
      </c>
      <c r="AB53" t="s">
        <v>101</v>
      </c>
      <c r="AC53" t="s">
        <v>73</v>
      </c>
      <c r="AE53" t="s">
        <v>57</v>
      </c>
      <c r="AH53">
        <v>0</v>
      </c>
      <c r="AJ53">
        <v>243222</v>
      </c>
      <c r="AK53" t="s">
        <v>102</v>
      </c>
      <c r="AP53">
        <v>0</v>
      </c>
      <c r="AQ53">
        <v>0</v>
      </c>
      <c r="AR53">
        <v>0</v>
      </c>
      <c r="AS53" t="s">
        <v>72</v>
      </c>
      <c r="AT53" s="1">
        <v>43745.656377314801</v>
      </c>
      <c r="AV53" t="s">
        <v>215</v>
      </c>
      <c r="AW53" t="str">
        <f t="shared" si="0"/>
        <v>Retirement</v>
      </c>
      <c r="AX53" t="s">
        <v>93</v>
      </c>
      <c r="AY53" t="s">
        <v>116</v>
      </c>
      <c r="AZ53" t="s">
        <v>100</v>
      </c>
    </row>
    <row r="54" spans="1:52" ht="12.75">
      <c r="A54">
        <v>255306</v>
      </c>
      <c r="B54">
        <v>1</v>
      </c>
      <c r="C54">
        <v>2</v>
      </c>
      <c r="D54">
        <v>1002</v>
      </c>
      <c r="E54">
        <v>34400</v>
      </c>
      <c r="F54">
        <v>249274</v>
      </c>
      <c r="G54">
        <v>15</v>
      </c>
      <c r="J54">
        <v>24</v>
      </c>
      <c r="L54">
        <v>0</v>
      </c>
      <c r="M54">
        <v>0</v>
      </c>
      <c r="N54">
        <v>3000</v>
      </c>
      <c r="O54" t="s">
        <v>70</v>
      </c>
      <c r="P54">
        <v>1683066003</v>
      </c>
      <c r="S54">
        <v>230616</v>
      </c>
      <c r="T54">
        <v>793514115</v>
      </c>
      <c r="U54" t="s">
        <v>46</v>
      </c>
      <c r="W54">
        <v>0</v>
      </c>
      <c r="Y54">
        <v>7</v>
      </c>
      <c r="AA54" t="s">
        <v>47</v>
      </c>
      <c r="AB54" t="s">
        <v>101</v>
      </c>
      <c r="AC54" t="s">
        <v>73</v>
      </c>
      <c r="AE54" t="s">
        <v>57</v>
      </c>
      <c r="AH54">
        <v>0</v>
      </c>
      <c r="AJ54">
        <v>249274</v>
      </c>
      <c r="AK54" t="s">
        <v>102</v>
      </c>
      <c r="AP54">
        <v>0</v>
      </c>
      <c r="AQ54">
        <v>0</v>
      </c>
      <c r="AR54">
        <v>0</v>
      </c>
      <c r="AS54" t="s">
        <v>72</v>
      </c>
      <c r="AT54" s="1">
        <v>43745.656377314801</v>
      </c>
      <c r="AV54" t="s">
        <v>216</v>
      </c>
      <c r="AW54" t="str">
        <f t="shared" si="0"/>
        <v>Retirement</v>
      </c>
      <c r="AX54" t="s">
        <v>92</v>
      </c>
      <c r="AY54" t="s">
        <v>114</v>
      </c>
      <c r="AZ54" t="s">
        <v>100</v>
      </c>
    </row>
    <row r="55" spans="1:52" ht="12.75">
      <c r="A55">
        <v>255306</v>
      </c>
      <c r="B55">
        <v>1</v>
      </c>
      <c r="C55">
        <v>2</v>
      </c>
      <c r="D55">
        <v>1002</v>
      </c>
      <c r="E55">
        <v>34400</v>
      </c>
      <c r="F55">
        <v>252528</v>
      </c>
      <c r="G55">
        <v>15</v>
      </c>
      <c r="J55">
        <v>24</v>
      </c>
      <c r="L55">
        <v>0</v>
      </c>
      <c r="M55">
        <v>0</v>
      </c>
      <c r="N55">
        <v>3000</v>
      </c>
      <c r="O55" t="s">
        <v>65</v>
      </c>
      <c r="P55">
        <v>1683066006</v>
      </c>
      <c r="S55">
        <v>230616</v>
      </c>
      <c r="T55">
        <v>793514115</v>
      </c>
      <c r="U55" t="s">
        <v>46</v>
      </c>
      <c r="W55">
        <v>0</v>
      </c>
      <c r="Y55">
        <v>7</v>
      </c>
      <c r="AA55" t="s">
        <v>47</v>
      </c>
      <c r="AB55" t="s">
        <v>101</v>
      </c>
      <c r="AC55" t="s">
        <v>73</v>
      </c>
      <c r="AE55" t="s">
        <v>57</v>
      </c>
      <c r="AH55">
        <v>0</v>
      </c>
      <c r="AJ55">
        <v>252528</v>
      </c>
      <c r="AK55" t="s">
        <v>102</v>
      </c>
      <c r="AP55">
        <v>0</v>
      </c>
      <c r="AQ55">
        <v>0</v>
      </c>
      <c r="AR55">
        <v>0</v>
      </c>
      <c r="AS55" t="s">
        <v>72</v>
      </c>
      <c r="AT55" s="1">
        <v>43745.656377314801</v>
      </c>
      <c r="AV55" t="s">
        <v>217</v>
      </c>
      <c r="AW55" t="str">
        <f t="shared" si="0"/>
        <v>Retirement</v>
      </c>
      <c r="AX55" t="s">
        <v>87</v>
      </c>
      <c r="AY55" t="s">
        <v>115</v>
      </c>
      <c r="AZ55" t="s">
        <v>100</v>
      </c>
    </row>
    <row r="56" spans="1:52" ht="12.75">
      <c r="A56">
        <v>255306</v>
      </c>
      <c r="B56">
        <v>1</v>
      </c>
      <c r="C56">
        <v>2</v>
      </c>
      <c r="D56">
        <v>1002</v>
      </c>
      <c r="E56">
        <v>34400</v>
      </c>
      <c r="F56">
        <v>245676</v>
      </c>
      <c r="G56">
        <v>15</v>
      </c>
      <c r="J56">
        <v>24</v>
      </c>
      <c r="L56">
        <v>0</v>
      </c>
      <c r="M56">
        <v>0</v>
      </c>
      <c r="N56">
        <v>3000</v>
      </c>
      <c r="O56" t="s">
        <v>56</v>
      </c>
      <c r="P56">
        <v>1683066009</v>
      </c>
      <c r="S56">
        <v>230616</v>
      </c>
      <c r="T56">
        <v>793514115</v>
      </c>
      <c r="U56" t="s">
        <v>46</v>
      </c>
      <c r="W56">
        <v>0</v>
      </c>
      <c r="Y56">
        <v>7</v>
      </c>
      <c r="AA56" t="s">
        <v>47</v>
      </c>
      <c r="AB56" t="s">
        <v>101</v>
      </c>
      <c r="AC56" t="s">
        <v>73</v>
      </c>
      <c r="AE56" t="s">
        <v>57</v>
      </c>
      <c r="AH56">
        <v>0</v>
      </c>
      <c r="AJ56">
        <v>245676</v>
      </c>
      <c r="AK56" t="s">
        <v>102</v>
      </c>
      <c r="AP56">
        <v>0</v>
      </c>
      <c r="AQ56">
        <v>0</v>
      </c>
      <c r="AR56">
        <v>0</v>
      </c>
      <c r="AS56" t="s">
        <v>72</v>
      </c>
      <c r="AT56" s="1">
        <v>43745.656377314801</v>
      </c>
      <c r="AV56" t="s">
        <v>218</v>
      </c>
      <c r="AW56" t="str">
        <f t="shared" si="0"/>
        <v>Retirement</v>
      </c>
      <c r="AX56" t="s">
        <v>85</v>
      </c>
      <c r="AY56" t="s">
        <v>117</v>
      </c>
      <c r="AZ56" t="s">
        <v>100</v>
      </c>
    </row>
    <row r="57" spans="1:52" ht="12.75">
      <c r="A57">
        <v>255306</v>
      </c>
      <c r="B57">
        <v>1</v>
      </c>
      <c r="C57">
        <v>2</v>
      </c>
      <c r="D57">
        <v>1002</v>
      </c>
      <c r="E57">
        <v>34400</v>
      </c>
      <c r="F57">
        <v>242274</v>
      </c>
      <c r="G57">
        <v>15</v>
      </c>
      <c r="J57">
        <v>24</v>
      </c>
      <c r="L57">
        <v>0</v>
      </c>
      <c r="M57">
        <v>0</v>
      </c>
      <c r="N57">
        <v>3000</v>
      </c>
      <c r="O57" t="s">
        <v>66</v>
      </c>
      <c r="P57">
        <v>1683066027</v>
      </c>
      <c r="S57">
        <v>230616</v>
      </c>
      <c r="T57">
        <v>793514115</v>
      </c>
      <c r="U57" t="s">
        <v>46</v>
      </c>
      <c r="W57">
        <v>0</v>
      </c>
      <c r="Y57">
        <v>7</v>
      </c>
      <c r="AA57" t="s">
        <v>47</v>
      </c>
      <c r="AB57" t="s">
        <v>101</v>
      </c>
      <c r="AC57" t="s">
        <v>73</v>
      </c>
      <c r="AE57" t="s">
        <v>57</v>
      </c>
      <c r="AH57">
        <v>0</v>
      </c>
      <c r="AJ57">
        <v>242274</v>
      </c>
      <c r="AK57" t="s">
        <v>102</v>
      </c>
      <c r="AP57">
        <v>0</v>
      </c>
      <c r="AQ57">
        <v>0</v>
      </c>
      <c r="AR57">
        <v>0</v>
      </c>
      <c r="AS57" t="s">
        <v>72</v>
      </c>
      <c r="AT57" s="1">
        <v>43745.656377314801</v>
      </c>
      <c r="AV57" t="s">
        <v>219</v>
      </c>
      <c r="AW57" t="str">
        <f t="shared" si="0"/>
        <v>Retirement</v>
      </c>
      <c r="AX57" t="s">
        <v>96</v>
      </c>
      <c r="AY57" t="s">
        <v>110</v>
      </c>
      <c r="AZ57" t="s">
        <v>100</v>
      </c>
    </row>
    <row r="58" spans="1:52" ht="12.75">
      <c r="A58">
        <v>255306</v>
      </c>
      <c r="B58">
        <v>1</v>
      </c>
      <c r="C58">
        <v>2</v>
      </c>
      <c r="D58">
        <v>1002</v>
      </c>
      <c r="E58">
        <v>34400</v>
      </c>
      <c r="F58">
        <v>237393</v>
      </c>
      <c r="G58">
        <v>15</v>
      </c>
      <c r="J58">
        <v>24</v>
      </c>
      <c r="L58">
        <v>0</v>
      </c>
      <c r="M58">
        <v>0</v>
      </c>
      <c r="N58">
        <v>3000</v>
      </c>
      <c r="O58" t="s">
        <v>62</v>
      </c>
      <c r="P58">
        <v>1683066013</v>
      </c>
      <c r="S58">
        <v>230616</v>
      </c>
      <c r="T58">
        <v>793514115</v>
      </c>
      <c r="U58" t="s">
        <v>46</v>
      </c>
      <c r="W58">
        <v>0</v>
      </c>
      <c r="Y58">
        <v>7</v>
      </c>
      <c r="AA58" t="s">
        <v>47</v>
      </c>
      <c r="AB58" t="s">
        <v>101</v>
      </c>
      <c r="AC58" t="s">
        <v>73</v>
      </c>
      <c r="AE58" t="s">
        <v>57</v>
      </c>
      <c r="AH58">
        <v>0</v>
      </c>
      <c r="AJ58">
        <v>237393</v>
      </c>
      <c r="AK58" t="s">
        <v>102</v>
      </c>
      <c r="AP58">
        <v>0</v>
      </c>
      <c r="AQ58">
        <v>0</v>
      </c>
      <c r="AR58">
        <v>0</v>
      </c>
      <c r="AS58" t="s">
        <v>72</v>
      </c>
      <c r="AT58" s="1">
        <v>43745.656377314801</v>
      </c>
      <c r="AV58" t="s">
        <v>220</v>
      </c>
      <c r="AW58" t="str">
        <f t="shared" si="0"/>
        <v>Retirement</v>
      </c>
      <c r="AX58" t="s">
        <v>89</v>
      </c>
      <c r="AY58" t="s">
        <v>113</v>
      </c>
      <c r="AZ58" t="s">
        <v>100</v>
      </c>
    </row>
    <row r="59" spans="1:52" ht="12.75">
      <c r="A59">
        <v>255306</v>
      </c>
      <c r="B59">
        <v>1</v>
      </c>
      <c r="C59">
        <v>2</v>
      </c>
      <c r="D59">
        <v>1002</v>
      </c>
      <c r="E59">
        <v>34400</v>
      </c>
      <c r="F59">
        <v>252524</v>
      </c>
      <c r="G59">
        <v>15</v>
      </c>
      <c r="J59">
        <v>24</v>
      </c>
      <c r="L59">
        <v>0</v>
      </c>
      <c r="M59">
        <v>0</v>
      </c>
      <c r="N59">
        <v>3000</v>
      </c>
      <c r="O59" t="s">
        <v>68</v>
      </c>
      <c r="P59">
        <v>1683066028</v>
      </c>
      <c r="S59">
        <v>230616</v>
      </c>
      <c r="T59">
        <v>793514115</v>
      </c>
      <c r="U59" t="s">
        <v>46</v>
      </c>
      <c r="W59">
        <v>0</v>
      </c>
      <c r="Y59">
        <v>7</v>
      </c>
      <c r="AA59" t="s">
        <v>47</v>
      </c>
      <c r="AB59" t="s">
        <v>101</v>
      </c>
      <c r="AC59" t="s">
        <v>73</v>
      </c>
      <c r="AE59" t="s">
        <v>57</v>
      </c>
      <c r="AH59">
        <v>0</v>
      </c>
      <c r="AJ59">
        <v>252524</v>
      </c>
      <c r="AK59" t="s">
        <v>102</v>
      </c>
      <c r="AP59">
        <v>0</v>
      </c>
      <c r="AQ59">
        <v>0</v>
      </c>
      <c r="AR59">
        <v>0</v>
      </c>
      <c r="AS59" t="s">
        <v>72</v>
      </c>
      <c r="AT59" s="1">
        <v>43745.656377314801</v>
      </c>
      <c r="AV59" t="s">
        <v>221</v>
      </c>
      <c r="AW59" t="str">
        <f t="shared" si="0"/>
        <v>Retirement</v>
      </c>
      <c r="AX59" t="s">
        <v>83</v>
      </c>
      <c r="AY59" t="s">
        <v>109</v>
      </c>
      <c r="AZ59" t="s">
        <v>100</v>
      </c>
    </row>
    <row r="60" spans="1:52" ht="12.75">
      <c r="A60">
        <v>255306</v>
      </c>
      <c r="B60">
        <v>1</v>
      </c>
      <c r="C60">
        <v>2</v>
      </c>
      <c r="D60">
        <v>1002</v>
      </c>
      <c r="E60">
        <v>34400</v>
      </c>
      <c r="F60">
        <v>240567</v>
      </c>
      <c r="G60">
        <v>15</v>
      </c>
      <c r="J60">
        <v>24</v>
      </c>
      <c r="L60">
        <v>0</v>
      </c>
      <c r="M60">
        <v>0</v>
      </c>
      <c r="N60">
        <v>3000</v>
      </c>
      <c r="O60" t="s">
        <v>58</v>
      </c>
      <c r="P60">
        <v>1683066004</v>
      </c>
      <c r="S60">
        <v>230616</v>
      </c>
      <c r="T60">
        <v>793514115</v>
      </c>
      <c r="U60" t="s">
        <v>46</v>
      </c>
      <c r="W60">
        <v>0</v>
      </c>
      <c r="Y60">
        <v>7</v>
      </c>
      <c r="AA60" t="s">
        <v>47</v>
      </c>
      <c r="AB60" t="s">
        <v>101</v>
      </c>
      <c r="AC60" t="s">
        <v>73</v>
      </c>
      <c r="AE60" t="s">
        <v>57</v>
      </c>
      <c r="AH60">
        <v>0</v>
      </c>
      <c r="AJ60">
        <v>240567</v>
      </c>
      <c r="AK60" t="s">
        <v>102</v>
      </c>
      <c r="AP60">
        <v>0</v>
      </c>
      <c r="AQ60">
        <v>0</v>
      </c>
      <c r="AR60">
        <v>0</v>
      </c>
      <c r="AS60" t="s">
        <v>72</v>
      </c>
      <c r="AT60" s="1">
        <v>43745.656377314801</v>
      </c>
      <c r="AV60" t="s">
        <v>222</v>
      </c>
      <c r="AW60" t="str">
        <f t="shared" si="0"/>
        <v>Retirement</v>
      </c>
      <c r="AX60" t="s">
        <v>91</v>
      </c>
      <c r="AY60" t="s">
        <v>122</v>
      </c>
      <c r="AZ60" t="s">
        <v>100</v>
      </c>
    </row>
    <row r="61" spans="1:52" ht="12.75">
      <c r="A61">
        <v>255306</v>
      </c>
      <c r="B61">
        <v>1</v>
      </c>
      <c r="C61">
        <v>2</v>
      </c>
      <c r="D61">
        <v>1002</v>
      </c>
      <c r="E61">
        <v>34400</v>
      </c>
      <c r="F61">
        <v>240388</v>
      </c>
      <c r="G61">
        <v>15</v>
      </c>
      <c r="J61">
        <v>24</v>
      </c>
      <c r="L61">
        <v>0</v>
      </c>
      <c r="M61">
        <v>0</v>
      </c>
      <c r="N61">
        <v>3000</v>
      </c>
      <c r="O61" t="s">
        <v>60</v>
      </c>
      <c r="P61">
        <v>1683066026</v>
      </c>
      <c r="S61">
        <v>230616</v>
      </c>
      <c r="T61">
        <v>793514115</v>
      </c>
      <c r="U61" t="s">
        <v>46</v>
      </c>
      <c r="W61">
        <v>0</v>
      </c>
      <c r="Y61">
        <v>7</v>
      </c>
      <c r="AA61" t="s">
        <v>47</v>
      </c>
      <c r="AB61" t="s">
        <v>101</v>
      </c>
      <c r="AC61" t="s">
        <v>73</v>
      </c>
      <c r="AE61" t="s">
        <v>57</v>
      </c>
      <c r="AH61">
        <v>0</v>
      </c>
      <c r="AJ61">
        <v>240388</v>
      </c>
      <c r="AK61" t="s">
        <v>102</v>
      </c>
      <c r="AP61">
        <v>0</v>
      </c>
      <c r="AQ61">
        <v>0</v>
      </c>
      <c r="AR61">
        <v>0</v>
      </c>
      <c r="AS61" t="s">
        <v>72</v>
      </c>
      <c r="AT61" s="1">
        <v>43745.656377314801</v>
      </c>
      <c r="AV61" t="s">
        <v>223</v>
      </c>
      <c r="AW61" t="str">
        <f t="shared" si="0"/>
        <v>Retirement</v>
      </c>
      <c r="AX61" t="s">
        <v>94</v>
      </c>
      <c r="AY61" t="s">
        <v>112</v>
      </c>
      <c r="AZ61" t="s">
        <v>100</v>
      </c>
    </row>
    <row r="62" spans="1:52" ht="12.75">
      <c r="A62">
        <v>255306</v>
      </c>
      <c r="B62">
        <v>1</v>
      </c>
      <c r="C62">
        <v>2</v>
      </c>
      <c r="D62">
        <v>1002</v>
      </c>
      <c r="E62">
        <v>34400</v>
      </c>
      <c r="F62">
        <v>237396</v>
      </c>
      <c r="G62">
        <v>15</v>
      </c>
      <c r="J62">
        <v>24</v>
      </c>
      <c r="L62">
        <v>0</v>
      </c>
      <c r="M62">
        <v>0</v>
      </c>
      <c r="N62">
        <v>3000</v>
      </c>
      <c r="O62" t="s">
        <v>67</v>
      </c>
      <c r="P62">
        <v>1683066005</v>
      </c>
      <c r="S62">
        <v>230616</v>
      </c>
      <c r="T62">
        <v>793514115</v>
      </c>
      <c r="U62" t="s">
        <v>46</v>
      </c>
      <c r="W62">
        <v>0</v>
      </c>
      <c r="Y62">
        <v>7</v>
      </c>
      <c r="AA62" t="s">
        <v>47</v>
      </c>
      <c r="AB62" t="s">
        <v>101</v>
      </c>
      <c r="AC62" t="s">
        <v>73</v>
      </c>
      <c r="AE62" t="s">
        <v>57</v>
      </c>
      <c r="AH62">
        <v>0</v>
      </c>
      <c r="AJ62">
        <v>237396</v>
      </c>
      <c r="AK62" t="s">
        <v>102</v>
      </c>
      <c r="AP62">
        <v>0</v>
      </c>
      <c r="AQ62">
        <v>0</v>
      </c>
      <c r="AR62">
        <v>0</v>
      </c>
      <c r="AS62" t="s">
        <v>72</v>
      </c>
      <c r="AT62" s="1">
        <v>43745.656377314801</v>
      </c>
      <c r="AV62" t="s">
        <v>224</v>
      </c>
      <c r="AW62" t="str">
        <f t="shared" si="0"/>
        <v>Retirement</v>
      </c>
      <c r="AX62" t="s">
        <v>90</v>
      </c>
      <c r="AY62" t="s">
        <v>119</v>
      </c>
      <c r="AZ62" t="s">
        <v>100</v>
      </c>
    </row>
  </sheetData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"/>
  </sheetPr>
  <dimension ref="A1:F44"/>
  <sheetViews>
    <sheetView workbookViewId="0" topLeftCell="A1"/>
  </sheetViews>
  <sheetFormatPr defaultColWidth="9.14285714285714" defaultRowHeight="12.75"/>
  <cols>
    <col min="1" max="1" width="73.4285714285714" bestFit="1" customWidth="1"/>
    <col min="2" max="2" width="11.8571428571429" bestFit="1" customWidth="1"/>
  </cols>
  <sheetData>
    <row r="1" ht="12.75">
      <c r="A1" s="43" t="s">
        <v>198</v>
      </c>
    </row>
    <row r="2" ht="12.75">
      <c r="A2" s="43" t="s">
        <v>199</v>
      </c>
    </row>
    <row r="3" ht="12.75">
      <c r="A3" s="43" t="s">
        <v>200</v>
      </c>
    </row>
    <row r="4" ht="12.75">
      <c r="A4" s="43" t="s">
        <v>201</v>
      </c>
    </row>
    <row r="5" ht="12.75">
      <c r="A5" s="43" t="s">
        <v>203</v>
      </c>
    </row>
    <row r="6" ht="12.75">
      <c r="A6" s="43" t="s">
        <v>205</v>
      </c>
    </row>
    <row r="8" spans="1:6" ht="12.75">
      <c r="A8" t="s">
        <v>14</v>
      </c>
      <c r="B8" t="s">
        <v>74</v>
      </c>
      <c r="C8" t="s">
        <v>75</v>
      </c>
      <c r="D8" t="s">
        <v>76</v>
      </c>
      <c r="E8" t="s">
        <v>77</v>
      </c>
      <c r="F8" s="2" t="s">
        <v>78</v>
      </c>
    </row>
    <row r="9" spans="1:6" ht="12.75">
      <c r="A9" t="s">
        <v>45</v>
      </c>
      <c r="B9" t="str">
        <f>LEFT(A9,11)</f>
        <v>34120430030</v>
      </c>
      <c r="C9" t="str">
        <f>LEFT(B9,3)</f>
        <v>341</v>
      </c>
      <c r="D9" t="str">
        <f>RIGHT(B9,4)</f>
        <v>0030</v>
      </c>
      <c r="E9" t="str">
        <f>CONCATENATE(C9,"-",D9)</f>
        <v>341-0030</v>
      </c>
      <c r="F9" t="s">
        <v>79</v>
      </c>
    </row>
    <row r="10" spans="1:6" ht="12.75">
      <c r="A10" t="s">
        <v>53</v>
      </c>
      <c r="B10" t="str">
        <f t="shared" si="0" ref="B10:B44">LEFT(A10,11)</f>
        <v>34126052306</v>
      </c>
      <c r="C10" t="str">
        <f t="shared" si="1" ref="C10:C44">LEFT(B10,3)</f>
        <v>341</v>
      </c>
      <c r="D10" t="str">
        <f t="shared" si="2" ref="D10:D44">RIGHT(B10,4)</f>
        <v>2306</v>
      </c>
      <c r="E10" t="str">
        <f t="shared" si="3" ref="E10:E44">CONCATENATE(C10,"-",D10)</f>
        <v>341-2306</v>
      </c>
      <c r="F10" t="s">
        <v>80</v>
      </c>
    </row>
    <row r="11" spans="1:6" ht="12.75">
      <c r="A11" t="s">
        <v>55</v>
      </c>
      <c r="B11" t="str">
        <f t="shared" si="0"/>
        <v>34126132340</v>
      </c>
      <c r="C11" t="str">
        <f t="shared" si="1"/>
        <v>341</v>
      </c>
      <c r="D11" t="str">
        <f t="shared" si="2"/>
        <v>2340</v>
      </c>
      <c r="E11" t="str">
        <f t="shared" si="3"/>
        <v>341-2340</v>
      </c>
      <c r="F11" t="s">
        <v>81</v>
      </c>
    </row>
    <row r="12" spans="1:6" ht="12.75">
      <c r="A12" t="s">
        <v>54</v>
      </c>
      <c r="B12" t="str">
        <f t="shared" si="0"/>
        <v>34125041802</v>
      </c>
      <c r="C12" t="str">
        <f t="shared" si="1"/>
        <v>341</v>
      </c>
      <c r="D12" t="str">
        <f t="shared" si="2"/>
        <v>1802</v>
      </c>
      <c r="E12" t="str">
        <f t="shared" si="3"/>
        <v>341-1802</v>
      </c>
      <c r="F12" t="s">
        <v>82</v>
      </c>
    </row>
    <row r="13" spans="1:6" ht="12.75">
      <c r="A13" t="s">
        <v>68</v>
      </c>
      <c r="B13" t="str">
        <f t="shared" si="0"/>
        <v>34477420528</v>
      </c>
      <c r="C13" t="str">
        <f t="shared" si="1"/>
        <v>344</v>
      </c>
      <c r="D13" t="str">
        <f t="shared" si="2"/>
        <v>0528</v>
      </c>
      <c r="E13" t="str">
        <f t="shared" si="3"/>
        <v>344-0528</v>
      </c>
      <c r="F13" t="s">
        <v>83</v>
      </c>
    </row>
    <row r="14" spans="1:6" ht="12.75">
      <c r="A14" t="s">
        <v>59</v>
      </c>
      <c r="B14" t="str">
        <f t="shared" si="0"/>
        <v>34477660831</v>
      </c>
      <c r="C14" t="str">
        <f t="shared" si="1"/>
        <v>344</v>
      </c>
      <c r="D14" t="str">
        <f t="shared" si="2"/>
        <v>0831</v>
      </c>
      <c r="E14" t="str">
        <f t="shared" si="3"/>
        <v>344-0831</v>
      </c>
      <c r="F14" t="s">
        <v>84</v>
      </c>
    </row>
    <row r="15" spans="1:6" ht="12.75">
      <c r="A15" t="s">
        <v>56</v>
      </c>
      <c r="B15" t="str">
        <f t="shared" si="0"/>
        <v>34477660827</v>
      </c>
      <c r="C15" t="str">
        <f t="shared" si="1"/>
        <v>344</v>
      </c>
      <c r="D15" t="str">
        <f t="shared" si="2"/>
        <v>0827</v>
      </c>
      <c r="E15" t="str">
        <f t="shared" si="3"/>
        <v>344-0827</v>
      </c>
      <c r="F15" t="s">
        <v>85</v>
      </c>
    </row>
    <row r="16" spans="1:6" ht="12.75">
      <c r="A16" t="s">
        <v>63</v>
      </c>
      <c r="B16" t="str">
        <f t="shared" si="0"/>
        <v>34477650803</v>
      </c>
      <c r="C16" t="str">
        <f t="shared" si="1"/>
        <v>344</v>
      </c>
      <c r="D16" t="str">
        <f t="shared" si="2"/>
        <v>0803</v>
      </c>
      <c r="E16" t="str">
        <f t="shared" si="3"/>
        <v>344-0803</v>
      </c>
      <c r="F16" t="s">
        <v>86</v>
      </c>
    </row>
    <row r="17" spans="1:6" ht="12.75">
      <c r="A17" t="s">
        <v>65</v>
      </c>
      <c r="B17" t="str">
        <f t="shared" si="0"/>
        <v>34477660825</v>
      </c>
      <c r="C17" t="str">
        <f t="shared" si="1"/>
        <v>344</v>
      </c>
      <c r="D17" t="str">
        <f t="shared" si="2"/>
        <v>0825</v>
      </c>
      <c r="E17" t="str">
        <f t="shared" si="3"/>
        <v>344-0825</v>
      </c>
      <c r="F17" t="s">
        <v>87</v>
      </c>
    </row>
    <row r="18" spans="1:6" ht="12.75">
      <c r="A18" t="s">
        <v>64</v>
      </c>
      <c r="B18" t="str">
        <f t="shared" si="0"/>
        <v>34477660834</v>
      </c>
      <c r="C18" t="str">
        <f t="shared" si="1"/>
        <v>344</v>
      </c>
      <c r="D18" t="str">
        <f t="shared" si="2"/>
        <v>0834</v>
      </c>
      <c r="E18" t="str">
        <f t="shared" si="3"/>
        <v>344-0834</v>
      </c>
      <c r="F18" t="s">
        <v>88</v>
      </c>
    </row>
    <row r="19" spans="1:6" ht="12.75">
      <c r="A19" t="s">
        <v>62</v>
      </c>
      <c r="B19" t="str">
        <f t="shared" si="0"/>
        <v>34477660821</v>
      </c>
      <c r="C19" t="str">
        <f t="shared" si="1"/>
        <v>344</v>
      </c>
      <c r="D19" t="str">
        <f t="shared" si="2"/>
        <v>0821</v>
      </c>
      <c r="E19" t="str">
        <f t="shared" si="3"/>
        <v>344-0821</v>
      </c>
      <c r="F19" t="s">
        <v>89</v>
      </c>
    </row>
    <row r="20" spans="1:6" ht="12.75">
      <c r="A20" t="s">
        <v>67</v>
      </c>
      <c r="B20" t="str">
        <f t="shared" si="0"/>
        <v>34477660832</v>
      </c>
      <c r="C20" t="str">
        <f t="shared" si="1"/>
        <v>344</v>
      </c>
      <c r="D20" t="str">
        <f t="shared" si="2"/>
        <v>0832</v>
      </c>
      <c r="E20" t="str">
        <f t="shared" si="3"/>
        <v>344-0832</v>
      </c>
      <c r="F20" t="s">
        <v>90</v>
      </c>
    </row>
    <row r="21" spans="1:6" ht="12.75">
      <c r="A21" t="s">
        <v>58</v>
      </c>
      <c r="B21" t="str">
        <f t="shared" si="0"/>
        <v>34477660840</v>
      </c>
      <c r="C21" t="str">
        <f t="shared" si="1"/>
        <v>344</v>
      </c>
      <c r="D21" t="str">
        <f t="shared" si="2"/>
        <v>0840</v>
      </c>
      <c r="E21" t="str">
        <f t="shared" si="3"/>
        <v>344-0840</v>
      </c>
      <c r="F21" t="s">
        <v>91</v>
      </c>
    </row>
    <row r="22" spans="1:6" ht="12.75">
      <c r="A22" t="s">
        <v>70</v>
      </c>
      <c r="B22" t="str">
        <f t="shared" si="0"/>
        <v>34477660824</v>
      </c>
      <c r="C22" t="str">
        <f t="shared" si="1"/>
        <v>344</v>
      </c>
      <c r="D22" t="str">
        <f t="shared" si="2"/>
        <v>0824</v>
      </c>
      <c r="E22" t="str">
        <f t="shared" si="3"/>
        <v>344-0824</v>
      </c>
      <c r="F22" t="s">
        <v>92</v>
      </c>
    </row>
    <row r="23" spans="1:6" ht="12.75">
      <c r="A23" t="s">
        <v>69</v>
      </c>
      <c r="B23" t="str">
        <f t="shared" si="0"/>
        <v>34477660826</v>
      </c>
      <c r="C23" t="str">
        <f t="shared" si="1"/>
        <v>344</v>
      </c>
      <c r="D23" t="str">
        <f t="shared" si="2"/>
        <v>0826</v>
      </c>
      <c r="E23" t="str">
        <f t="shared" si="3"/>
        <v>344-0826</v>
      </c>
      <c r="F23" t="s">
        <v>93</v>
      </c>
    </row>
    <row r="24" spans="1:6" ht="12.75">
      <c r="A24" t="s">
        <v>60</v>
      </c>
      <c r="B24" t="str">
        <f t="shared" si="0"/>
        <v>34477650804</v>
      </c>
      <c r="C24" t="str">
        <f t="shared" si="1"/>
        <v>344</v>
      </c>
      <c r="D24" t="str">
        <f t="shared" si="2"/>
        <v>0804</v>
      </c>
      <c r="E24" t="str">
        <f t="shared" si="3"/>
        <v>344-0804</v>
      </c>
      <c r="F24" t="s">
        <v>94</v>
      </c>
    </row>
    <row r="25" spans="1:6" ht="12.75">
      <c r="A25" t="s">
        <v>61</v>
      </c>
      <c r="B25" t="str">
        <f t="shared" si="0"/>
        <v>34477660837</v>
      </c>
      <c r="C25" t="str">
        <f t="shared" si="1"/>
        <v>344</v>
      </c>
      <c r="D25" t="str">
        <f t="shared" si="2"/>
        <v>0837</v>
      </c>
      <c r="E25" t="str">
        <f t="shared" si="3"/>
        <v>344-0837</v>
      </c>
      <c r="F25" t="s">
        <v>95</v>
      </c>
    </row>
    <row r="26" spans="1:6" ht="12.75">
      <c r="A26" t="s">
        <v>66</v>
      </c>
      <c r="B26" t="str">
        <f t="shared" si="0"/>
        <v>34477650802</v>
      </c>
      <c r="C26" t="str">
        <f t="shared" si="1"/>
        <v>344</v>
      </c>
      <c r="D26" t="str">
        <f t="shared" si="2"/>
        <v>0802</v>
      </c>
      <c r="E26" t="str">
        <f t="shared" si="3"/>
        <v>344-0802</v>
      </c>
      <c r="F26" t="s">
        <v>96</v>
      </c>
    </row>
    <row r="27" spans="1:6" ht="12.75">
      <c r="A27" t="s">
        <v>45</v>
      </c>
      <c r="B27" t="str">
        <f t="shared" si="0"/>
        <v>34120430030</v>
      </c>
      <c r="C27" t="str">
        <f t="shared" si="1"/>
        <v>341</v>
      </c>
      <c r="D27" t="str">
        <f t="shared" si="2"/>
        <v>0030</v>
      </c>
      <c r="E27" t="str">
        <f t="shared" si="3"/>
        <v>341-0030</v>
      </c>
      <c r="F27" t="s">
        <v>79</v>
      </c>
    </row>
    <row r="28" spans="1:6" ht="12.75">
      <c r="A28" t="s">
        <v>54</v>
      </c>
      <c r="B28" t="str">
        <f t="shared" si="0"/>
        <v>34125041802</v>
      </c>
      <c r="C28" t="str">
        <f t="shared" si="1"/>
        <v>341</v>
      </c>
      <c r="D28" t="str">
        <f t="shared" si="2"/>
        <v>1802</v>
      </c>
      <c r="E28" t="str">
        <f t="shared" si="3"/>
        <v>341-1802</v>
      </c>
      <c r="F28" t="s">
        <v>82</v>
      </c>
    </row>
    <row r="29" spans="1:6" ht="12.75">
      <c r="A29" t="s">
        <v>55</v>
      </c>
      <c r="B29" t="str">
        <f t="shared" si="0"/>
        <v>34126132340</v>
      </c>
      <c r="C29" t="str">
        <f t="shared" si="1"/>
        <v>341</v>
      </c>
      <c r="D29" t="str">
        <f t="shared" si="2"/>
        <v>2340</v>
      </c>
      <c r="E29" t="str">
        <f t="shared" si="3"/>
        <v>341-2340</v>
      </c>
      <c r="F29" t="s">
        <v>81</v>
      </c>
    </row>
    <row r="30" spans="1:6" ht="12.75">
      <c r="A30" t="s">
        <v>53</v>
      </c>
      <c r="B30" t="str">
        <f t="shared" si="0"/>
        <v>34126052306</v>
      </c>
      <c r="C30" t="str">
        <f t="shared" si="1"/>
        <v>341</v>
      </c>
      <c r="D30" t="str">
        <f t="shared" si="2"/>
        <v>2306</v>
      </c>
      <c r="E30" t="str">
        <f t="shared" si="3"/>
        <v>341-2306</v>
      </c>
      <c r="F30" t="s">
        <v>80</v>
      </c>
    </row>
    <row r="31" spans="1:6" ht="12.75">
      <c r="A31" t="s">
        <v>66</v>
      </c>
      <c r="B31" t="str">
        <f t="shared" si="0"/>
        <v>34477650802</v>
      </c>
      <c r="C31" t="str">
        <f t="shared" si="1"/>
        <v>344</v>
      </c>
      <c r="D31" t="str">
        <f t="shared" si="2"/>
        <v>0802</v>
      </c>
      <c r="E31" t="str">
        <f t="shared" si="3"/>
        <v>344-0802</v>
      </c>
      <c r="F31" t="s">
        <v>96</v>
      </c>
    </row>
    <row r="32" spans="1:6" ht="12.75">
      <c r="A32" t="s">
        <v>65</v>
      </c>
      <c r="B32" t="str">
        <f t="shared" si="0"/>
        <v>34477660825</v>
      </c>
      <c r="C32" t="str">
        <f t="shared" si="1"/>
        <v>344</v>
      </c>
      <c r="D32" t="str">
        <f t="shared" si="2"/>
        <v>0825</v>
      </c>
      <c r="E32" t="str">
        <f t="shared" si="3"/>
        <v>344-0825</v>
      </c>
      <c r="F32" t="s">
        <v>87</v>
      </c>
    </row>
    <row r="33" spans="1:6" ht="12.75">
      <c r="A33" t="s">
        <v>61</v>
      </c>
      <c r="B33" t="str">
        <f t="shared" si="0"/>
        <v>34477660837</v>
      </c>
      <c r="C33" t="str">
        <f t="shared" si="1"/>
        <v>344</v>
      </c>
      <c r="D33" t="str">
        <f t="shared" si="2"/>
        <v>0837</v>
      </c>
      <c r="E33" t="str">
        <f t="shared" si="3"/>
        <v>344-0837</v>
      </c>
      <c r="F33" t="s">
        <v>95</v>
      </c>
    </row>
    <row r="34" spans="1:6" ht="12.75">
      <c r="A34" t="s">
        <v>62</v>
      </c>
      <c r="B34" t="str">
        <f t="shared" si="0"/>
        <v>34477660821</v>
      </c>
      <c r="C34" t="str">
        <f t="shared" si="1"/>
        <v>344</v>
      </c>
      <c r="D34" t="str">
        <f t="shared" si="2"/>
        <v>0821</v>
      </c>
      <c r="E34" t="str">
        <f t="shared" si="3"/>
        <v>344-0821</v>
      </c>
      <c r="F34" t="s">
        <v>89</v>
      </c>
    </row>
    <row r="35" spans="1:6" ht="12.75">
      <c r="A35" t="s">
        <v>68</v>
      </c>
      <c r="B35" t="str">
        <f t="shared" si="0"/>
        <v>34477420528</v>
      </c>
      <c r="C35" t="str">
        <f t="shared" si="1"/>
        <v>344</v>
      </c>
      <c r="D35" t="str">
        <f t="shared" si="2"/>
        <v>0528</v>
      </c>
      <c r="E35" t="str">
        <f t="shared" si="3"/>
        <v>344-0528</v>
      </c>
      <c r="F35" t="s">
        <v>83</v>
      </c>
    </row>
    <row r="36" spans="1:6" ht="12.75">
      <c r="A36" t="s">
        <v>70</v>
      </c>
      <c r="B36" t="str">
        <f t="shared" si="0"/>
        <v>34477660824</v>
      </c>
      <c r="C36" t="str">
        <f t="shared" si="1"/>
        <v>344</v>
      </c>
      <c r="D36" t="str">
        <f t="shared" si="2"/>
        <v>0824</v>
      </c>
      <c r="E36" t="str">
        <f t="shared" si="3"/>
        <v>344-0824</v>
      </c>
      <c r="F36" t="s">
        <v>92</v>
      </c>
    </row>
    <row r="37" spans="1:6" ht="12.75">
      <c r="A37" t="s">
        <v>64</v>
      </c>
      <c r="B37" t="str">
        <f t="shared" si="0"/>
        <v>34477660834</v>
      </c>
      <c r="C37" t="str">
        <f t="shared" si="1"/>
        <v>344</v>
      </c>
      <c r="D37" t="str">
        <f t="shared" si="2"/>
        <v>0834</v>
      </c>
      <c r="E37" t="str">
        <f t="shared" si="3"/>
        <v>344-0834</v>
      </c>
      <c r="F37" t="s">
        <v>88</v>
      </c>
    </row>
    <row r="38" spans="1:6" ht="12.75">
      <c r="A38" t="s">
        <v>59</v>
      </c>
      <c r="B38" t="str">
        <f t="shared" si="0"/>
        <v>34477660831</v>
      </c>
      <c r="C38" t="str">
        <f t="shared" si="1"/>
        <v>344</v>
      </c>
      <c r="D38" t="str">
        <f t="shared" si="2"/>
        <v>0831</v>
      </c>
      <c r="E38" t="str">
        <f t="shared" si="3"/>
        <v>344-0831</v>
      </c>
      <c r="F38" t="s">
        <v>84</v>
      </c>
    </row>
    <row r="39" spans="1:6" ht="12.75">
      <c r="A39" t="s">
        <v>69</v>
      </c>
      <c r="B39" t="str">
        <f t="shared" si="0"/>
        <v>34477660826</v>
      </c>
      <c r="C39" t="str">
        <f t="shared" si="1"/>
        <v>344</v>
      </c>
      <c r="D39" t="str">
        <f t="shared" si="2"/>
        <v>0826</v>
      </c>
      <c r="E39" t="str">
        <f t="shared" si="3"/>
        <v>344-0826</v>
      </c>
      <c r="F39" t="s">
        <v>93</v>
      </c>
    </row>
    <row r="40" spans="1:6" ht="12.75">
      <c r="A40" t="s">
        <v>56</v>
      </c>
      <c r="B40" t="str">
        <f t="shared" si="0"/>
        <v>34477660827</v>
      </c>
      <c r="C40" t="str">
        <f t="shared" si="1"/>
        <v>344</v>
      </c>
      <c r="D40" t="str">
        <f t="shared" si="2"/>
        <v>0827</v>
      </c>
      <c r="E40" t="str">
        <f t="shared" si="3"/>
        <v>344-0827</v>
      </c>
      <c r="F40" t="s">
        <v>85</v>
      </c>
    </row>
    <row r="41" spans="1:6" ht="12.75">
      <c r="A41" t="s">
        <v>58</v>
      </c>
      <c r="B41" t="str">
        <f t="shared" si="0"/>
        <v>34477660840</v>
      </c>
      <c r="C41" t="str">
        <f t="shared" si="1"/>
        <v>344</v>
      </c>
      <c r="D41" t="str">
        <f t="shared" si="2"/>
        <v>0840</v>
      </c>
      <c r="E41" t="str">
        <f t="shared" si="3"/>
        <v>344-0840</v>
      </c>
      <c r="F41" t="s">
        <v>91</v>
      </c>
    </row>
    <row r="42" spans="1:6" ht="12.75">
      <c r="A42" t="s">
        <v>60</v>
      </c>
      <c r="B42" t="str">
        <f t="shared" si="0"/>
        <v>34477650804</v>
      </c>
      <c r="C42" t="str">
        <f t="shared" si="1"/>
        <v>344</v>
      </c>
      <c r="D42" t="str">
        <f t="shared" si="2"/>
        <v>0804</v>
      </c>
      <c r="E42" t="str">
        <f t="shared" si="3"/>
        <v>344-0804</v>
      </c>
      <c r="F42" t="s">
        <v>94</v>
      </c>
    </row>
    <row r="43" spans="1:6" ht="12.75">
      <c r="A43" t="s">
        <v>63</v>
      </c>
      <c r="B43" t="str">
        <f t="shared" si="0"/>
        <v>34477650803</v>
      </c>
      <c r="C43" t="str">
        <f t="shared" si="1"/>
        <v>344</v>
      </c>
      <c r="D43" t="str">
        <f t="shared" si="2"/>
        <v>0803</v>
      </c>
      <c r="E43" t="str">
        <f t="shared" si="3"/>
        <v>344-0803</v>
      </c>
      <c r="F43" t="s">
        <v>86</v>
      </c>
    </row>
    <row r="44" spans="1:6" ht="12.75">
      <c r="A44" t="s">
        <v>67</v>
      </c>
      <c r="B44" t="str">
        <f t="shared" si="0"/>
        <v>34477660832</v>
      </c>
      <c r="C44" t="str">
        <f t="shared" si="1"/>
        <v>344</v>
      </c>
      <c r="D44" t="str">
        <f t="shared" si="2"/>
        <v>0832</v>
      </c>
      <c r="E44" t="str">
        <f t="shared" si="3"/>
        <v>344-0832</v>
      </c>
      <c r="F44" t="s">
        <v>90</v>
      </c>
    </row>
  </sheetData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AC1577"/>
  <sheetViews>
    <sheetView showGridLines="0" zoomScale="90" zoomScaleNormal="90" workbookViewId="0" topLeftCell="A1">
      <pane xSplit="11" ySplit="12" topLeftCell="L13" activePane="bottomRight" state="frozen"/>
      <selection pane="topLeft" activeCell="A1" sqref="A1"/>
      <selection pane="bottomLeft" activeCell="A35" sqref="A35"/>
      <selection pane="topRight" activeCell="N1" sqref="N1"/>
      <selection pane="bottomRight" activeCell="A1" sqref="A1"/>
    </sheetView>
  </sheetViews>
  <sheetFormatPr defaultColWidth="9.14285714285714" defaultRowHeight="11.25"/>
  <cols>
    <col min="1" max="1" width="3.14285714285714" style="6" customWidth="1"/>
    <col min="2" max="2" width="2" style="6" customWidth="1"/>
    <col min="3" max="4" width="0.285714285714286" style="6" customWidth="1"/>
    <col min="5" max="5" width="7.57142857142857" style="6" customWidth="1"/>
    <col min="6" max="6" width="14.5714285714286" style="6" customWidth="1"/>
    <col min="7" max="7" width="27.7142857142857" style="6" customWidth="1"/>
    <col min="8" max="8" width="51.1428571428571" style="6" customWidth="1"/>
    <col min="9" max="9" width="9.28571428571429" style="6" customWidth="1"/>
    <col min="10" max="10" width="38.2857142857143" style="6" customWidth="1"/>
    <col min="11" max="11" width="24.7142857142857" style="6" customWidth="1"/>
    <col min="12" max="13" width="9.85714285714286" style="6" customWidth="1"/>
    <col min="14" max="15" width="10.1428571428571" style="6" customWidth="1"/>
    <col min="16" max="16" width="12" style="6" bestFit="1" customWidth="1"/>
    <col min="17" max="18" width="9.85714285714286" style="6" customWidth="1"/>
    <col min="19" max="19" width="12" style="6" customWidth="1"/>
    <col min="20" max="20" width="12.2857142857143" style="6" customWidth="1"/>
    <col min="21" max="21" width="17.2857142857143" style="6" bestFit="1" customWidth="1"/>
    <col min="22" max="22" width="15" style="6" customWidth="1"/>
    <col min="23" max="23" width="11.2857142857143" style="6" customWidth="1"/>
    <col min="24" max="24" width="10.8571428571429" style="6" customWidth="1"/>
    <col min="25" max="25" width="9.57142857142857" style="6" customWidth="1"/>
    <col min="26" max="26" width="14.2857142857143" style="6" customWidth="1"/>
    <col min="27" max="27" width="14.7142857142857" style="6" bestFit="1" customWidth="1"/>
    <col min="28" max="28" width="9.14285714285714" style="6" customWidth="1"/>
    <col min="29" max="29" width="14.5714285714286" style="6" customWidth="1"/>
    <col min="30" max="30" width="15.5714285714286" style="6" customWidth="1"/>
    <col min="31" max="31" width="8.57142857142857" style="6" customWidth="1"/>
    <col min="32" max="32" width="9.42857142857143" style="6" customWidth="1"/>
    <col min="33" max="34" width="9.85714285714286" style="6" customWidth="1"/>
    <col min="35" max="35" width="9.42857142857143" style="6" customWidth="1"/>
    <col min="36" max="36" width="8.28571428571429" style="6" customWidth="1"/>
    <col min="37" max="37" width="9.14285714285714" style="6" customWidth="1"/>
    <col min="38" max="38" width="8.71428571428571" style="6" customWidth="1"/>
    <col min="39" max="39" width="9.14285714285714" style="6" customWidth="1"/>
    <col min="40" max="40" width="14.5714285714286" style="6" customWidth="1"/>
    <col min="41" max="41" width="9.85714285714286" style="6" customWidth="1"/>
    <col min="42" max="42" width="8.57142857142857" style="6" customWidth="1"/>
    <col min="43" max="47" width="9.85714285714286" style="6" customWidth="1"/>
    <col min="48" max="48" width="9.14285714285714" style="6" customWidth="1"/>
    <col min="49" max="49" width="9.42857142857143" style="6" customWidth="1"/>
    <col min="50" max="50" width="9.14285714285714" style="6" customWidth="1"/>
    <col min="51" max="51" width="14.5714285714286" style="6" customWidth="1"/>
    <col min="52" max="16384" width="9.14285714285714" style="6"/>
  </cols>
  <sheetData>
    <row r="1" ht="12.75">
      <c r="A1" s="43" t="s">
        <v>198</v>
      </c>
    </row>
    <row r="2" ht="12.75">
      <c r="A2" s="43" t="s">
        <v>199</v>
      </c>
    </row>
    <row r="3" ht="12.75">
      <c r="A3" s="43" t="s">
        <v>200</v>
      </c>
    </row>
    <row r="4" ht="12.75">
      <c r="A4" s="43" t="s">
        <v>201</v>
      </c>
    </row>
    <row r="5" ht="12.75">
      <c r="A5" s="43" t="s">
        <v>203</v>
      </c>
    </row>
    <row r="6" ht="12.75">
      <c r="A6" s="43" t="s">
        <v>204</v>
      </c>
    </row>
    <row r="7" ht="12.75"/>
    <row r="8" ht="24" customHeight="1">
      <c r="E8" s="7" t="e">
        <f>_XLL.SAPGETSOURCEINFO("DATA_PROVIDER_1","DataSourceName")</f>
        <v>#NAME?</v>
      </c>
    </row>
    <row r="10" spans="3:11" ht="12.75">
      <c r="C10" s="40" t="s">
        <v>127</v>
      </c>
      <c r="D10" s="41"/>
      <c r="F10" s="8" t="s">
        <v>128</v>
      </c>
      <c r="G10" s="8"/>
      <c r="H10" s="8"/>
      <c r="I10" s="8"/>
      <c r="J10" s="8"/>
      <c r="K10" s="8"/>
    </row>
    <row r="11" spans="6:21" ht="32.25">
      <c r="F11" s="9" t="s">
        <v>47</v>
      </c>
      <c r="G11" s="9" t="s">
        <v>47</v>
      </c>
      <c r="H11" s="9" t="s">
        <v>47</v>
      </c>
      <c r="I11" s="9" t="s">
        <v>47</v>
      </c>
      <c r="J11" s="9" t="s">
        <v>47</v>
      </c>
      <c r="K11" s="9" t="s">
        <v>47</v>
      </c>
      <c r="L11" s="10" t="s">
        <v>129</v>
      </c>
      <c r="M11" s="10" t="s">
        <v>129</v>
      </c>
      <c r="N11" s="10" t="s">
        <v>129</v>
      </c>
      <c r="O11" s="10" t="s">
        <v>129</v>
      </c>
      <c r="P11" s="10" t="s">
        <v>129</v>
      </c>
      <c r="Q11" s="10" t="s">
        <v>129</v>
      </c>
      <c r="R11" s="10" t="s">
        <v>129</v>
      </c>
      <c r="S11" s="10" t="s">
        <v>129</v>
      </c>
      <c r="T11" s="10" t="s">
        <v>129</v>
      </c>
      <c r="U11" s="10" t="s">
        <v>129</v>
      </c>
    </row>
    <row r="12" spans="6:21" ht="11.25">
      <c r="F12" s="9" t="s">
        <v>130</v>
      </c>
      <c r="G12" s="11"/>
      <c r="H12" s="9" t="s">
        <v>78</v>
      </c>
      <c r="I12" s="9" t="s">
        <v>131</v>
      </c>
      <c r="J12" s="11"/>
      <c r="K12" s="9" t="s">
        <v>132</v>
      </c>
      <c r="L12" s="12" t="s">
        <v>133</v>
      </c>
      <c r="M12" s="12" t="s">
        <v>134</v>
      </c>
      <c r="N12" s="12" t="s">
        <v>135</v>
      </c>
      <c r="O12" s="12" t="s">
        <v>136</v>
      </c>
      <c r="P12" s="12" t="s">
        <v>137</v>
      </c>
      <c r="Q12" s="12" t="s">
        <v>138</v>
      </c>
      <c r="R12" s="12" t="s">
        <v>139</v>
      </c>
      <c r="S12" s="12" t="s">
        <v>140</v>
      </c>
      <c r="T12" s="12" t="s">
        <v>141</v>
      </c>
      <c r="U12" s="13" t="s">
        <v>142</v>
      </c>
    </row>
    <row r="13" spans="5:21" ht="11.25">
      <c r="E13" s="6" t="s">
        <v>143</v>
      </c>
      <c r="F13" s="12" t="s">
        <v>144</v>
      </c>
      <c r="G13" s="14" t="s">
        <v>145</v>
      </c>
      <c r="H13" s="14" t="s">
        <v>146</v>
      </c>
      <c r="I13" s="14" t="s">
        <v>147</v>
      </c>
      <c r="J13" s="14" t="s">
        <v>148</v>
      </c>
      <c r="K13" s="12" t="s">
        <v>149</v>
      </c>
      <c r="L13" s="15"/>
      <c r="M13" s="16">
        <v>321</v>
      </c>
      <c r="N13" s="15"/>
      <c r="O13" s="15"/>
      <c r="P13" s="15"/>
      <c r="Q13" s="15"/>
      <c r="R13" s="15"/>
      <c r="S13" s="15"/>
      <c r="T13" s="15"/>
      <c r="U13" s="17">
        <v>321</v>
      </c>
    </row>
    <row r="14" spans="5:21" ht="11.25">
      <c r="E14" s="6" t="s">
        <v>143</v>
      </c>
      <c r="F14" s="12" t="s">
        <v>144</v>
      </c>
      <c r="G14" s="14" t="s">
        <v>145</v>
      </c>
      <c r="H14" s="14" t="s">
        <v>150</v>
      </c>
      <c r="I14" s="14" t="s">
        <v>151</v>
      </c>
      <c r="J14" s="14" t="s">
        <v>152</v>
      </c>
      <c r="K14" s="12" t="s">
        <v>149</v>
      </c>
      <c r="L14" s="15"/>
      <c r="M14" s="16">
        <v>17540</v>
      </c>
      <c r="N14" s="15"/>
      <c r="O14" s="15"/>
      <c r="P14" s="15"/>
      <c r="Q14" s="15"/>
      <c r="R14" s="15"/>
      <c r="S14" s="15"/>
      <c r="T14" s="15"/>
      <c r="U14" s="17">
        <v>17540</v>
      </c>
    </row>
    <row r="15" spans="5:21" ht="11.25">
      <c r="E15" s="6" t="s">
        <v>143</v>
      </c>
      <c r="F15" s="12" t="s">
        <v>144</v>
      </c>
      <c r="G15" s="14" t="s">
        <v>145</v>
      </c>
      <c r="H15" s="14" t="s">
        <v>153</v>
      </c>
      <c r="I15" s="14" t="s">
        <v>151</v>
      </c>
      <c r="J15" s="14" t="s">
        <v>152</v>
      </c>
      <c r="K15" s="12" t="s">
        <v>149</v>
      </c>
      <c r="L15" s="15"/>
      <c r="M15" s="16">
        <v>5843.91</v>
      </c>
      <c r="N15" s="15"/>
      <c r="O15" s="15"/>
      <c r="P15" s="15"/>
      <c r="Q15" s="15"/>
      <c r="R15" s="15"/>
      <c r="S15" s="15"/>
      <c r="T15" s="15"/>
      <c r="U15" s="17">
        <v>5843.91</v>
      </c>
    </row>
    <row r="16" spans="5:21" ht="11.25">
      <c r="E16" s="6" t="s">
        <v>143</v>
      </c>
      <c r="F16" s="12" t="s">
        <v>144</v>
      </c>
      <c r="G16" s="14" t="s">
        <v>145</v>
      </c>
      <c r="H16" s="14" t="s">
        <v>154</v>
      </c>
      <c r="I16" s="14" t="s">
        <v>151</v>
      </c>
      <c r="J16" s="14" t="s">
        <v>152</v>
      </c>
      <c r="K16" s="12" t="s">
        <v>149</v>
      </c>
      <c r="L16" s="15"/>
      <c r="M16" s="15"/>
      <c r="N16" s="15"/>
      <c r="O16" s="16">
        <v>494.47</v>
      </c>
      <c r="P16" s="15"/>
      <c r="Q16" s="15"/>
      <c r="R16" s="15"/>
      <c r="S16" s="15"/>
      <c r="T16" s="15"/>
      <c r="U16" s="17">
        <v>494.47</v>
      </c>
    </row>
    <row r="17" spans="5:21" ht="11.25">
      <c r="E17" s="6" t="s">
        <v>143</v>
      </c>
      <c r="F17" s="12" t="s">
        <v>144</v>
      </c>
      <c r="G17" s="14" t="s">
        <v>145</v>
      </c>
      <c r="H17" s="14" t="s">
        <v>155</v>
      </c>
      <c r="I17" s="14" t="s">
        <v>151</v>
      </c>
      <c r="J17" s="14" t="s">
        <v>152</v>
      </c>
      <c r="K17" s="12" t="s">
        <v>149</v>
      </c>
      <c r="L17" s="15"/>
      <c r="M17" s="16">
        <v>16995</v>
      </c>
      <c r="N17" s="15"/>
      <c r="O17" s="15"/>
      <c r="P17" s="15"/>
      <c r="Q17" s="15"/>
      <c r="R17" s="15"/>
      <c r="S17" s="15"/>
      <c r="T17" s="15"/>
      <c r="U17" s="17">
        <v>16995</v>
      </c>
    </row>
    <row r="18" spans="5:21" ht="11.25">
      <c r="E18" s="6" t="s">
        <v>143</v>
      </c>
      <c r="F18" s="12" t="s">
        <v>144</v>
      </c>
      <c r="G18" s="14" t="s">
        <v>145</v>
      </c>
      <c r="H18" s="14" t="s">
        <v>156</v>
      </c>
      <c r="I18" s="14" t="s">
        <v>151</v>
      </c>
      <c r="J18" s="14" t="s">
        <v>152</v>
      </c>
      <c r="K18" s="12" t="s">
        <v>149</v>
      </c>
      <c r="L18" s="15"/>
      <c r="M18" s="15"/>
      <c r="N18" s="16">
        <v>5055.75</v>
      </c>
      <c r="O18" s="15"/>
      <c r="P18" s="15"/>
      <c r="Q18" s="15"/>
      <c r="R18" s="15"/>
      <c r="S18" s="15"/>
      <c r="T18" s="15"/>
      <c r="U18" s="17">
        <v>5055.75</v>
      </c>
    </row>
    <row r="19" spans="5:21" ht="11.25">
      <c r="E19" s="6" t="s">
        <v>143</v>
      </c>
      <c r="F19" s="12" t="s">
        <v>144</v>
      </c>
      <c r="G19" s="14" t="s">
        <v>145</v>
      </c>
      <c r="H19" s="14" t="s">
        <v>157</v>
      </c>
      <c r="I19" s="14" t="s">
        <v>151</v>
      </c>
      <c r="J19" s="14" t="s">
        <v>152</v>
      </c>
      <c r="K19" s="12" t="s">
        <v>149</v>
      </c>
      <c r="L19" s="15"/>
      <c r="M19" s="15"/>
      <c r="N19" s="15"/>
      <c r="O19" s="16">
        <v>1766.29</v>
      </c>
      <c r="P19" s="15"/>
      <c r="Q19" s="15"/>
      <c r="R19" s="15"/>
      <c r="S19" s="15"/>
      <c r="T19" s="15"/>
      <c r="U19" s="17">
        <v>1766.29</v>
      </c>
    </row>
    <row r="20" spans="5:21" ht="11.25">
      <c r="E20" s="6" t="s">
        <v>143</v>
      </c>
      <c r="F20" s="12" t="s">
        <v>144</v>
      </c>
      <c r="G20" s="14" t="s">
        <v>145</v>
      </c>
      <c r="H20" s="14" t="s">
        <v>158</v>
      </c>
      <c r="I20" s="14" t="s">
        <v>151</v>
      </c>
      <c r="J20" s="14" t="s">
        <v>152</v>
      </c>
      <c r="K20" s="12" t="s">
        <v>149</v>
      </c>
      <c r="L20" s="15"/>
      <c r="M20" s="15"/>
      <c r="N20" s="15"/>
      <c r="O20" s="15"/>
      <c r="P20" s="15"/>
      <c r="Q20" s="15"/>
      <c r="R20" s="16">
        <v>26564.58</v>
      </c>
      <c r="S20" s="15"/>
      <c r="T20" s="15"/>
      <c r="U20" s="17">
        <v>26564.58</v>
      </c>
    </row>
    <row r="21" spans="5:21" ht="11.25">
      <c r="E21" s="6" t="s">
        <v>143</v>
      </c>
      <c r="F21" s="12" t="s">
        <v>144</v>
      </c>
      <c r="G21" s="14" t="s">
        <v>145</v>
      </c>
      <c r="H21" s="14" t="s">
        <v>159</v>
      </c>
      <c r="I21" s="14" t="s">
        <v>151</v>
      </c>
      <c r="J21" s="14" t="s">
        <v>152</v>
      </c>
      <c r="K21" s="12" t="s">
        <v>149</v>
      </c>
      <c r="L21" s="15"/>
      <c r="M21" s="15"/>
      <c r="N21" s="16">
        <v>125367.25</v>
      </c>
      <c r="O21" s="15"/>
      <c r="P21" s="15"/>
      <c r="Q21" s="15"/>
      <c r="R21" s="15"/>
      <c r="S21" s="15"/>
      <c r="T21" s="15"/>
      <c r="U21" s="17">
        <v>125367.25</v>
      </c>
    </row>
    <row r="22" spans="5:21" ht="11.25">
      <c r="E22" s="6" t="s">
        <v>143</v>
      </c>
      <c r="F22" s="12" t="s">
        <v>144</v>
      </c>
      <c r="G22" s="14" t="s">
        <v>145</v>
      </c>
      <c r="H22" s="14" t="s">
        <v>160</v>
      </c>
      <c r="I22" s="14" t="s">
        <v>151</v>
      </c>
      <c r="J22" s="14" t="s">
        <v>152</v>
      </c>
      <c r="K22" s="12" t="s">
        <v>149</v>
      </c>
      <c r="L22" s="15"/>
      <c r="M22" s="15"/>
      <c r="N22" s="15"/>
      <c r="O22" s="16">
        <v>1046.03</v>
      </c>
      <c r="P22" s="15"/>
      <c r="Q22" s="15"/>
      <c r="R22" s="15"/>
      <c r="S22" s="15"/>
      <c r="T22" s="15"/>
      <c r="U22" s="17">
        <v>1046.03</v>
      </c>
    </row>
    <row r="23" spans="5:21" ht="11.25">
      <c r="E23" s="6" t="s">
        <v>143</v>
      </c>
      <c r="F23" s="12" t="s">
        <v>144</v>
      </c>
      <c r="G23" s="14" t="s">
        <v>145</v>
      </c>
      <c r="H23" s="14" t="s">
        <v>161</v>
      </c>
      <c r="I23" s="14" t="s">
        <v>151</v>
      </c>
      <c r="J23" s="14" t="s">
        <v>152</v>
      </c>
      <c r="K23" s="12" t="s">
        <v>149</v>
      </c>
      <c r="L23" s="15"/>
      <c r="M23" s="15"/>
      <c r="N23" s="15"/>
      <c r="O23" s="15"/>
      <c r="P23" s="15"/>
      <c r="Q23" s="16">
        <v>86826.90</v>
      </c>
      <c r="R23" s="15"/>
      <c r="S23" s="15"/>
      <c r="T23" s="15"/>
      <c r="U23" s="17">
        <v>86826.90</v>
      </c>
    </row>
    <row r="24" spans="5:21" ht="11.25">
      <c r="E24" s="6" t="s">
        <v>143</v>
      </c>
      <c r="F24" s="12" t="s">
        <v>144</v>
      </c>
      <c r="G24" s="14" t="s">
        <v>145</v>
      </c>
      <c r="H24" s="14" t="s">
        <v>162</v>
      </c>
      <c r="I24" s="14" t="s">
        <v>151</v>
      </c>
      <c r="J24" s="14" t="s">
        <v>152</v>
      </c>
      <c r="K24" s="12" t="s">
        <v>149</v>
      </c>
      <c r="L24" s="15"/>
      <c r="M24" s="15"/>
      <c r="N24" s="15"/>
      <c r="O24" s="16">
        <v>87730.20</v>
      </c>
      <c r="P24" s="15"/>
      <c r="Q24" s="15"/>
      <c r="R24" s="15"/>
      <c r="S24" s="15"/>
      <c r="T24" s="15"/>
      <c r="U24" s="17">
        <v>87730.20</v>
      </c>
    </row>
    <row r="25" spans="5:21" ht="11.25">
      <c r="E25" s="6" t="s">
        <v>143</v>
      </c>
      <c r="F25" s="12" t="s">
        <v>144</v>
      </c>
      <c r="G25" s="14" t="s">
        <v>145</v>
      </c>
      <c r="H25" s="14" t="s">
        <v>163</v>
      </c>
      <c r="I25" s="14" t="s">
        <v>151</v>
      </c>
      <c r="J25" s="14" t="s">
        <v>152</v>
      </c>
      <c r="K25" s="12" t="s">
        <v>149</v>
      </c>
      <c r="L25" s="15"/>
      <c r="M25" s="15"/>
      <c r="N25" s="16">
        <v>108.54</v>
      </c>
      <c r="O25" s="15"/>
      <c r="P25" s="15"/>
      <c r="Q25" s="15"/>
      <c r="R25" s="15"/>
      <c r="S25" s="15"/>
      <c r="T25" s="15"/>
      <c r="U25" s="17">
        <v>108.54</v>
      </c>
    </row>
    <row r="26" spans="6:21" ht="11.25">
      <c r="F26" s="12" t="s">
        <v>144</v>
      </c>
      <c r="G26" s="14" t="s">
        <v>145</v>
      </c>
      <c r="H26" s="14" t="s">
        <v>164</v>
      </c>
      <c r="I26" s="14" t="s">
        <v>151</v>
      </c>
      <c r="J26" s="14" t="s">
        <v>152</v>
      </c>
      <c r="K26" s="12" t="s">
        <v>165</v>
      </c>
      <c r="L26" s="15"/>
      <c r="M26" s="15"/>
      <c r="N26" s="15"/>
      <c r="O26" s="15"/>
      <c r="P26" s="15"/>
      <c r="Q26" s="15"/>
      <c r="R26" s="15"/>
      <c r="S26" s="16">
        <v>-119976</v>
      </c>
      <c r="T26" s="15"/>
      <c r="U26" s="17">
        <v>-119976</v>
      </c>
    </row>
    <row r="27" spans="6:24" ht="11.25">
      <c r="F27" s="12" t="s">
        <v>144</v>
      </c>
      <c r="G27" s="14" t="s">
        <v>145</v>
      </c>
      <c r="H27" s="14" t="s">
        <v>166</v>
      </c>
      <c r="I27" s="14" t="s">
        <v>151</v>
      </c>
      <c r="J27" s="14" t="s">
        <v>152</v>
      </c>
      <c r="K27" s="12" t="s">
        <v>165</v>
      </c>
      <c r="L27" s="15"/>
      <c r="M27" s="15"/>
      <c r="N27" s="15"/>
      <c r="O27" s="15"/>
      <c r="P27" s="15"/>
      <c r="Q27" s="15"/>
      <c r="R27" s="15"/>
      <c r="S27" s="15"/>
      <c r="T27" s="16">
        <v>-660.12</v>
      </c>
      <c r="U27" s="17">
        <v>-660.12</v>
      </c>
      <c r="X27" s="18"/>
    </row>
    <row r="28" spans="6:21" ht="11.25">
      <c r="F28" s="12" t="s">
        <v>144</v>
      </c>
      <c r="G28" s="14" t="s">
        <v>145</v>
      </c>
      <c r="H28" s="14" t="s">
        <v>167</v>
      </c>
      <c r="I28" s="14" t="s">
        <v>151</v>
      </c>
      <c r="J28" s="14" t="s">
        <v>152</v>
      </c>
      <c r="K28" s="12" t="s">
        <v>168</v>
      </c>
      <c r="L28" s="15"/>
      <c r="M28" s="15"/>
      <c r="N28" s="15"/>
      <c r="O28" s="15"/>
      <c r="P28" s="15"/>
      <c r="Q28" s="15"/>
      <c r="R28" s="16">
        <v>-82670</v>
      </c>
      <c r="S28" s="15"/>
      <c r="T28" s="15"/>
      <c r="U28" s="17">
        <v>-82670</v>
      </c>
    </row>
    <row r="29" spans="6:26" ht="11.25">
      <c r="F29" s="12" t="s">
        <v>144</v>
      </c>
      <c r="G29" s="14" t="s">
        <v>145</v>
      </c>
      <c r="H29" s="14" t="s">
        <v>169</v>
      </c>
      <c r="I29" s="14" t="s">
        <v>170</v>
      </c>
      <c r="J29" s="14" t="s">
        <v>171</v>
      </c>
      <c r="K29" s="12" t="s">
        <v>165</v>
      </c>
      <c r="L29" s="15"/>
      <c r="M29" s="15"/>
      <c r="N29" s="15"/>
      <c r="O29" s="15"/>
      <c r="P29" s="15"/>
      <c r="Q29" s="15"/>
      <c r="R29" s="15"/>
      <c r="S29" s="15"/>
      <c r="T29" s="16">
        <v>1246477.1599999999</v>
      </c>
      <c r="U29" s="17">
        <v>1246477.1599999999</v>
      </c>
      <c r="Y29" s="20"/>
      <c r="Z29" s="19"/>
    </row>
    <row r="30" spans="5:26" ht="11.25">
      <c r="E30" s="6" t="s">
        <v>143</v>
      </c>
      <c r="F30" s="12" t="s">
        <v>144</v>
      </c>
      <c r="G30" s="14" t="s">
        <v>145</v>
      </c>
      <c r="H30" s="14" t="s">
        <v>172</v>
      </c>
      <c r="I30" s="14" t="s">
        <v>173</v>
      </c>
      <c r="J30" s="14" t="s">
        <v>174</v>
      </c>
      <c r="K30" s="12" t="s">
        <v>175</v>
      </c>
      <c r="L30" s="15"/>
      <c r="M30" s="15"/>
      <c r="N30" s="15"/>
      <c r="O30" s="15"/>
      <c r="P30" s="15"/>
      <c r="Q30" s="15"/>
      <c r="R30" s="15"/>
      <c r="S30" s="15"/>
      <c r="T30" s="16">
        <v>2931</v>
      </c>
      <c r="U30" s="17">
        <v>2931</v>
      </c>
      <c r="Y30" s="20"/>
      <c r="Z30" s="19"/>
    </row>
    <row r="31" spans="5:26" ht="11.25">
      <c r="E31" s="6" t="s">
        <v>143</v>
      </c>
      <c r="F31" s="12" t="s">
        <v>144</v>
      </c>
      <c r="G31" s="14" t="s">
        <v>145</v>
      </c>
      <c r="H31" s="14" t="s">
        <v>176</v>
      </c>
      <c r="I31" s="14" t="s">
        <v>177</v>
      </c>
      <c r="J31" s="14" t="s">
        <v>178</v>
      </c>
      <c r="K31" s="12" t="s">
        <v>149</v>
      </c>
      <c r="L31" s="15"/>
      <c r="M31" s="16">
        <v>1861.80</v>
      </c>
      <c r="N31" s="15"/>
      <c r="O31" s="15"/>
      <c r="P31" s="15"/>
      <c r="Q31" s="15"/>
      <c r="R31" s="15"/>
      <c r="S31" s="15"/>
      <c r="T31" s="15"/>
      <c r="U31" s="17">
        <v>1861.80</v>
      </c>
      <c r="Y31" s="20"/>
      <c r="Z31" s="19"/>
    </row>
    <row r="32" spans="5:26" ht="11.25">
      <c r="E32" s="6" t="s">
        <v>143</v>
      </c>
      <c r="F32" s="12" t="s">
        <v>144</v>
      </c>
      <c r="G32" s="14" t="s">
        <v>145</v>
      </c>
      <c r="H32" s="14" t="s">
        <v>179</v>
      </c>
      <c r="I32" s="14" t="s">
        <v>177</v>
      </c>
      <c r="J32" s="14" t="s">
        <v>178</v>
      </c>
      <c r="K32" s="12" t="s">
        <v>149</v>
      </c>
      <c r="L32" s="15"/>
      <c r="M32" s="15"/>
      <c r="N32" s="16">
        <v>426.93</v>
      </c>
      <c r="O32" s="15"/>
      <c r="P32" s="15"/>
      <c r="Q32" s="15"/>
      <c r="R32" s="15"/>
      <c r="S32" s="15"/>
      <c r="T32" s="15"/>
      <c r="U32" s="17">
        <v>426.93</v>
      </c>
      <c r="Y32" s="20"/>
      <c r="Z32" s="19"/>
    </row>
    <row r="33" spans="5:26" ht="11.25">
      <c r="E33" s="6" t="s">
        <v>143</v>
      </c>
      <c r="F33" s="12" t="s">
        <v>144</v>
      </c>
      <c r="G33" s="14" t="s">
        <v>145</v>
      </c>
      <c r="H33" s="14" t="s">
        <v>180</v>
      </c>
      <c r="I33" s="14" t="s">
        <v>177</v>
      </c>
      <c r="J33" s="14" t="s">
        <v>178</v>
      </c>
      <c r="K33" s="12" t="s">
        <v>149</v>
      </c>
      <c r="L33" s="15"/>
      <c r="M33" s="15"/>
      <c r="N33" s="16">
        <v>9452</v>
      </c>
      <c r="O33" s="15"/>
      <c r="P33" s="15"/>
      <c r="Q33" s="15"/>
      <c r="R33" s="15"/>
      <c r="S33" s="15"/>
      <c r="T33" s="15"/>
      <c r="U33" s="17">
        <v>9452</v>
      </c>
      <c r="Y33" s="20"/>
      <c r="Z33" s="19"/>
    </row>
    <row r="34" spans="5:21" ht="11.25">
      <c r="E34" s="6" t="s">
        <v>143</v>
      </c>
      <c r="F34" s="12" t="s">
        <v>144</v>
      </c>
      <c r="G34" s="14" t="s">
        <v>145</v>
      </c>
      <c r="H34" s="14" t="s">
        <v>181</v>
      </c>
      <c r="I34" s="14" t="s">
        <v>177</v>
      </c>
      <c r="J34" s="14" t="s">
        <v>178</v>
      </c>
      <c r="K34" s="12" t="s">
        <v>149</v>
      </c>
      <c r="L34" s="15"/>
      <c r="M34" s="16">
        <v>1</v>
      </c>
      <c r="N34" s="16">
        <v>-1</v>
      </c>
      <c r="O34" s="15"/>
      <c r="P34" s="15"/>
      <c r="Q34" s="15"/>
      <c r="R34" s="15"/>
      <c r="S34" s="15"/>
      <c r="T34" s="15"/>
      <c r="U34" s="17"/>
    </row>
    <row r="35" spans="5:29" ht="11.25" customHeight="1">
      <c r="E35" s="6" t="s">
        <v>143</v>
      </c>
      <c r="F35" s="12" t="s">
        <v>144</v>
      </c>
      <c r="G35" s="14" t="s">
        <v>145</v>
      </c>
      <c r="H35" s="14" t="s">
        <v>182</v>
      </c>
      <c r="I35" s="14" t="s">
        <v>177</v>
      </c>
      <c r="J35" s="14" t="s">
        <v>178</v>
      </c>
      <c r="K35" s="12" t="s">
        <v>149</v>
      </c>
      <c r="L35" s="15"/>
      <c r="M35" s="15"/>
      <c r="N35" s="15"/>
      <c r="O35" s="15"/>
      <c r="P35" s="16">
        <v>4793.88</v>
      </c>
      <c r="Q35" s="15"/>
      <c r="R35" s="15"/>
      <c r="S35" s="15"/>
      <c r="T35" s="15"/>
      <c r="U35" s="17">
        <v>4793.88</v>
      </c>
      <c r="X35" s="42"/>
      <c r="Y35" s="42"/>
      <c r="Z35" s="42"/>
      <c r="AA35" s="42"/>
      <c r="AB35" s="42"/>
      <c r="AC35" s="42"/>
    </row>
    <row r="36" spans="5:29" ht="11.25">
      <c r="E36" s="6" t="s">
        <v>143</v>
      </c>
      <c r="F36" s="12" t="s">
        <v>144</v>
      </c>
      <c r="G36" s="14" t="s">
        <v>145</v>
      </c>
      <c r="H36" s="14" t="s">
        <v>183</v>
      </c>
      <c r="I36" s="14" t="s">
        <v>177</v>
      </c>
      <c r="J36" s="14" t="s">
        <v>178</v>
      </c>
      <c r="K36" s="12" t="s">
        <v>149</v>
      </c>
      <c r="L36" s="16">
        <v>27451</v>
      </c>
      <c r="M36" s="15"/>
      <c r="N36" s="15"/>
      <c r="O36" s="16">
        <v>-27451</v>
      </c>
      <c r="P36" s="15"/>
      <c r="Q36" s="15"/>
      <c r="R36" s="15"/>
      <c r="S36" s="15"/>
      <c r="T36" s="15"/>
      <c r="U36" s="17"/>
      <c r="X36" s="42"/>
      <c r="Y36" s="42"/>
      <c r="Z36" s="42"/>
      <c r="AA36" s="42"/>
      <c r="AB36" s="42"/>
      <c r="AC36" s="42"/>
    </row>
    <row r="37" spans="5:29" ht="11.25">
      <c r="E37" s="6" t="s">
        <v>143</v>
      </c>
      <c r="F37" s="12" t="s">
        <v>144</v>
      </c>
      <c r="G37" s="14" t="s">
        <v>145</v>
      </c>
      <c r="H37" s="14" t="s">
        <v>184</v>
      </c>
      <c r="I37" s="14" t="s">
        <v>177</v>
      </c>
      <c r="J37" s="14" t="s">
        <v>178</v>
      </c>
      <c r="K37" s="12" t="s">
        <v>149</v>
      </c>
      <c r="L37" s="15"/>
      <c r="M37" s="15"/>
      <c r="N37" s="15"/>
      <c r="O37" s="16">
        <v>103439.50</v>
      </c>
      <c r="P37" s="15"/>
      <c r="Q37" s="15"/>
      <c r="R37" s="15"/>
      <c r="S37" s="15"/>
      <c r="T37" s="15"/>
      <c r="U37" s="17">
        <v>103439.50</v>
      </c>
      <c r="X37" s="42"/>
      <c r="Y37" s="42"/>
      <c r="Z37" s="42"/>
      <c r="AA37" s="42"/>
      <c r="AB37" s="42"/>
      <c r="AC37" s="42"/>
    </row>
    <row r="38" spans="1:22" s="21" customFormat="1" ht="11.25">
      <c r="A38" s="6"/>
      <c r="B38" s="6"/>
      <c r="C38" s="6"/>
      <c r="D38" s="6"/>
      <c r="E38" s="6" t="s">
        <v>143</v>
      </c>
      <c r="F38" s="12" t="s">
        <v>144</v>
      </c>
      <c r="G38" s="14" t="s">
        <v>145</v>
      </c>
      <c r="H38" s="14" t="s">
        <v>185</v>
      </c>
      <c r="I38" s="14" t="s">
        <v>177</v>
      </c>
      <c r="J38" s="14" t="s">
        <v>178</v>
      </c>
      <c r="K38" s="12" t="s">
        <v>149</v>
      </c>
      <c r="L38" s="15"/>
      <c r="M38" s="15"/>
      <c r="N38" s="15"/>
      <c r="O38" s="15"/>
      <c r="P38" s="16">
        <v>845.30</v>
      </c>
      <c r="Q38" s="15"/>
      <c r="R38" s="15"/>
      <c r="S38" s="15"/>
      <c r="T38" s="15"/>
      <c r="U38" s="17">
        <v>845.30</v>
      </c>
      <c r="V38" s="6"/>
    </row>
    <row r="39" spans="5:27" ht="11.25">
      <c r="E39" s="6" t="s">
        <v>143</v>
      </c>
      <c r="F39" s="12" t="s">
        <v>144</v>
      </c>
      <c r="G39" s="14" t="s">
        <v>145</v>
      </c>
      <c r="H39" s="14" t="s">
        <v>186</v>
      </c>
      <c r="I39" s="14" t="s">
        <v>177</v>
      </c>
      <c r="J39" s="14" t="s">
        <v>178</v>
      </c>
      <c r="K39" s="12" t="s">
        <v>149</v>
      </c>
      <c r="L39" s="15"/>
      <c r="M39" s="15"/>
      <c r="N39" s="15"/>
      <c r="O39" s="15"/>
      <c r="P39" s="15"/>
      <c r="Q39" s="15"/>
      <c r="R39" s="16">
        <v>13899</v>
      </c>
      <c r="S39" s="16">
        <v>55596</v>
      </c>
      <c r="T39" s="15"/>
      <c r="U39" s="17">
        <v>69495</v>
      </c>
      <c r="X39" s="22"/>
      <c r="Y39" s="22"/>
      <c r="Z39" s="22"/>
      <c r="AA39" s="22"/>
    </row>
    <row r="40" spans="6:27" ht="11.25">
      <c r="F40" s="12" t="s">
        <v>144</v>
      </c>
      <c r="G40" s="14" t="s">
        <v>145</v>
      </c>
      <c r="H40" s="14" t="s">
        <v>187</v>
      </c>
      <c r="I40" s="14" t="s">
        <v>177</v>
      </c>
      <c r="J40" s="14" t="s">
        <v>178</v>
      </c>
      <c r="K40" s="12" t="s">
        <v>165</v>
      </c>
      <c r="L40" s="15"/>
      <c r="M40" s="15"/>
      <c r="N40" s="15"/>
      <c r="O40" s="15"/>
      <c r="P40" s="15"/>
      <c r="Q40" s="15"/>
      <c r="R40" s="15"/>
      <c r="S40" s="16">
        <v>-40777.50</v>
      </c>
      <c r="T40" s="15"/>
      <c r="U40" s="17">
        <v>-40777.50</v>
      </c>
      <c r="X40" s="19"/>
      <c r="AA40" s="20"/>
    </row>
    <row r="41" spans="6:27" ht="11.25">
      <c r="F41" s="12" t="s">
        <v>144</v>
      </c>
      <c r="G41" s="14" t="s">
        <v>145</v>
      </c>
      <c r="H41" s="14" t="s">
        <v>188</v>
      </c>
      <c r="I41" s="14" t="s">
        <v>177</v>
      </c>
      <c r="J41" s="14" t="s">
        <v>178</v>
      </c>
      <c r="K41" s="12" t="s">
        <v>189</v>
      </c>
      <c r="L41" s="15"/>
      <c r="M41" s="15"/>
      <c r="N41" s="15"/>
      <c r="O41" s="15"/>
      <c r="P41" s="15"/>
      <c r="Q41" s="15"/>
      <c r="R41" s="16">
        <v>45000</v>
      </c>
      <c r="S41" s="15"/>
      <c r="T41" s="15"/>
      <c r="U41" s="17">
        <v>45000</v>
      </c>
      <c r="X41" s="19"/>
      <c r="AA41" s="20"/>
    </row>
    <row r="42" spans="6:27" ht="11.25">
      <c r="F42" s="12" t="s">
        <v>144</v>
      </c>
      <c r="G42" s="14" t="s">
        <v>145</v>
      </c>
      <c r="H42" s="14" t="s">
        <v>188</v>
      </c>
      <c r="I42" s="14" t="s">
        <v>177</v>
      </c>
      <c r="J42" s="14" t="s">
        <v>178</v>
      </c>
      <c r="K42" s="12" t="s">
        <v>190</v>
      </c>
      <c r="L42" s="15"/>
      <c r="M42" s="15"/>
      <c r="N42" s="15"/>
      <c r="O42" s="15"/>
      <c r="P42" s="15"/>
      <c r="Q42" s="15"/>
      <c r="R42" s="15"/>
      <c r="S42" s="16">
        <v>-45000</v>
      </c>
      <c r="T42" s="15"/>
      <c r="U42" s="17">
        <v>-45000</v>
      </c>
      <c r="X42" s="19"/>
      <c r="AA42" s="20"/>
    </row>
    <row r="43" spans="6:27" ht="11.25">
      <c r="F43" s="12" t="s">
        <v>144</v>
      </c>
      <c r="G43" s="14" t="s">
        <v>145</v>
      </c>
      <c r="H43" s="14" t="s">
        <v>191</v>
      </c>
      <c r="I43" s="14" t="s">
        <v>177</v>
      </c>
      <c r="J43" s="14" t="s">
        <v>178</v>
      </c>
      <c r="K43" s="12" t="s">
        <v>165</v>
      </c>
      <c r="L43" s="15"/>
      <c r="M43" s="15"/>
      <c r="N43" s="15"/>
      <c r="O43" s="15"/>
      <c r="P43" s="16">
        <v>-103439.50</v>
      </c>
      <c r="Q43" s="15"/>
      <c r="R43" s="15"/>
      <c r="S43" s="16">
        <v>-29757</v>
      </c>
      <c r="T43" s="15"/>
      <c r="U43" s="17">
        <v>-133196.50</v>
      </c>
      <c r="X43" s="19"/>
      <c r="AA43" s="20"/>
    </row>
    <row r="44" spans="6:27" ht="11.25">
      <c r="F44" s="12" t="s">
        <v>144</v>
      </c>
      <c r="G44" s="14" t="s">
        <v>145</v>
      </c>
      <c r="H44" s="14" t="s">
        <v>192</v>
      </c>
      <c r="I44" s="14" t="s">
        <v>177</v>
      </c>
      <c r="J44" s="14" t="s">
        <v>178</v>
      </c>
      <c r="K44" s="12" t="s">
        <v>165</v>
      </c>
      <c r="L44" s="15"/>
      <c r="M44" s="15"/>
      <c r="N44" s="15"/>
      <c r="O44" s="15"/>
      <c r="P44" s="15"/>
      <c r="Q44" s="15"/>
      <c r="R44" s="15"/>
      <c r="S44" s="16">
        <v>1300605.51</v>
      </c>
      <c r="T44" s="15"/>
      <c r="U44" s="17">
        <v>1300605.51</v>
      </c>
      <c r="X44" s="19"/>
      <c r="AA44" s="20"/>
    </row>
    <row r="45" spans="6:26" ht="11.25">
      <c r="F45" s="12" t="s">
        <v>144</v>
      </c>
      <c r="G45" s="14" t="s">
        <v>145</v>
      </c>
      <c r="H45" s="14" t="s">
        <v>169</v>
      </c>
      <c r="I45" s="14" t="s">
        <v>177</v>
      </c>
      <c r="J45" s="14" t="s">
        <v>178</v>
      </c>
      <c r="K45" s="12" t="s">
        <v>165</v>
      </c>
      <c r="L45" s="15"/>
      <c r="M45" s="15"/>
      <c r="N45" s="15"/>
      <c r="O45" s="15"/>
      <c r="P45" s="15"/>
      <c r="Q45" s="15"/>
      <c r="R45" s="15"/>
      <c r="S45" s="15"/>
      <c r="T45" s="16">
        <v>-1246477.1599999999</v>
      </c>
      <c r="U45" s="17">
        <v>-1246477.1599999999</v>
      </c>
      <c r="X45" s="19"/>
      <c r="Z45" s="20"/>
    </row>
    <row r="46" spans="1:26" ht="11.25">
      <c r="A46" s="21"/>
      <c r="B46" s="21"/>
      <c r="C46" s="21"/>
      <c r="D46" s="21"/>
      <c r="E46" s="21"/>
      <c r="F46" s="23"/>
      <c r="G46" s="24"/>
      <c r="H46" s="24"/>
      <c r="I46" s="24"/>
      <c r="J46" s="24"/>
      <c r="K46" s="23"/>
      <c r="L46" s="25"/>
      <c r="M46" s="26"/>
      <c r="N46" s="26"/>
      <c r="O46" s="26"/>
      <c r="P46" s="26"/>
      <c r="Q46" s="26"/>
      <c r="R46" s="26"/>
      <c r="S46" s="26"/>
      <c r="T46" s="26"/>
      <c r="U46" s="27"/>
      <c r="V46" s="21"/>
      <c r="X46" s="19"/>
      <c r="Z46" s="20"/>
    </row>
    <row r="47" spans="6:26" ht="15">
      <c r="F47" s="28" t="s">
        <v>142</v>
      </c>
      <c r="G47" s="29"/>
      <c r="H47" s="29"/>
      <c r="I47" s="29"/>
      <c r="J47" s="29"/>
      <c r="K47" s="30"/>
      <c r="L47" s="31">
        <v>27451</v>
      </c>
      <c r="M47" s="31">
        <v>43060.69</v>
      </c>
      <c r="N47" s="31">
        <v>142052.26</v>
      </c>
      <c r="O47" s="31">
        <v>168979.69</v>
      </c>
      <c r="P47" s="31">
        <v>-98944.58</v>
      </c>
      <c r="Q47" s="31">
        <v>87842.77</v>
      </c>
      <c r="R47" s="31">
        <v>2826.27</v>
      </c>
      <c r="S47" s="31">
        <v>1133803.0900000001</v>
      </c>
      <c r="T47" s="31">
        <v>2287.91</v>
      </c>
      <c r="U47" s="32">
        <f>SUM(U13:U46)</f>
        <v>1492230.72</v>
      </c>
      <c r="X47" s="19"/>
      <c r="Z47" s="20"/>
    </row>
    <row r="48" spans="24:26" ht="11.25">
      <c r="X48" s="19"/>
      <c r="Z48" s="20"/>
    </row>
    <row r="50" spans="24:27" ht="11.25">
      <c r="X50" s="19"/>
      <c r="Z50" s="20"/>
      <c r="AA50" s="20"/>
    </row>
    <row r="53" spans="11:16" ht="11.25">
      <c r="K53" s="6" t="s">
        <v>193</v>
      </c>
      <c r="P53" s="20">
        <f>SUM(U13:U29)</f>
        <v>1418830.96</v>
      </c>
    </row>
    <row r="54" spans="11:29" ht="11.25" customHeight="1">
      <c r="K54" s="6" t="s">
        <v>194</v>
      </c>
      <c r="P54" s="20">
        <f>SUM(U30:U45)</f>
        <v>73399.760000000009</v>
      </c>
      <c r="X54" s="42"/>
      <c r="Y54" s="42"/>
      <c r="Z54" s="42"/>
      <c r="AA54" s="42"/>
      <c r="AB54" s="42"/>
      <c r="AC54" s="42"/>
    </row>
    <row r="55" spans="16:29" ht="11.25">
      <c r="P55" s="20"/>
      <c r="X55" s="42"/>
      <c r="Y55" s="42"/>
      <c r="Z55" s="42"/>
      <c r="AA55" s="42"/>
      <c r="AB55" s="42"/>
      <c r="AC55" s="42"/>
    </row>
    <row r="56" spans="11:29" ht="12" thickBot="1">
      <c r="K56" s="33" t="s">
        <v>195</v>
      </c>
      <c r="P56" s="34">
        <f>SUM(P53:P55)</f>
        <v>1492230.72</v>
      </c>
      <c r="X56" s="42"/>
      <c r="Y56" s="42"/>
      <c r="Z56" s="42"/>
      <c r="AA56" s="42"/>
      <c r="AB56" s="42"/>
      <c r="AC56" s="42"/>
    </row>
    <row r="57" spans="24:27" ht="12" thickTop="1">
      <c r="X57" s="22"/>
      <c r="Y57" s="22"/>
      <c r="Z57" s="22"/>
      <c r="AA57" s="22"/>
    </row>
    <row r="58" spans="24:26" ht="11.25">
      <c r="X58" s="19"/>
      <c r="Z58" s="20"/>
    </row>
    <row r="59" spans="24:26" ht="11.25">
      <c r="X59" s="19"/>
      <c r="Z59" s="20"/>
    </row>
    <row r="60" spans="24:27" ht="11.25">
      <c r="X60" s="19"/>
      <c r="AA60" s="35"/>
    </row>
    <row r="62" spans="24:27" ht="11.25">
      <c r="X62" s="38"/>
      <c r="Y62" s="38"/>
      <c r="Z62" s="39"/>
      <c r="AA62" s="39"/>
    </row>
    <row r="65" ht="11.25">
      <c r="AA65" s="20"/>
    </row>
    <row r="1576" spans="12:21" ht="11.25">
      <c r="L1576" s="36">
        <f>SUM(L991:L1026)</f>
        <v>0</v>
      </c>
      <c r="M1576" s="36">
        <f t="shared" si="0" ref="M1576:U1576">SUM(M991:M1026)</f>
        <v>0</v>
      </c>
      <c r="N1576" s="36">
        <f t="shared" si="0"/>
        <v>0</v>
      </c>
      <c r="O1576" s="36">
        <f t="shared" si="0"/>
        <v>0</v>
      </c>
      <c r="P1576" s="36">
        <f t="shared" si="0"/>
        <v>0</v>
      </c>
      <c r="Q1576" s="36">
        <f t="shared" si="0"/>
        <v>0</v>
      </c>
      <c r="R1576" s="36">
        <f>SUM(R991:R1026)</f>
        <v>0</v>
      </c>
      <c r="S1576" s="36">
        <f t="shared" si="0"/>
        <v>0</v>
      </c>
      <c r="T1576" s="36">
        <f t="shared" si="0"/>
        <v>0</v>
      </c>
      <c r="U1576" s="36">
        <f t="shared" si="0"/>
        <v>0</v>
      </c>
    </row>
    <row r="1577" spans="12:18" ht="12.75">
      <c r="L1577" s="37">
        <v>27451</v>
      </c>
      <c r="M1577" s="37">
        <v>43060.69</v>
      </c>
      <c r="N1577" s="37">
        <v>142052.26</v>
      </c>
      <c r="O1577" s="37">
        <v>168979.69</v>
      </c>
      <c r="P1577" s="37">
        <v>-98944.58</v>
      </c>
      <c r="Q1577" s="37">
        <v>87842.77</v>
      </c>
      <c r="R1577" s="37">
        <v>-42206.42</v>
      </c>
    </row>
  </sheetData>
  <mergeCells count="3">
    <mergeCell ref="C10:D10"/>
    <mergeCell ref="X35:AC37"/>
    <mergeCell ref="X54:AC56"/>
  </mergeCells>
  <pageMargins left="0.75" right="0.75" top="1" bottom="1" header="0.5" footer="0.5"/>
  <pageSetup orientation="portrait" paperSize="9" r:id="rId2"/>
  <headerFooter alignWithMargins="0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BC5F872-13C5-4349-95C4-9EAF67F655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B3AAF1-38CF-47AD-BC30-208012718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19C2C-43B9-4263-A3E3-728CA10AAE27}">
  <ds:schemaRefs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