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Default Extension="tmp" ContentType="image/png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bookViews>
    <workbookView xWindow="0" yWindow="0" windowWidth="21600" windowHeight="8700" activeTab="0"/>
  </bookViews>
  <sheets>
    <sheet name="2018 3 yr avgs" sheetId="4" r:id="rId1"/>
    <sheet name="2019 3 yr avgs" sheetId="7" r:id="rId2"/>
    <sheet name="Michael Actuals" sheetId="6" r:id="rId3"/>
    <sheet name="VM ICCA Adjust MG-1" sheetId="5" r:id="rId4"/>
    <sheet name="VM 2018" sheetId="1" r:id="rId5"/>
    <sheet name="VM 2019" sheetId="3" r:id="rId6"/>
    <sheet name="Legacy System Support" sheetId="2" r:id="rId7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___sap2">5</definedName>
    <definedName name="_____sap2">5</definedName>
    <definedName name="____sap2">5</definedName>
    <definedName name="___sap2">5</definedName>
    <definedName name="__sap2">5</definedName>
    <definedName name="_ATPRegress_Dlg_Types" localSheetId="5">{"EXCELHLP.HLP!1802";5;10;5;10;13;13;13;8;5;5;10;14;13;13;13;13;5;10;14;13;5;10;1;2;24}</definedName>
    <definedName name="_ATPRegress_Dlg_Types">{"EXCELHLP.HLP!1802";5;10;5;10;13;13;13;8;5;5;10;14;13;13;13;13;5;10;14;13;5;10;1;2;24}</definedName>
    <definedName name="_ATPRegress_Range4">"="</definedName>
    <definedName name="_ATPRegress_Range5">"="</definedName>
    <definedName name="_AtRisk_SimSetting_AutomaticallyGenerateReports">FALSE</definedName>
    <definedName name="_AtRisk_SimSetting_AutomaticResultsDisplayMode">0</definedName>
    <definedName name="_AtRisk_SimSetting_ConvergenceConfidenceLevel">0.95</definedName>
    <definedName name="_AtRisk_SimSetting_ConvergencePercentileToTest">0.9</definedName>
    <definedName name="_AtRisk_SimSetting_ConvergencePerformMeanTest">TRUE</definedName>
    <definedName name="_AtRisk_SimSetting_ConvergencePerformPercentileTest">FALSE</definedName>
    <definedName name="_AtRisk_SimSetting_ConvergencePerformStdDeviationTest">FALSE</definedName>
    <definedName name="_AtRisk_SimSetting_ConvergenceTestAllOutputs">TRUE</definedName>
    <definedName name="_AtRisk_SimSetting_ConvergenceTestingPeriod">100</definedName>
    <definedName name="_AtRisk_SimSetting_ConvergenceTolerance">0.03</definedName>
    <definedName name="_AtRisk_SimSetting_LiveUpdate">TRUE</definedName>
    <definedName name="_AtRisk_SimSetting_LiveUpdatePeriod">-1</definedName>
    <definedName name="_AtRisk_SimSetting_RandomNumberGenerator">0</definedName>
    <definedName name="_AtRisk_SimSetting_ReportsList">0</definedName>
    <definedName name="_AtRisk_SimSetting_SimNameCount">0</definedName>
    <definedName name="_AtRisk_SimSetting_SmartSensitivityAnalysisEnabled">TRUE</definedName>
    <definedName name="_AtRisk_SimSetting_StatisticFunctionUpdating">1</definedName>
    <definedName name="_AtRisk_SimSetting_StdRecalcBehavior">0</definedName>
    <definedName name="_AtRisk_SimSetting_StdRecalcWithoutRiskStatic">0</definedName>
    <definedName name="_AtRisk_SimSetting_StdRecalcWithoutRiskStaticPercentile">0.5</definedName>
    <definedName name="_CCA1">#REF!</definedName>
    <definedName name="_cca2">#REF!</definedName>
    <definedName name="_CCA4">#REF!</definedName>
    <definedName name="_CCE1">#REF!</definedName>
    <definedName name="_Fill" hidden="1">#REF!</definedName>
    <definedName name="_Order1">255</definedName>
    <definedName name="_Order2">255</definedName>
    <definedName name="_PG1">#REF!</definedName>
    <definedName name="_sap2">5</definedName>
    <definedName name="a">#REF!</definedName>
    <definedName name="CCA2_PSC">#REF!</definedName>
    <definedName name="CCE1A">#REF!</definedName>
    <definedName name="CCE1B1">#REF!</definedName>
    <definedName name="CCE1B2">#REF!</definedName>
    <definedName name="CCE1bFPSC">#REF!</definedName>
    <definedName name="CCE1cFPSC">#REF!</definedName>
    <definedName name="CCE1dFPSC">#REF!</definedName>
    <definedName name="CCE2P1">#REF!</definedName>
    <definedName name="CCE2P2">#REF!</definedName>
    <definedName name="COPY">#REF!</definedName>
    <definedName name="d">#REF!</definedName>
    <definedName name="DATA4">#REF!</definedName>
    <definedName name="DATA5">#REF!</definedName>
    <definedName name="Dec98Pg1">#REF!</definedName>
    <definedName name="Dec98Pg2">#REF!</definedName>
    <definedName name="Dec98Pg3">#REF!</definedName>
    <definedName name="e">#REF!</definedName>
    <definedName name="f">#REF!</definedName>
    <definedName name="fgfgf">#REF!</definedName>
    <definedName name="FILE_NAME">#REF!</definedName>
    <definedName name="fyu">#REF!</definedName>
    <definedName name="g">#REF!</definedName>
    <definedName name="gfdfg">#REF!</definedName>
    <definedName name="gfg">#REF!</definedName>
    <definedName name="ghj">#REF!</definedName>
    <definedName name="ghjhgj">#REF!</definedName>
    <definedName name="gjkkgj">#REF!</definedName>
    <definedName name="gjklkj">#REF!</definedName>
    <definedName name="h">#REF!</definedName>
    <definedName name="HEAD">#REF!</definedName>
    <definedName name="hgjghj">#REF!</definedName>
    <definedName name="hj">#REF!</definedName>
    <definedName name="i">#REF!</definedName>
    <definedName name="io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u">#REF!</definedName>
    <definedName name="iuo">#REF!</definedName>
    <definedName name="iuoiu">#REF!</definedName>
    <definedName name="j">#REF!</definedName>
    <definedName name="JOURNAL_CATS">#REF!</definedName>
    <definedName name="June">#REF!</definedName>
    <definedName name="k">#REF!</definedName>
    <definedName name="LOG">#REF!</definedName>
    <definedName name="Macro_data">#REF!</definedName>
    <definedName name="MARCH93">#REF!</definedName>
    <definedName name="MARCH94">#REF!</definedName>
    <definedName name="o">#REF!</definedName>
    <definedName name="p">#REF!</definedName>
    <definedName name="PAGE_1">#REF!</definedName>
    <definedName name="PAGE_2">#REF!</definedName>
    <definedName name="Pal_Workbook_GUID">"8JHMH9DXSMHNF44G668W66ZD"</definedName>
    <definedName name="pig_dog\" localSheetId="5">{"EXCELHLP.HLP!1802";5;10;5;10;13;13;13;8;5;5;10;14;13;13;13;13;5;10;14;13;5;10;1;2;24}</definedName>
    <definedName name="pig_dog\">{"EXCELHLP.HLP!1802";5;10;5;10;13;13;13;8;5;5;10;14;13;13;13;13;5;10;14;13;5;10;1;2;24}</definedName>
    <definedName name="_xlnm.Print_Area" localSheetId="0">'2018 3 yr avgs'!$A$8:$F$37</definedName>
    <definedName name="q">#REF!</definedName>
    <definedName name="q_Intf_Base_Data_Cross___Sort">#REF!</definedName>
    <definedName name="ReconperTDpg1">#REF!</definedName>
    <definedName name="ReconperTDpg2">#REF!</definedName>
    <definedName name="ReconperTDpg3">#REF!</definedName>
    <definedName name="RICH">#REF!</definedName>
    <definedName name="RiskAfterRecalcMacro">""</definedName>
    <definedName name="RiskAfterSimMacro">""</definedName>
    <definedName name="RiskAutoStopPercChange">1.5</definedName>
    <definedName name="RiskBeforeRecalcMacro">""</definedName>
    <definedName name="RiskBeforeSimMacro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5</definedName>
    <definedName name="RiskMinimizeOnStart">FALSE</definedName>
    <definedName name="RiskMonitorConvergence">FALSE</definedName>
    <definedName name="RiskMultipleCPUSupportEnabled">TRUE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TRUE</definedName>
    <definedName name="SAP_PMTS">[18]!Oracle3[[#Data],[#Totals]]</definedName>
    <definedName name="SAPBEXhrIndnt">1</definedName>
    <definedName name="SAPBEXrevision">0</definedName>
    <definedName name="SAPBEXsysID">"GP1"</definedName>
    <definedName name="SAPBEXwbID">"4AFKCASG4W23WCCEKVGAHCKQ9"</definedName>
    <definedName name="SAPsysID">"708C5W7SBKP804JT78WJ0JNKI"</definedName>
    <definedName name="SAPwbID">"ARS"</definedName>
    <definedName name="SEPT93">#REF!</definedName>
    <definedName name="Storm">#REF!</definedName>
    <definedName name="t">#REF!</definedName>
    <definedName name="tdJanJun">#REF!</definedName>
    <definedName name="tdpg1">#REF!</definedName>
    <definedName name="tdpg2">#REF!</definedName>
    <definedName name="ti">#REF!</definedName>
    <definedName name="TOTAL">#REF!</definedName>
    <definedName name="uo">#REF!</definedName>
    <definedName name="uyiouyo">#REF!</definedName>
    <definedName name="Variance">[27]!Table1334[Variance]</definedName>
    <definedName name="y">#REF!</definedName>
    <definedName name="Year">[27]!Table1334[[#All],[Year]]</definedName>
    <definedName name="yt">#REF!</definedName>
    <definedName name="ytu">#REF!</definedName>
  </definedNames>
  <calcPr calcMode="autoNoTable"/>
  <pivotCaches>
    <pivotCache cacheId="2" r:id="rId8"/>
    <pivotCache cacheId="1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<sst xmlns="http://schemas.openxmlformats.org/spreadsheetml/2006/main" count="1454" uniqueCount="301">
  <si>
    <t>PRCN</t>
  </si>
  <si>
    <t>Activity</t>
  </si>
  <si>
    <t>Resource Type</t>
  </si>
  <si>
    <t>Ferc Sub</t>
  </si>
  <si>
    <t>Location</t>
  </si>
  <si>
    <t>Project</t>
  </si>
  <si>
    <t>EWO</t>
  </si>
  <si>
    <t>RRCN</t>
  </si>
  <si>
    <t>AI</t>
  </si>
  <si>
    <t>BWO</t>
  </si>
  <si>
    <t>Company</t>
  </si>
  <si>
    <t>Amount</t>
  </si>
  <si>
    <t>Source</t>
  </si>
  <si>
    <t>Journal Name</t>
  </si>
  <si>
    <t>Journal Date</t>
  </si>
  <si>
    <t>Line Num</t>
  </si>
  <si>
    <t>Doc Seq</t>
  </si>
  <si>
    <t>AP Source</t>
  </si>
  <si>
    <t>Journal Source</t>
  </si>
  <si>
    <t>Journal Category</t>
  </si>
  <si>
    <t>Journal Description</t>
  </si>
  <si>
    <t>Description</t>
  </si>
  <si>
    <t>Doc Reference</t>
  </si>
  <si>
    <t>Date Posted</t>
  </si>
  <si>
    <t>Posted By</t>
  </si>
  <si>
    <t>&lt;*** LABOR ***&gt;</t>
  </si>
  <si>
    <t>Empl Number</t>
  </si>
  <si>
    <t>Fixed/Variable</t>
  </si>
  <si>
    <t>Job Code</t>
  </si>
  <si>
    <t>Pension</t>
  </si>
  <si>
    <t>Reg/Temp</t>
  </si>
  <si>
    <t>Orig Co Code</t>
  </si>
  <si>
    <t>Ships Phy Location</t>
  </si>
  <si>
    <t>Union Code</t>
  </si>
  <si>
    <t>Empl Status</t>
  </si>
  <si>
    <t>Full/Part Time</t>
  </si>
  <si>
    <t>Hours</t>
  </si>
  <si>
    <t>Emp Work State</t>
  </si>
  <si>
    <t>EIS</t>
  </si>
  <si>
    <t>Empl Type</t>
  </si>
  <si>
    <t>Adjustment</t>
  </si>
  <si>
    <t>Pay Group</t>
  </si>
  <si>
    <t>&lt;*** MATL ***&gt;</t>
  </si>
  <si>
    <t>Document Number</t>
  </si>
  <si>
    <t>Orig Co Code2</t>
  </si>
  <si>
    <t>Quantity</t>
  </si>
  <si>
    <t>Commodity Number</t>
  </si>
  <si>
    <t>Matl Batch Num</t>
  </si>
  <si>
    <t>Handling Charge</t>
  </si>
  <si>
    <t>Stores Location</t>
  </si>
  <si>
    <t>Unit of Issue</t>
  </si>
  <si>
    <t>Matertal Trans Code</t>
  </si>
  <si>
    <t>&lt;*** AP ***&gt;</t>
  </si>
  <si>
    <t>Type Payment</t>
  </si>
  <si>
    <t>Mfgr Serial Num</t>
  </si>
  <si>
    <t>PO Number</t>
  </si>
  <si>
    <t>Unit of Issue2</t>
  </si>
  <si>
    <t>Vendor Number</t>
  </si>
  <si>
    <t>Vendor Name</t>
  </si>
  <si>
    <t>RUC</t>
  </si>
  <si>
    <t>Company Serial No</t>
  </si>
  <si>
    <t>Invoice Number</t>
  </si>
  <si>
    <t>Commodity Number2</t>
  </si>
  <si>
    <t>Quantity2</t>
  </si>
  <si>
    <t>Orig Co Code3</t>
  </si>
  <si>
    <t>Document Number2</t>
  </si>
  <si>
    <t>Invoice Id</t>
  </si>
  <si>
    <t>Invoice Line Type Code</t>
  </si>
  <si>
    <t>&lt;*** JV ***&gt;</t>
  </si>
  <si>
    <t>Orig Co Code4</t>
  </si>
  <si>
    <t>SCS Work Order</t>
  </si>
  <si>
    <t>Equipment Number</t>
  </si>
  <si>
    <t>Commodity Number3</t>
  </si>
  <si>
    <t>Joint Owner Code</t>
  </si>
  <si>
    <t>Vintage Year</t>
  </si>
  <si>
    <t>Trans Code Plant</t>
  </si>
  <si>
    <t>Unit of Issue3</t>
  </si>
  <si>
    <t>Type Payment2</t>
  </si>
  <si>
    <t>RUC2</t>
  </si>
  <si>
    <t>Mfgr Serial Num2</t>
  </si>
  <si>
    <t>Merchant Name</t>
  </si>
  <si>
    <t>PO HDR Description</t>
  </si>
  <si>
    <t>PO Line Number</t>
  </si>
  <si>
    <t>PO Line Unit Price</t>
  </si>
  <si>
    <t>40327</t>
  </si>
  <si>
    <t>TLEM</t>
  </si>
  <si>
    <t>KLO</t>
  </si>
  <si>
    <t>82000000</t>
  </si>
  <si>
    <t>40000</t>
  </si>
  <si>
    <t>ZM1807</t>
  </si>
  <si>
    <t>TVF183</t>
  </si>
  <si>
    <t>4DIST</t>
  </si>
  <si>
    <t>00</t>
  </si>
  <si>
    <t>000000</t>
  </si>
  <si>
    <t>FPC</t>
  </si>
  <si>
    <t>PLT-30251 RECURRING PP USD</t>
  </si>
  <si>
    <t>POWERPLANT</t>
  </si>
  <si>
    <t>RECURRING PP</t>
  </si>
  <si>
    <t>PLT-30251 Storm</t>
  </si>
  <si>
    <t>Est. VM/reserve - 3 Yr avg H. Michael</t>
  </si>
  <si>
    <t>PLT-30251 Storm Clearing</t>
  </si>
  <si>
    <t>Est.Tree Trimming expense/reserve - 3 Yr avg H. Michael</t>
  </si>
  <si>
    <t>40055</t>
  </si>
  <si>
    <t>DOREST</t>
  </si>
  <si>
    <t>DVF183</t>
  </si>
  <si>
    <t>Row Labels</t>
  </si>
  <si>
    <t>Sum of Amount</t>
  </si>
  <si>
    <t>Grand Total</t>
  </si>
  <si>
    <t>Sum of $</t>
  </si>
  <si>
    <t>Support</t>
  </si>
  <si>
    <t>ICCA</t>
  </si>
  <si>
    <t>Account</t>
  </si>
  <si>
    <t>Account Description</t>
  </si>
  <si>
    <t>IO#</t>
  </si>
  <si>
    <t>Order Description</t>
  </si>
  <si>
    <t>Date</t>
  </si>
  <si>
    <t>$</t>
  </si>
  <si>
    <t>Month</t>
  </si>
  <si>
    <t>Expense Group</t>
  </si>
  <si>
    <t>Bus Area</t>
  </si>
  <si>
    <t>Order Type</t>
  </si>
  <si>
    <t>Document #</t>
  </si>
  <si>
    <t>Function</t>
  </si>
  <si>
    <t xml:space="preserve">Follow up 
Sub function </t>
  </si>
  <si>
    <t>Document Type</t>
  </si>
  <si>
    <t>Document Description</t>
  </si>
  <si>
    <t>5750700</t>
  </si>
  <si>
    <t>OUTSIDE SVCS: Other</t>
  </si>
  <si>
    <t>6820000123</t>
  </si>
  <si>
    <t>Hurricane Michael Accruals</t>
  </si>
  <si>
    <t xml:space="preserve">BURFORDS TREE INC             </t>
  </si>
  <si>
    <t>2019-04-19</t>
  </si>
  <si>
    <t>2019-04</t>
  </si>
  <si>
    <t>Contractor</t>
  </si>
  <si>
    <t>A11</t>
  </si>
  <si>
    <t>ED82</t>
  </si>
  <si>
    <t>5004690904</t>
  </si>
  <si>
    <t>WE</t>
  </si>
  <si>
    <t>Goods receipt</t>
  </si>
  <si>
    <t>2019-06-10</t>
  </si>
  <si>
    <t>2019-06</t>
  </si>
  <si>
    <t>5004793160</t>
  </si>
  <si>
    <t>5004793214</t>
  </si>
  <si>
    <t>5004794683</t>
  </si>
  <si>
    <t>5004794688</t>
  </si>
  <si>
    <t>5004794692</t>
  </si>
  <si>
    <t>5004794695</t>
  </si>
  <si>
    <t>2019-06-13</t>
  </si>
  <si>
    <t>5004802368</t>
  </si>
  <si>
    <t>5004802561</t>
  </si>
  <si>
    <t>5004802594</t>
  </si>
  <si>
    <t>5004802621</t>
  </si>
  <si>
    <t>5004802623</t>
  </si>
  <si>
    <t>2019-06-14</t>
  </si>
  <si>
    <t>5004805272</t>
  </si>
  <si>
    <t>5004805276</t>
  </si>
  <si>
    <t>5004805294</t>
  </si>
  <si>
    <t>5004805767</t>
  </si>
  <si>
    <t>5004805833</t>
  </si>
  <si>
    <t>5004805886</t>
  </si>
  <si>
    <t>5004805904</t>
  </si>
  <si>
    <t>2019-06-17</t>
  </si>
  <si>
    <t>5004809273</t>
  </si>
  <si>
    <t>5004809370</t>
  </si>
  <si>
    <t>5004809406</t>
  </si>
  <si>
    <t>5004809428</t>
  </si>
  <si>
    <t>5004809446</t>
  </si>
  <si>
    <t>5004809455</t>
  </si>
  <si>
    <t>2019-06-18</t>
  </si>
  <si>
    <t>5004813375</t>
  </si>
  <si>
    <t>5004813388</t>
  </si>
  <si>
    <t>2019-06-19</t>
  </si>
  <si>
    <t>5004814774</t>
  </si>
  <si>
    <t>5004815173</t>
  </si>
  <si>
    <t>5004815179</t>
  </si>
  <si>
    <t>5004815189</t>
  </si>
  <si>
    <t>2019-07-06</t>
  </si>
  <si>
    <t>2019-07</t>
  </si>
  <si>
    <t>5004851024</t>
  </si>
  <si>
    <t>2019-07-07</t>
  </si>
  <si>
    <t>5004851220</t>
  </si>
  <si>
    <t>5004851222</t>
  </si>
  <si>
    <t>5004851226</t>
  </si>
  <si>
    <t>5004851232</t>
  </si>
  <si>
    <t>2019-07-08</t>
  </si>
  <si>
    <t>5004852531</t>
  </si>
  <si>
    <t>2019-07-09</t>
  </si>
  <si>
    <t>5004855785</t>
  </si>
  <si>
    <t>5004855879</t>
  </si>
  <si>
    <t>5004855908</t>
  </si>
  <si>
    <t>5004855948</t>
  </si>
  <si>
    <t>5004855975</t>
  </si>
  <si>
    <t>5004856014</t>
  </si>
  <si>
    <t>5004856020</t>
  </si>
  <si>
    <t>5004856137</t>
  </si>
  <si>
    <t>2019-07-12</t>
  </si>
  <si>
    <t>5004863811</t>
  </si>
  <si>
    <t>5004863960</t>
  </si>
  <si>
    <t>5004863963</t>
  </si>
  <si>
    <t>5004863967</t>
  </si>
  <si>
    <t>2019-07-14</t>
  </si>
  <si>
    <t>5004866123</t>
  </si>
  <si>
    <t>5004866204</t>
  </si>
  <si>
    <t>2019-07-16</t>
  </si>
  <si>
    <t>5004870095</t>
  </si>
  <si>
    <t xml:space="preserve">BURFORDS TREE INC                                                                                                             </t>
  </si>
  <si>
    <t>2019-08-31</t>
  </si>
  <si>
    <t>2019-08</t>
  </si>
  <si>
    <t>0100054057</t>
  </si>
  <si>
    <t>SA</t>
  </si>
  <si>
    <t>G/L account document</t>
  </si>
  <si>
    <t>6820000124</t>
  </si>
  <si>
    <t>Hurricane Michael Follow Up</t>
  </si>
  <si>
    <t>Dist Line Clearing</t>
  </si>
  <si>
    <t>DSM Incentives Mtg Initiativ &amp; VAPS Cost</t>
  </si>
  <si>
    <t>2019-10-31</t>
  </si>
  <si>
    <t>2019-10</t>
  </si>
  <si>
    <t>Dist ICCA Line Clearing</t>
  </si>
  <si>
    <t>6820000096</t>
  </si>
  <si>
    <t>DOF183 DISTRIBUTION OVERHEAD - HURRICANE</t>
  </si>
  <si>
    <t>THE DAVEY TREE EXPERT COMPANY</t>
  </si>
  <si>
    <t>2019-10-28</t>
  </si>
  <si>
    <t>1900007068</t>
  </si>
  <si>
    <t>ZM</t>
  </si>
  <si>
    <t>Site AP Invoice</t>
  </si>
  <si>
    <t>1900007075</t>
  </si>
  <si>
    <t>1900007077</t>
  </si>
  <si>
    <t>1900007078</t>
  </si>
  <si>
    <t>1900007079</t>
  </si>
  <si>
    <t>1900007081</t>
  </si>
  <si>
    <t>1900007082</t>
  </si>
  <si>
    <t>1900007083</t>
  </si>
  <si>
    <t>1900007085</t>
  </si>
  <si>
    <t>1900007086</t>
  </si>
  <si>
    <t>1900007089</t>
  </si>
  <si>
    <t>1900007090</t>
  </si>
  <si>
    <t>1900007096</t>
  </si>
  <si>
    <t>1900007097</t>
  </si>
  <si>
    <t>Other</t>
  </si>
  <si>
    <t>Distribution</t>
  </si>
  <si>
    <t>Transmission</t>
  </si>
  <si>
    <t>Total</t>
  </si>
  <si>
    <t>Amount Booked to O&amp;M in Nov. 2018</t>
  </si>
  <si>
    <t>Difference</t>
  </si>
  <si>
    <t>Amount Booked to O&amp;M in Oct. 2018</t>
  </si>
  <si>
    <t>YEAR</t>
  </si>
  <si>
    <t>DVGMGT</t>
  </si>
  <si>
    <t>TLG46k</t>
  </si>
  <si>
    <t>TLG115</t>
  </si>
  <si>
    <t>TLG230</t>
  </si>
  <si>
    <t>TOTAL</t>
  </si>
  <si>
    <t>3-Year Avg</t>
  </si>
  <si>
    <t xml:space="preserve">   Vegetation Management</t>
  </si>
  <si>
    <t>Less: Non-Incremental Costs</t>
  </si>
  <si>
    <t>Per Summary Tab</t>
  </si>
  <si>
    <t>See Summary Tab for 3 month average calculation and adjustment</t>
  </si>
  <si>
    <t>ACTVTY</t>
  </si>
  <si>
    <t>ACTVTY Descr</t>
  </si>
  <si>
    <t>FERCSUB</t>
  </si>
  <si>
    <t>FERCSUB Descr</t>
  </si>
  <si>
    <t>Actual ...Oct 18-Oct 18...</t>
  </si>
  <si>
    <t>DISTRIBUTION VEGETATION MANAGEMENT</t>
  </si>
  <si>
    <t>59300000</t>
  </si>
  <si>
    <t>DSTR-MAINT OF OVERHEAD LINES</t>
  </si>
  <si>
    <t>71800000</t>
  </si>
  <si>
    <t>MC&amp;AL-BENEFIT TIME</t>
  </si>
  <si>
    <t>80100000</t>
  </si>
  <si>
    <t>NON-AFFILIATE CJOS-BILLABLE</t>
  </si>
  <si>
    <t>ON SYSTEM STORM</t>
  </si>
  <si>
    <t>TLVMM</t>
  </si>
  <si>
    <t>TRANSMISSION LINES VEGETATION MANAGEMENT MAINTENANCE</t>
  </si>
  <si>
    <t>57100046</t>
  </si>
  <si>
    <t>TRNS-MAINT O/H LN-46KV</t>
  </si>
  <si>
    <t>57100115</t>
  </si>
  <si>
    <t>TRNS-MAINT O/H LN-115KV</t>
  </si>
  <si>
    <t>57100230</t>
  </si>
  <si>
    <t>TRNS-MAINT O/H LN-230KV</t>
  </si>
  <si>
    <t>Actual …Nov 18-Nov 18...</t>
  </si>
  <si>
    <t>All charges for 2019 are being removed per ICCA based on the 3-Year historical average</t>
  </si>
  <si>
    <r>
      <rPr>
        <b/>
        <sz val="11"/>
        <color theme="1"/>
        <rFont val="Calibri"/>
        <family val="2"/>
        <scheme val="minor"/>
      </rPr>
      <t>October</t>
    </r>
    <r>
      <rPr>
        <sz val="11"/>
        <color theme="1"/>
        <rFont val="Calibri"/>
        <family val="2"/>
        <scheme val="minor"/>
      </rPr>
      <t xml:space="preserve"> 3-Year Historical Average</t>
    </r>
  </si>
  <si>
    <r>
      <rPr>
        <b/>
        <sz val="11"/>
        <color theme="1"/>
        <rFont val="Calibri"/>
        <family val="2"/>
        <scheme val="minor"/>
      </rPr>
      <t>November</t>
    </r>
    <r>
      <rPr>
        <sz val="11"/>
        <color theme="1"/>
        <rFont val="Calibri"/>
        <family val="2"/>
        <scheme val="minor"/>
      </rPr>
      <t xml:space="preserve"> 3-Year Historical Average</t>
    </r>
  </si>
  <si>
    <t>HURRICANE MICHAEL (April 2019)</t>
  </si>
  <si>
    <t>HURRICANE MICHAEL (June 2019)</t>
  </si>
  <si>
    <t>HURRICANE MICHAEL (July 2019)</t>
  </si>
  <si>
    <t>See VM 2019 for 2019 Actual Michael Related Costs which were removed as part of ICCA adjsutment</t>
  </si>
  <si>
    <t>Amount Booked to O&amp;M in Dec. 2018</t>
  </si>
  <si>
    <r>
      <rPr>
        <b/>
        <sz val="11"/>
        <color theme="1"/>
        <rFont val="Calibri"/>
        <family val="2"/>
        <scheme val="minor"/>
      </rPr>
      <t>December</t>
    </r>
    <r>
      <rPr>
        <sz val="11"/>
        <color theme="1"/>
        <rFont val="Calibri"/>
        <family val="2"/>
        <scheme val="minor"/>
      </rPr>
      <t xml:space="preserve"> 3-Year Historical Average</t>
    </r>
  </si>
  <si>
    <t>Actual …Dec 18-Dec 18...</t>
  </si>
  <si>
    <t>Since amounts charged to the storm are higher than the three year average, any positive variances between actual VM O&amp;M and the three year average must be journaled out of the storm account.</t>
  </si>
  <si>
    <t>Gulf Power Company</t>
  </si>
  <si>
    <t>Docket No. 20190038-EI</t>
  </si>
  <si>
    <t>OPC's First Set of Interrogatories</t>
  </si>
  <si>
    <t>Attachment No. 1</t>
  </si>
  <si>
    <t>Tab 1 of 7</t>
  </si>
  <si>
    <t>Tab 7 of 7</t>
  </si>
  <si>
    <t>Tab 2 of 7</t>
  </si>
  <si>
    <t>Tab 3 of 7</t>
  </si>
  <si>
    <t>Tab 4 of 7</t>
  </si>
  <si>
    <t>Tab 5 of 7</t>
  </si>
  <si>
    <t>Tab 6 of 7</t>
  </si>
  <si>
    <t>Interrogatory No. 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</si>
</sst>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_);_(* \(#,##0.00\);_(* &quot;-&quot;_);_(@_)"/>
    <numFmt numFmtId="165" formatCode="_(* #,##0_);_(* \(#,##0\);_(* &quot;-&quot;??_);_(@_)"/>
    <numFmt numFmtId="166" formatCode="#,##0,"/>
    <numFmt numFmtId="177" formatCode="m/d/yyyy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name val="Times New Roman"/>
      <family val="1"/>
    </font>
    <font>
      <u val="single"/>
      <sz val="10"/>
      <name val="Times New Roman"/>
      <family val="1"/>
    </font>
    <font>
      <u val="singleAccounting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8"/>
      <color theme="1"/>
      <name val="Arial"/>
      <family val="2"/>
    </font>
  </fonts>
  <fills count="34">
    <fill>
      <patternFill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"/>
        <bgColor indexed="64"/>
      </patternFill>
    </fill>
    <fill>
      <patternFill patternType="solid">
        <fgColor theme="6" tint="0.599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"/>
        <bgColor indexed="64"/>
      </patternFill>
    </fill>
    <fill>
      <patternFill patternType="solid">
        <fgColor theme="8" tint="0.599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8"/>
        <bgColor indexed="64"/>
      </patternFill>
    </fill>
    <fill>
      <patternFill patternType="solid">
        <fgColor theme="5" tint="0.39998"/>
        <bgColor indexed="64"/>
      </patternFill>
    </fill>
    <fill>
      <patternFill patternType="solid">
        <fgColor theme="6" tint="0.39998"/>
        <bgColor indexed="64"/>
      </patternFill>
    </fill>
    <fill>
      <patternFill patternType="solid">
        <fgColor theme="7" tint="0.39998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theme="0" tint="-0.1499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</border>
    <border>
      <left/>
      <right/>
      <top/>
      <bottom style="thick">
        <color theme="4" tint="0.49998"/>
      </bottom>
    </border>
    <border>
      <left/>
      <right/>
      <top/>
      <bottom style="medium">
        <color theme="4" tint="0.39998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/>
      <right/>
      <top/>
      <bottom style="double">
        <color rgb="FFFF8001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/>
      <right/>
      <top style="thin">
        <color theme="4"/>
      </top>
      <bottom style="double">
        <color theme="4"/>
      </bottom>
    </border>
    <border>
      <left/>
      <right/>
      <top/>
      <bottom style="thin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/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/>
      <right/>
      <top style="thin">
        <color auto="1"/>
      </top>
      <bottom/>
    </border>
  </borders>
  <cellStyleXfs count="6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4" applyNumberFormat="0" applyAlignment="0" applyProtection="0"/>
    <xf numFmtId="0" fontId="9" fillId="5" borderId="5" applyNumberFormat="0" applyAlignment="0" applyProtection="0"/>
    <xf numFmtId="0" fontId="10" fillId="5" borderId="4" applyNumberFormat="0" applyAlignment="0" applyProtection="0"/>
    <xf numFmtId="0" fontId="11" fillId="0" borderId="6" applyNumberFormat="0" applyFill="0" applyAlignment="0" applyProtection="0"/>
    <xf numFmtId="0" fontId="12" fillId="6" borderId="7" applyNumberFormat="0" applyAlignment="0" applyProtection="0"/>
    <xf numFmtId="0" fontId="13" fillId="0" borderId="0" applyNumberFormat="0" applyFill="0" applyBorder="0" applyAlignment="0" applyProtection="0"/>
    <xf numFmtId="0" fontId="0" fillId="7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8" borderId="0" applyNumberFormat="0" applyBorder="0" applyAlignment="0" applyProtection="0"/>
    <xf numFmtId="0" fontId="0" fillId="9" borderId="0" applyNumberFormat="0" applyBorder="0" applyAlignment="0" applyProtection="0"/>
    <xf numFmtId="0" fontId="0" fillId="10" borderId="0" applyNumberFormat="0" applyBorder="0" applyAlignment="0" applyProtection="0"/>
    <xf numFmtId="0" fontId="16" fillId="11" borderId="0" applyNumberFormat="0" applyBorder="0" applyAlignment="0" applyProtection="0"/>
    <xf numFmtId="0" fontId="0" fillId="12" borderId="0" applyNumberFormat="0" applyBorder="0" applyAlignment="0" applyProtection="0"/>
    <xf numFmtId="0" fontId="0" fillId="13" borderId="0" applyNumberFormat="0" applyBorder="0" applyAlignment="0" applyProtection="0"/>
    <xf numFmtId="0" fontId="16" fillId="14" borderId="0" applyNumberFormat="0" applyBorder="0" applyAlignment="0" applyProtection="0"/>
    <xf numFmtId="0" fontId="0" fillId="15" borderId="0" applyNumberFormat="0" applyBorder="0" applyAlignment="0" applyProtection="0"/>
    <xf numFmtId="0" fontId="0" fillId="16" borderId="0" applyNumberFormat="0" applyBorder="0" applyAlignment="0" applyProtection="0"/>
    <xf numFmtId="0" fontId="16" fillId="17" borderId="0" applyNumberFormat="0" applyBorder="0" applyAlignment="0" applyProtection="0"/>
    <xf numFmtId="0" fontId="0" fillId="18" borderId="0" applyNumberFormat="0" applyBorder="0" applyAlignment="0" applyProtection="0"/>
    <xf numFmtId="0" fontId="0" fillId="19" borderId="0" applyNumberFormat="0" applyBorder="0" applyAlignment="0" applyProtection="0"/>
    <xf numFmtId="0" fontId="16" fillId="20" borderId="0" applyNumberFormat="0" applyBorder="0" applyAlignment="0" applyProtection="0"/>
    <xf numFmtId="0" fontId="0" fillId="21" borderId="0" applyNumberFormat="0" applyBorder="0" applyAlignment="0" applyProtection="0"/>
    <xf numFmtId="0" fontId="0" fillId="22" borderId="0" applyNumberFormat="0" applyBorder="0" applyAlignment="0" applyProtection="0"/>
    <xf numFmtId="0" fontId="16" fillId="23" borderId="0" applyNumberFormat="0" applyBorder="0" applyAlignment="0" applyProtection="0"/>
    <xf numFmtId="0" fontId="0" fillId="24" borderId="0" applyNumberFormat="0" applyBorder="0" applyAlignment="0" applyProtection="0"/>
    <xf numFmtId="0" fontId="0" fillId="25" borderId="0" applyNumberFormat="0" applyBorder="0" applyAlignment="0" applyProtection="0"/>
    <xf numFmtId="0" fontId="18" fillId="26" borderId="0" applyNumberFormat="0" applyBorder="0" applyAlignment="0" applyProtection="0"/>
    <xf numFmtId="0" fontId="0" fillId="27" borderId="0" applyNumberFormat="0" applyBorder="0" applyAlignment="0" applyProtection="0"/>
    <xf numFmtId="0" fontId="0" fillId="28" borderId="0" applyNumberFormat="0" applyBorder="0" applyAlignment="0" applyProtection="0"/>
    <xf numFmtId="0" fontId="0" fillId="29" borderId="0" applyNumberFormat="0" applyBorder="0" applyAlignment="0" applyProtection="0"/>
    <xf numFmtId="0" fontId="0" fillId="30" borderId="0" applyNumberFormat="0" applyBorder="0" applyAlignment="0" applyProtection="0"/>
    <xf numFmtId="0" fontId="0" fillId="31" borderId="0" applyNumberFormat="0" applyBorder="0" applyAlignment="0" applyProtection="0"/>
    <xf numFmtId="0" fontId="0" fillId="32" borderId="0" applyNumberFormat="0" applyBorder="0" applyAlignment="0" applyProtection="0"/>
  </cellStyleXfs>
  <cellXfs count="120">
    <xf numFmtId="0" fontId="0" fillId="0" borderId="0" xfId="0"/>
    <xf numFmtId="164" fontId="0" fillId="0" borderId="0" xfId="19" applyNumberFormat="1" applyFont="1"/>
    <xf numFmtId="14" fontId="0" fillId="0" borderId="0" xfId="0" applyNumberFormat="1"/>
    <xf numFmtId="0" fontId="0" fillId="0" borderId="0" xfId="0" applyAlignment="1">
      <alignment horizontal="left"/>
    </xf>
    <xf numFmtId="8" fontId="0" fillId="0" borderId="0" xfId="0" applyNumberFormat="1"/>
    <xf numFmtId="43" fontId="0" fillId="0" borderId="0" xfId="18" applyFont="1"/>
    <xf numFmtId="0" fontId="15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33" borderId="10" xfId="0" applyFont="1" applyFill="1" applyBorder="1" applyAlignment="1">
      <alignment horizontal="center"/>
    </xf>
    <xf numFmtId="0" fontId="0" fillId="0" borderId="12" xfId="0" applyBorder="1"/>
    <xf numFmtId="165" fontId="0" fillId="0" borderId="0" xfId="18" applyNumberFormat="1" applyFont="1"/>
    <xf numFmtId="0" fontId="0" fillId="0" borderId="0" xfId="0" applyAlignment="1">
      <alignment horizontal="center"/>
    </xf>
    <xf numFmtId="43" fontId="0" fillId="0" borderId="0" xfId="0" applyNumberFormat="1"/>
    <xf numFmtId="43" fontId="0" fillId="0" borderId="12" xfId="0" applyNumberFormat="1" applyBorder="1"/>
    <xf numFmtId="43" fontId="15" fillId="0" borderId="0" xfId="18" applyNumberFormat="1" applyFont="1"/>
    <xf numFmtId="43" fontId="0" fillId="0" borderId="10" xfId="0" applyNumberFormat="1" applyBorder="1"/>
    <xf numFmtId="43" fontId="0" fillId="0" borderId="11" xfId="0" applyNumberFormat="1" applyBorder="1"/>
    <xf numFmtId="43" fontId="15" fillId="0" borderId="10" xfId="18" applyNumberFormat="1" applyFont="1" applyBorder="1"/>
    <xf numFmtId="0" fontId="15" fillId="0" borderId="0" xfId="0" applyFont="1" applyAlignment="1">
      <alignment horizontal="center"/>
    </xf>
    <xf numFmtId="43" fontId="15" fillId="0" borderId="0" xfId="0" applyNumberFormat="1" applyFont="1"/>
    <xf numFmtId="0" fontId="0" fillId="0" borderId="0" xfId="0" applyBorder="1"/>
    <xf numFmtId="0" fontId="17" fillId="0" borderId="0" xfId="0" applyFont="1" applyAlignment="1">
      <alignment horizontal="center"/>
    </xf>
    <xf numFmtId="0" fontId="17" fillId="0" borderId="0" xfId="0" applyFont="1"/>
    <xf numFmtId="44" fontId="17" fillId="0" borderId="0" xfId="16" applyFont="1"/>
    <xf numFmtId="44" fontId="19" fillId="0" borderId="13" xfId="0" applyNumberFormat="1" applyFont="1" applyBorder="1" applyAlignment="1" applyProtection="1" quotePrefix="1">
      <alignment horizontal="left"/>
      <protection/>
    </xf>
    <xf numFmtId="0" fontId="20" fillId="0" borderId="0" xfId="0" applyFont="1"/>
    <xf numFmtId="0" fontId="0" fillId="0" borderId="14" xfId="0" applyBorder="1"/>
    <xf numFmtId="43" fontId="0" fillId="0" borderId="15" xfId="0" applyNumberFormat="1" applyBorder="1"/>
    <xf numFmtId="0" fontId="0" fillId="0" borderId="16" xfId="0" applyBorder="1"/>
    <xf numFmtId="43" fontId="21" fillId="0" borderId="15" xfId="0" applyNumberFormat="1" applyFont="1" applyBorder="1"/>
    <xf numFmtId="3" fontId="19" fillId="0" borderId="0" xfId="0" applyNumberFormat="1" applyFont="1" applyFill="1" applyBorder="1" applyAlignment="1">
      <alignment horizontal="center"/>
    </xf>
    <xf numFmtId="166" fontId="19" fillId="0" borderId="13" xfId="0" applyNumberFormat="1" applyFont="1" applyFill="1" applyBorder="1"/>
    <xf numFmtId="0" fontId="22" fillId="0" borderId="17" xfId="0" applyFont="1" applyBorder="1"/>
    <xf numFmtId="0" fontId="23" fillId="0" borderId="0" xfId="0" applyFont="1"/>
    <xf numFmtId="0" fontId="0" fillId="0" borderId="0" xfId="0"/>
    <xf numFmtId="0" fontId="0" fillId="0" borderId="18" xfId="0" applyBorder="1"/>
    <xf numFmtId="0" fontId="0" fillId="0" borderId="0" xfId="0"/>
    <xf numFmtId="0" fontId="0" fillId="0" borderId="12" xfId="0" applyBorder="1"/>
    <xf numFmtId="43" fontId="0" fillId="0" borderId="0" xfId="0" applyNumberFormat="1"/>
    <xf numFmtId="43" fontId="15" fillId="0" borderId="0" xfId="18" applyNumberFormat="1" applyFont="1"/>
    <xf numFmtId="43" fontId="0" fillId="0" borderId="10" xfId="0" applyNumberFormat="1" applyBorder="1"/>
    <xf numFmtId="43" fontId="0" fillId="0" borderId="11" xfId="0" applyNumberFormat="1" applyBorder="1"/>
    <xf numFmtId="43" fontId="15" fillId="0" borderId="10" xfId="18" applyNumberFormat="1" applyFont="1" applyBorder="1"/>
    <xf numFmtId="43" fontId="15" fillId="0" borderId="0" xfId="0" applyNumberFormat="1" applyFont="1"/>
    <xf numFmtId="43" fontId="0" fillId="0" borderId="19" xfId="0" applyNumberFormat="1" applyBorder="1"/>
    <xf numFmtId="0" fontId="17" fillId="0" borderId="0" xfId="0" applyFont="1" applyAlignment="1">
      <alignment horizontal="center"/>
    </xf>
    <xf numFmtId="0" fontId="17" fillId="0" borderId="0" xfId="0" applyFont="1"/>
    <xf numFmtId="44" fontId="17" fillId="0" borderId="0" xfId="16" applyFont="1"/>
    <xf numFmtId="39" fontId="17" fillId="0" borderId="0" xfId="16" applyNumberFormat="1" applyFont="1"/>
    <xf numFmtId="43" fontId="0" fillId="0" borderId="12" xfId="0" applyNumberFormat="1" applyBorder="1"/>
    <xf numFmtId="0" fontId="0" fillId="0" borderId="0" xfId="0"/>
    <xf numFmtId="49" fontId="0" fillId="0" borderId="0" xfId="0" applyNumberFormat="1"/>
    <xf numFmtId="43" fontId="0" fillId="0" borderId="0" xfId="18" applyFont="1"/>
    <xf numFmtId="49" fontId="15" fillId="0" borderId="0" xfId="0" applyNumberFormat="1" applyFont="1"/>
    <xf numFmtId="0" fontId="15" fillId="0" borderId="0" xfId="0" applyFont="1"/>
    <xf numFmtId="49" fontId="15" fillId="0" borderId="10" xfId="0" applyNumberFormat="1" applyFont="1" applyBorder="1"/>
    <xf numFmtId="0" fontId="15" fillId="0" borderId="10" xfId="0" applyFont="1" applyBorder="1"/>
    <xf numFmtId="43" fontId="15" fillId="0" borderId="20" xfId="18" applyFont="1" applyBorder="1"/>
    <xf numFmtId="43" fontId="0" fillId="21" borderId="0" xfId="18" applyFont="1" applyFill="1"/>
    <xf numFmtId="49" fontId="0" fillId="21" borderId="0" xfId="0" applyNumberFormat="1" applyFill="1"/>
    <xf numFmtId="0" fontId="0" fillId="0" borderId="0" xfId="0"/>
    <xf numFmtId="49" fontId="0" fillId="0" borderId="0" xfId="0" applyNumberFormat="1"/>
    <xf numFmtId="43" fontId="0" fillId="0" borderId="0" xfId="18" applyFont="1"/>
    <xf numFmtId="49" fontId="15" fillId="0" borderId="0" xfId="0" applyNumberFormat="1" applyFont="1"/>
    <xf numFmtId="0" fontId="15" fillId="0" borderId="0" xfId="0" applyFont="1"/>
    <xf numFmtId="49" fontId="15" fillId="0" borderId="10" xfId="0" applyNumberFormat="1" applyFont="1" applyBorder="1"/>
    <xf numFmtId="0" fontId="15" fillId="0" borderId="10" xfId="0" applyFont="1" applyBorder="1"/>
    <xf numFmtId="43" fontId="15" fillId="0" borderId="20" xfId="18" applyFont="1" applyBorder="1"/>
    <xf numFmtId="43" fontId="0" fillId="21" borderId="0" xfId="18" applyFont="1" applyFill="1"/>
    <xf numFmtId="49" fontId="0" fillId="21" borderId="0" xfId="0" applyNumberFormat="1" applyFill="1"/>
    <xf numFmtId="0" fontId="15" fillId="0" borderId="11" xfId="0" applyFont="1" applyBorder="1" applyAlignment="1">
      <alignment horizontal="center"/>
    </xf>
    <xf numFmtId="0" fontId="15" fillId="33" borderId="10" xfId="0" applyFont="1" applyFill="1" applyBorder="1" applyAlignment="1">
      <alignment horizontal="center"/>
    </xf>
    <xf numFmtId="0" fontId="0" fillId="0" borderId="0" xfId="0"/>
    <xf numFmtId="0" fontId="15" fillId="0" borderId="10" xfId="0" applyFont="1" applyBorder="1" applyAlignment="1">
      <alignment horizontal="center"/>
    </xf>
    <xf numFmtId="43" fontId="0" fillId="0" borderId="0" xfId="0" applyNumberFormat="1"/>
    <xf numFmtId="0" fontId="15" fillId="0" borderId="0" xfId="0" applyFont="1" applyAlignment="1">
      <alignment horizontal="center"/>
    </xf>
    <xf numFmtId="43" fontId="15" fillId="0" borderId="0" xfId="0" applyNumberFormat="1" applyFont="1"/>
    <xf numFmtId="8" fontId="0" fillId="0" borderId="0" xfId="0" applyNumberFormat="1"/>
    <xf numFmtId="0" fontId="0" fillId="0" borderId="0" xfId="0"/>
    <xf numFmtId="0" fontId="24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centerContinuous"/>
    </xf>
    <xf numFmtId="0" fontId="17" fillId="0" borderId="0" xfId="0" applyFont="1" applyAlignment="1">
      <alignment horizontal="center"/>
    </xf>
    <xf numFmtId="0" fontId="17" fillId="0" borderId="0" xfId="0" applyFont="1"/>
    <xf numFmtId="8" fontId="17" fillId="0" borderId="0" xfId="16" applyNumberFormat="1" applyFont="1"/>
    <xf numFmtId="44" fontId="17" fillId="0" borderId="0" xfId="16" applyFont="1"/>
    <xf numFmtId="39" fontId="17" fillId="0" borderId="0" xfId="16" applyNumberFormat="1" applyFont="1"/>
    <xf numFmtId="0" fontId="26" fillId="0" borderId="0" xfId="0" applyFont="1" applyAlignment="1">
      <alignment horizontal="centerContinuous"/>
    </xf>
    <xf numFmtId="43" fontId="15" fillId="32" borderId="12" xfId="0" applyNumberFormat="1" applyFont="1" applyFill="1" applyBorder="1"/>
    <xf numFmtId="43" fontId="15" fillId="32" borderId="0" xfId="0" applyNumberFormat="1" applyFont="1" applyFill="1"/>
    <xf numFmtId="0" fontId="0" fillId="0" borderId="0" xfId="0"/>
    <xf numFmtId="0" fontId="15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1" xfId="0" applyFont="1" applyBorder="1" applyAlignment="1">
      <alignment horizontal="center"/>
    </xf>
    <xf numFmtId="0" fontId="0" fillId="0" borderId="12" xfId="0" applyBorder="1"/>
    <xf numFmtId="0" fontId="15" fillId="33" borderId="10" xfId="0" applyFont="1" applyFill="1" applyBorder="1" applyAlignment="1">
      <alignment horizontal="center"/>
    </xf>
    <xf numFmtId="43" fontId="0" fillId="0" borderId="0" xfId="0" applyNumberFormat="1"/>
    <xf numFmtId="43" fontId="15" fillId="0" borderId="0" xfId="18" applyNumberFormat="1" applyFont="1"/>
    <xf numFmtId="0" fontId="15" fillId="0" borderId="0" xfId="0" applyFont="1" applyAlignment="1">
      <alignment horizontal="center"/>
    </xf>
    <xf numFmtId="43" fontId="0" fillId="0" borderId="10" xfId="0" applyNumberFormat="1" applyBorder="1"/>
    <xf numFmtId="43" fontId="0" fillId="0" borderId="11" xfId="0" applyNumberFormat="1" applyBorder="1"/>
    <xf numFmtId="43" fontId="15" fillId="0" borderId="10" xfId="18" applyNumberFormat="1" applyFont="1" applyBorder="1"/>
    <xf numFmtId="43" fontId="15" fillId="0" borderId="0" xfId="0" applyNumberFormat="1" applyFont="1"/>
    <xf numFmtId="43" fontId="15" fillId="0" borderId="12" xfId="0" applyNumberFormat="1" applyFont="1" applyBorder="1"/>
    <xf numFmtId="0" fontId="17" fillId="0" borderId="0" xfId="0" applyFont="1" applyAlignment="1">
      <alignment horizontal="center"/>
    </xf>
    <xf numFmtId="0" fontId="17" fillId="0" borderId="0" xfId="0" applyFont="1"/>
    <xf numFmtId="44" fontId="17" fillId="0" borderId="0" xfId="16" applyFont="1"/>
    <xf numFmtId="43" fontId="0" fillId="0" borderId="12" xfId="0" applyNumberFormat="1" applyBorder="1"/>
    <xf numFmtId="0" fontId="0" fillId="0" borderId="0" xfId="0"/>
    <xf numFmtId="49" fontId="0" fillId="0" borderId="0" xfId="0" applyNumberFormat="1"/>
    <xf numFmtId="43" fontId="0" fillId="0" borderId="0" xfId="18" applyFont="1"/>
    <xf numFmtId="49" fontId="15" fillId="0" borderId="0" xfId="0" applyNumberFormat="1" applyFont="1"/>
    <xf numFmtId="0" fontId="15" fillId="0" borderId="0" xfId="0" applyFont="1"/>
    <xf numFmtId="49" fontId="15" fillId="0" borderId="10" xfId="0" applyNumberFormat="1" applyFont="1" applyBorder="1"/>
    <xf numFmtId="0" fontId="15" fillId="0" borderId="10" xfId="0" applyFont="1" applyBorder="1"/>
    <xf numFmtId="43" fontId="15" fillId="0" borderId="20" xfId="18" applyFont="1" applyBorder="1"/>
    <xf numFmtId="43" fontId="0" fillId="21" borderId="0" xfId="18" applyFont="1" applyFill="1"/>
    <xf numFmtId="49" fontId="0" fillId="21" borderId="0" xfId="0" applyNumberFormat="1" applyFill="1"/>
    <xf numFmtId="0" fontId="15" fillId="32" borderId="0" xfId="0" applyFont="1" applyFill="1" applyAlignment="1">
      <alignment horizontal="left" wrapText="1"/>
    </xf>
    <xf numFmtId="0" fontId="27" fillId="0" borderId="0" xfId="0" applyFont="1" applyAlignment="1">
      <alignment vertical="center"/>
    </xf>
  </cellXfs>
  <cellStyles count="4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Title" xfId="20"/>
    <cellStyle name="Heading 1" xfId="21"/>
    <cellStyle name="Heading 2" xfId="22"/>
    <cellStyle name="Heading 3" xfId="23"/>
    <cellStyle name="Heading 4" xfId="24"/>
    <cellStyle name="Good" xfId="25"/>
    <cellStyle name="Bad" xfId="26"/>
    <cellStyle name="Input" xfId="27"/>
    <cellStyle name="Output" xfId="28"/>
    <cellStyle name="Calculation" xfId="29"/>
    <cellStyle name="Linked Cell" xfId="30"/>
    <cellStyle name="Check Cell" xfId="31"/>
    <cellStyle name="Warning Text" xfId="32"/>
    <cellStyle name="Note" xfId="33"/>
    <cellStyle name="Explanatory Text" xfId="34"/>
    <cellStyle name="Total" xfId="35"/>
    <cellStyle name="Accent1" xfId="36"/>
    <cellStyle name="20% - Accent1" xfId="37"/>
    <cellStyle name="40% - Accent1" xfId="38"/>
    <cellStyle name="Accent2" xfId="39"/>
    <cellStyle name="20% - Accent2" xfId="40"/>
    <cellStyle name="40% - Accent2" xfId="41"/>
    <cellStyle name="Accent3" xfId="42"/>
    <cellStyle name="20% - Accent3" xfId="43"/>
    <cellStyle name="40% - Accent3" xfId="44"/>
    <cellStyle name="Accent4" xfId="45"/>
    <cellStyle name="20% - Accent4" xfId="46"/>
    <cellStyle name="40% - Accent4" xfId="47"/>
    <cellStyle name="Accent5" xfId="48"/>
    <cellStyle name="20% - Accent5" xfId="49"/>
    <cellStyle name="40% - Accent5" xfId="50"/>
    <cellStyle name="Accent6" xfId="51"/>
    <cellStyle name="20% - Accent6" xfId="52"/>
    <cellStyle name="40% - Accent6" xfId="53"/>
    <cellStyle name="Neutral 2" xfId="54"/>
    <cellStyle name="60% - Accent1 2" xfId="55"/>
    <cellStyle name="60% - Accent2 2" xfId="56"/>
    <cellStyle name="60% - Accent3 2" xfId="57"/>
    <cellStyle name="60% - Accent4 2" xfId="58"/>
    <cellStyle name="60% - Accent5 2" xfId="59"/>
    <cellStyle name="60% - Accent6 2" xfId="60"/>
  </cellStyles>
  <dxfs count="3">
    <dxf>
      <numFmt numFmtId="177" formatCode="m/d/yyyy"/>
    </dxf>
    <dxf>
      <numFmt numFmtId="177" formatCode="m/d/yyyy"/>
    </dxf>
    <dxf>
      <numFmt numFmtId="164" formatCode="_(* #,##0.00_);_(* \(#,##0.00\);_(* &quot;-&quot;_);_(@_)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6" Type="http://schemas.openxmlformats.org/officeDocument/2006/relationships/worksheet" Target="worksheets/sheet6.xml" /><Relationship Id="rId34" Type="http://schemas.openxmlformats.org/officeDocument/2006/relationships/externalLink" Target="externalLinks/externalLink19.xml" /><Relationship Id="rId35" Type="http://schemas.openxmlformats.org/officeDocument/2006/relationships/externalLink" Target="externalLinks/externalLink20.xml" /><Relationship Id="rId36" Type="http://schemas.openxmlformats.org/officeDocument/2006/relationships/externalLink" Target="externalLinks/externalLink21.xml" /><Relationship Id="rId37" Type="http://schemas.openxmlformats.org/officeDocument/2006/relationships/externalLink" Target="externalLinks/externalLink22.xml" /><Relationship Id="rId30" Type="http://schemas.openxmlformats.org/officeDocument/2006/relationships/externalLink" Target="externalLinks/externalLink15.xml" /><Relationship Id="rId31" Type="http://schemas.openxmlformats.org/officeDocument/2006/relationships/externalLink" Target="externalLinks/externalLink16.xml" /><Relationship Id="rId32" Type="http://schemas.openxmlformats.org/officeDocument/2006/relationships/externalLink" Target="externalLinks/externalLink17.xml" /><Relationship Id="rId33" Type="http://schemas.openxmlformats.org/officeDocument/2006/relationships/externalLink" Target="externalLinks/externalLink18.xml" /><Relationship Id="rId5" Type="http://schemas.openxmlformats.org/officeDocument/2006/relationships/worksheet" Target="worksheets/sheet5.xml" /><Relationship Id="rId38" Type="http://schemas.openxmlformats.org/officeDocument/2006/relationships/externalLink" Target="externalLinks/externalLink23.xml" /><Relationship Id="rId39" Type="http://schemas.openxmlformats.org/officeDocument/2006/relationships/externalLink" Target="externalLinks/externalLink24.xml" /><Relationship Id="rId9" Type="http://schemas.openxmlformats.org/officeDocument/2006/relationships/pivotCacheDefinition" Target="pivotCache/pivotCacheDefinition2.xml" /><Relationship Id="rId24" Type="http://schemas.openxmlformats.org/officeDocument/2006/relationships/externalLink" Target="externalLinks/externalLink9.xml" /><Relationship Id="rId25" Type="http://schemas.openxmlformats.org/officeDocument/2006/relationships/externalLink" Target="externalLinks/externalLink10.xml" /><Relationship Id="rId26" Type="http://schemas.openxmlformats.org/officeDocument/2006/relationships/externalLink" Target="externalLinks/externalLink11.xml" /><Relationship Id="rId27" Type="http://schemas.openxmlformats.org/officeDocument/2006/relationships/externalLink" Target="externalLinks/externalLink12.xml" /><Relationship Id="rId20" Type="http://schemas.openxmlformats.org/officeDocument/2006/relationships/externalLink" Target="externalLinks/externalLink5.xml" /><Relationship Id="rId21" Type="http://schemas.openxmlformats.org/officeDocument/2006/relationships/externalLink" Target="externalLinks/externalLink6.xml" /><Relationship Id="rId22" Type="http://schemas.openxmlformats.org/officeDocument/2006/relationships/externalLink" Target="externalLinks/externalLink7.xml" /><Relationship Id="rId23" Type="http://schemas.openxmlformats.org/officeDocument/2006/relationships/externalLink" Target="externalLinks/externalLink8.xml" /><Relationship Id="rId4" Type="http://schemas.openxmlformats.org/officeDocument/2006/relationships/worksheet" Target="worksheets/sheet4.xml" /><Relationship Id="rId28" Type="http://schemas.openxmlformats.org/officeDocument/2006/relationships/externalLink" Target="externalLinks/externalLink13.xml" /><Relationship Id="rId29" Type="http://schemas.openxmlformats.org/officeDocument/2006/relationships/externalLink" Target="externalLinks/externalLink14.xml" /><Relationship Id="rId8" Type="http://schemas.openxmlformats.org/officeDocument/2006/relationships/pivotCacheDefinition" Target="pivotCache/pivotCacheDefinition1.xml" /><Relationship Id="rId14" Type="http://schemas.openxmlformats.org/officeDocument/2006/relationships/customXml" Target="../customXml/item2.xml" /><Relationship Id="rId15" Type="http://schemas.openxmlformats.org/officeDocument/2006/relationships/customXml" Target="../customXml/item3.xml" /><Relationship Id="rId16" Type="http://schemas.openxmlformats.org/officeDocument/2006/relationships/externalLink" Target="externalLinks/externalLink1.xml" /><Relationship Id="rId17" Type="http://schemas.openxmlformats.org/officeDocument/2006/relationships/externalLink" Target="externalLinks/externalLink2.xml" /><Relationship Id="rId10" Type="http://schemas.openxmlformats.org/officeDocument/2006/relationships/styles" Target="styles.xml" /><Relationship Id="rId11" Type="http://schemas.openxmlformats.org/officeDocument/2006/relationships/sharedStrings" Target="sharedStrings.xml" /><Relationship Id="rId12" Type="http://schemas.openxmlformats.org/officeDocument/2006/relationships/theme" Target="theme/theme1.xml" /><Relationship Id="rId13" Type="http://schemas.openxmlformats.org/officeDocument/2006/relationships/customXml" Target="../customXml/item1.xml" /><Relationship Id="rId3" Type="http://schemas.openxmlformats.org/officeDocument/2006/relationships/worksheet" Target="worksheets/sheet3.xml" /><Relationship Id="rId18" Type="http://schemas.openxmlformats.org/officeDocument/2006/relationships/externalLink" Target="externalLinks/externalLink3.xml" /><Relationship Id="rId19" Type="http://schemas.openxmlformats.org/officeDocument/2006/relationships/externalLink" Target="externalLinks/externalLink4.xml" /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7" Type="http://schemas.openxmlformats.org/officeDocument/2006/relationships/worksheet" Target="worksheets/sheet7.xml" /><Relationship Id="rId40" Type="http://schemas.openxmlformats.org/officeDocument/2006/relationships/externalLink" Target="externalLinks/externalLink25.xml" /><Relationship Id="rId41" Type="http://schemas.openxmlformats.org/officeDocument/2006/relationships/externalLink" Target="externalLinks/externalLink26.xml" /><Relationship Id="rId42" Type="http://schemas.openxmlformats.org/officeDocument/2006/relationships/externalLink" Target="externalLinks/externalLink27.xml" /><Relationship Id="rId43" Type="http://schemas.openxmlformats.org/officeDocument/2006/relationships/externalLink" Target="externalLinks/externalLink28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 /><Relationship Id="rId2" Type="http://schemas.openxmlformats.org/officeDocument/2006/relationships/image" Target="../media/image3.png" /><Relationship Id="rId3" Type="http://schemas.openxmlformats.org/officeDocument/2006/relationships/image" Target="../media/image6.png" /><Relationship Id="rId4" Type="http://schemas.openxmlformats.org/officeDocument/2006/relationships/image" Target="../media/image4.png" /><Relationship Id="rId5" Type="http://schemas.openxmlformats.org/officeDocument/2006/relationships/image" Target="../media/image1.png" /><Relationship Id="rId6" Type="http://schemas.openxmlformats.org/officeDocument/2006/relationships/image" Target="../media/image5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9.png" /><Relationship Id="rId2" Type="http://schemas.openxmlformats.org/officeDocument/2006/relationships/image" Target="../media/image23.png" /><Relationship Id="rId3" Type="http://schemas.openxmlformats.org/officeDocument/2006/relationships/image" Target="../media/image7.png" /><Relationship Id="rId4" Type="http://schemas.openxmlformats.org/officeDocument/2006/relationships/image" Target="../media/image20.png" /><Relationship Id="rId5" Type="http://schemas.openxmlformats.org/officeDocument/2006/relationships/image" Target="../media/image8.png" /><Relationship Id="rId6" Type="http://schemas.openxmlformats.org/officeDocument/2006/relationships/image" Target="../media/image21.png" /><Relationship Id="rId7" Type="http://schemas.openxmlformats.org/officeDocument/2006/relationships/image" Target="../media/image9.png" /><Relationship Id="rId8" Type="http://schemas.openxmlformats.org/officeDocument/2006/relationships/image" Target="../media/image22.png" /><Relationship Id="rId9" Type="http://schemas.openxmlformats.org/officeDocument/2006/relationships/image" Target="../media/image10.png" /><Relationship Id="rId10" Type="http://schemas.openxmlformats.org/officeDocument/2006/relationships/image" Target="../media/image16.png" /><Relationship Id="rId11" Type="http://schemas.openxmlformats.org/officeDocument/2006/relationships/image" Target="../media/image17.png" /><Relationship Id="rId12" Type="http://schemas.openxmlformats.org/officeDocument/2006/relationships/image" Target="../media/image18.png" /><Relationship Id="rId13" Type="http://schemas.openxmlformats.org/officeDocument/2006/relationships/image" Target="../media/image11.png" /><Relationship Id="rId14" Type="http://schemas.openxmlformats.org/officeDocument/2006/relationships/image" Target="../media/image12.png" /><Relationship Id="rId15" Type="http://schemas.openxmlformats.org/officeDocument/2006/relationships/image" Target="../media/image13.png" /><Relationship Id="rId16" Type="http://schemas.openxmlformats.org/officeDocument/2006/relationships/image" Target="../media/image14.png" /><Relationship Id="rId17" Type="http://schemas.openxmlformats.org/officeDocument/2006/relationships/image" Target="../media/image15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6</xdr:col>
      <xdr:colOff>9525</xdr:colOff>
      <xdr:row>7</xdr:row>
      <xdr:rowOff>47625</xdr:rowOff>
    </xdr:from>
    <xdr:to>
      <xdr:col>10</xdr:col>
      <xdr:colOff>504825</xdr:colOff>
      <xdr:row>16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86625" y="1381125"/>
          <a:ext cx="2933700" cy="2286000"/>
        </a:xfrm>
        <a:prstGeom prst="rect"/>
        <a:ln>
          <a:noFill/>
        </a:ln>
      </xdr:spPr>
    </xdr:pic>
    <xdr:clientData/>
  </xdr:twoCellAnchor>
  <xdr:twoCellAnchor editAs="oneCell">
    <xdr:from>
      <xdr:col>6</xdr:col>
      <xdr:colOff>38100</xdr:colOff>
      <xdr:row>18</xdr:row>
      <xdr:rowOff>0</xdr:rowOff>
    </xdr:from>
    <xdr:to>
      <xdr:col>10</xdr:col>
      <xdr:colOff>495300</xdr:colOff>
      <xdr:row>30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15200" y="4067175"/>
          <a:ext cx="2895600" cy="2743200"/>
        </a:xfrm>
        <a:prstGeom prst="rect"/>
        <a:ln>
          <a:noFill/>
        </a:ln>
      </xdr:spPr>
    </xdr:pic>
    <xdr:clientData/>
  </xdr:twoCellAnchor>
  <xdr:twoCellAnchor editAs="oneCell">
    <xdr:from>
      <xdr:col>6</xdr:col>
      <xdr:colOff>0</xdr:colOff>
      <xdr:row>31</xdr:row>
      <xdr:rowOff>95250</xdr:rowOff>
    </xdr:from>
    <xdr:to>
      <xdr:col>10</xdr:col>
      <xdr:colOff>514350</xdr:colOff>
      <xdr:row>49</xdr:row>
      <xdr:rowOff>123825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77100" y="7029450"/>
          <a:ext cx="2952750" cy="3848100"/>
        </a:xfrm>
        <a:prstGeom prst="rect"/>
        <a:ln>
          <a:noFill/>
        </a:ln>
      </xdr:spPr>
    </xdr:pic>
    <xdr:clientData/>
  </xdr:twoCellAnchor>
  <xdr:twoCellAnchor editAs="oneCell">
    <xdr:from>
      <xdr:col>12</xdr:col>
      <xdr:colOff>66675</xdr:colOff>
      <xdr:row>7</xdr:row>
      <xdr:rowOff>0</xdr:rowOff>
    </xdr:from>
    <xdr:to>
      <xdr:col>22</xdr:col>
      <xdr:colOff>95250</xdr:colOff>
      <xdr:row>16</xdr:row>
      <xdr:rowOff>95250</xdr:rowOff>
    </xdr:to>
    <xdr:pic>
      <xdr:nvPicPr>
        <xdr:cNvPr id="5" name="Picture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001375" y="1333500"/>
          <a:ext cx="6124575" cy="2352675"/>
        </a:xfrm>
        <a:prstGeom prst="rect"/>
        <a:ln>
          <a:noFill/>
        </a:ln>
      </xdr:spPr>
    </xdr:pic>
    <xdr:clientData/>
  </xdr:twoCellAnchor>
  <xdr:twoCellAnchor editAs="oneCell">
    <xdr:from>
      <xdr:col>12</xdr:col>
      <xdr:colOff>66675</xdr:colOff>
      <xdr:row>18</xdr:row>
      <xdr:rowOff>0</xdr:rowOff>
    </xdr:from>
    <xdr:to>
      <xdr:col>22</xdr:col>
      <xdr:colOff>200025</xdr:colOff>
      <xdr:row>30</xdr:row>
      <xdr:rowOff>9525</xdr:rowOff>
    </xdr:to>
    <xdr:pic>
      <xdr:nvPicPr>
        <xdr:cNvPr id="6" name="Picture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01375" y="4067175"/>
          <a:ext cx="6229350" cy="2686050"/>
        </a:xfrm>
        <a:prstGeom prst="rect"/>
        <a:ln>
          <a:noFill/>
        </a:ln>
      </xdr:spPr>
    </xdr:pic>
    <xdr:clientData/>
  </xdr:twoCellAnchor>
  <xdr:twoCellAnchor editAs="oneCell">
    <xdr:from>
      <xdr:col>12</xdr:col>
      <xdr:colOff>19050</xdr:colOff>
      <xdr:row>31</xdr:row>
      <xdr:rowOff>171450</xdr:rowOff>
    </xdr:from>
    <xdr:to>
      <xdr:col>22</xdr:col>
      <xdr:colOff>190500</xdr:colOff>
      <xdr:row>48</xdr:row>
      <xdr:rowOff>95250</xdr:rowOff>
    </xdr:to>
    <xdr:pic>
      <xdr:nvPicPr>
        <xdr:cNvPr id="7" name="Picture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953750" y="7105650"/>
          <a:ext cx="6267450" cy="3552825"/>
        </a:xfrm>
        <a:prstGeom prst="rect"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8</xdr:row>
      <xdr:rowOff>0</xdr:rowOff>
    </xdr:from>
    <xdr:to>
      <xdr:col>6</xdr:col>
      <xdr:colOff>351924</xdr:colOff>
      <xdr:row>29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524000"/>
          <a:ext cx="4010025" cy="4019550"/>
        </a:xfrm>
        <a:prstGeom prst="rect"/>
        <a:ln>
          <a:noFill/>
        </a:ln>
      </xdr:spPr>
    </xdr:pic>
    <xdr:clientData/>
  </xdr:twoCellAnchor>
  <xdr:twoCellAnchor editAs="oneCell">
    <xdr:from>
      <xdr:col>6</xdr:col>
      <xdr:colOff>485775</xdr:colOff>
      <xdr:row>8</xdr:row>
      <xdr:rowOff>0</xdr:rowOff>
    </xdr:from>
    <xdr:to>
      <xdr:col>13</xdr:col>
      <xdr:colOff>428625</xdr:colOff>
      <xdr:row>29</xdr:row>
      <xdr:rowOff>51054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43375" y="1524000"/>
          <a:ext cx="4210050" cy="4048125"/>
        </a:xfrm>
        <a:prstGeom prst="rect"/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504500</xdr:colOff>
      <xdr:row>59</xdr:row>
      <xdr:rowOff>161925</xdr:rowOff>
    </xdr:to>
    <xdr:pic>
      <xdr:nvPicPr>
        <xdr:cNvPr id="4" name="Picture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715000"/>
          <a:ext cx="7820025" cy="568642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3100</xdr:rowOff>
    </xdr:from>
    <xdr:to>
      <xdr:col>13</xdr:col>
      <xdr:colOff>160727</xdr:colOff>
      <xdr:row>110</xdr:row>
      <xdr:rowOff>118562</xdr:rowOff>
    </xdr:to>
    <xdr:pic>
      <xdr:nvPicPr>
        <xdr:cNvPr id="6" name="Picture 5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5049500"/>
          <a:ext cx="8086725" cy="60198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102917</xdr:colOff>
      <xdr:row>61</xdr:row>
      <xdr:rowOff>0</xdr:rowOff>
    </xdr:from>
    <xdr:to>
      <xdr:col>12</xdr:col>
      <xdr:colOff>312467</xdr:colOff>
      <xdr:row>89</xdr:row>
      <xdr:rowOff>17970</xdr:rowOff>
    </xdr:to>
    <xdr:pic>
      <xdr:nvPicPr>
        <xdr:cNvPr id="7" name="Picture 6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775" y="11620500"/>
          <a:ext cx="7524750" cy="53530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3100</xdr:rowOff>
    </xdr:from>
    <xdr:to>
      <xdr:col>13</xdr:col>
      <xdr:colOff>160727</xdr:colOff>
      <xdr:row>138</xdr:row>
      <xdr:rowOff>118562</xdr:rowOff>
    </xdr:to>
    <xdr:pic>
      <xdr:nvPicPr>
        <xdr:cNvPr id="8" name="Picture 7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0383500"/>
          <a:ext cx="8086725" cy="60198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139</xdr:row>
      <xdr:rowOff>19050</xdr:rowOff>
    </xdr:from>
    <xdr:to>
      <xdr:col>13</xdr:col>
      <xdr:colOff>371475</xdr:colOff>
      <xdr:row>169</xdr:row>
      <xdr:rowOff>96273</xdr:rowOff>
    </xdr:to>
    <xdr:pic>
      <xdr:nvPicPr>
        <xdr:cNvPr id="9" name="Picture 8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" y="26498550"/>
          <a:ext cx="8248650" cy="57912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476028</xdr:colOff>
      <xdr:row>139</xdr:row>
      <xdr:rowOff>0</xdr:rowOff>
    </xdr:from>
    <xdr:to>
      <xdr:col>28</xdr:col>
      <xdr:colOff>123825</xdr:colOff>
      <xdr:row>168</xdr:row>
      <xdr:rowOff>152400</xdr:rowOff>
    </xdr:to>
    <xdr:pic>
      <xdr:nvPicPr>
        <xdr:cNvPr id="10" name="Picture 9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401050" y="26479500"/>
          <a:ext cx="8791575" cy="56769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95250</xdr:rowOff>
    </xdr:from>
    <xdr:to>
      <xdr:col>14</xdr:col>
      <xdr:colOff>304907</xdr:colOff>
      <xdr:row>196</xdr:row>
      <xdr:rowOff>28575</xdr:rowOff>
    </xdr:to>
    <xdr:pic>
      <xdr:nvPicPr>
        <xdr:cNvPr id="11" name="Picture 10"/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2480250"/>
          <a:ext cx="8839200" cy="488632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574984</xdr:colOff>
      <xdr:row>170</xdr:row>
      <xdr:rowOff>64816</xdr:rowOff>
    </xdr:from>
    <xdr:to>
      <xdr:col>27</xdr:col>
      <xdr:colOff>331955</xdr:colOff>
      <xdr:row>208</xdr:row>
      <xdr:rowOff>17307</xdr:rowOff>
    </xdr:to>
    <xdr:grpSp>
      <xdr:nvGrpSpPr>
        <xdr:cNvPr id="12" name="Group 11"/>
        <xdr:cNvGrpSpPr>
          <a:grpSpLocks/>
        </xdr:cNvGrpSpPr>
      </xdr:nvGrpSpPr>
      <xdr:grpSpPr>
        <a:xfrm>
          <a:off x="9105900" y="32451675"/>
          <a:ext cx="7686675" cy="7191375"/>
          <a:chOff x="17468850" y="5848350"/>
          <a:chExt cx="7722726" cy="7196137"/>
        </a:xfrm>
      </xdr:grpSpPr>
      <xdr:pic>
        <xdr:nvPicPr>
          <xdr:cNvPr id="13" name="Picture 12"/>
          <xdr:cNvPicPr>
            <a:picLocks noChangeAspect="1"/>
          </xdr:cNvPicPr>
        </xdr:nvPicPr>
        <xdr:blipFill>
          <a:blip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17468850" y="5848350"/>
            <a:ext cx="7722726" cy="5744316"/>
          </a:xfrm>
          <a:prstGeom prst="rect"/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/>
          <xdr:cNvPicPr>
            <a:picLocks noChangeAspect="1"/>
          </xdr:cNvPicPr>
        </xdr:nvPicPr>
        <xdr:blipFill>
          <a:blip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17567315" y="11580073"/>
            <a:ext cx="7442777" cy="1464414"/>
          </a:xfrm>
          <a:prstGeom prst="rect"/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28</xdr:col>
      <xdr:colOff>199095</xdr:colOff>
      <xdr:row>170</xdr:row>
      <xdr:rowOff>47625</xdr:rowOff>
    </xdr:from>
    <xdr:to>
      <xdr:col>42</xdr:col>
      <xdr:colOff>13241</xdr:colOff>
      <xdr:row>207</xdr:row>
      <xdr:rowOff>173309</xdr:rowOff>
    </xdr:to>
    <xdr:grpSp>
      <xdr:nvGrpSpPr>
        <xdr:cNvPr id="15" name="Group 14"/>
        <xdr:cNvGrpSpPr>
          <a:grpSpLocks/>
        </xdr:cNvGrpSpPr>
      </xdr:nvGrpSpPr>
      <xdr:grpSpPr>
        <a:xfrm>
          <a:off x="17268825" y="32432625"/>
          <a:ext cx="8343900" cy="7172325"/>
          <a:chOff x="25833659" y="557561"/>
          <a:chExt cx="10392240" cy="9069891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25833659" y="557561"/>
            <a:ext cx="10392240" cy="7518940"/>
          </a:xfrm>
          <a:prstGeom prst="rect"/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25927189" y="8130920"/>
            <a:ext cx="10264935" cy="1496532"/>
          </a:xfrm>
          <a:prstGeom prst="rect"/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175864</xdr:colOff>
      <xdr:row>215</xdr:row>
      <xdr:rowOff>140551</xdr:rowOff>
    </xdr:from>
    <xdr:to>
      <xdr:col>14</xdr:col>
      <xdr:colOff>313633</xdr:colOff>
      <xdr:row>232</xdr:row>
      <xdr:rowOff>163783</xdr:rowOff>
    </xdr:to>
    <xdr:pic>
      <xdr:nvPicPr>
        <xdr:cNvPr id="18" name="Picture 17"/>
        <xdr:cNvPicPr>
          <a:picLocks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1450" y="41100375"/>
          <a:ext cx="8667750" cy="32575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553148</xdr:colOff>
      <xdr:row>216</xdr:row>
      <xdr:rowOff>19746</xdr:rowOff>
    </xdr:from>
    <xdr:to>
      <xdr:col>28</xdr:col>
      <xdr:colOff>506684</xdr:colOff>
      <xdr:row>265</xdr:row>
      <xdr:rowOff>91067</xdr:rowOff>
    </xdr:to>
    <xdr:grpSp>
      <xdr:nvGrpSpPr>
        <xdr:cNvPr id="19" name="Group 18"/>
        <xdr:cNvGrpSpPr>
          <a:grpSpLocks/>
        </xdr:cNvGrpSpPr>
      </xdr:nvGrpSpPr>
      <xdr:grpSpPr>
        <a:xfrm>
          <a:off x="9086850" y="41167050"/>
          <a:ext cx="8486775" cy="9410700"/>
          <a:chOff x="17447013" y="14333963"/>
          <a:chExt cx="10533953" cy="10056309"/>
        </a:xfrm>
      </xdr:grpSpPr>
      <xdr:pic>
        <xdr:nvPicPr>
          <xdr:cNvPr id="20" name="Picture 19"/>
          <xdr:cNvPicPr>
            <a:picLocks noChangeAspect="1"/>
          </xdr:cNvPicPr>
        </xdr:nvPicPr>
        <xdr:blipFill>
          <a:blip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17447013" y="14333963"/>
            <a:ext cx="10468116" cy="7725759"/>
          </a:xfrm>
          <a:prstGeom prst="rect"/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17494416" y="22092405"/>
            <a:ext cx="10486550" cy="2297867"/>
          </a:xfrm>
          <a:prstGeom prst="rect"/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28</xdr:col>
      <xdr:colOff>576379</xdr:colOff>
      <xdr:row>215</xdr:row>
      <xdr:rowOff>140552</xdr:rowOff>
    </xdr:from>
    <xdr:to>
      <xdr:col>43</xdr:col>
      <xdr:colOff>219270</xdr:colOff>
      <xdr:row>249</xdr:row>
      <xdr:rowOff>152402</xdr:rowOff>
    </xdr:to>
    <xdr:pic>
      <xdr:nvPicPr>
        <xdr:cNvPr id="22" name="Picture 21"/>
        <xdr:cNvPicPr>
          <a:picLocks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649825" y="41100375"/>
          <a:ext cx="8791575" cy="648652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22</xdr:col>
      <xdr:colOff>353070</xdr:colOff>
      <xdr:row>14</xdr:row>
      <xdr:rowOff>19239</xdr:rowOff>
    </xdr:to>
    <xdr:pic>
      <xdr:nvPicPr>
        <xdr:cNvPr id="23" name="Picture 22"/>
        <xdr:cNvPicPr>
          <a:picLocks noChangeAspect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1333500"/>
          <a:ext cx="4619625" cy="1352550"/>
        </a:xfrm>
        <a:prstGeom prst="rect"/>
        <a:ln>
          <a:noFill/>
        </a:ln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RIS_MFR_C_6.xls" TargetMode="External" /></Relationships>
</file>

<file path=xl/externalLinks/_rels/externalLink1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Client\Users\EAM0BT1\AppData\Local\Microsoft\Windows\Temporary%20Internet%20Files\Content.Outlook\TNOA8BKB\Storm%20Estimate%20Templatev3.xls" TargetMode="External" /></Relationships>
</file>

<file path=xl/externalLinks/_rels/externalLink1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sharepoint\distribution\bservices\Storm%20Events\2012_ISAAC\Cost%20Estimate\2012%20Phase%20III%20Estimate%20Template%20STORM%20ISAAC.xls" TargetMode="External" /></Relationships>
</file>

<file path=xl/externalLinks/_rels/externalLink1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Users\CHR0B1G\AppData\Local\Microsoft\Windows\Temporary%20Internet%20Files\Content.Outlook\FR2RRCEP\Hurricane%20Irma%20Damage%20Recovery%20Estimate%209.21.17.xlsx" TargetMode="External" /></Relationships>
</file>

<file path=xl/externalLinks/_rels/externalLink1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yDataGP.fpl.com\UserGP$\TGC06MG\Desktop\SAP%20and%20Oracle%20Payments.xlsx" TargetMode="External" /></Relationships>
</file>

<file path=xl/externalLinks/_rels/externalLink14.xml.rels><?xml version="1.0" encoding="UTF-8" standalone="yes"?><Relationships xmlns="http://schemas.openxmlformats.org/package/2006/relationships"><Relationship Id="rId1" Type="http://schemas.openxmlformats.org/officeDocument/2006/relationships/externalLinkPath" Target="Report" TargetMode="External" /></Relationships>
</file>

<file path=xl/externalLinks/_rels/externalLink1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Temp\ECRC_A_201012_1334.xls" TargetMode="External" /></Relationships>
</file>

<file path=xl/externalLinks/_rels/externalLink1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Storm\Storm%20Documents\Storm%20Documents%202012\Estimate%20Templates\2012%20Phase%20III%20Estimate%20Template.xls" TargetMode="External" /></Relationships>
</file>

<file path=xl/externalLinks/_rels/externalLink1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Storm\2016%20Colin\Phase%20III%20Estimates\Copy%20of%202016%20Phase%20III%20Estimate%20Template_updated%20-%20Colin%20070116.xls" TargetMode="External" /></Relationships>
</file>

<file path=xl/externalLinks/_rels/externalLink1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yDataGP.fpl.com\UserGP$\TGC06MG\Desktop\SAP%20BW%20Hurricane%20Michael%20Charges%20through%2010_03_19.xlsx" TargetMode="External" /></Relationships>
</file>

<file path=xl/externalLinks/_rels/externalLink1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Workgroups\FPC%20Storm\Hurr%20Michael%20Inv%20Bkup\Hurricane%20Michael%20Invoice%20Review%20Workplan%20IGNORE%20ME%20-%20Macro.xlsm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RIS_MFR_C_21.xls" TargetMode="External" /></Relationships>
</file>

<file path=xl/externalLinks/_rels/externalLink2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Workgroups\FPC%20AFT\Critical\Rates%20&amp;%20Regulatory\Capacity\Capacity\ACTUAL\2009\IIC%20PaymentsReceipts%200109.xls" TargetMode="External" /></Relationships>
</file>

<file path=xl/externalLinks/_rels/externalLink2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Temp\C.Home.RemoteAccess.jjr0rec\~4359615.xls" TargetMode="External" /></Relationships>
</file>

<file path=xl/externalLinks/_rels/externalLink2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Temp\C.Home.RemoteAccess.jjr0rec\~0215536.xls" TargetMode="External" /></Relationships>
</file>

<file path=xl/externalLinks/_rels/externalLink2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Temp\c.program%20files.notes.data\Nuclear%20Projection%20Schedules.xls" TargetMode="External" /></Relationships>
</file>

<file path=xl/externalLinks/_rels/externalLink24.xml.rels><?xml version="1.0" encoding="UTF-8" standalone="yes"?><Relationships xmlns="http://schemas.openxmlformats.org/package/2006/relationships"><Relationship Id="rId1" Type="http://schemas.openxmlformats.org/officeDocument/2006/relationships/externalLinkPath" Target="http:\\cafe.fpl.com\sharepoint\im\imbs\imes\Projects\sap_nams\FI%20DELIVERABLES\Natural%20ac,%20FERC%20ac%20mapping%20table%20-%20future%20state%20-%20fpl.xls" TargetMode="External" /></Relationships>
</file>

<file path=xl/externalLinks/_rels/externalLink2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Copy%20of%20Natural%20ac,%20FERC%20ac%20mapping%20table%20-%20future%20state%20-%20fpl.xls" TargetMode="External" /></Relationships>
</file>

<file path=xl/externalLinks/_rels/externalLink2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Users\TEK0YIY\AppData\Local\Microsoft\Windows\Temporary%20Internet%20Files\Content.Outlook\A8F5DNU0\Irma_SL_Rest_Master_Tracking.xlsx" TargetMode="External" /></Relationships>
</file>

<file path=xl/externalLinks/_rels/externalLink27.xml.rels><?xml version="1.0" encoding="UTF-8" standalone="yes"?><Relationships xmlns="http://schemas.openxmlformats.org/package/2006/relationships"><Relationship Id="rId1" Type="http://schemas.openxmlformats.org/officeDocument/2006/relationships/externalLinkPath" Target="http:\\dktmgmt.nexteraenergy.com\Workgroups\FPC%20Storm\Total%20Storm%20files\Accruals\Storm%20Accrual%20Recon%20Feb%202019.xlsx" TargetMode="External" /></Relationships>
</file>

<file path=xl/externalLinks/_rels/externalLink2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2005%20Storm%20Process\2005Dennis\Storm%20Estimate%20Templatev3.xls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RIS_MFR_C_40.xls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Workgroups\FPC%20AFT\Critical\Rates%20&amp;%20Regulatory\Fuel\FUEL\PROJECTIONS\2007%20Fuel%20Projection\KWH\2006%20KWH.xls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Jbxsf23\vol1\USERS\LGD0Q14\OVERHAUL\1999\Current\1999OH.xls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Users\EAM0BT1\AppData\Local\Microsoft\Windows\Temporary%20Internet%20Files\Content.Outlook\TNOA8BKB\CPRC_1610_Prel.xlsx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CLAUSES\SUMPACK\0402-1202mcc\WKFILEP.xls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pf1sf100\GPRoot$\Temp\Temp\ECRC_A_201005_1109.xls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Users\TGC06MG\AppData\Local\Microsoft\Windows\INetCache\Content.Outlook\SU16DZJ5\PLT-30250%20entry%20to%20correct%20OM%20Cap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</sheetNames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BRCList"/>
      <sheetName val="Phase II Template "/>
      <sheetName val="Phase II Assumptions"/>
      <sheetName val="Phase III Templatev2"/>
      <sheetName val="Phase III Template"/>
      <sheetName val="Follow Up Template"/>
      <sheetName val="Analyticals"/>
      <sheetName val="Sheet1"/>
      <sheetName val="BRCList_orig"/>
      <sheetName val="EACList_orig"/>
      <sheetName val="EACList_NoZero"/>
    </sheetNames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Cover Sheet"/>
      <sheetName val="Estimate Template"/>
      <sheetName val="Variances Explanation"/>
      <sheetName val="Restoration Costs Internal Orde"/>
      <sheetName val="ACCOUNT Table"/>
      <sheetName val="Eligible Storm Costs"/>
      <sheetName val="Contacts"/>
      <sheetName val="Valid Data"/>
    </sheetNames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Notes"/>
      <sheetName val="Detail"/>
      <sheetName val="CashFlow"/>
      <sheetName val="Staffing Plan"/>
      <sheetName val="Cost by Craft"/>
      <sheetName val="Wage Rates"/>
      <sheetName val="Estimators Level-1 Schedule"/>
      <sheetName val="Checklist"/>
      <sheetName val="Craft rates 4-1-16"/>
      <sheetName val="Site Specs"/>
      <sheetName val="Estimate Breakdown"/>
      <sheetName val="Outside PA Breakdown"/>
    </sheetNames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ontractor_Logistics Invoices"/>
      <sheetName val="SAP Pmts"/>
      <sheetName val="Oracle Payment"/>
      <sheetName val="Contractor_Logistics Invoic (2"/>
    </sheetNames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</sheetNames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ROI_emission"/>
      <sheetName val="ITC_DESOTO"/>
      <sheetName val="ITC_NASA"/>
      <sheetName val="ITC_MARTIN"/>
      <sheetName val="ROI_calc"/>
      <sheetName val="alloc_juris_cap"/>
      <sheetName val="alloc_juris_exp"/>
      <sheetName val="over_under"/>
      <sheetName val="entry_to_GL"/>
      <sheetName val="GL_accts"/>
    </sheetNames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Cover Sheet"/>
      <sheetName val="Estimate Template"/>
      <sheetName val="Variances Explanation"/>
      <sheetName val="Restoration Costs Internal Orde"/>
      <sheetName val="ACCOUNT Table"/>
      <sheetName val="Eligible Storm Costs"/>
      <sheetName val="Contacts"/>
      <sheetName val="Valid Data"/>
    </sheetNames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Instructions_Illustration"/>
      <sheetName val="Cover Sheet"/>
      <sheetName val="Estimate Template"/>
      <sheetName val="Variances Explanation"/>
      <sheetName val="ACCOUNT Table"/>
      <sheetName val="Resource plan"/>
      <sheetName val="Materials"/>
      <sheetName val="Logistics"/>
      <sheetName val="SAP "/>
      <sheetName val="Eligible Storm Costs"/>
      <sheetName val="Valid Data"/>
    </sheetNames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ollow up"/>
      <sheetName val="Contractors"/>
      <sheetName val="By Day"/>
      <sheetName val="Detail Tab"/>
      <sheetName val="Data Table"/>
      <sheetName val="from BW"/>
      <sheetName val="BW Topsides"/>
      <sheetName val="JV Summary"/>
      <sheetName val="Lookups"/>
      <sheetName val="Accrual Details"/>
      <sheetName val="SAP Payments"/>
      <sheetName val="Master Log as of 9_28_19"/>
      <sheetName val="Aerotek Unpaid"/>
      <sheetName val="Aerotek ML"/>
      <sheetName val="SAP BW Hurricane Michael Charge"/>
    </sheetNames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Burndown by $"/>
      <sheetName val="Burndown by No. of Invoices"/>
      <sheetName val="Exceptions Summary"/>
      <sheetName val="Burndown Daily Data"/>
      <sheetName val="Vendor Summary"/>
      <sheetName val="Invoice Summary"/>
      <sheetName val="Greater than $100K"/>
      <sheetName val="Total Storm Costs and Reporting"/>
      <sheetName val="Fleet"/>
      <sheetName val="Printing"/>
      <sheetName val="Total by Cost Category"/>
      <sheetName val="2018 by Cost Category"/>
      <sheetName val="Status"/>
      <sheetName val="Data Validation"/>
      <sheetName val="Lookup"/>
      <sheetName val="Master Invoice Log"/>
      <sheetName val="Accrual Details"/>
      <sheetName val="Overpayments_Credits"/>
      <sheetName val="Affiliates"/>
      <sheetName val="SAP Payments"/>
      <sheetName val="Oracle Payments"/>
      <sheetName val="Non Storm in Oracle Pmts"/>
      <sheetName val="AP Open Storm Inv at YE"/>
      <sheetName val="Estimated no Invoice yet"/>
      <sheetName val="Materials Pivot"/>
      <sheetName val="Materials"/>
      <sheetName val="Materials Reviewed Exclude"/>
      <sheetName val="December Accrual with topsides"/>
      <sheetName val="Capital Clearing"/>
      <sheetName val="December Topside"/>
      <sheetName val="Payroll Adders"/>
      <sheetName val="Company Labor"/>
      <sheetName val="CJO and SOCO Bill"/>
      <sheetName val="ALL SAP Payments"/>
      <sheetName val="SAP Payments "/>
      <sheetName val="MOPR Support"/>
      <sheetName val="Total Storm Costs"/>
      <sheetName val="Duplicates"/>
      <sheetName val="December Accrual details"/>
      <sheetName val="ALL Payments thru 3_19"/>
      <sheetName val="March 2019 Accrual"/>
    </sheetNames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</sheetNames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2009"/>
      <sheetName val="2008"/>
      <sheetName val="2007"/>
      <sheetName val="2006"/>
      <sheetName val="2005"/>
      <sheetName val="2004"/>
      <sheetName val="2003"/>
      <sheetName val="Ignore_TM1"/>
    </sheetNames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PERSONNEL"/>
      <sheetName val="VEHICLES"/>
      <sheetName val="ListsOfValues"/>
    </sheetNames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PERSONNEL"/>
      <sheetName val="VEHICLES"/>
      <sheetName val="ListsOfValues"/>
    </sheetNames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Preconstruction Costs"/>
      <sheetName val="Carrying Costs"/>
      <sheetName val="Monthly Expenditures"/>
      <sheetName val="Feasibility of Completing"/>
      <sheetName val="Technology Selected"/>
    </sheetNames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Jim FERC Map"/>
      <sheetName val="Jim FERC Desc"/>
      <sheetName val="BAL"/>
      <sheetName val="INC"/>
      <sheetName val="eac review"/>
      <sheetName val="Accts for FERC History Only"/>
      <sheetName val="SAP COA"/>
      <sheetName val="New Accounts Needed BS"/>
      <sheetName val="New Accounts Needed IS"/>
      <sheetName val="1500 COA"/>
      <sheetName val="Sheet2"/>
      <sheetName val="BAL (2)"/>
      <sheetName val="in svc pt"/>
    </sheetNames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BAL"/>
      <sheetName val="INC"/>
      <sheetName val="Jim FERC Map"/>
      <sheetName val="Jim FERC Desc"/>
      <sheetName val="eac review"/>
      <sheetName val="Accts for FERC History Only"/>
      <sheetName val="SAP COA"/>
      <sheetName val="New Accounts Needed BS"/>
      <sheetName val="New Accounts Needed IS"/>
      <sheetName val="Sheet2"/>
    </sheetNames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orecast per Ticket Costs"/>
      <sheetName val="Time sheet Actual Cost"/>
      <sheetName val="Actual Timesheets"/>
      <sheetName val="Forecast per hour Costs"/>
      <sheetName val="Crew Cost Daily Detail"/>
      <sheetName val="Rates"/>
      <sheetName val="Map_Boundaries_Mgmt_Areas"/>
      <sheetName val="Estimates"/>
      <sheetName val="Sheet1"/>
      <sheetName val="Actual Cost"/>
      <sheetName val="Actual Tickets"/>
    </sheetNames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ebruary Accrual"/>
      <sheetName val="Jan Entry"/>
      <sheetName val="January Accrual "/>
      <sheetName val="December Accrual Adj"/>
      <sheetName val="December Accrual"/>
      <sheetName val="December detail"/>
      <sheetName val="January detail"/>
      <sheetName val="SAP Pivot"/>
      <sheetName val="SAP Details"/>
      <sheetName val="Dec Accrual Analysis"/>
      <sheetName val="Storm Accrual Recon Feb 2019"/>
    </sheetNames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BRCList"/>
      <sheetName val="Phase II Template "/>
      <sheetName val="Phase II Assumptions"/>
      <sheetName val="Phase III Templatev2"/>
      <sheetName val="Phase III Template"/>
      <sheetName val="Follow Up Template"/>
      <sheetName val="Analyticals"/>
      <sheetName val="Sheet1"/>
      <sheetName val="BRCList_orig"/>
      <sheetName val="EACList_orig"/>
      <sheetName val="EACList_NoZero"/>
    </sheetNames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</sheetNames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ate Grouping"/>
      <sheetName val="FINAL RATE GROUPING"/>
      <sheetName val="Calendar"/>
      <sheetName val="Final"/>
    </sheetNames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1999"/>
      <sheetName val="1999 W-pcc @18"/>
    </sheetNames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Income Data"/>
      <sheetName val="TRUE_UP"/>
      <sheetName val="Sheet1"/>
      <sheetName val="CAP VAR 03"/>
      <sheetName val="CAP VAR 04"/>
      <sheetName val="CAP VAR 05"/>
      <sheetName val="CAP VAR 06"/>
      <sheetName val="CAP VAR 07"/>
      <sheetName val="CAP VAR 08"/>
      <sheetName val="CAP VAR 09"/>
      <sheetName val="CAP VAR 10"/>
      <sheetName val="CAP VAR 11"/>
      <sheetName val="CAP VAR 12"/>
      <sheetName val="NRC P1"/>
      <sheetName val="WC3"/>
      <sheetName val="NRC P2"/>
      <sheetName val="Incremental Security P1"/>
      <sheetName val="Incremental Security P2"/>
      <sheetName val="SJRPP"/>
      <sheetName val="NCR"/>
      <sheetName val="CAP VAR 01"/>
      <sheetName val="Cedar bay reg assets  2016 "/>
      <sheetName val="Cedar bay reg liab 2016 "/>
      <sheetName val="CAP VAR 0815"/>
      <sheetName val="TU 2014"/>
      <sheetName val="FINALTU SUM 2014"/>
      <sheetName val="Sheet2"/>
    </sheetNames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PL"/>
      <sheetName val="FPC"/>
      <sheetName val="TECO"/>
      <sheetName val="GULF"/>
      <sheetName val="RES &amp; 2,000 KW"/>
      <sheetName val="VERY SMALL COMM"/>
      <sheetName val="SMALL COMM"/>
      <sheetName val="2,000 KW TOU"/>
      <sheetName val="MEDIUM CI"/>
      <sheetName val="MEDIUM CI TOU"/>
      <sheetName val="MEDIUM COM INT"/>
      <sheetName val="INDUSTRIAL INT"/>
      <sheetName val="#REF"/>
      <sheetName val="WKFILEP"/>
    </sheetNames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ROI_emission"/>
      <sheetName val="ITC_DESOTO"/>
      <sheetName val="ITC_NASA"/>
      <sheetName val="ROI_calc"/>
      <sheetName val="alloc_juris_cap"/>
      <sheetName val="alloc_juris_exp"/>
      <sheetName val="over_under"/>
      <sheetName val="entry_to_GL"/>
      <sheetName val="GL_accts"/>
    </sheetNames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P Upload"/>
      <sheetName val="Journal Entry Sheet"/>
      <sheetName val="Params"/>
      <sheetName val="PLT-30250 entry to correct OM C"/>
    </sheetNames>
  </externalBook>
</externalLink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Relationship Id="rId2" Type="http://schemas.openxmlformats.org/officeDocument/2006/relationships/externalLinkPath" Target="http://dktmgmt.xml" TargetMode="External" /></Relationships>
</file>

<file path=xl/pivotCache/_rels/pivotCacheDefinition2.xml.rels><?xml version="1.0" encoding="UTF-8" standalone="yes"?><Relationships xmlns="http://schemas.openxmlformats.org/package/2006/relationships"><Relationship Id="rId2" Type="http://schemas.openxmlformats.org/officeDocument/2006/relationships/externalLinkPath" Target="http://dktmgmt.nexteraenergy.com/103/DataRequests/8883/Library/Attachments/Confidential/20190038_OPC1stPOD_Item%20No.1_attachment%202_Clearing%20Entries%20CONF%20-%20Confidential.xlsx" TargetMode="External" /><Relationship Id="rId1" Type="http://schemas.openxmlformats.org/officeDocument/2006/relationships/pivotCacheRecords" Target="pivotCacheRecords2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cordCount="3">
  <cacheSource type="worksheet">
    <worksheetSource name="Table1"/>
  </cacheSource>
  <cacheFields count="84">
    <cacheField name="PRCN" numFmtId="0">
      <sharedItems count="0"/>
    </cacheField>
    <cacheField name="Activity" numFmtId="0">
      <sharedItems count="0"/>
    </cacheField>
    <cacheField name="Resource Type" numFmtId="0">
      <sharedItems count="0"/>
    </cacheField>
    <cacheField name="Ferc Sub" numFmtId="0">
      <sharedItems count="0"/>
    </cacheField>
    <cacheField name="Location" numFmtId="0">
      <sharedItems count="0"/>
    </cacheField>
    <cacheField name="Project" numFmtId="0">
      <sharedItems count="0"/>
    </cacheField>
    <cacheField name="EWO" numFmtId="0">
      <sharedItems count="2">
        <s v="TVF183"/>
        <s v="DVF183"/>
      </sharedItems>
    </cacheField>
    <cacheField name="RRCN" numFmtId="0">
      <sharedItems count="0"/>
    </cacheField>
    <cacheField name="AI" numFmtId="0">
      <sharedItems count="0"/>
    </cacheField>
    <cacheField name="BWO" numFmtId="0">
      <sharedItems count="0"/>
    </cacheField>
    <cacheField name="Company" numFmtId="0">
      <sharedItems count="0"/>
    </cacheField>
    <cacheField name="Amount" numFmtId="0">
      <sharedItems containsSemiMixedTypes="0" containsString="0" containsNumber="1" containsInteger="1" count="0"/>
    </cacheField>
    <cacheField name="Source" numFmtId="0">
      <sharedItems containsSemiMixedTypes="0" containsString="0" containsNumber="1" containsInteger="1" count="0"/>
    </cacheField>
    <cacheField name="Journal Name" numFmtId="0">
      <sharedItems count="0"/>
    </cacheField>
    <cacheField name="Journal Date" numFmtId="14">
      <sharedItems containsSemiMixedTypes="0" containsNonDate="0" containsDate="1" containsString="0" minDate="2018-10-01T00:00:00" maxDate="2018-11-02T00:00:00" count="0"/>
    </cacheField>
    <cacheField name="Line Num" numFmtId="0">
      <sharedItems containsSemiMixedTypes="0" containsString="0" containsNumber="1" containsInteger="1" count="0"/>
    </cacheField>
    <cacheField name="Doc Seq" numFmtId="0">
      <sharedItems containsSemiMixedTypes="0" containsString="0" containsNumber="1" containsInteger="1" count="0"/>
    </cacheField>
    <cacheField name="AP Source" numFmtId="0">
      <sharedItems containsSemiMixedTypes="0" containsString="0" containsBlank="1" containsMixedTypes="1" count="0"/>
    </cacheField>
    <cacheField name="Journal Source" numFmtId="0">
      <sharedItems count="0"/>
    </cacheField>
    <cacheField name="Journal Category" numFmtId="0">
      <sharedItems count="0"/>
    </cacheField>
    <cacheField name="Journal Description" numFmtId="0">
      <sharedItems count="0"/>
    </cacheField>
    <cacheField name="Description" numFmtId="0">
      <sharedItems count="0"/>
    </cacheField>
    <cacheField name="Doc Reference" numFmtId="0">
      <sharedItems containsSemiMixedTypes="0" containsString="0" containsBlank="1" containsMixedTypes="1" count="0"/>
    </cacheField>
    <cacheField name="Date Posted" numFmtId="14">
      <sharedItems containsSemiMixedTypes="0" containsNonDate="0" containsDate="1" containsString="0" minDate="2018-11-08T00:00:00" maxDate="2018-12-08T00:00:00" count="0"/>
    </cacheField>
    <cacheField name="Posted By" numFmtId="0">
      <sharedItems count="0"/>
    </cacheField>
    <cacheField name="&lt;*** LABOR ***&gt;" numFmtId="0">
      <sharedItems count="0"/>
    </cacheField>
    <cacheField name="Empl Number" numFmtId="0">
      <sharedItems containsSemiMixedTypes="0" containsString="0" containsBlank="1" containsMixedTypes="1" count="0"/>
    </cacheField>
    <cacheField name="Fixed/Variable" numFmtId="0">
      <sharedItems containsSemiMixedTypes="0" containsString="0" containsBlank="1" containsMixedTypes="1" count="0"/>
    </cacheField>
    <cacheField name="Job Code" numFmtId="0">
      <sharedItems containsSemiMixedTypes="0" containsString="0" containsBlank="1" containsMixedTypes="1" count="0"/>
    </cacheField>
    <cacheField name="Pension" numFmtId="0">
      <sharedItems containsSemiMixedTypes="0" containsString="0" containsBlank="1" containsMixedTypes="1" count="0"/>
    </cacheField>
    <cacheField name="Reg/Temp" numFmtId="0">
      <sharedItems containsSemiMixedTypes="0" containsString="0" containsBlank="1" containsMixedTypes="1" count="0"/>
    </cacheField>
    <cacheField name="Orig Co Code" numFmtId="0">
      <sharedItems containsSemiMixedTypes="0" containsString="0" containsBlank="1" containsMixedTypes="1" count="0"/>
    </cacheField>
    <cacheField name="Ships Phy Location" numFmtId="0">
      <sharedItems containsSemiMixedTypes="0" containsString="0" containsBlank="1" containsMixedTypes="1" count="0"/>
    </cacheField>
    <cacheField name="Union Code" numFmtId="0">
      <sharedItems containsSemiMixedTypes="0" containsString="0" containsBlank="1" containsMixedTypes="1" count="0"/>
    </cacheField>
    <cacheField name="Empl Status" numFmtId="0">
      <sharedItems containsSemiMixedTypes="0" containsString="0" containsBlank="1" containsMixedTypes="1" count="0"/>
    </cacheField>
    <cacheField name="Full/Part Time" numFmtId="0">
      <sharedItems containsSemiMixedTypes="0" containsString="0" containsBlank="1" containsMixedTypes="1" count="0"/>
    </cacheField>
    <cacheField name="Hours" numFmtId="0">
      <sharedItems containsSemiMixedTypes="0" containsString="0" containsNumber="1" containsInteger="1" count="0"/>
    </cacheField>
    <cacheField name="Emp Work State" numFmtId="0">
      <sharedItems containsSemiMixedTypes="0" containsString="0" containsBlank="1" containsMixedTypes="1" count="0"/>
    </cacheField>
    <cacheField name="EIS" numFmtId="0">
      <sharedItems containsSemiMixedTypes="0" containsString="0" containsBlank="1" containsMixedTypes="1" count="0"/>
    </cacheField>
    <cacheField name="Empl Type" numFmtId="0">
      <sharedItems containsSemiMixedTypes="0" containsString="0" containsBlank="1" containsMixedTypes="1" count="0"/>
    </cacheField>
    <cacheField name="Adjustment" numFmtId="0">
      <sharedItems containsSemiMixedTypes="0" containsString="0" containsBlank="1" containsMixedTypes="1" count="0"/>
    </cacheField>
    <cacheField name="Pay Group" numFmtId="0">
      <sharedItems containsSemiMixedTypes="0" containsString="0" containsBlank="1" containsMixedTypes="1" count="0"/>
    </cacheField>
    <cacheField name="&lt;*** MATL ***&gt;" numFmtId="0">
      <sharedItems count="0"/>
    </cacheField>
    <cacheField name="Document Number" numFmtId="0">
      <sharedItems containsSemiMixedTypes="0" containsString="0" containsBlank="1" containsMixedTypes="1" count="0"/>
    </cacheField>
    <cacheField name="Orig Co Code2" numFmtId="0">
      <sharedItems containsSemiMixedTypes="0" containsString="0" containsBlank="1" containsMixedTypes="1" count="0"/>
    </cacheField>
    <cacheField name="Quantity" numFmtId="0">
      <sharedItems containsSemiMixedTypes="0" containsString="0" containsNumber="1" containsInteger="1" count="0"/>
    </cacheField>
    <cacheField name="Commodity Number" numFmtId="0">
      <sharedItems containsSemiMixedTypes="0" containsString="0" containsBlank="1" containsMixedTypes="1" count="0"/>
    </cacheField>
    <cacheField name="Matl Batch Num" numFmtId="0">
      <sharedItems containsSemiMixedTypes="0" containsString="0" containsBlank="1" containsMixedTypes="1" count="0"/>
    </cacheField>
    <cacheField name="Handling Charge" numFmtId="0">
      <sharedItems containsSemiMixedTypes="0" containsString="0" containsBlank="1" containsMixedTypes="1" count="0"/>
    </cacheField>
    <cacheField name="Stores Location" numFmtId="0">
      <sharedItems containsSemiMixedTypes="0" containsString="0" containsBlank="1" containsMixedTypes="1" count="0"/>
    </cacheField>
    <cacheField name="Unit of Issue" numFmtId="0">
      <sharedItems containsSemiMixedTypes="0" containsString="0" containsBlank="1" containsMixedTypes="1" count="0"/>
    </cacheField>
    <cacheField name="Matertal Trans Code" numFmtId="0">
      <sharedItems containsSemiMixedTypes="0" containsString="0" containsBlank="1" containsMixedTypes="1" count="0"/>
    </cacheField>
    <cacheField name="&lt;*** AP ***&gt;" numFmtId="0">
      <sharedItems count="0"/>
    </cacheField>
    <cacheField name="Type Payment" numFmtId="0">
      <sharedItems containsSemiMixedTypes="0" containsString="0" containsBlank="1" containsMixedTypes="1" count="0"/>
    </cacheField>
    <cacheField name="Mfgr Serial Num" numFmtId="0">
      <sharedItems containsSemiMixedTypes="0" containsString="0" containsBlank="1" containsMixedTypes="1" count="0"/>
    </cacheField>
    <cacheField name="PO Number" numFmtId="0">
      <sharedItems containsSemiMixedTypes="0" containsString="0" containsBlank="1" containsMixedTypes="1" count="0"/>
    </cacheField>
    <cacheField name="Unit of Issue2" numFmtId="0">
      <sharedItems containsSemiMixedTypes="0" containsString="0" containsBlank="1" containsMixedTypes="1" count="0"/>
    </cacheField>
    <cacheField name="Vendor Number" numFmtId="0">
      <sharedItems containsSemiMixedTypes="0" containsString="0" containsBlank="1" containsMixedTypes="1" count="0"/>
    </cacheField>
    <cacheField name="Vendor Name" numFmtId="0">
      <sharedItems containsSemiMixedTypes="0" containsString="0" containsBlank="1" containsMixedTypes="1" count="0"/>
    </cacheField>
    <cacheField name="RUC" numFmtId="0">
      <sharedItems containsSemiMixedTypes="0" containsString="0" containsBlank="1" containsMixedTypes="1" count="0"/>
    </cacheField>
    <cacheField name="Company Serial No" numFmtId="0">
      <sharedItems containsSemiMixedTypes="0" containsString="0" containsBlank="1" containsMixedTypes="1" count="0"/>
    </cacheField>
    <cacheField name="Invoice Number" numFmtId="0">
      <sharedItems containsSemiMixedTypes="0" containsString="0" containsBlank="1" containsMixedTypes="1" count="0"/>
    </cacheField>
    <cacheField name="Commodity Number2" numFmtId="0">
      <sharedItems containsSemiMixedTypes="0" containsString="0" containsBlank="1" containsMixedTypes="1" count="0"/>
    </cacheField>
    <cacheField name="Quantity2" numFmtId="0">
      <sharedItems containsSemiMixedTypes="0" containsString="0" containsNumber="1" containsInteger="1" count="0"/>
    </cacheField>
    <cacheField name="Orig Co Code3" numFmtId="0">
      <sharedItems containsSemiMixedTypes="0" containsString="0" containsBlank="1" containsMixedTypes="1" count="0"/>
    </cacheField>
    <cacheField name="Document Number2" numFmtId="0">
      <sharedItems containsSemiMixedTypes="0" containsString="0" containsBlank="1" containsMixedTypes="1" count="0"/>
    </cacheField>
    <cacheField name="Invoice Id" numFmtId="0">
      <sharedItems containsSemiMixedTypes="0" containsString="0" containsBlank="1" containsMixedTypes="1" count="0"/>
    </cacheField>
    <cacheField name="Invoice Line Type Code" numFmtId="0">
      <sharedItems containsSemiMixedTypes="0" containsString="0" containsBlank="1" containsMixedTypes="1" count="0"/>
    </cacheField>
    <cacheField name="&lt;*** JV ***&gt;" numFmtId="0">
      <sharedItems count="0"/>
    </cacheField>
    <cacheField name="Orig Co Code4" numFmtId="0">
      <sharedItems containsSemiMixedTypes="0" containsString="0" containsBlank="1" containsMixedTypes="1" count="0"/>
    </cacheField>
    <cacheField name="SCS Work Order" numFmtId="0">
      <sharedItems containsSemiMixedTypes="0" containsString="0" containsBlank="1" containsMixedTypes="1" count="0"/>
    </cacheField>
    <cacheField name="Equipment Number" numFmtId="0">
      <sharedItems containsSemiMixedTypes="0" containsString="0" containsBlank="1" containsMixedTypes="1" count="0"/>
    </cacheField>
    <cacheField name="Commodity Number3" numFmtId="0">
      <sharedItems containsSemiMixedTypes="0" containsString="0" containsBlank="1" containsMixedTypes="1" count="0"/>
    </cacheField>
    <cacheField name="Joint Owner Code" numFmtId="0">
      <sharedItems containsSemiMixedTypes="0" containsString="0" containsBlank="1" containsMixedTypes="1" count="0"/>
    </cacheField>
    <cacheField name="Vintage Year" numFmtId="0">
      <sharedItems containsSemiMixedTypes="0" containsString="0" containsBlank="1" containsMixedTypes="1" count="0"/>
    </cacheField>
    <cacheField name="Trans Code Plant" numFmtId="0">
      <sharedItems containsSemiMixedTypes="0" containsString="0" containsBlank="1" containsMixedTypes="1" count="0"/>
    </cacheField>
    <cacheField name="Unit of Issue3" numFmtId="0">
      <sharedItems containsSemiMixedTypes="0" containsString="0" containsBlank="1" containsMixedTypes="1" count="0"/>
    </cacheField>
    <cacheField name="Type Payment2" numFmtId="0">
      <sharedItems containsSemiMixedTypes="0" containsString="0" containsBlank="1" containsMixedTypes="1" count="0"/>
    </cacheField>
    <cacheField name="RUC2" numFmtId="0">
      <sharedItems containsSemiMixedTypes="0" containsString="0" containsBlank="1" containsMixedTypes="1" count="0"/>
    </cacheField>
    <cacheField name="Mfgr Serial Num2" numFmtId="0">
      <sharedItems containsSemiMixedTypes="0" containsString="0" containsBlank="1" containsMixedTypes="1" count="0"/>
    </cacheField>
    <cacheField name="Merchant Name" numFmtId="0">
      <sharedItems containsSemiMixedTypes="0" containsString="0" containsBlank="1" containsMixedTypes="1" count="0"/>
    </cacheField>
    <cacheField name="PO HDR Description" numFmtId="0">
      <sharedItems containsSemiMixedTypes="0" containsString="0" containsBlank="1" containsMixedTypes="1" count="0"/>
    </cacheField>
    <cacheField name="PO Line Number" numFmtId="0">
      <sharedItems containsSemiMixedTypes="0" containsString="0" containsBlank="1" containsMixedTypes="1" count="0"/>
    </cacheField>
    <cacheField name="PO Line Unit Price" numFmtId="0">
      <sharedItems containsSemiMixedTypes="0" containsString="0" containsBlank="1" containsMixedTypes="1" count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3781.575433564816" createdVersion="6" refreshedVersion="6" minRefreshableVersion="3" recordCount="70">
  <cacheSource type="worksheet">
    <worksheetSource ref="A7:Q77" sheet="VM 2019" r:id="rId2"/>
  </cacheSource>
  <cacheFields count="17">
    <cacheField name="Account" numFmtId="0">
      <sharedItems containsMixedTypes="1" containsNumber="1" containsInteger="1" minValue="5772600" maxValue="5772600"/>
    </cacheField>
    <cacheField name="Account Description" numFmtId="0">
      <sharedItems/>
    </cacheField>
    <cacheField name="IO#" numFmtId="0">
      <sharedItems containsMixedTypes="1" containsNumber="1" containsInteger="1" minValue="6820000096" maxValue="6820000124"/>
    </cacheField>
    <cacheField name="Order Description" numFmtId="0">
      <sharedItems/>
    </cacheField>
    <cacheField name="Vendor Name" numFmtId="0">
      <sharedItems/>
    </cacheField>
    <cacheField name="Date" numFmtId="0">
      <sharedItems/>
    </cacheField>
    <cacheField name="$" numFmtId="0">
      <sharedItems containsSemiMixedTypes="0" containsString="0" containsNumber="1" minValue="-168091.59" maxValue="168091.59"/>
    </cacheField>
    <cacheField name="Month" numFmtId="0">
      <sharedItems/>
    </cacheField>
    <cacheField name="Expense Group" numFmtId="0">
      <sharedItems/>
    </cacheField>
    <cacheField name="Bus Area" numFmtId="0">
      <sharedItems/>
    </cacheField>
    <cacheField name="Order Type" numFmtId="0">
      <sharedItems/>
    </cacheField>
    <cacheField name="Document #" numFmtId="0">
      <sharedItems containsMixedTypes="1" containsNumber="1" containsInteger="1" minValue="0" maxValue="100066930"/>
    </cacheField>
    <cacheField name="IO#2" numFmtId="0">
      <sharedItems containsMixedTypes="1" containsNumber="1" containsInteger="1" minValue="6820000096" maxValue="6820000124"/>
    </cacheField>
    <cacheField name="Function" numFmtId="0">
      <sharedItems count="2">
        <s v="Support"/>
        <s v="ICCA"/>
      </sharedItems>
    </cacheField>
    <cacheField name="Follow up _x000a_Sub function " numFmtId="0">
      <sharedItems containsBlank="1"/>
    </cacheField>
    <cacheField name="Document Type" numFmtId="0">
      <sharedItems/>
    </cacheField>
    <cacheField name="Document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">
  <r>
    <s v="40327"/>
    <s v="TLEM"/>
    <s v="KLO"/>
    <s v="82000000"/>
    <s v="40000"/>
    <s v="ZM1807"/>
    <x v="0"/>
    <s v="4DIST"/>
    <s v="00"/>
    <s v="000000"/>
    <s v="FPC"/>
    <n v="-86593.03"/>
    <n v="5"/>
    <s v="PLT-30251 RECURRING PP USD"/>
    <d v="2018-11-01T00:00:00.000"/>
    <n v="10"/>
    <n v="1610602"/>
    <m/>
    <s v="POWERPLANT"/>
    <s v="RECURRING PP"/>
    <s v="PLT-30251 Storm"/>
    <s v="Est. VM/reserve - 3 Yr avg H. Michael"/>
    <m/>
    <d v="2018-12-07T00:00:00.000"/>
    <s v="POWERPLANT"/>
    <s v="&lt;*** LABOR ***&gt;"/>
    <m/>
    <m/>
    <m/>
    <m/>
    <m/>
    <m/>
    <m/>
    <m/>
    <m/>
    <m/>
    <n v="0"/>
    <m/>
    <m/>
    <m/>
    <m/>
    <m/>
    <s v="&lt;*** MATL ***&gt;"/>
    <m/>
    <m/>
    <n v="0"/>
    <m/>
    <m/>
    <m/>
    <m/>
    <m/>
    <m/>
    <s v="&lt;*** AP ***&gt;"/>
    <m/>
    <m/>
    <m/>
    <m/>
    <m/>
    <m/>
    <m/>
    <m/>
    <m/>
    <m/>
    <n v="0"/>
    <m/>
    <m/>
    <m/>
    <m/>
    <s v="&lt;*** JV ***&gt;"/>
    <m/>
    <m/>
    <m/>
    <m/>
    <m/>
    <m/>
    <m/>
    <m/>
    <m/>
    <m/>
    <m/>
    <m/>
    <m/>
    <m/>
    <m/>
  </r>
  <r>
    <s v="40327"/>
    <s v="TLEM"/>
    <s v="KLO"/>
    <s v="82000000"/>
    <s v="40000"/>
    <s v="ZM1807"/>
    <x v="0"/>
    <s v="4DIST"/>
    <s v="00"/>
    <s v="000000"/>
    <s v="FPC"/>
    <n v="-411531.6"/>
    <n v="5"/>
    <s v="PLT-30251 RECURRING PP USD"/>
    <d v="2018-10-01T00:00:00.000"/>
    <n v="7"/>
    <n v="1605136"/>
    <m/>
    <s v="POWERPLANT"/>
    <s v="RECURRING PP"/>
    <s v="PLT-30251 Storm Clearing"/>
    <s v="Est.Tree Trimming expense/reserve - 3 Yr avg H. Michael"/>
    <m/>
    <d v="2018-11-08T00:00:00.000"/>
    <s v="POWERPLANT"/>
    <s v="&lt;*** LABOR ***&gt;"/>
    <m/>
    <m/>
    <m/>
    <m/>
    <m/>
    <m/>
    <m/>
    <m/>
    <m/>
    <m/>
    <n v="0"/>
    <m/>
    <m/>
    <m/>
    <m/>
    <m/>
    <s v="&lt;*** MATL ***&gt;"/>
    <m/>
    <m/>
    <n v="0"/>
    <m/>
    <m/>
    <m/>
    <m/>
    <m/>
    <m/>
    <s v="&lt;*** AP ***&gt;"/>
    <m/>
    <m/>
    <m/>
    <m/>
    <m/>
    <m/>
    <m/>
    <m/>
    <m/>
    <m/>
    <n v="0"/>
    <m/>
    <m/>
    <m/>
    <m/>
    <s v="&lt;*** JV ***&gt;"/>
    <m/>
    <m/>
    <m/>
    <m/>
    <m/>
    <m/>
    <m/>
    <m/>
    <m/>
    <m/>
    <m/>
    <m/>
    <m/>
    <m/>
    <m/>
  </r>
  <r>
    <s v="40055"/>
    <s v="DOREST"/>
    <s v="KLO"/>
    <s v="82000000"/>
    <s v="40000"/>
    <s v="ZM1807"/>
    <x v="1"/>
    <s v="4DIST"/>
    <s v="00"/>
    <s v="000000"/>
    <s v="FPC"/>
    <n v="-113298.06"/>
    <n v="5"/>
    <s v="PLT-30251 RECURRING PP USD"/>
    <d v="2018-10-01T00:00:00.000"/>
    <n v="6"/>
    <n v="1605136"/>
    <m/>
    <s v="POWERPLANT"/>
    <s v="RECURRING PP"/>
    <s v="PLT-30251 Storm Clearing"/>
    <s v="Est.Tree Trimming expense/reserve - 3 Yr avg H. Michael"/>
    <m/>
    <d v="2018-11-08T00:00:00.000"/>
    <s v="POWERPLANT"/>
    <s v="&lt;*** LABOR ***&gt;"/>
    <m/>
    <m/>
    <m/>
    <m/>
    <m/>
    <m/>
    <m/>
    <m/>
    <m/>
    <m/>
    <n v="0"/>
    <m/>
    <m/>
    <m/>
    <m/>
    <m/>
    <s v="&lt;*** MATL ***&gt;"/>
    <m/>
    <m/>
    <n v="0"/>
    <m/>
    <m/>
    <m/>
    <m/>
    <m/>
    <m/>
    <s v="&lt;*** AP ***&gt;"/>
    <m/>
    <m/>
    <m/>
    <m/>
    <m/>
    <m/>
    <m/>
    <m/>
    <m/>
    <m/>
    <n v="0"/>
    <m/>
    <m/>
    <m/>
    <m/>
    <s v="&lt;*** JV ***&gt;"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">
  <r>
    <s v="5750700"/>
    <s v="OUTSIDE SVCS: Other"/>
    <s v="6820000123"/>
    <s v="Hurricane Michael Accruals"/>
    <s v="BURFORDS TREE INC             "/>
    <s v="2019-04-19"/>
    <n v="146.52000000000001"/>
    <s v="2019-04"/>
    <s v="Contractor"/>
    <s v="A11"/>
    <s v="ED82"/>
    <s v="5004690904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0"/>
    <n v="744.8"/>
    <s v="2019-06"/>
    <s v="Contractor"/>
    <s v="A11"/>
    <s v="ED82"/>
    <s v="5004793160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0"/>
    <n v="811.3"/>
    <s v="2019-06"/>
    <s v="Contractor"/>
    <s v="A11"/>
    <s v="ED82"/>
    <s v="5004793214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0"/>
    <n v="4708.46"/>
    <s v="2019-06"/>
    <s v="Contractor"/>
    <s v="A11"/>
    <s v="ED82"/>
    <s v="5004794683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0"/>
    <n v="6366.1"/>
    <s v="2019-06"/>
    <s v="Contractor"/>
    <s v="A11"/>
    <s v="ED82"/>
    <s v="5004794688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0"/>
    <n v="5013.8999999999996"/>
    <s v="2019-06"/>
    <s v="Contractor"/>
    <s v="A11"/>
    <s v="ED82"/>
    <s v="5004794692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0"/>
    <n v="2997.7"/>
    <s v="2019-06"/>
    <s v="Contractor"/>
    <s v="A11"/>
    <s v="ED82"/>
    <s v="5004794695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3"/>
    <n v="1308.78"/>
    <s v="2019-06"/>
    <s v="Contractor"/>
    <s v="A11"/>
    <s v="ED82"/>
    <s v="5004802368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3"/>
    <n v="5040.6400000000003"/>
    <s v="2019-06"/>
    <s v="Contractor"/>
    <s v="A11"/>
    <s v="ED82"/>
    <s v="5004802561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3"/>
    <n v="4791.1000000000004"/>
    <s v="2019-06"/>
    <s v="Contractor"/>
    <s v="A11"/>
    <s v="ED82"/>
    <s v="5004802594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3"/>
    <n v="4791.1000000000004"/>
    <s v="2019-06"/>
    <s v="Contractor"/>
    <s v="A11"/>
    <s v="ED82"/>
    <s v="5004802621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3"/>
    <n v="3167.3"/>
    <s v="2019-06"/>
    <s v="Contractor"/>
    <s v="A11"/>
    <s v="ED82"/>
    <s v="5004802623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4"/>
    <n v="5126.5"/>
    <s v="2019-06"/>
    <s v="Contractor"/>
    <s v="A11"/>
    <s v="ED82"/>
    <s v="5004805272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4"/>
    <n v="4665.3999999999996"/>
    <s v="2019-06"/>
    <s v="Contractor"/>
    <s v="A11"/>
    <s v="ED82"/>
    <s v="5004805276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4"/>
    <n v="3759.4"/>
    <s v="2019-06"/>
    <s v="Contractor"/>
    <s v="A11"/>
    <s v="ED82"/>
    <s v="5004805294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4"/>
    <n v="3167.3"/>
    <s v="2019-06"/>
    <s v="Contractor"/>
    <s v="A11"/>
    <s v="ED82"/>
    <s v="5004805767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4"/>
    <n v="945.79"/>
    <s v="2019-06"/>
    <s v="Contractor"/>
    <s v="A11"/>
    <s v="ED82"/>
    <s v="5004805833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4"/>
    <n v="922.9"/>
    <s v="2019-06"/>
    <s v="Contractor"/>
    <s v="A11"/>
    <s v="ED82"/>
    <s v="5004805886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4"/>
    <n v="1105.48"/>
    <s v="2019-06"/>
    <s v="Contractor"/>
    <s v="A11"/>
    <s v="ED82"/>
    <s v="5004805904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7"/>
    <n v="961.09"/>
    <s v="2019-06"/>
    <s v="Contractor"/>
    <s v="A11"/>
    <s v="ED82"/>
    <s v="5004809273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7"/>
    <n v="65.61"/>
    <s v="2019-06"/>
    <s v="Contractor"/>
    <s v="A11"/>
    <s v="ED82"/>
    <s v="5004809370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7"/>
    <n v="5634.43"/>
    <s v="2019-06"/>
    <s v="Contractor"/>
    <s v="A11"/>
    <s v="ED82"/>
    <s v="5004809406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7"/>
    <n v="3714.79"/>
    <s v="2019-06"/>
    <s v="Contractor"/>
    <s v="A11"/>
    <s v="ED82"/>
    <s v="5004809428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7"/>
    <n v="5950.93"/>
    <s v="2019-06"/>
    <s v="Contractor"/>
    <s v="A11"/>
    <s v="ED82"/>
    <s v="5004809446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7"/>
    <n v="5057.38"/>
    <s v="2019-06"/>
    <s v="Contractor"/>
    <s v="A11"/>
    <s v="ED82"/>
    <s v="5004809455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8"/>
    <n v="2537.4"/>
    <s v="2019-06"/>
    <s v="Contractor"/>
    <s v="A11"/>
    <s v="ED82"/>
    <s v="5004813375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8"/>
    <n v="5759.3"/>
    <s v="2019-06"/>
    <s v="Contractor"/>
    <s v="A11"/>
    <s v="ED82"/>
    <s v="5004813388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9"/>
    <n v="3963.68"/>
    <s v="2019-06"/>
    <s v="Contractor"/>
    <s v="A11"/>
    <s v="ED82"/>
    <s v="5004814774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9"/>
    <n v="6546.2"/>
    <s v="2019-06"/>
    <s v="Contractor"/>
    <s v="A11"/>
    <s v="ED82"/>
    <s v="5004815173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9"/>
    <n v="3829.2"/>
    <s v="2019-06"/>
    <s v="Contractor"/>
    <s v="A11"/>
    <s v="ED82"/>
    <s v="5004815179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6-19"/>
    <n v="3913"/>
    <s v="2019-06"/>
    <s v="Contractor"/>
    <s v="A11"/>
    <s v="ED82"/>
    <s v="5004815189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6"/>
    <n v="1409.2"/>
    <s v="2019-07"/>
    <s v="Contractor"/>
    <s v="A11"/>
    <s v="ED82"/>
    <s v="5004851024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7"/>
    <n v="1207.76"/>
    <s v="2019-07"/>
    <s v="Contractor"/>
    <s v="A11"/>
    <s v="ED82"/>
    <s v="5004851220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7"/>
    <n v="1018.2"/>
    <s v="2019-07"/>
    <s v="Contractor"/>
    <s v="A11"/>
    <s v="ED82"/>
    <s v="5004851222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7"/>
    <n v="2525.1"/>
    <s v="2019-07"/>
    <s v="Contractor"/>
    <s v="A11"/>
    <s v="ED82"/>
    <s v="5004851226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7"/>
    <n v="2168"/>
    <s v="2019-07"/>
    <s v="Contractor"/>
    <s v="A11"/>
    <s v="ED82"/>
    <s v="5004851232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8"/>
    <n v="1240.98"/>
    <s v="2019-07"/>
    <s v="Contractor"/>
    <s v="A11"/>
    <s v="ED82"/>
    <s v="5004852531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9"/>
    <n v="3913"/>
    <s v="2019-07"/>
    <s v="Contractor"/>
    <s v="A11"/>
    <s v="ED82"/>
    <s v="5004855785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9"/>
    <n v="6993.6"/>
    <s v="2019-07"/>
    <s v="Contractor"/>
    <s v="A11"/>
    <s v="ED82"/>
    <s v="5004855879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9"/>
    <n v="6039.38"/>
    <s v="2019-07"/>
    <s v="Contractor"/>
    <s v="A11"/>
    <s v="ED82"/>
    <s v="5004855908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9"/>
    <n v="5733.05"/>
    <s v="2019-07"/>
    <s v="Contractor"/>
    <s v="A11"/>
    <s v="ED82"/>
    <s v="5004855948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9"/>
    <n v="5958.82"/>
    <s v="2019-07"/>
    <s v="Contractor"/>
    <s v="A11"/>
    <s v="ED82"/>
    <s v="5004855975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9"/>
    <n v="1578.12"/>
    <s v="2019-07"/>
    <s v="Contractor"/>
    <s v="A11"/>
    <s v="ED82"/>
    <s v="5004856014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9"/>
    <n v="3191.4"/>
    <s v="2019-07"/>
    <s v="Contractor"/>
    <s v="A11"/>
    <s v="ED82"/>
    <s v="5004856020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09"/>
    <n v="391.68"/>
    <s v="2019-07"/>
    <s v="Contractor"/>
    <s v="A11"/>
    <s v="ED82"/>
    <s v="5004856137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12"/>
    <n v="606.12"/>
    <s v="2019-07"/>
    <s v="Contractor"/>
    <s v="A11"/>
    <s v="ED82"/>
    <s v="5004863811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12"/>
    <n v="3659.95"/>
    <s v="2019-07"/>
    <s v="Contractor"/>
    <s v="A11"/>
    <s v="ED82"/>
    <s v="5004863960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12"/>
    <n v="6489.32"/>
    <s v="2019-07"/>
    <s v="Contractor"/>
    <s v="A11"/>
    <s v="ED82"/>
    <s v="5004863963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12"/>
    <n v="2552.25"/>
    <s v="2019-07"/>
    <s v="Contractor"/>
    <s v="A11"/>
    <s v="ED82"/>
    <s v="5004863967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14"/>
    <n v="1592.86"/>
    <s v="2019-07"/>
    <s v="Contractor"/>
    <s v="A11"/>
    <s v="ED82"/>
    <s v="5004866123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14"/>
    <n v="1388.3"/>
    <s v="2019-07"/>
    <s v="Contractor"/>
    <s v="A11"/>
    <s v="ED82"/>
    <s v="5004866204"/>
    <s v="6820000123"/>
    <x v="0"/>
    <m/>
    <s v="WE"/>
    <s v="Goods receipt"/>
  </r>
  <r>
    <s v="5750700"/>
    <s v="OUTSIDE SVCS: Other"/>
    <s v="6820000123"/>
    <s v="Hurricane Michael Accruals"/>
    <s v="BURFORDS TREE INC             "/>
    <s v="2019-07-16"/>
    <n v="921.02"/>
    <s v="2019-07"/>
    <s v="Contractor"/>
    <s v="A11"/>
    <s v="ED82"/>
    <s v="5004870095"/>
    <s v="6820000123"/>
    <x v="0"/>
    <m/>
    <s v="WE"/>
    <s v="Goods receipt"/>
  </r>
  <r>
    <s v="5750700"/>
    <s v="OUTSIDE SVCS: Other"/>
    <s v="6820000123"/>
    <s v="Hurricane Michael Accruals"/>
    <s v="BURFORDS TREE INC                                                                                                             "/>
    <s v="2019-08-31"/>
    <n v="-168091.59"/>
    <s v="2019-08"/>
    <s v="Contractor"/>
    <s v="A11"/>
    <s v="ED82"/>
    <s v="0100054057"/>
    <s v="6820000123"/>
    <x v="0"/>
    <m/>
    <s v="SA"/>
    <s v="G/L account document"/>
  </r>
  <r>
    <s v="5750700"/>
    <s v="OUTSIDE SVCS: Other"/>
    <s v="6820000124"/>
    <s v="Hurricane Michael Follow Up"/>
    <s v="BURFORDS TREE INC                                                                                                             "/>
    <s v="2019-08-31"/>
    <n v="168091.59"/>
    <s v="2019-08"/>
    <s v="Contractor"/>
    <s v="A11"/>
    <s v="ED82"/>
    <s v="0100054057"/>
    <s v="6820000124"/>
    <x v="0"/>
    <s v="Dist Line Clearing"/>
    <s v="SA"/>
    <s v="G/L account document"/>
  </r>
  <r>
    <n v="5772600"/>
    <s v="DSM Incentives Mtg Initiativ &amp; VAPS Cost"/>
    <n v="6820000124"/>
    <s v="Hurricane Michael Follow Up"/>
    <s v="BURFORDS TREE INC             "/>
    <s v="2019-10-31"/>
    <n v="-168091.59"/>
    <s v="2019-10"/>
    <s v="Contractor"/>
    <s v="A11"/>
    <s v="ED82"/>
    <n v="0"/>
    <n v="6820000124"/>
    <x v="1"/>
    <s v="Dist ICCA Line Clearing"/>
    <s v="SA"/>
    <s v="G/L account document"/>
  </r>
  <r>
    <s v="5750700"/>
    <s v="OUTSIDE SVCS: Other"/>
    <s v="6820000096"/>
    <s v="DOF183 DISTRIBUTION OVERHEAD - HURRICANE"/>
    <s v="THE DAVEY TREE EXPERT COMPANY"/>
    <s v="2019-10-28"/>
    <n v="1111.8"/>
    <s v="2019-10"/>
    <s v="Contractor"/>
    <s v="A11"/>
    <s v="ED82"/>
    <s v="1900007068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667.08"/>
    <s v="2019-10"/>
    <s v="Contractor"/>
    <s v="A11"/>
    <s v="ED82"/>
    <s v="1900007075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667.08"/>
    <s v="2019-10"/>
    <s v="Contractor"/>
    <s v="A11"/>
    <s v="ED82"/>
    <s v="1900007077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1037.68"/>
    <s v="2019-10"/>
    <s v="Contractor"/>
    <s v="A11"/>
    <s v="ED82"/>
    <s v="1900007078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1111.8"/>
    <s v="2019-10"/>
    <s v="Contractor"/>
    <s v="A11"/>
    <s v="ED82"/>
    <s v="1900007079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741.2"/>
    <s v="2019-10"/>
    <s v="Contractor"/>
    <s v="A11"/>
    <s v="ED82"/>
    <s v="1900007081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1778.23"/>
    <s v="2019-10"/>
    <s v="Contractor"/>
    <s v="A11"/>
    <s v="ED82"/>
    <s v="1900007082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1037.68"/>
    <s v="2019-10"/>
    <s v="Contractor"/>
    <s v="A11"/>
    <s v="ED82"/>
    <s v="1900007083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518.84"/>
    <s v="2019-10"/>
    <s v="Contractor"/>
    <s v="A11"/>
    <s v="ED82"/>
    <s v="1900007085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222.18"/>
    <s v="2019-10"/>
    <s v="Contractor"/>
    <s v="A11"/>
    <s v="ED82"/>
    <s v="1900007086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1111.8"/>
    <s v="2019-10"/>
    <s v="Contractor"/>
    <s v="A11"/>
    <s v="ED82"/>
    <s v="1900007089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1359.94"/>
    <s v="2019-10"/>
    <s v="Contractor"/>
    <s v="A11"/>
    <s v="ED82"/>
    <s v="1900007090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-6.36"/>
    <s v="2019-10"/>
    <s v="Contractor"/>
    <s v="A11"/>
    <s v="ED82"/>
    <s v="1900007096"/>
    <s v="6820000096"/>
    <x v="0"/>
    <s v="Dist Line Clearing"/>
    <s v="ZM"/>
    <s v="Site AP Invoice"/>
  </r>
  <r>
    <s v="5750700"/>
    <s v="OUTSIDE SVCS: Other"/>
    <s v="6820000096"/>
    <s v="DOF183 DISTRIBUTION OVERHEAD - HURRICANE"/>
    <s v="THE DAVEY TREE EXPERT COMPANY"/>
    <s v="2019-10-28"/>
    <n v="-2922.32"/>
    <s v="2019-10"/>
    <s v="Contractor"/>
    <s v="A11"/>
    <s v="ED82"/>
    <s v="1900007097"/>
    <s v="6820000096"/>
    <x v="0"/>
    <s v="Dist Line Clearing"/>
    <s v="ZM"/>
    <s v="Site AP Invoice"/>
  </r>
  <r>
    <n v="5772600"/>
    <s v="DSM Incentives Mtg Initiativ &amp; VAPS Cost"/>
    <n v="6820000096"/>
    <s v="DOF183 DISTRIBUTION OVERHEAD - HURRICANE"/>
    <s v="THE DAVEY TREE EXPERT COMPANY"/>
    <s v="2019-10-31"/>
    <n v="-8436.6299999999992"/>
    <s v="2019-10"/>
    <s v="Other"/>
    <s v="A11"/>
    <s v="ED82"/>
    <n v="100066930"/>
    <n v="6820000096"/>
    <x v="1"/>
    <s v="Dist ICCA Line Clearing"/>
    <s v="SA"/>
    <s v="G/L account document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pivotTable1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6" updatedVersion="6" indent="0" multipleFieldFilters="0" showMemberPropertyTips="1">
  <location ref="A15:B18" firstHeaderRow="1" firstDataRow="1" firstDataCol="1"/>
  <pivotFields count="84"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 numFmtId="14"/>
    <pivotField showAll="0"/>
    <pivotField showAll="0"/>
    <pivotField showAll="0"/>
    <pivotField showAll="0"/>
    <pivotField showAll="0"/>
    <pivotField showAll="0"/>
    <pivotField showAll="0"/>
    <pivotField showAll="0"/>
    <pivotField showAll="0" numFmtId="14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3">
    <i>
      <x/>
    </i>
    <i>
      <x v="1"/>
    </i>
    <i t="grand">
      <x/>
    </i>
  </rowItems>
  <colItems count="1">
    <i/>
  </colItems>
  <dataFields count="1">
    <dataField name="Sum of Amount" fld="11" baseField="6" baseItem="0" numFmtId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6" updatedVersion="6" indent="0" multipleFieldFilters="0" showMemberPropertyTips="1">
  <location ref="A8:B11" firstHeaderRow="1" firstDataRow="1" firstDataCol="1"/>
  <pivotFields count="17">
    <pivotField showAll="0"/>
    <pivotField showAll="0"/>
    <pivotField showAll="0"/>
    <pivotField showAll="0"/>
    <pivotField showAll="0"/>
    <pivotField showAll="0"/>
    <pivotField dataField="1" showAll="0" numFmtId="43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dataFields count="1">
    <dataField name="Sum of $" fld="6" baseField="13" baseItem="0" numFmtId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</extLst>
</pivotTableDefinition>
</file>

<file path=xl/tables/table1.xml><?xml version="1.0" encoding="utf-8"?>
<table xmlns="http://schemas.openxmlformats.org/spreadsheetml/2006/main" id="1" name="Table1" displayName="Table1" ref="A8:CF11" totalsRowShown="0">
  <tableColumns count="84">
    <tableColumn id="1" name="PRCN"/>
    <tableColumn id="2" name="Activity"/>
    <tableColumn id="3" name="Resource Type"/>
    <tableColumn id="4" name="Ferc Sub"/>
    <tableColumn id="5" name="Location"/>
    <tableColumn id="6" name="Project"/>
    <tableColumn id="7" name="EWO"/>
    <tableColumn id="8" name="RRCN"/>
    <tableColumn id="9" name="AI"/>
    <tableColumn id="10" name="BWO"/>
    <tableColumn id="11" name="Company"/>
    <tableColumn id="12" name="Amount" dataDxfId="2"/>
    <tableColumn id="13" name="Source"/>
    <tableColumn id="14" name="Journal Name"/>
    <tableColumn id="15" name="Journal Date" dataDxfId="1"/>
    <tableColumn id="16" name="Line Num"/>
    <tableColumn id="17" name="Doc Seq"/>
    <tableColumn id="18" name="AP Source"/>
    <tableColumn id="19" name="Journal Source"/>
    <tableColumn id="20" name="Journal Category"/>
    <tableColumn id="21" name="Journal Description"/>
    <tableColumn id="22" name="Description"/>
    <tableColumn id="23" name="Doc Reference"/>
    <tableColumn id="24" name="Date Posted" dataDxfId="0"/>
    <tableColumn id="25" name="Posted By"/>
    <tableColumn id="26" name="&lt;*** LABOR ***&gt;"/>
    <tableColumn id="27" name="Empl Number"/>
    <tableColumn id="28" name="Fixed/Variable"/>
    <tableColumn id="29" name="Job Code"/>
    <tableColumn id="30" name="Pension"/>
    <tableColumn id="31" name="Reg/Temp"/>
    <tableColumn id="32" name="Orig Co Code"/>
    <tableColumn id="33" name="Ships Phy Location"/>
    <tableColumn id="34" name="Union Code"/>
    <tableColumn id="35" name="Empl Status"/>
    <tableColumn id="36" name="Full/Part Time"/>
    <tableColumn id="37" name="Hours"/>
    <tableColumn id="38" name="Emp Work State"/>
    <tableColumn id="39" name="EIS"/>
    <tableColumn id="40" name="Empl Type"/>
    <tableColumn id="41" name="Adjustment"/>
    <tableColumn id="42" name="Pay Group"/>
    <tableColumn id="43" name="&lt;*** MATL ***&gt;"/>
    <tableColumn id="44" name="Document Number"/>
    <tableColumn id="45" name="Orig Co Code2"/>
    <tableColumn id="46" name="Quantity"/>
    <tableColumn id="47" name="Commodity Number"/>
    <tableColumn id="48" name="Matl Batch Num"/>
    <tableColumn id="49" name="Handling Charge"/>
    <tableColumn id="50" name="Stores Location"/>
    <tableColumn id="51" name="Unit of Issue"/>
    <tableColumn id="52" name="Matertal Trans Code"/>
    <tableColumn id="53" name="&lt;*** AP ***&gt;"/>
    <tableColumn id="54" name="Type Payment"/>
    <tableColumn id="55" name="Mfgr Serial Num"/>
    <tableColumn id="56" name="PO Number"/>
    <tableColumn id="57" name="Unit of Issue2"/>
    <tableColumn id="58" name="Vendor Number"/>
    <tableColumn id="59" name="Vendor Name"/>
    <tableColumn id="60" name="RUC"/>
    <tableColumn id="61" name="Company Serial No"/>
    <tableColumn id="62" name="Invoice Number"/>
    <tableColumn id="63" name="Commodity Number2"/>
    <tableColumn id="64" name="Quantity2"/>
    <tableColumn id="65" name="Orig Co Code3"/>
    <tableColumn id="66" name="Document Number2"/>
    <tableColumn id="67" name="Invoice Id"/>
    <tableColumn id="68" name="Invoice Line Type Code"/>
    <tableColumn id="69" name="&lt;*** JV ***&gt;"/>
    <tableColumn id="70" name="Orig Co Code4"/>
    <tableColumn id="71" name="SCS Work Order"/>
    <tableColumn id="72" name="Equipment Number"/>
    <tableColumn id="73" name="Commodity Number3"/>
    <tableColumn id="74" name="Joint Owner Code"/>
    <tableColumn id="75" name="Vintage Year"/>
    <tableColumn id="76" name="Trans Code Plant"/>
    <tableColumn id="77" name="Unit of Issue3"/>
    <tableColumn id="78" name="Type Payment2"/>
    <tableColumn id="79" name="RUC2"/>
    <tableColumn id="80" name="Mfgr Serial Num2"/>
    <tableColumn id="81" name="Merchant Name"/>
    <tableColumn id="82" name="PO HDR Description"/>
    <tableColumn id="83" name="PO Line Number"/>
    <tableColumn id="84" name="PO Line Unit Pric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table" Target="../tables/table1.xml" /><Relationship Id="rId2" Type="http://schemas.openxmlformats.org/officeDocument/2006/relationships/printerSettings" Target="../printerSettings/printerSettings3.bin" /><Relationship Id="rId3" Type="http://schemas.openxmlformats.org/officeDocument/2006/relationships/pivotTable" Target="../pivotTables/pivotTable1.xml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pivotTable" Target="../pivotTables/pivotTable2.xml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54"/>
  <sheetViews>
    <sheetView tabSelected="1" workbookViewId="0" topLeftCell="A1">
      <selection pane="topLeft" activeCell="A1" sqref="A1"/>
    </sheetView>
  </sheetViews>
  <sheetFormatPr defaultColWidth="9.14285714285714" defaultRowHeight="15"/>
  <cols>
    <col min="1" max="1" width="3.14285714285714" customWidth="1"/>
    <col min="2" max="2" width="38" customWidth="1"/>
    <col min="3" max="5" width="15.2857142857143" customWidth="1"/>
    <col min="8" max="8" width="13.1428571428571" bestFit="1" customWidth="1"/>
    <col min="9" max="9" width="19.7142857142857" bestFit="1" customWidth="1"/>
    <col min="10" max="10" width="16" bestFit="1" customWidth="1"/>
    <col min="11" max="12" width="17.5714285714286" bestFit="1" customWidth="1"/>
    <col min="13" max="13" width="19.7142857142857" bestFit="1" customWidth="1"/>
  </cols>
  <sheetData>
    <row r="1" s="108" customFormat="1" ht="15">
      <c r="B1" s="119" t="s">
        <v>289</v>
      </c>
    </row>
    <row r="2" s="108" customFormat="1" ht="15">
      <c r="B2" s="119" t="s">
        <v>290</v>
      </c>
    </row>
    <row r="3" s="108" customFormat="1" ht="15">
      <c r="B3" s="119" t="s">
        <v>291</v>
      </c>
    </row>
    <row r="4" s="108" customFormat="1" ht="15">
      <c r="B4" s="119" t="s">
        <v>300</v>
      </c>
    </row>
    <row r="5" s="108" customFormat="1" ht="15">
      <c r="B5" s="119" t="s">
        <v>292</v>
      </c>
    </row>
    <row r="6" s="108" customFormat="1" ht="15">
      <c r="B6" s="119" t="s">
        <v>293</v>
      </c>
    </row>
    <row r="7" s="108" customFormat="1" ht="15"/>
    <row r="8" spans="8:13" ht="18.75">
      <c r="H8" s="45" t="s">
        <v>245</v>
      </c>
      <c r="I8" s="45" t="s">
        <v>246</v>
      </c>
      <c r="J8" s="45" t="s">
        <v>247</v>
      </c>
      <c r="K8" s="45" t="s">
        <v>248</v>
      </c>
      <c r="L8" s="45" t="s">
        <v>249</v>
      </c>
      <c r="M8" s="45" t="s">
        <v>250</v>
      </c>
    </row>
    <row r="9" spans="3:13" ht="18.75">
      <c r="C9" s="6" t="s">
        <v>239</v>
      </c>
      <c r="D9" s="7" t="s">
        <v>240</v>
      </c>
      <c r="E9" s="8" t="s">
        <v>241</v>
      </c>
      <c r="H9" s="46"/>
      <c r="I9" s="46"/>
      <c r="J9" s="46"/>
      <c r="K9" s="46"/>
      <c r="L9" s="46"/>
      <c r="M9" s="46"/>
    </row>
    <row r="10" spans="2:13" ht="18.75">
      <c r="B10" s="11" t="s">
        <v>279</v>
      </c>
      <c r="C10" s="38">
        <f>+I13</f>
        <v>562974</v>
      </c>
      <c r="D10" s="49">
        <f>+SUM(J13:L13)</f>
        <v>455542.66666666663</v>
      </c>
      <c r="E10" s="39">
        <v>1018516.6666666666</v>
      </c>
      <c r="H10" s="45">
        <v>2015</v>
      </c>
      <c r="I10" s="47">
        <v>466944</v>
      </c>
      <c r="J10" s="48">
        <v>0</v>
      </c>
      <c r="K10" s="47">
        <v>108568</v>
      </c>
      <c r="L10" s="47">
        <v>37231</v>
      </c>
      <c r="M10" s="47">
        <f>SUM(I10:L10)</f>
        <v>612743</v>
      </c>
    </row>
    <row r="11" spans="3:13" ht="18.75">
      <c r="C11" s="36"/>
      <c r="D11" s="37"/>
      <c r="E11" s="36"/>
      <c r="H11" s="45">
        <v>2016</v>
      </c>
      <c r="I11" s="47">
        <v>527343</v>
      </c>
      <c r="J11" s="47">
        <v>6729</v>
      </c>
      <c r="K11" s="47">
        <v>285897</v>
      </c>
      <c r="L11" s="47">
        <v>237211</v>
      </c>
      <c r="M11" s="47">
        <f t="shared" si="0" ref="M11:M12">SUM(I11:L11)</f>
        <v>1057180</v>
      </c>
    </row>
    <row r="12" spans="2:13" ht="18.75">
      <c r="B12" s="11" t="s">
        <v>244</v>
      </c>
      <c r="C12" s="40">
        <f>+'Michael Actuals'!E9</f>
        <v>449675.94</v>
      </c>
      <c r="D12" s="41">
        <f>+'Michael Actuals'!E13+'Michael Actuals'!E14+'Michael Actuals'!E15</f>
        <v>44011.07</v>
      </c>
      <c r="E12" s="42">
        <v>493687.01</v>
      </c>
      <c r="H12" s="45">
        <v>2017</v>
      </c>
      <c r="I12" s="47">
        <v>694635</v>
      </c>
      <c r="J12" s="47">
        <v>2404</v>
      </c>
      <c r="K12" s="47">
        <v>468000</v>
      </c>
      <c r="L12" s="47">
        <v>220588</v>
      </c>
      <c r="M12" s="47">
        <f t="shared" si="0"/>
        <v>1385627</v>
      </c>
    </row>
    <row r="13" spans="3:13" ht="18.75">
      <c r="C13" s="36"/>
      <c r="D13" s="37"/>
      <c r="E13" s="36"/>
      <c r="H13" s="45" t="s">
        <v>251</v>
      </c>
      <c r="I13" s="47">
        <f t="shared" si="1" ref="I13:M13">AVERAGE(I10:I12)</f>
        <v>562974</v>
      </c>
      <c r="J13" s="47">
        <f t="shared" si="1"/>
        <v>3044.3333333333335</v>
      </c>
      <c r="K13" s="47">
        <f t="shared" si="1"/>
        <v>287488.33333333331</v>
      </c>
      <c r="L13" s="47">
        <f t="shared" si="1"/>
        <v>165010</v>
      </c>
      <c r="M13" s="47">
        <f t="shared" si="1"/>
        <v>1018516.6666666666</v>
      </c>
    </row>
    <row r="14" spans="2:11" ht="15">
      <c r="B14" s="18" t="s">
        <v>243</v>
      </c>
      <c r="C14" s="89">
        <v>113298.06</v>
      </c>
      <c r="D14" s="88">
        <v>411531.59666666662</v>
      </c>
      <c r="E14" s="43">
        <v>524829.65666666662</v>
      </c>
      <c r="J14" s="10"/>
      <c r="K14" s="10"/>
    </row>
    <row r="15" ht="15">
      <c r="D15" s="9"/>
    </row>
    <row r="16" spans="3:13" ht="18.75">
      <c r="C16" s="73" t="s">
        <v>239</v>
      </c>
      <c r="D16" s="70" t="s">
        <v>240</v>
      </c>
      <c r="E16" s="71" t="s">
        <v>241</v>
      </c>
      <c r="H16" s="21" t="s">
        <v>245</v>
      </c>
      <c r="I16" s="21" t="s">
        <v>246</v>
      </c>
      <c r="J16" s="21" t="s">
        <v>247</v>
      </c>
      <c r="K16" s="21" t="s">
        <v>248</v>
      </c>
      <c r="L16" s="21" t="s">
        <v>249</v>
      </c>
      <c r="M16" s="21" t="s">
        <v>250</v>
      </c>
    </row>
    <row r="17" spans="2:13" ht="18.75">
      <c r="B17" s="11" t="s">
        <v>280</v>
      </c>
      <c r="C17" s="12">
        <f>+I21</f>
        <v>520926.14666666667</v>
      </c>
      <c r="D17" s="13">
        <f>+SUM(J21:L21)</f>
        <v>182899.86</v>
      </c>
      <c r="E17" s="14">
        <f>SUM(C17:D17)</f>
        <v>703826.0066666666</v>
      </c>
      <c r="H17" s="22"/>
      <c r="I17" s="22"/>
      <c r="J17" s="22"/>
      <c r="K17" s="22"/>
      <c r="L17" s="22"/>
      <c r="M17" s="22"/>
    </row>
    <row r="18" spans="4:13" ht="18.75">
      <c r="D18" s="9"/>
      <c r="H18" s="21">
        <v>2015</v>
      </c>
      <c r="I18" s="23">
        <v>48316.66</v>
      </c>
      <c r="J18" s="23">
        <v>0</v>
      </c>
      <c r="K18" s="23">
        <v>68584.070000000007</v>
      </c>
      <c r="L18" s="23">
        <v>11319.09</v>
      </c>
      <c r="M18" s="23">
        <f>SUM(I18:L18)</f>
        <v>128219.82</v>
      </c>
    </row>
    <row r="19" spans="2:13" ht="18.75">
      <c r="B19" s="11" t="s">
        <v>242</v>
      </c>
      <c r="C19" s="15">
        <f>+'Michael Actuals'!E21</f>
        <v>558728.36</v>
      </c>
      <c r="D19" s="16">
        <f>+SUM('Michael Actuals'!E25:E27)</f>
        <v>96306.830000000016</v>
      </c>
      <c r="E19" s="17">
        <f>SUM(C19:D19)</f>
        <v>655035.18999999994</v>
      </c>
      <c r="H19" s="21">
        <v>2016</v>
      </c>
      <c r="I19" s="23">
        <v>453372.78</v>
      </c>
      <c r="J19" s="23">
        <v>0</v>
      </c>
      <c r="K19" s="23">
        <v>48866.32</v>
      </c>
      <c r="L19" s="23">
        <v>98524.46</v>
      </c>
      <c r="M19" s="23">
        <f t="shared" si="2" ref="M19:M20">SUM(I19:L19)</f>
        <v>600763.56000000006</v>
      </c>
    </row>
    <row r="20" spans="4:13" ht="18.75">
      <c r="D20" s="9"/>
      <c r="H20" s="21">
        <v>2017</v>
      </c>
      <c r="I20" s="23">
        <v>1061089</v>
      </c>
      <c r="J20" s="23">
        <v>10995.54</v>
      </c>
      <c r="K20" s="23">
        <v>212225.46</v>
      </c>
      <c r="L20" s="23">
        <v>98184.64</v>
      </c>
      <c r="M20" s="23">
        <f t="shared" si="2"/>
        <v>1382494.64</v>
      </c>
    </row>
    <row r="21" spans="2:13" ht="18.75">
      <c r="B21" s="18" t="s">
        <v>243</v>
      </c>
      <c r="C21" s="19">
        <f>C17-C19</f>
        <v>-37802.213333333319</v>
      </c>
      <c r="D21" s="88">
        <f>D17-D19</f>
        <v>86593.02999999997</v>
      </c>
      <c r="E21" s="19">
        <f>E17-E19</f>
        <v>48790.816666666651</v>
      </c>
      <c r="H21" s="21" t="s">
        <v>251</v>
      </c>
      <c r="I21" s="23">
        <f>AVERAGE(I18:I20)</f>
        <v>520926.14666666667</v>
      </c>
      <c r="J21" s="23">
        <f t="shared" si="3" ref="J21:M21">AVERAGE(J18:J20)</f>
        <v>3665.1800000000003</v>
      </c>
      <c r="K21" s="23">
        <f t="shared" si="3"/>
        <v>109891.95</v>
      </c>
      <c r="L21" s="23">
        <f t="shared" si="3"/>
        <v>69342.73</v>
      </c>
      <c r="M21" s="23">
        <f t="shared" si="3"/>
        <v>703826.00666666671</v>
      </c>
    </row>
    <row r="22" ht="15">
      <c r="D22" s="20"/>
    </row>
    <row r="23" spans="3:6" ht="15">
      <c r="C23" s="20"/>
      <c r="D23" s="20"/>
      <c r="E23" s="20"/>
      <c r="F23" s="20"/>
    </row>
    <row r="24" spans="2:13" ht="18.75">
      <c r="B24" s="90"/>
      <c r="C24" s="91" t="s">
        <v>239</v>
      </c>
      <c r="D24" s="93" t="s">
        <v>240</v>
      </c>
      <c r="E24" s="95" t="s">
        <v>241</v>
      </c>
      <c r="F24" s="72"/>
      <c r="H24" s="104" t="s">
        <v>245</v>
      </c>
      <c r="I24" s="104" t="s">
        <v>246</v>
      </c>
      <c r="J24" s="104" t="s">
        <v>247</v>
      </c>
      <c r="K24" s="104" t="s">
        <v>248</v>
      </c>
      <c r="L24" s="104" t="s">
        <v>249</v>
      </c>
      <c r="M24" s="104" t="s">
        <v>250</v>
      </c>
    </row>
    <row r="25" spans="2:13" ht="18.75">
      <c r="B25" s="90"/>
      <c r="C25" s="90"/>
      <c r="D25" s="94"/>
      <c r="E25" s="90"/>
      <c r="F25" s="72"/>
      <c r="G25" s="72"/>
      <c r="H25" s="105"/>
      <c r="I25" s="105"/>
      <c r="J25" s="105"/>
      <c r="K25" s="105"/>
      <c r="L25" s="105"/>
      <c r="M25" s="105"/>
    </row>
    <row r="26" spans="2:13" ht="18.75">
      <c r="B26" s="92" t="s">
        <v>286</v>
      </c>
      <c r="C26" s="96">
        <f>+I29</f>
        <v>519836.14333333337</v>
      </c>
      <c r="D26" s="107">
        <f>+SUM(J29:L29)</f>
        <v>184521.26666666669</v>
      </c>
      <c r="E26" s="97">
        <v>704357.41</v>
      </c>
      <c r="F26" s="72"/>
      <c r="G26" s="72"/>
      <c r="H26" s="104">
        <v>2015</v>
      </c>
      <c r="I26" s="106">
        <v>178331.94</v>
      </c>
      <c r="J26" s="106">
        <v>193.25</v>
      </c>
      <c r="K26" s="106">
        <v>132856.32000000001</v>
      </c>
      <c r="L26" s="106">
        <v>9008.59</v>
      </c>
      <c r="M26" s="106">
        <f>SUM(I26:L26)</f>
        <v>320390.10000000003</v>
      </c>
    </row>
    <row r="27" spans="2:13" ht="18.75">
      <c r="B27" s="90"/>
      <c r="C27" s="90"/>
      <c r="D27" s="94"/>
      <c r="E27" s="90"/>
      <c r="F27" s="72"/>
      <c r="G27" s="72"/>
      <c r="H27" s="104">
        <v>2016</v>
      </c>
      <c r="I27" s="106">
        <v>594536.12</v>
      </c>
      <c r="J27" s="106">
        <v>6721.85</v>
      </c>
      <c r="K27" s="106">
        <v>82196.03</v>
      </c>
      <c r="L27" s="106">
        <v>16699.02</v>
      </c>
      <c r="M27" s="106">
        <f t="shared" si="4" ref="M27:M28">SUM(I27:L27)</f>
        <v>700153.02</v>
      </c>
    </row>
    <row r="28" spans="2:13" ht="18.75">
      <c r="B28" s="92" t="s">
        <v>285</v>
      </c>
      <c r="C28" s="99">
        <f>+'Michael Actuals'!E33</f>
        <v>597541.35</v>
      </c>
      <c r="D28" s="100">
        <f>+SUM('Michael Actuals'!E37:E39)</f>
        <v>199321.21000000002</v>
      </c>
      <c r="E28" s="101">
        <v>796862.56</v>
      </c>
      <c r="F28" s="72"/>
      <c r="G28" s="72"/>
      <c r="H28" s="104">
        <v>2017</v>
      </c>
      <c r="I28" s="106">
        <v>786640.37</v>
      </c>
      <c r="J28" s="106">
        <v>17665.78</v>
      </c>
      <c r="K28" s="106">
        <v>147582.79999999999</v>
      </c>
      <c r="L28" s="106">
        <v>140640.16</v>
      </c>
      <c r="M28" s="106">
        <f t="shared" si="4"/>
        <v>1092529.1099999999</v>
      </c>
    </row>
    <row r="29" spans="2:13" ht="18.75">
      <c r="B29" s="90"/>
      <c r="C29" s="90"/>
      <c r="D29" s="94"/>
      <c r="E29" s="90"/>
      <c r="F29" s="72"/>
      <c r="G29" s="72"/>
      <c r="H29" s="104" t="s">
        <v>251</v>
      </c>
      <c r="I29" s="106">
        <f t="shared" si="5" ref="I29:M29">AVERAGE(I26:I28)</f>
        <v>519836.14333333337</v>
      </c>
      <c r="J29" s="106">
        <f t="shared" si="5"/>
        <v>8193.6266666666652</v>
      </c>
      <c r="K29" s="106">
        <f t="shared" si="5"/>
        <v>120878.38333333335</v>
      </c>
      <c r="L29" s="106">
        <f t="shared" si="5"/>
        <v>55449.256666666675</v>
      </c>
      <c r="M29" s="106">
        <f t="shared" si="5"/>
        <v>704357.41</v>
      </c>
    </row>
    <row r="30" spans="2:7" ht="15">
      <c r="B30" s="98" t="s">
        <v>243</v>
      </c>
      <c r="C30" s="102">
        <v>-77705.206666666607</v>
      </c>
      <c r="D30" s="103">
        <v>-14799.943333333329</v>
      </c>
      <c r="E30" s="102">
        <v>-92505.150000000023</v>
      </c>
      <c r="F30" s="72"/>
      <c r="G30" s="72"/>
    </row>
    <row r="31" spans="2:6" ht="15">
      <c r="B31" s="75"/>
      <c r="C31" s="76"/>
      <c r="D31" s="76"/>
      <c r="E31" s="76"/>
      <c r="F31" s="74"/>
    </row>
    <row r="32" spans="1:4" ht="15">
      <c r="A32" s="118" t="s">
        <v>288</v>
      </c>
      <c r="B32" s="118"/>
      <c r="C32" s="118"/>
      <c r="D32" s="118"/>
    </row>
    <row r="33" spans="1:4" ht="15">
      <c r="A33" s="118"/>
      <c r="B33" s="118"/>
      <c r="C33" s="118"/>
      <c r="D33" s="118"/>
    </row>
    <row r="34" spans="1:4" ht="15">
      <c r="A34" s="118"/>
      <c r="B34" s="118"/>
      <c r="C34" s="118"/>
      <c r="D34" s="118"/>
    </row>
    <row r="35" spans="2:5" ht="15">
      <c r="B35" s="72"/>
      <c r="C35" s="72"/>
      <c r="D35" s="72"/>
      <c r="E35" s="72"/>
    </row>
    <row r="36" spans="2:5" ht="15">
      <c r="B36" s="72"/>
      <c r="C36" s="72"/>
      <c r="D36" s="72"/>
      <c r="E36" s="72"/>
    </row>
    <row r="37" spans="2:5" ht="15">
      <c r="B37" s="72"/>
      <c r="C37" s="72"/>
      <c r="D37" s="72"/>
      <c r="E37" s="72"/>
    </row>
    <row r="38" spans="2:5" ht="15">
      <c r="B38" s="72"/>
      <c r="C38" s="77"/>
      <c r="D38" s="72"/>
      <c r="E38" s="72"/>
    </row>
    <row r="39" spans="2:5" ht="15">
      <c r="B39" s="72"/>
      <c r="C39" s="77"/>
      <c r="D39" s="72"/>
      <c r="E39" s="72"/>
    </row>
    <row r="40" spans="2:5" ht="15">
      <c r="B40" s="33" t="s">
        <v>278</v>
      </c>
      <c r="C40" s="77"/>
      <c r="D40" s="72"/>
      <c r="E40" s="72"/>
    </row>
    <row r="41" spans="2:5" ht="15">
      <c r="B41" s="72"/>
      <c r="C41" s="77"/>
      <c r="D41" s="72"/>
      <c r="E41" s="72"/>
    </row>
    <row r="42" spans="2:5" ht="15">
      <c r="B42" s="72"/>
      <c r="C42" s="72"/>
      <c r="D42" s="72"/>
      <c r="E42" s="72"/>
    </row>
    <row r="43" spans="2:5" ht="15">
      <c r="B43" s="72"/>
      <c r="C43" s="72"/>
      <c r="D43" s="72"/>
      <c r="E43" s="72"/>
    </row>
    <row r="44" spans="2:5" ht="15">
      <c r="B44" s="72"/>
      <c r="C44" s="72"/>
      <c r="D44" s="72"/>
      <c r="E44" s="72"/>
    </row>
    <row r="45" spans="2:5" ht="15">
      <c r="B45" s="72"/>
      <c r="C45" s="72"/>
      <c r="D45" s="72"/>
      <c r="E45" s="72"/>
    </row>
    <row r="46" spans="2:3" ht="15">
      <c r="B46" s="72"/>
      <c r="C46" s="72"/>
    </row>
    <row r="47" spans="2:3" ht="15">
      <c r="B47" s="72"/>
      <c r="C47" s="72"/>
    </row>
    <row r="48" spans="2:3" ht="15">
      <c r="B48" s="72"/>
      <c r="C48" s="72"/>
    </row>
    <row r="49" spans="2:3" ht="15">
      <c r="B49" s="72"/>
      <c r="C49" s="72"/>
    </row>
    <row r="50" spans="2:3" ht="15">
      <c r="B50" s="72"/>
      <c r="C50" s="72"/>
    </row>
    <row r="51" spans="2:3" ht="15">
      <c r="B51" s="72"/>
      <c r="C51" s="77"/>
    </row>
    <row r="52" spans="2:3" ht="15">
      <c r="B52" s="72"/>
      <c r="C52" s="77"/>
    </row>
    <row r="53" spans="2:3" ht="15">
      <c r="B53" s="72"/>
      <c r="C53" s="77"/>
    </row>
    <row r="54" spans="2:3" ht="15">
      <c r="B54" s="72"/>
      <c r="C54" s="77"/>
    </row>
  </sheetData>
  <mergeCells count="1">
    <mergeCell ref="A32:D34"/>
  </mergeCells>
  <pageMargins left="0.7" right="0.7" top="0.75" bottom="0.75" header="0.3" footer="0.3"/>
  <pageSetup orientation="portrait" scale="1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8"/>
  <sheetViews>
    <sheetView workbookViewId="0" topLeftCell="A1">
      <selection pane="topLeft" activeCell="A1" sqref="A1"/>
    </sheetView>
  </sheetViews>
  <sheetFormatPr defaultColWidth="9.14285714285714" defaultRowHeight="15"/>
  <cols>
    <col min="1" max="1" width="55" customWidth="1"/>
    <col min="2" max="2" width="17.5714285714286" bestFit="1" customWidth="1"/>
  </cols>
  <sheetData>
    <row r="1" s="108" customFormat="1" ht="15">
      <c r="A1" s="119" t="s">
        <v>289</v>
      </c>
    </row>
    <row r="2" s="108" customFormat="1" ht="15">
      <c r="A2" s="119" t="s">
        <v>290</v>
      </c>
    </row>
    <row r="3" s="108" customFormat="1" ht="15">
      <c r="A3" s="119" t="s">
        <v>291</v>
      </c>
    </row>
    <row r="4" s="108" customFormat="1" ht="15">
      <c r="A4" s="119" t="s">
        <v>300</v>
      </c>
    </row>
    <row r="5" s="108" customFormat="1" ht="15">
      <c r="A5" s="119" t="s">
        <v>292</v>
      </c>
    </row>
    <row r="6" s="108" customFormat="1" ht="15">
      <c r="A6" s="119" t="s">
        <v>295</v>
      </c>
    </row>
    <row r="7" s="108" customFormat="1" ht="15"/>
    <row r="8" spans="1:12" ht="23.25">
      <c r="A8" s="87" t="s">
        <v>284</v>
      </c>
      <c r="D8" s="81"/>
      <c r="E8" s="81"/>
      <c r="F8" s="81"/>
      <c r="G8" s="78"/>
      <c r="H8" s="78"/>
      <c r="I8" s="78"/>
      <c r="J8" s="78"/>
      <c r="K8" s="78"/>
      <c r="L8" s="78"/>
    </row>
    <row r="9" spans="1:12" ht="23.25">
      <c r="A9" s="79" t="s">
        <v>281</v>
      </c>
      <c r="B9" s="80"/>
      <c r="C9" s="82"/>
      <c r="D9" s="82"/>
      <c r="E9" s="82"/>
      <c r="F9" s="82"/>
      <c r="G9" s="83"/>
      <c r="H9" s="83"/>
      <c r="I9" s="83"/>
      <c r="J9" s="83"/>
      <c r="K9" s="83"/>
      <c r="L9" s="83"/>
    </row>
    <row r="10" spans="1:12" ht="18.75">
      <c r="A10" s="82" t="s">
        <v>245</v>
      </c>
      <c r="B10" s="82" t="s">
        <v>246</v>
      </c>
      <c r="C10" s="83"/>
      <c r="D10" s="83"/>
      <c r="E10" s="83"/>
      <c r="F10" s="83"/>
      <c r="G10" s="83"/>
      <c r="H10" s="83"/>
      <c r="I10" s="83"/>
      <c r="J10" s="83"/>
      <c r="K10" s="83"/>
      <c r="L10" s="83"/>
    </row>
    <row r="11" spans="1:12" ht="18.75">
      <c r="A11" s="83"/>
      <c r="B11" s="83"/>
      <c r="C11" s="85"/>
      <c r="D11" s="85"/>
      <c r="E11" s="85"/>
      <c r="F11" s="85"/>
      <c r="G11" s="83"/>
      <c r="H11" s="83"/>
      <c r="I11" s="83"/>
      <c r="J11" s="83"/>
      <c r="K11" s="83"/>
      <c r="L11" s="83"/>
    </row>
    <row r="12" spans="1:12" ht="18.75">
      <c r="A12" s="82">
        <v>2016</v>
      </c>
      <c r="B12" s="84">
        <v>304166.74</v>
      </c>
      <c r="C12" s="85"/>
      <c r="D12" s="85"/>
      <c r="E12" s="85"/>
      <c r="F12" s="85"/>
      <c r="G12" s="83"/>
      <c r="H12" s="83"/>
      <c r="I12" s="83"/>
      <c r="J12" s="83"/>
      <c r="K12" s="83"/>
      <c r="L12" s="83"/>
    </row>
    <row r="13" spans="1:12" ht="18.75">
      <c r="A13" s="82">
        <v>2017</v>
      </c>
      <c r="B13" s="84">
        <v>390334.39</v>
      </c>
      <c r="C13" s="85"/>
      <c r="D13" s="85"/>
      <c r="E13" s="85"/>
      <c r="F13" s="85"/>
      <c r="G13" s="83"/>
      <c r="H13" s="83"/>
      <c r="I13" s="83"/>
      <c r="J13" s="83"/>
      <c r="K13" s="83"/>
      <c r="L13" s="83"/>
    </row>
    <row r="14" spans="1:12" ht="18.75">
      <c r="A14" s="82">
        <v>2018</v>
      </c>
      <c r="B14" s="84">
        <v>570255.27</v>
      </c>
      <c r="C14" s="85"/>
      <c r="D14" s="85"/>
      <c r="E14" s="85"/>
      <c r="F14" s="85"/>
      <c r="G14" s="83"/>
      <c r="H14" s="83"/>
      <c r="I14" s="83"/>
      <c r="J14" s="83"/>
      <c r="K14" s="83"/>
      <c r="L14" s="83"/>
    </row>
    <row r="15" spans="1:12" ht="18.75">
      <c r="A15" s="82" t="s">
        <v>251</v>
      </c>
      <c r="B15" s="84">
        <f>AVERAGE(B12:B14)</f>
        <v>421585.46666666662</v>
      </c>
      <c r="C15" s="85"/>
      <c r="D15" s="85"/>
      <c r="E15" s="85"/>
      <c r="F15" s="85"/>
      <c r="G15" s="83"/>
      <c r="H15" s="83"/>
      <c r="I15" s="83"/>
      <c r="J15" s="83"/>
      <c r="K15" s="83"/>
      <c r="L15" s="83"/>
    </row>
    <row r="16" spans="1:12" ht="18.75">
      <c r="A16" s="82"/>
      <c r="B16" s="85"/>
      <c r="C16" s="85"/>
      <c r="D16" s="85"/>
      <c r="E16" s="85"/>
      <c r="F16" s="85"/>
      <c r="G16" s="83"/>
      <c r="H16" s="83"/>
      <c r="I16" s="83"/>
      <c r="J16" s="83"/>
      <c r="K16" s="83"/>
      <c r="L16" s="83"/>
    </row>
    <row r="17" spans="1:12" ht="18.75">
      <c r="A17" s="82"/>
      <c r="B17" s="85"/>
      <c r="C17" s="85"/>
      <c r="D17" s="85"/>
      <c r="E17" s="85"/>
      <c r="F17" s="85"/>
      <c r="G17" s="83"/>
      <c r="H17" s="83"/>
      <c r="I17" s="83"/>
      <c r="J17" s="83"/>
      <c r="K17" s="83"/>
      <c r="L17" s="83"/>
    </row>
    <row r="18" spans="1:12" ht="18.75">
      <c r="A18" s="82"/>
      <c r="B18" s="85"/>
      <c r="C18" s="85"/>
      <c r="D18" s="85"/>
      <c r="E18" s="85"/>
      <c r="F18" s="85"/>
      <c r="G18" s="83"/>
      <c r="H18" s="83"/>
      <c r="I18" s="83"/>
      <c r="J18" s="83"/>
      <c r="K18" s="83"/>
      <c r="L18" s="83"/>
    </row>
    <row r="19" spans="1:12" ht="23.25">
      <c r="A19" s="79" t="s">
        <v>282</v>
      </c>
      <c r="B19" s="81"/>
      <c r="C19" s="81"/>
      <c r="D19" s="81"/>
      <c r="E19" s="81"/>
      <c r="F19" s="81"/>
      <c r="G19" s="83"/>
      <c r="H19" s="83"/>
      <c r="I19" s="83"/>
      <c r="J19" s="83"/>
      <c r="K19" s="83"/>
      <c r="L19" s="83"/>
    </row>
    <row r="20" spans="1:12" ht="18.75">
      <c r="A20" s="82" t="s">
        <v>245</v>
      </c>
      <c r="B20" s="82" t="s">
        <v>246</v>
      </c>
      <c r="C20" s="82"/>
      <c r="D20" s="82"/>
      <c r="E20" s="82"/>
      <c r="F20" s="82"/>
      <c r="G20" s="83"/>
      <c r="H20" s="83"/>
      <c r="I20" s="83"/>
      <c r="J20" s="83"/>
      <c r="K20" s="83"/>
      <c r="L20" s="83"/>
    </row>
    <row r="21" spans="1:12" ht="18.7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</row>
    <row r="22" spans="1:12" ht="18.75">
      <c r="A22" s="82">
        <v>2016</v>
      </c>
      <c r="B22" s="84">
        <v>398713.13</v>
      </c>
      <c r="C22" s="86"/>
      <c r="D22" s="85"/>
      <c r="E22" s="85"/>
      <c r="F22" s="85"/>
      <c r="G22" s="83"/>
      <c r="H22" s="83"/>
      <c r="I22" s="83"/>
      <c r="J22" s="83"/>
      <c r="K22" s="83"/>
      <c r="L22" s="83"/>
    </row>
    <row r="23" spans="1:12" ht="18.75">
      <c r="A23" s="82">
        <v>2017</v>
      </c>
      <c r="B23" s="84">
        <v>493234.21</v>
      </c>
      <c r="C23" s="85"/>
      <c r="D23" s="85"/>
      <c r="E23" s="85"/>
      <c r="F23" s="85"/>
      <c r="G23" s="83"/>
      <c r="H23" s="83"/>
      <c r="I23" s="83"/>
      <c r="J23" s="83"/>
      <c r="K23" s="83"/>
      <c r="L23" s="83"/>
    </row>
    <row r="24" spans="1:12" ht="18.75">
      <c r="A24" s="82">
        <v>2018</v>
      </c>
      <c r="B24" s="84">
        <v>878314.57</v>
      </c>
      <c r="C24" s="85"/>
      <c r="D24" s="85"/>
      <c r="E24" s="85"/>
      <c r="F24" s="85"/>
      <c r="G24" s="83"/>
      <c r="H24" s="83"/>
      <c r="I24" s="83"/>
      <c r="J24" s="83"/>
      <c r="K24" s="83"/>
      <c r="L24" s="83"/>
    </row>
    <row r="25" spans="1:12" ht="18.75">
      <c r="A25" s="82" t="s">
        <v>251</v>
      </c>
      <c r="B25" s="84">
        <f>AVERAGE(B22:B24)</f>
        <v>590087.30333333334</v>
      </c>
      <c r="C25" s="85"/>
      <c r="D25" s="85"/>
      <c r="E25" s="85"/>
      <c r="F25" s="85"/>
      <c r="G25" s="78"/>
      <c r="H25" s="78"/>
      <c r="I25" s="78"/>
      <c r="J25" s="78"/>
      <c r="K25" s="78"/>
      <c r="L25" s="78"/>
    </row>
    <row r="32" spans="1:12" ht="23.25">
      <c r="A32" s="79" t="s">
        <v>283</v>
      </c>
      <c r="B32" s="81"/>
      <c r="C32" s="81"/>
      <c r="D32" s="81"/>
      <c r="E32" s="81"/>
      <c r="F32" s="81"/>
      <c r="G32" s="78"/>
      <c r="H32" s="78"/>
      <c r="I32" s="78"/>
      <c r="J32" s="78"/>
      <c r="K32" s="78"/>
      <c r="L32" s="78"/>
    </row>
    <row r="33" spans="1:12" ht="18.75">
      <c r="A33" s="82" t="s">
        <v>245</v>
      </c>
      <c r="B33" s="82" t="s">
        <v>246</v>
      </c>
      <c r="C33" s="82"/>
      <c r="D33" s="82"/>
      <c r="E33" s="82"/>
      <c r="F33" s="82"/>
      <c r="G33" s="78"/>
      <c r="H33" s="78"/>
      <c r="I33" s="78"/>
      <c r="J33" s="78"/>
      <c r="K33" s="78"/>
      <c r="L33" s="78"/>
    </row>
    <row r="34" spans="1:12" ht="18.75">
      <c r="A34" s="83"/>
      <c r="B34" s="83"/>
      <c r="C34" s="83"/>
      <c r="D34" s="83"/>
      <c r="E34" s="83"/>
      <c r="F34" s="83"/>
      <c r="G34" s="78"/>
      <c r="H34" s="78"/>
      <c r="I34" s="78"/>
      <c r="J34" s="78"/>
      <c r="K34" s="78"/>
      <c r="L34" s="78"/>
    </row>
    <row r="35" spans="1:12" ht="18.75">
      <c r="A35" s="82">
        <v>2016</v>
      </c>
      <c r="B35" s="84">
        <v>350326.49</v>
      </c>
      <c r="C35" s="86"/>
      <c r="D35" s="85"/>
      <c r="E35" s="85"/>
      <c r="F35" s="85"/>
      <c r="G35" s="78"/>
      <c r="H35" s="78"/>
      <c r="I35" s="78"/>
      <c r="J35" s="78"/>
      <c r="K35" s="78"/>
      <c r="L35" s="78"/>
    </row>
    <row r="36" spans="1:12" ht="18.75">
      <c r="A36" s="82">
        <v>2017</v>
      </c>
      <c r="B36" s="84">
        <v>454089.61</v>
      </c>
      <c r="C36" s="85"/>
      <c r="D36" s="85"/>
      <c r="E36" s="85"/>
      <c r="F36" s="85"/>
      <c r="G36" s="78"/>
      <c r="H36" s="78"/>
      <c r="I36" s="78"/>
      <c r="J36" s="78"/>
      <c r="K36" s="78"/>
      <c r="L36" s="78"/>
    </row>
    <row r="37" spans="1:12" ht="18.75">
      <c r="A37" s="82">
        <v>2018</v>
      </c>
      <c r="B37" s="84">
        <v>866823.6399999999</v>
      </c>
      <c r="C37" s="85"/>
      <c r="D37" s="85"/>
      <c r="E37" s="85"/>
      <c r="F37" s="85"/>
      <c r="G37" s="78"/>
      <c r="H37" s="78"/>
      <c r="I37" s="78"/>
      <c r="J37" s="78"/>
      <c r="K37" s="78"/>
      <c r="L37" s="78"/>
    </row>
    <row r="38" spans="1:12" ht="18.75">
      <c r="A38" s="82" t="s">
        <v>251</v>
      </c>
      <c r="B38" s="84">
        <f>AVERAGE(B35:B37)</f>
        <v>557079.91333333321</v>
      </c>
      <c r="C38" s="85"/>
      <c r="D38" s="85"/>
      <c r="E38" s="85"/>
      <c r="F38" s="85"/>
      <c r="G38" s="78"/>
      <c r="H38" s="78"/>
      <c r="I38" s="78"/>
      <c r="J38" s="78"/>
      <c r="K38" s="78"/>
      <c r="L38" s="78"/>
    </row>
  </sheetData>
  <pageMargins left="0.7" right="0.7" top="0.75" bottom="0.75" header="0.3" footer="0.3"/>
  <pageSetup orientation="portrait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1"/>
  <sheetViews>
    <sheetView workbookViewId="0" topLeftCell="A1">
      <selection pane="topLeft" activeCell="A1" sqref="A1"/>
    </sheetView>
  </sheetViews>
  <sheetFormatPr defaultColWidth="9.14285714285714" defaultRowHeight="15"/>
  <cols>
    <col min="1" max="1" width="8.85714285714286" bestFit="1" customWidth="1"/>
    <col min="2" max="2" width="60.5714285714286" bestFit="1" customWidth="1"/>
    <col min="3" max="3" width="9" bestFit="1" customWidth="1"/>
    <col min="4" max="4" width="31.1428571428571" bestFit="1" customWidth="1"/>
    <col min="5" max="5" width="22.4285714285714" bestFit="1" customWidth="1"/>
  </cols>
  <sheetData>
    <row r="1" s="108" customFormat="1" ht="15">
      <c r="A1" s="119" t="s">
        <v>289</v>
      </c>
    </row>
    <row r="2" s="108" customFormat="1" ht="15">
      <c r="A2" s="119" t="s">
        <v>290</v>
      </c>
    </row>
    <row r="3" s="108" customFormat="1" ht="15">
      <c r="A3" s="119" t="s">
        <v>291</v>
      </c>
    </row>
    <row r="4" s="108" customFormat="1" ht="15">
      <c r="A4" s="119" t="s">
        <v>300</v>
      </c>
    </row>
    <row r="5" s="108" customFormat="1" ht="15">
      <c r="A5" s="119" t="s">
        <v>292</v>
      </c>
    </row>
    <row r="6" s="108" customFormat="1" ht="15">
      <c r="A6" s="119" t="s">
        <v>296</v>
      </c>
    </row>
    <row r="7" s="108" customFormat="1" ht="15"/>
    <row r="8" spans="1:5" ht="15">
      <c r="A8" s="55" t="s">
        <v>256</v>
      </c>
      <c r="B8" s="55" t="s">
        <v>257</v>
      </c>
      <c r="C8" s="55" t="s">
        <v>258</v>
      </c>
      <c r="D8" s="56" t="s">
        <v>259</v>
      </c>
      <c r="E8" s="56" t="s">
        <v>260</v>
      </c>
    </row>
    <row r="9" spans="1:5" ht="15">
      <c r="A9" s="51" t="s">
        <v>246</v>
      </c>
      <c r="B9" s="51" t="s">
        <v>261</v>
      </c>
      <c r="C9" s="59" t="s">
        <v>262</v>
      </c>
      <c r="D9" s="50" t="s">
        <v>263</v>
      </c>
      <c r="E9" s="58">
        <v>449675.94</v>
      </c>
    </row>
    <row r="10" spans="1:5" ht="15">
      <c r="A10" s="51" t="s">
        <v>246</v>
      </c>
      <c r="B10" s="51" t="s">
        <v>261</v>
      </c>
      <c r="C10" s="51" t="s">
        <v>264</v>
      </c>
      <c r="D10" s="50" t="s">
        <v>265</v>
      </c>
      <c r="E10" s="52">
        <v>0</v>
      </c>
    </row>
    <row r="11" spans="1:5" ht="15">
      <c r="A11" s="51" t="s">
        <v>246</v>
      </c>
      <c r="B11" s="51" t="s">
        <v>261</v>
      </c>
      <c r="C11" s="51" t="s">
        <v>266</v>
      </c>
      <c r="D11" s="50" t="s">
        <v>267</v>
      </c>
      <c r="E11" s="52">
        <v>0</v>
      </c>
    </row>
    <row r="12" spans="1:5" ht="15">
      <c r="A12" s="51" t="s">
        <v>246</v>
      </c>
      <c r="B12" s="51" t="s">
        <v>261</v>
      </c>
      <c r="C12" s="51" t="s">
        <v>87</v>
      </c>
      <c r="D12" s="50" t="s">
        <v>268</v>
      </c>
      <c r="E12" s="52">
        <v>0</v>
      </c>
    </row>
    <row r="13" spans="1:5" ht="15">
      <c r="A13" s="51" t="s">
        <v>269</v>
      </c>
      <c r="B13" s="51" t="s">
        <v>270</v>
      </c>
      <c r="C13" s="59" t="s">
        <v>271</v>
      </c>
      <c r="D13" s="50" t="s">
        <v>272</v>
      </c>
      <c r="E13" s="58">
        <v>8798.7199999999993</v>
      </c>
    </row>
    <row r="14" spans="1:5" ht="15">
      <c r="A14" s="51" t="s">
        <v>269</v>
      </c>
      <c r="B14" s="51" t="s">
        <v>270</v>
      </c>
      <c r="C14" s="59" t="s">
        <v>273</v>
      </c>
      <c r="D14" s="50" t="s">
        <v>274</v>
      </c>
      <c r="E14" s="58">
        <v>25719.81</v>
      </c>
    </row>
    <row r="15" spans="1:5" ht="15">
      <c r="A15" s="51" t="s">
        <v>269</v>
      </c>
      <c r="B15" s="51" t="s">
        <v>270</v>
      </c>
      <c r="C15" s="59" t="s">
        <v>275</v>
      </c>
      <c r="D15" s="50" t="s">
        <v>276</v>
      </c>
      <c r="E15" s="58">
        <v>9492.5400000000009</v>
      </c>
    </row>
    <row r="16" spans="1:5" ht="15">
      <c r="A16" s="51" t="s">
        <v>269</v>
      </c>
      <c r="B16" s="51" t="s">
        <v>270</v>
      </c>
      <c r="C16" s="51" t="s">
        <v>264</v>
      </c>
      <c r="D16" s="50" t="s">
        <v>265</v>
      </c>
      <c r="E16" s="52">
        <v>0</v>
      </c>
    </row>
    <row r="17" spans="1:5" ht="15">
      <c r="A17" s="53" t="s">
        <v>241</v>
      </c>
      <c r="B17" s="53" t="s">
        <v>241</v>
      </c>
      <c r="C17" s="54"/>
      <c r="D17" s="54"/>
      <c r="E17" s="57">
        <v>493687.00999999995</v>
      </c>
    </row>
    <row r="20" spans="1:5" ht="15">
      <c r="A20" s="65" t="s">
        <v>256</v>
      </c>
      <c r="B20" s="65" t="s">
        <v>257</v>
      </c>
      <c r="C20" s="65" t="s">
        <v>258</v>
      </c>
      <c r="D20" s="66" t="s">
        <v>259</v>
      </c>
      <c r="E20" s="66" t="s">
        <v>277</v>
      </c>
    </row>
    <row r="21" spans="1:5" ht="15">
      <c r="A21" s="61" t="s">
        <v>246</v>
      </c>
      <c r="B21" s="61" t="s">
        <v>261</v>
      </c>
      <c r="C21" s="69" t="s">
        <v>262</v>
      </c>
      <c r="D21" s="60" t="s">
        <v>263</v>
      </c>
      <c r="E21" s="68">
        <v>558728.36</v>
      </c>
    </row>
    <row r="22" spans="1:5" ht="15">
      <c r="A22" s="61" t="s">
        <v>246</v>
      </c>
      <c r="B22" s="61" t="s">
        <v>261</v>
      </c>
      <c r="C22" s="61" t="s">
        <v>264</v>
      </c>
      <c r="D22" s="60" t="s">
        <v>265</v>
      </c>
      <c r="E22" s="62">
        <v>0</v>
      </c>
    </row>
    <row r="23" spans="1:5" ht="15">
      <c r="A23" s="61" t="s">
        <v>246</v>
      </c>
      <c r="B23" s="61" t="s">
        <v>261</v>
      </c>
      <c r="C23" s="61" t="s">
        <v>266</v>
      </c>
      <c r="D23" s="60" t="s">
        <v>267</v>
      </c>
      <c r="E23" s="62">
        <v>0</v>
      </c>
    </row>
    <row r="24" spans="1:5" ht="15">
      <c r="A24" s="61" t="s">
        <v>246</v>
      </c>
      <c r="B24" s="61" t="s">
        <v>261</v>
      </c>
      <c r="C24" s="61" t="s">
        <v>87</v>
      </c>
      <c r="D24" s="60" t="s">
        <v>268</v>
      </c>
      <c r="E24" s="62">
        <v>0</v>
      </c>
    </row>
    <row r="25" spans="1:5" ht="15">
      <c r="A25" s="61" t="s">
        <v>269</v>
      </c>
      <c r="B25" s="61" t="s">
        <v>270</v>
      </c>
      <c r="C25" s="69" t="s">
        <v>271</v>
      </c>
      <c r="D25" s="60" t="s">
        <v>272</v>
      </c>
      <c r="E25" s="68">
        <v>22790.38</v>
      </c>
    </row>
    <row r="26" spans="1:5" ht="15">
      <c r="A26" s="61" t="s">
        <v>269</v>
      </c>
      <c r="B26" s="61" t="s">
        <v>270</v>
      </c>
      <c r="C26" s="69" t="s">
        <v>273</v>
      </c>
      <c r="D26" s="60" t="s">
        <v>274</v>
      </c>
      <c r="E26" s="68">
        <v>38070.270000000004</v>
      </c>
    </row>
    <row r="27" spans="1:5" ht="15">
      <c r="A27" s="61" t="s">
        <v>269</v>
      </c>
      <c r="B27" s="61" t="s">
        <v>270</v>
      </c>
      <c r="C27" s="69" t="s">
        <v>275</v>
      </c>
      <c r="D27" s="60" t="s">
        <v>276</v>
      </c>
      <c r="E27" s="68">
        <v>35446.18</v>
      </c>
    </row>
    <row r="28" spans="1:5" ht="15">
      <c r="A28" s="61" t="s">
        <v>269</v>
      </c>
      <c r="B28" s="61" t="s">
        <v>270</v>
      </c>
      <c r="C28" s="61" t="s">
        <v>264</v>
      </c>
      <c r="D28" s="60" t="s">
        <v>265</v>
      </c>
      <c r="E28" s="62">
        <v>0</v>
      </c>
    </row>
    <row r="29" spans="1:5" ht="15">
      <c r="A29" s="63" t="s">
        <v>241</v>
      </c>
      <c r="B29" s="63" t="s">
        <v>241</v>
      </c>
      <c r="C29" s="64"/>
      <c r="D29" s="64"/>
      <c r="E29" s="67">
        <v>655035.19000000006</v>
      </c>
    </row>
    <row r="32" spans="1:5" ht="15">
      <c r="A32" s="113" t="s">
        <v>256</v>
      </c>
      <c r="B32" s="113" t="s">
        <v>257</v>
      </c>
      <c r="C32" s="113" t="s">
        <v>258</v>
      </c>
      <c r="D32" s="114" t="s">
        <v>259</v>
      </c>
      <c r="E32" s="114" t="s">
        <v>287</v>
      </c>
    </row>
    <row r="33" spans="1:5" ht="15">
      <c r="A33" s="109" t="s">
        <v>246</v>
      </c>
      <c r="B33" s="109" t="s">
        <v>261</v>
      </c>
      <c r="C33" s="117" t="s">
        <v>262</v>
      </c>
      <c r="D33" s="108" t="s">
        <v>263</v>
      </c>
      <c r="E33" s="116">
        <v>597541.35</v>
      </c>
    </row>
    <row r="34" spans="1:5" ht="15">
      <c r="A34" s="109" t="s">
        <v>246</v>
      </c>
      <c r="B34" s="109" t="s">
        <v>261</v>
      </c>
      <c r="C34" s="109" t="s">
        <v>264</v>
      </c>
      <c r="D34" s="108" t="s">
        <v>265</v>
      </c>
      <c r="E34" s="110">
        <v>0</v>
      </c>
    </row>
    <row r="35" spans="1:5" ht="15">
      <c r="A35" s="109" t="s">
        <v>246</v>
      </c>
      <c r="B35" s="109" t="s">
        <v>261</v>
      </c>
      <c r="C35" s="109" t="s">
        <v>266</v>
      </c>
      <c r="D35" s="108" t="s">
        <v>267</v>
      </c>
      <c r="E35" s="110">
        <v>0</v>
      </c>
    </row>
    <row r="36" spans="1:5" ht="15">
      <c r="A36" s="109" t="s">
        <v>246</v>
      </c>
      <c r="B36" s="109" t="s">
        <v>261</v>
      </c>
      <c r="C36" s="109" t="s">
        <v>87</v>
      </c>
      <c r="D36" s="108" t="s">
        <v>268</v>
      </c>
      <c r="E36" s="110">
        <v>0</v>
      </c>
    </row>
    <row r="37" spans="1:5" ht="15">
      <c r="A37" s="109" t="s">
        <v>269</v>
      </c>
      <c r="B37" s="109" t="s">
        <v>270</v>
      </c>
      <c r="C37" s="117" t="s">
        <v>271</v>
      </c>
      <c r="D37" s="108" t="s">
        <v>272</v>
      </c>
      <c r="E37" s="116">
        <v>29591.86</v>
      </c>
    </row>
    <row r="38" spans="1:5" ht="15">
      <c r="A38" s="109" t="s">
        <v>269</v>
      </c>
      <c r="B38" s="109" t="s">
        <v>270</v>
      </c>
      <c r="C38" s="117" t="s">
        <v>273</v>
      </c>
      <c r="D38" s="108" t="s">
        <v>274</v>
      </c>
      <c r="E38" s="116">
        <v>95377.41</v>
      </c>
    </row>
    <row r="39" spans="1:5" ht="15">
      <c r="A39" s="109" t="s">
        <v>269</v>
      </c>
      <c r="B39" s="109" t="s">
        <v>270</v>
      </c>
      <c r="C39" s="117" t="s">
        <v>275</v>
      </c>
      <c r="D39" s="108" t="s">
        <v>276</v>
      </c>
      <c r="E39" s="116">
        <v>74351.94</v>
      </c>
    </row>
    <row r="40" spans="1:5" ht="15">
      <c r="A40" s="109" t="s">
        <v>269</v>
      </c>
      <c r="B40" s="109" t="s">
        <v>270</v>
      </c>
      <c r="C40" s="109" t="s">
        <v>264</v>
      </c>
      <c r="D40" s="108" t="s">
        <v>265</v>
      </c>
      <c r="E40" s="110">
        <v>0</v>
      </c>
    </row>
    <row r="41" spans="1:5" ht="15">
      <c r="A41" s="111" t="s">
        <v>241</v>
      </c>
      <c r="B41" s="111" t="s">
        <v>241</v>
      </c>
      <c r="C41" s="112"/>
      <c r="D41" s="112"/>
      <c r="E41" s="115">
        <f>SUM(E33:E40)</f>
        <v>796862.56</v>
      </c>
    </row>
  </sheetData>
  <pageMargins left="0.7" right="0.7" top="0.75" bottom="0.75" header="0.3" footer="0.3"/>
  <pageSetup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9"/>
  <sheetViews>
    <sheetView workbookViewId="0" topLeftCell="A1">
      <selection pane="topLeft" activeCell="A1" sqref="A1"/>
    </sheetView>
  </sheetViews>
  <sheetFormatPr defaultColWidth="9.14285714285714" defaultRowHeight="15"/>
  <cols>
    <col min="1" max="1" width="23.4285714285714" bestFit="1" customWidth="1"/>
    <col min="2" max="2" width="11.2857142857143" bestFit="1" customWidth="1"/>
    <col min="3" max="3" width="10.1428571428571" bestFit="1" customWidth="1"/>
  </cols>
  <sheetData>
    <row r="1" s="108" customFormat="1" ht="15">
      <c r="A1" s="119" t="s">
        <v>289</v>
      </c>
    </row>
    <row r="2" s="108" customFormat="1" ht="15">
      <c r="A2" s="119" t="s">
        <v>290</v>
      </c>
    </row>
    <row r="3" s="108" customFormat="1" ht="15">
      <c r="A3" s="119" t="s">
        <v>291</v>
      </c>
    </row>
    <row r="4" s="108" customFormat="1" ht="15">
      <c r="A4" s="119" t="s">
        <v>300</v>
      </c>
    </row>
    <row r="5" s="108" customFormat="1" ht="15">
      <c r="A5" s="119" t="s">
        <v>292</v>
      </c>
    </row>
    <row r="6" s="108" customFormat="1" ht="15">
      <c r="A6" s="119" t="s">
        <v>297</v>
      </c>
    </row>
    <row r="8" spans="1:4" ht="15">
      <c r="A8" s="25" t="s">
        <v>253</v>
      </c>
      <c r="B8" s="30" t="s">
        <v>240</v>
      </c>
      <c r="C8" s="30" t="s">
        <v>239</v>
      </c>
      <c r="D8" s="30" t="s">
        <v>241</v>
      </c>
    </row>
    <row r="9" spans="1:4" ht="15">
      <c r="A9" s="24" t="s">
        <v>252</v>
      </c>
      <c r="B9" s="31">
        <f>+GETPIVOTDATA("Amount",'VM 2018'!$A$15,"EWO","TVF183")</f>
        <v>-498124.63</v>
      </c>
      <c r="C9" s="31">
        <f>+GETPIVOTDATA("Amount",'VM 2018'!$A$15,"EWO","DVF183")+GETPIVOTDATA("$",'VM 2019'!$A$8,"Function","ICCA")</f>
        <v>-289826.28000000003</v>
      </c>
      <c r="D9" s="31">
        <v>787950.91</v>
      </c>
    </row>
  </sheetData>
  <pageMargins left="0.7" right="0.7" top="0.75" bottom="0.75" header="0.3" footer="0.3"/>
  <pageSetup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F18"/>
  <sheetViews>
    <sheetView workbookViewId="0" topLeftCell="A1">
      <selection pane="topLeft" activeCell="A1" sqref="A1"/>
    </sheetView>
  </sheetViews>
  <sheetFormatPr defaultColWidth="9.14285714285714" defaultRowHeight="15"/>
  <cols>
    <col min="1" max="1" width="6.71428571428571" customWidth="1"/>
    <col min="2" max="2" width="15.1428571428571" customWidth="1"/>
    <col min="3" max="3" width="16.4285714285714" bestFit="1" customWidth="1"/>
    <col min="4" max="5" width="10.5714285714286" customWidth="1"/>
    <col min="6" max="6" width="9.42857142857143" customWidth="1"/>
    <col min="9" max="9" width="11.2857142857143" customWidth="1"/>
    <col min="11" max="11" width="11.4285714285714" customWidth="1"/>
    <col min="12" max="12" width="12.2857142857143" style="1" bestFit="1" customWidth="1"/>
    <col min="14" max="14" width="15.2857142857143" customWidth="1"/>
    <col min="15" max="15" width="14.1428571428571" customWidth="1"/>
    <col min="16" max="16" width="11.5714285714286" customWidth="1"/>
    <col min="17" max="17" width="10.1428571428571" customWidth="1"/>
    <col min="18" max="18" width="12" customWidth="1"/>
    <col min="19" max="19" width="16" customWidth="1"/>
    <col min="20" max="20" width="17.8571428571429" customWidth="1"/>
    <col min="21" max="21" width="20.1428571428571" customWidth="1"/>
    <col min="22" max="22" width="26" bestFit="1" customWidth="1"/>
    <col min="23" max="23" width="16" customWidth="1"/>
    <col min="24" max="24" width="13.8571428571429" customWidth="1"/>
    <col min="25" max="25" width="11.8571428571429" customWidth="1"/>
    <col min="26" max="26" width="17.8571428571429" customWidth="1"/>
    <col min="27" max="27" width="15.2857142857143" customWidth="1"/>
    <col min="28" max="28" width="16.2857142857143" customWidth="1"/>
    <col min="29" max="29" width="11.1428571428571" customWidth="1"/>
    <col min="30" max="30" width="10.2857142857143" customWidth="1"/>
    <col min="31" max="31" width="12.2857142857143" customWidth="1"/>
    <col min="32" max="32" width="14.5714285714286" customWidth="1"/>
    <col min="33" max="33" width="19.4285714285714" customWidth="1"/>
    <col min="34" max="34" width="13.5714285714286" customWidth="1"/>
    <col min="35" max="35" width="13.4285714285714" customWidth="1"/>
    <col min="36" max="36" width="15.7142857142857" customWidth="1"/>
    <col min="38" max="38" width="17.2857142857143" customWidth="1"/>
    <col min="40" max="40" width="12.2857142857143" customWidth="1"/>
    <col min="41" max="41" width="13.5714285714286" customWidth="1"/>
    <col min="42" max="42" width="12.2857142857143" customWidth="1"/>
    <col min="43" max="43" width="17" customWidth="1"/>
    <col min="44" max="44" width="20" customWidth="1"/>
    <col min="45" max="45" width="15.5714285714286" customWidth="1"/>
    <col min="46" max="46" width="10.8571428571429" customWidth="1"/>
    <col min="47" max="47" width="21.1428571428571" customWidth="1"/>
    <col min="48" max="48" width="17.2857142857143" customWidth="1"/>
    <col min="49" max="49" width="17.5714285714286" customWidth="1"/>
    <col min="50" max="50" width="16.5714285714286" customWidth="1"/>
    <col min="51" max="51" width="14.2857142857143" customWidth="1"/>
    <col min="52" max="52" width="21" customWidth="1"/>
    <col min="53" max="53" width="14.4285714285714" customWidth="1"/>
    <col min="54" max="54" width="15.7142857142857" customWidth="1"/>
    <col min="55" max="55" width="17.5714285714286" customWidth="1"/>
    <col min="56" max="56" width="13.4285714285714" customWidth="1"/>
    <col min="57" max="57" width="15.2857142857143" customWidth="1"/>
    <col min="58" max="58" width="17.4285714285714" customWidth="1"/>
    <col min="59" max="59" width="15.4285714285714" customWidth="1"/>
    <col min="61" max="61" width="19.8571428571429" customWidth="1"/>
    <col min="62" max="62" width="17.2857142857143" customWidth="1"/>
    <col min="63" max="63" width="22.1428571428571" customWidth="1"/>
    <col min="64" max="64" width="11.8571428571429" customWidth="1"/>
    <col min="65" max="65" width="15.5714285714286" customWidth="1"/>
    <col min="66" max="66" width="21" customWidth="1"/>
    <col min="67" max="67" width="11.7142857142857" customWidth="1"/>
    <col min="68" max="68" width="23.4285714285714" customWidth="1"/>
    <col min="69" max="69" width="14" customWidth="1"/>
    <col min="70" max="70" width="15.5714285714286" customWidth="1"/>
    <col min="71" max="71" width="17.1428571428571" customWidth="1"/>
    <col min="72" max="72" width="20.5714285714286" customWidth="1"/>
    <col min="73" max="73" width="22.1428571428571" customWidth="1"/>
    <col min="74" max="74" width="18.8571428571429" customWidth="1"/>
    <col min="75" max="75" width="14.4285714285714" customWidth="1"/>
    <col min="76" max="76" width="17.8571428571429" customWidth="1"/>
    <col min="77" max="77" width="15.2857142857143" customWidth="1"/>
    <col min="78" max="78" width="16.7142857142857" customWidth="1"/>
    <col min="80" max="80" width="18.5714285714286" customWidth="1"/>
    <col min="81" max="81" width="17.4285714285714" customWidth="1"/>
    <col min="82" max="82" width="20.4285714285714" customWidth="1"/>
    <col min="83" max="83" width="17.5714285714286" customWidth="1"/>
    <col min="84" max="84" width="19" customWidth="1"/>
  </cols>
  <sheetData>
    <row r="1" spans="1:12" s="108" customFormat="1" ht="15">
      <c r="A1" s="119" t="s">
        <v>289</v>
      </c>
      <c r="L1" s="1"/>
    </row>
    <row r="2" spans="1:12" s="108" customFormat="1" ht="15">
      <c r="A2" s="119" t="s">
        <v>290</v>
      </c>
      <c r="L2" s="1"/>
    </row>
    <row r="3" spans="1:12" s="108" customFormat="1" ht="15">
      <c r="A3" s="119" t="s">
        <v>291</v>
      </c>
      <c r="L3" s="1"/>
    </row>
    <row r="4" spans="1:12" s="108" customFormat="1" ht="15">
      <c r="A4" s="119" t="s">
        <v>300</v>
      </c>
      <c r="L4" s="1"/>
    </row>
    <row r="5" spans="1:12" s="108" customFormat="1" ht="15">
      <c r="A5" s="119" t="s">
        <v>292</v>
      </c>
      <c r="L5" s="1"/>
    </row>
    <row r="6" spans="1:12" s="108" customFormat="1" ht="15">
      <c r="A6" s="119" t="s">
        <v>298</v>
      </c>
      <c r="L6" s="1"/>
    </row>
    <row r="7" s="108" customFormat="1" ht="15">
      <c r="L7" s="1"/>
    </row>
    <row r="8" spans="1:84" ht="15">
      <c r="A8" t="s">
        <v>0</v>
      </c>
      <c r="B8" t="s">
        <v>1</v>
      </c>
      <c r="C8" t="s">
        <v>2</v>
      </c>
      <c r="D8" t="s">
        <v>3</v>
      </c>
      <c r="E8" t="s">
        <v>4</v>
      </c>
      <c r="F8" t="s">
        <v>5</v>
      </c>
      <c r="G8" t="s">
        <v>6</v>
      </c>
      <c r="H8" t="s">
        <v>7</v>
      </c>
      <c r="I8" t="s">
        <v>8</v>
      </c>
      <c r="J8" t="s">
        <v>9</v>
      </c>
      <c r="K8" t="s">
        <v>10</v>
      </c>
      <c r="L8" s="1" t="s">
        <v>11</v>
      </c>
      <c r="M8" t="s">
        <v>12</v>
      </c>
      <c r="N8" t="s">
        <v>13</v>
      </c>
      <c r="O8" t="s">
        <v>14</v>
      </c>
      <c r="P8" t="s">
        <v>15</v>
      </c>
      <c r="Q8" t="s">
        <v>16</v>
      </c>
      <c r="R8" t="s">
        <v>17</v>
      </c>
      <c r="S8" t="s">
        <v>18</v>
      </c>
      <c r="T8" t="s">
        <v>19</v>
      </c>
      <c r="U8" t="s">
        <v>20</v>
      </c>
      <c r="V8" t="s">
        <v>21</v>
      </c>
      <c r="W8" t="s">
        <v>22</v>
      </c>
      <c r="X8" t="s">
        <v>23</v>
      </c>
      <c r="Y8" t="s">
        <v>24</v>
      </c>
      <c r="Z8" t="s">
        <v>25</v>
      </c>
      <c r="AA8" t="s">
        <v>26</v>
      </c>
      <c r="AB8" t="s">
        <v>27</v>
      </c>
      <c r="AC8" t="s">
        <v>28</v>
      </c>
      <c r="AD8" t="s">
        <v>29</v>
      </c>
      <c r="AE8" t="s">
        <v>30</v>
      </c>
      <c r="AF8" t="s">
        <v>31</v>
      </c>
      <c r="AG8" t="s">
        <v>32</v>
      </c>
      <c r="AH8" t="s">
        <v>33</v>
      </c>
      <c r="AI8" t="s">
        <v>34</v>
      </c>
      <c r="AJ8" t="s">
        <v>35</v>
      </c>
      <c r="AK8" t="s">
        <v>36</v>
      </c>
      <c r="AL8" t="s">
        <v>37</v>
      </c>
      <c r="AM8" t="s">
        <v>38</v>
      </c>
      <c r="AN8" t="s">
        <v>39</v>
      </c>
      <c r="AO8" t="s">
        <v>40</v>
      </c>
      <c r="AP8" t="s">
        <v>41</v>
      </c>
      <c r="AQ8" t="s">
        <v>42</v>
      </c>
      <c r="AR8" t="s">
        <v>43</v>
      </c>
      <c r="AS8" t="s">
        <v>44</v>
      </c>
      <c r="AT8" t="s">
        <v>45</v>
      </c>
      <c r="AU8" t="s">
        <v>46</v>
      </c>
      <c r="AV8" t="s">
        <v>47</v>
      </c>
      <c r="AW8" t="s">
        <v>48</v>
      </c>
      <c r="AX8" t="s">
        <v>49</v>
      </c>
      <c r="AY8" t="s">
        <v>50</v>
      </c>
      <c r="AZ8" t="s">
        <v>51</v>
      </c>
      <c r="BA8" t="s">
        <v>52</v>
      </c>
      <c r="BB8" t="s">
        <v>53</v>
      </c>
      <c r="BC8" t="s">
        <v>54</v>
      </c>
      <c r="BD8" t="s">
        <v>55</v>
      </c>
      <c r="BE8" t="s">
        <v>56</v>
      </c>
      <c r="BF8" t="s">
        <v>57</v>
      </c>
      <c r="BG8" t="s">
        <v>58</v>
      </c>
      <c r="BH8" t="s">
        <v>59</v>
      </c>
      <c r="BI8" t="s">
        <v>60</v>
      </c>
      <c r="BJ8" t="s">
        <v>61</v>
      </c>
      <c r="BK8" t="s">
        <v>62</v>
      </c>
      <c r="BL8" t="s">
        <v>63</v>
      </c>
      <c r="BM8" t="s">
        <v>64</v>
      </c>
      <c r="BN8" t="s">
        <v>65</v>
      </c>
      <c r="BO8" t="s">
        <v>66</v>
      </c>
      <c r="BP8" t="s">
        <v>67</v>
      </c>
      <c r="BQ8" t="s">
        <v>68</v>
      </c>
      <c r="BR8" t="s">
        <v>69</v>
      </c>
      <c r="BS8" t="s">
        <v>70</v>
      </c>
      <c r="BT8" t="s">
        <v>71</v>
      </c>
      <c r="BU8" t="s">
        <v>72</v>
      </c>
      <c r="BV8" t="s">
        <v>73</v>
      </c>
      <c r="BW8" t="s">
        <v>74</v>
      </c>
      <c r="BX8" t="s">
        <v>75</v>
      </c>
      <c r="BY8" t="s">
        <v>76</v>
      </c>
      <c r="BZ8" t="s">
        <v>77</v>
      </c>
      <c r="CA8" t="s">
        <v>78</v>
      </c>
      <c r="CB8" t="s">
        <v>79</v>
      </c>
      <c r="CC8" t="s">
        <v>80</v>
      </c>
      <c r="CD8" t="s">
        <v>81</v>
      </c>
      <c r="CE8" t="s">
        <v>82</v>
      </c>
      <c r="CF8" t="s">
        <v>83</v>
      </c>
    </row>
    <row r="9" spans="1:69" ht="15">
      <c r="A9" t="s">
        <v>84</v>
      </c>
      <c r="B9" t="s">
        <v>85</v>
      </c>
      <c r="C9" t="s">
        <v>86</v>
      </c>
      <c r="D9" t="s">
        <v>87</v>
      </c>
      <c r="E9" t="s">
        <v>88</v>
      </c>
      <c r="F9" t="s">
        <v>89</v>
      </c>
      <c r="G9" t="s">
        <v>90</v>
      </c>
      <c r="H9" t="s">
        <v>91</v>
      </c>
      <c r="I9" t="s">
        <v>92</v>
      </c>
      <c r="J9" t="s">
        <v>93</v>
      </c>
      <c r="K9" t="s">
        <v>94</v>
      </c>
      <c r="L9" s="1">
        <v>-86593.03</v>
      </c>
      <c r="M9">
        <v>5</v>
      </c>
      <c r="N9" t="s">
        <v>95</v>
      </c>
      <c r="O9" s="2">
        <v>43405</v>
      </c>
      <c r="P9">
        <v>10</v>
      </c>
      <c r="Q9">
        <v>1610602</v>
      </c>
      <c r="S9" t="s">
        <v>96</v>
      </c>
      <c r="T9" t="s">
        <v>97</v>
      </c>
      <c r="U9" t="s">
        <v>98</v>
      </c>
      <c r="V9" t="s">
        <v>99</v>
      </c>
      <c r="X9" s="2">
        <v>43441</v>
      </c>
      <c r="Y9" t="s">
        <v>96</v>
      </c>
      <c r="Z9" t="s">
        <v>25</v>
      </c>
      <c r="AK9">
        <v>0</v>
      </c>
      <c r="AQ9" t="s">
        <v>42</v>
      </c>
      <c r="AT9">
        <v>0</v>
      </c>
      <c r="BA9" t="s">
        <v>52</v>
      </c>
      <c r="BL9">
        <v>0</v>
      </c>
      <c r="BQ9" t="s">
        <v>68</v>
      </c>
    </row>
    <row r="10" spans="1:69" ht="15">
      <c r="A10" t="s">
        <v>84</v>
      </c>
      <c r="B10" t="s">
        <v>85</v>
      </c>
      <c r="C10" t="s">
        <v>86</v>
      </c>
      <c r="D10" t="s">
        <v>87</v>
      </c>
      <c r="E10" t="s">
        <v>88</v>
      </c>
      <c r="F10" t="s">
        <v>89</v>
      </c>
      <c r="G10" t="s">
        <v>90</v>
      </c>
      <c r="H10" t="s">
        <v>91</v>
      </c>
      <c r="I10" t="s">
        <v>92</v>
      </c>
      <c r="J10" t="s">
        <v>93</v>
      </c>
      <c r="K10" t="s">
        <v>94</v>
      </c>
      <c r="L10" s="1">
        <v>-411531.60</v>
      </c>
      <c r="M10">
        <v>5</v>
      </c>
      <c r="N10" t="s">
        <v>95</v>
      </c>
      <c r="O10" s="2">
        <v>43374</v>
      </c>
      <c r="P10">
        <v>7</v>
      </c>
      <c r="Q10">
        <v>1605136</v>
      </c>
      <c r="S10" t="s">
        <v>96</v>
      </c>
      <c r="T10" t="s">
        <v>97</v>
      </c>
      <c r="U10" t="s">
        <v>100</v>
      </c>
      <c r="V10" t="s">
        <v>101</v>
      </c>
      <c r="X10" s="2">
        <v>43412</v>
      </c>
      <c r="Y10" t="s">
        <v>96</v>
      </c>
      <c r="Z10" t="s">
        <v>25</v>
      </c>
      <c r="AK10">
        <v>0</v>
      </c>
      <c r="AQ10" t="s">
        <v>42</v>
      </c>
      <c r="AT10">
        <v>0</v>
      </c>
      <c r="BA10" t="s">
        <v>52</v>
      </c>
      <c r="BL10">
        <v>0</v>
      </c>
      <c r="BQ10" t="s">
        <v>68</v>
      </c>
    </row>
    <row r="11" spans="1:69" ht="15">
      <c r="A11" t="s">
        <v>102</v>
      </c>
      <c r="B11" t="s">
        <v>103</v>
      </c>
      <c r="C11" t="s">
        <v>86</v>
      </c>
      <c r="D11" t="s">
        <v>87</v>
      </c>
      <c r="E11" t="s">
        <v>88</v>
      </c>
      <c r="F11" t="s">
        <v>89</v>
      </c>
      <c r="G11" t="s">
        <v>104</v>
      </c>
      <c r="H11" t="s">
        <v>91</v>
      </c>
      <c r="I11" t="s">
        <v>92</v>
      </c>
      <c r="J11" t="s">
        <v>93</v>
      </c>
      <c r="K11" t="s">
        <v>94</v>
      </c>
      <c r="L11" s="1">
        <v>-113298.06</v>
      </c>
      <c r="M11">
        <v>5</v>
      </c>
      <c r="N11" t="s">
        <v>95</v>
      </c>
      <c r="O11" s="2">
        <v>43374</v>
      </c>
      <c r="P11">
        <v>6</v>
      </c>
      <c r="Q11">
        <v>1605136</v>
      </c>
      <c r="S11" t="s">
        <v>96</v>
      </c>
      <c r="T11" t="s">
        <v>97</v>
      </c>
      <c r="U11" t="s">
        <v>100</v>
      </c>
      <c r="V11" t="s">
        <v>101</v>
      </c>
      <c r="X11" s="2">
        <v>43412</v>
      </c>
      <c r="Y11" t="s">
        <v>96</v>
      </c>
      <c r="Z11" t="s">
        <v>25</v>
      </c>
      <c r="AK11">
        <v>0</v>
      </c>
      <c r="AQ11" t="s">
        <v>42</v>
      </c>
      <c r="AT11">
        <v>0</v>
      </c>
      <c r="BA11" t="s">
        <v>52</v>
      </c>
      <c r="BL11">
        <v>0</v>
      </c>
      <c r="BQ11" t="s">
        <v>68</v>
      </c>
    </row>
    <row r="14" ht="15.75" thickBot="1"/>
    <row r="15" spans="1:3" ht="15">
      <c r="A15" t="s">
        <v>105</v>
      </c>
      <c r="B15" t="s">
        <v>106</v>
      </c>
      <c r="C15" s="28" t="s">
        <v>254</v>
      </c>
    </row>
    <row r="16" spans="1:3" ht="15">
      <c r="A16" s="3" t="s">
        <v>104</v>
      </c>
      <c r="B16" s="4">
        <v>-113298.06</v>
      </c>
      <c r="C16" s="27">
        <f>-'2018 3 yr avgs'!C14</f>
        <v>-113298.06</v>
      </c>
    </row>
    <row r="17" spans="1:3" ht="18" thickBot="1">
      <c r="A17" s="3" t="s">
        <v>90</v>
      </c>
      <c r="B17" s="4">
        <v>-498124.63</v>
      </c>
      <c r="C17" s="29">
        <f>-'2018 3 yr avgs'!D14-'2018 3 yr avgs'!D21</f>
        <v>-498124.62666666659</v>
      </c>
    </row>
    <row r="18" spans="1:9" ht="15.75" thickBot="1">
      <c r="A18" s="3" t="s">
        <v>107</v>
      </c>
      <c r="B18" s="4">
        <v>-611422.68999999994</v>
      </c>
      <c r="C18" s="44">
        <f>SUM(C16:C17)</f>
        <v>-611422.68666666653</v>
      </c>
      <c r="D18" s="32" t="s">
        <v>255</v>
      </c>
      <c r="E18" s="35"/>
      <c r="F18" s="35"/>
      <c r="G18" s="35"/>
      <c r="H18" s="35"/>
      <c r="I18" s="26"/>
    </row>
  </sheetData>
  <pageMargins left="0.25" right="0.25" top="0.75" bottom="0.75" header="0.3" footer="0.3"/>
  <pageSetup fitToHeight="0" orientation="landscape" scale="10" r:id="rId2"/>
  <tableParts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85"/>
  <sheetViews>
    <sheetView zoomScale="115" zoomScaleNormal="115" workbookViewId="0" topLeftCell="A1">
      <selection pane="topLeft" activeCell="A1" sqref="A1"/>
    </sheetView>
  </sheetViews>
  <sheetFormatPr defaultColWidth="24.85546875" defaultRowHeight="15"/>
  <cols>
    <col min="1" max="1" width="13.1428571428571" bestFit="1" customWidth="1"/>
    <col min="2" max="2" width="22.1428571428571" customWidth="1"/>
    <col min="3" max="3" width="12.2857142857143" bestFit="1" customWidth="1"/>
    <col min="4" max="4" width="25.7142857142857" customWidth="1"/>
    <col min="5" max="5" width="24.7142857142857" customWidth="1"/>
    <col min="6" max="6" width="11.2857142857143" bestFit="1" customWidth="1"/>
    <col min="7" max="7" width="13" style="5" bestFit="1" customWidth="1"/>
    <col min="8" max="8" width="8.42857142857143" bestFit="1" customWidth="1"/>
    <col min="9" max="9" width="14.4285714285714" bestFit="1" customWidth="1"/>
    <col min="10" max="10" width="8.71428571428571" bestFit="1" customWidth="1"/>
    <col min="11" max="11" width="10.8571428571429" bestFit="1" customWidth="1"/>
    <col min="12" max="13" width="12.2857142857143" bestFit="1" customWidth="1"/>
    <col min="14" max="14" width="8.71428571428571" bestFit="1" customWidth="1"/>
    <col min="15" max="15" width="20.4285714285714" customWidth="1"/>
    <col min="16" max="16" width="10.2857142857143" customWidth="1"/>
    <col min="17" max="17" width="21.1428571428571" bestFit="1" customWidth="1"/>
  </cols>
  <sheetData>
    <row r="1" spans="1:7" s="108" customFormat="1" ht="15">
      <c r="A1" s="119" t="s">
        <v>289</v>
      </c>
      <c r="G1" s="110"/>
    </row>
    <row r="2" spans="1:7" s="108" customFormat="1" ht="15">
      <c r="A2" s="119" t="s">
        <v>290</v>
      </c>
      <c r="G2" s="110"/>
    </row>
    <row r="3" spans="1:7" s="108" customFormat="1" ht="15">
      <c r="A3" s="119" t="s">
        <v>291</v>
      </c>
      <c r="G3" s="110"/>
    </row>
    <row r="4" spans="1:7" s="108" customFormat="1" ht="15">
      <c r="A4" s="119" t="s">
        <v>300</v>
      </c>
      <c r="G4" s="110"/>
    </row>
    <row r="5" spans="1:7" s="108" customFormat="1" ht="15">
      <c r="A5" s="119" t="s">
        <v>292</v>
      </c>
      <c r="G5" s="110"/>
    </row>
    <row r="6" spans="1:7" s="108" customFormat="1" ht="15">
      <c r="A6" s="119" t="s">
        <v>299</v>
      </c>
      <c r="G6" s="110"/>
    </row>
    <row r="7" s="108" customFormat="1" ht="15">
      <c r="G7" s="110"/>
    </row>
    <row r="8" spans="1:2" ht="15">
      <c r="A8" t="s">
        <v>105</v>
      </c>
      <c r="B8" t="s">
        <v>108</v>
      </c>
    </row>
    <row r="9" spans="1:2" ht="15">
      <c r="A9" s="3" t="s">
        <v>109</v>
      </c>
      <c r="B9" s="4">
        <v>176528.21999999989</v>
      </c>
    </row>
    <row r="10" spans="1:3" ht="15">
      <c r="A10" s="3" t="s">
        <v>110</v>
      </c>
      <c r="B10" s="4">
        <v>-176528.22</v>
      </c>
      <c r="C10" s="34" t="s">
        <v>278</v>
      </c>
    </row>
    <row r="11" spans="1:2" ht="15">
      <c r="A11" s="3" t="s">
        <v>107</v>
      </c>
      <c r="B11" s="4">
        <v>-1.16415321826935E-10</v>
      </c>
    </row>
    <row r="14" spans="1:17" ht="15">
      <c r="A14" t="s">
        <v>111</v>
      </c>
      <c r="B14" t="s">
        <v>112</v>
      </c>
      <c r="C14" t="s">
        <v>113</v>
      </c>
      <c r="D14" t="s">
        <v>114</v>
      </c>
      <c r="E14" t="s">
        <v>58</v>
      </c>
      <c r="F14" t="s">
        <v>115</v>
      </c>
      <c r="G14" s="5" t="s">
        <v>116</v>
      </c>
      <c r="H14" t="s">
        <v>117</v>
      </c>
      <c r="I14" t="s">
        <v>118</v>
      </c>
      <c r="J14" t="s">
        <v>119</v>
      </c>
      <c r="K14" t="s">
        <v>120</v>
      </c>
      <c r="L14" t="s">
        <v>121</v>
      </c>
      <c r="M14" t="s">
        <v>113</v>
      </c>
      <c r="N14" t="s">
        <v>122</v>
      </c>
      <c r="O14" t="s">
        <v>123</v>
      </c>
      <c r="P14" t="s">
        <v>124</v>
      </c>
      <c r="Q14" t="s">
        <v>125</v>
      </c>
    </row>
    <row r="15" spans="1:17" ht="15">
      <c r="A15" t="s">
        <v>126</v>
      </c>
      <c r="B15" t="s">
        <v>127</v>
      </c>
      <c r="C15" t="s">
        <v>128</v>
      </c>
      <c r="D15" t="s">
        <v>129</v>
      </c>
      <c r="E15" t="s">
        <v>130</v>
      </c>
      <c r="F15" t="s">
        <v>131</v>
      </c>
      <c r="G15" s="5">
        <v>146.52000000000001</v>
      </c>
      <c r="H15" t="s">
        <v>132</v>
      </c>
      <c r="I15" t="s">
        <v>133</v>
      </c>
      <c r="J15" t="s">
        <v>134</v>
      </c>
      <c r="K15" t="s">
        <v>135</v>
      </c>
      <c r="L15" t="s">
        <v>136</v>
      </c>
      <c r="M15" t="s">
        <v>128</v>
      </c>
      <c r="N15" t="s">
        <v>109</v>
      </c>
      <c r="P15" t="s">
        <v>137</v>
      </c>
      <c r="Q15" t="s">
        <v>138</v>
      </c>
    </row>
    <row r="16" spans="1:17" ht="15">
      <c r="A16" t="s">
        <v>126</v>
      </c>
      <c r="B16" t="s">
        <v>127</v>
      </c>
      <c r="C16" t="s">
        <v>128</v>
      </c>
      <c r="D16" t="s">
        <v>129</v>
      </c>
      <c r="E16" t="s">
        <v>130</v>
      </c>
      <c r="F16" t="s">
        <v>139</v>
      </c>
      <c r="G16" s="5">
        <v>744.80</v>
      </c>
      <c r="H16" t="s">
        <v>140</v>
      </c>
      <c r="I16" t="s">
        <v>133</v>
      </c>
      <c r="J16" t="s">
        <v>134</v>
      </c>
      <c r="K16" t="s">
        <v>135</v>
      </c>
      <c r="L16" t="s">
        <v>141</v>
      </c>
      <c r="M16" t="s">
        <v>128</v>
      </c>
      <c r="N16" t="s">
        <v>109</v>
      </c>
      <c r="P16" t="s">
        <v>137</v>
      </c>
      <c r="Q16" t="s">
        <v>138</v>
      </c>
    </row>
    <row r="17" spans="1:17" ht="15">
      <c r="A17" t="s">
        <v>126</v>
      </c>
      <c r="B17" t="s">
        <v>127</v>
      </c>
      <c r="C17" t="s">
        <v>128</v>
      </c>
      <c r="D17" t="s">
        <v>129</v>
      </c>
      <c r="E17" t="s">
        <v>130</v>
      </c>
      <c r="F17" t="s">
        <v>139</v>
      </c>
      <c r="G17" s="5">
        <v>811.30</v>
      </c>
      <c r="H17" t="s">
        <v>140</v>
      </c>
      <c r="I17" t="s">
        <v>133</v>
      </c>
      <c r="J17" t="s">
        <v>134</v>
      </c>
      <c r="K17" t="s">
        <v>135</v>
      </c>
      <c r="L17" t="s">
        <v>142</v>
      </c>
      <c r="M17" t="s">
        <v>128</v>
      </c>
      <c r="N17" t="s">
        <v>109</v>
      </c>
      <c r="P17" t="s">
        <v>137</v>
      </c>
      <c r="Q17" t="s">
        <v>138</v>
      </c>
    </row>
    <row r="18" spans="1:17" ht="15">
      <c r="A18" t="s">
        <v>126</v>
      </c>
      <c r="B18" t="s">
        <v>127</v>
      </c>
      <c r="C18" t="s">
        <v>128</v>
      </c>
      <c r="D18" t="s">
        <v>129</v>
      </c>
      <c r="E18" t="s">
        <v>130</v>
      </c>
      <c r="F18" t="s">
        <v>139</v>
      </c>
      <c r="G18" s="5">
        <v>4708.46</v>
      </c>
      <c r="H18" t="s">
        <v>140</v>
      </c>
      <c r="I18" t="s">
        <v>133</v>
      </c>
      <c r="J18" t="s">
        <v>134</v>
      </c>
      <c r="K18" t="s">
        <v>135</v>
      </c>
      <c r="L18" t="s">
        <v>143</v>
      </c>
      <c r="M18" t="s">
        <v>128</v>
      </c>
      <c r="N18" t="s">
        <v>109</v>
      </c>
      <c r="P18" t="s">
        <v>137</v>
      </c>
      <c r="Q18" t="s">
        <v>138</v>
      </c>
    </row>
    <row r="19" spans="1:17" ht="15">
      <c r="A19" t="s">
        <v>126</v>
      </c>
      <c r="B19" t="s">
        <v>127</v>
      </c>
      <c r="C19" t="s">
        <v>128</v>
      </c>
      <c r="D19" t="s">
        <v>129</v>
      </c>
      <c r="E19" t="s">
        <v>130</v>
      </c>
      <c r="F19" t="s">
        <v>139</v>
      </c>
      <c r="G19" s="5">
        <v>6366.10</v>
      </c>
      <c r="H19" t="s">
        <v>140</v>
      </c>
      <c r="I19" t="s">
        <v>133</v>
      </c>
      <c r="J19" t="s">
        <v>134</v>
      </c>
      <c r="K19" t="s">
        <v>135</v>
      </c>
      <c r="L19" t="s">
        <v>144</v>
      </c>
      <c r="M19" t="s">
        <v>128</v>
      </c>
      <c r="N19" t="s">
        <v>109</v>
      </c>
      <c r="P19" t="s">
        <v>137</v>
      </c>
      <c r="Q19" t="s">
        <v>138</v>
      </c>
    </row>
    <row r="20" spans="1:17" ht="15">
      <c r="A20" t="s">
        <v>126</v>
      </c>
      <c r="B20" t="s">
        <v>127</v>
      </c>
      <c r="C20" t="s">
        <v>128</v>
      </c>
      <c r="D20" t="s">
        <v>129</v>
      </c>
      <c r="E20" t="s">
        <v>130</v>
      </c>
      <c r="F20" t="s">
        <v>139</v>
      </c>
      <c r="G20" s="5">
        <v>5013.8999999999996</v>
      </c>
      <c r="H20" t="s">
        <v>140</v>
      </c>
      <c r="I20" t="s">
        <v>133</v>
      </c>
      <c r="J20" t="s">
        <v>134</v>
      </c>
      <c r="K20" t="s">
        <v>135</v>
      </c>
      <c r="L20" t="s">
        <v>145</v>
      </c>
      <c r="M20" t="s">
        <v>128</v>
      </c>
      <c r="N20" t="s">
        <v>109</v>
      </c>
      <c r="P20" t="s">
        <v>137</v>
      </c>
      <c r="Q20" t="s">
        <v>138</v>
      </c>
    </row>
    <row r="21" spans="1:17" ht="15">
      <c r="A21" t="s">
        <v>126</v>
      </c>
      <c r="B21" t="s">
        <v>127</v>
      </c>
      <c r="C21" t="s">
        <v>128</v>
      </c>
      <c r="D21" t="s">
        <v>129</v>
      </c>
      <c r="E21" t="s">
        <v>130</v>
      </c>
      <c r="F21" t="s">
        <v>139</v>
      </c>
      <c r="G21" s="5">
        <v>2997.70</v>
      </c>
      <c r="H21" t="s">
        <v>140</v>
      </c>
      <c r="I21" t="s">
        <v>133</v>
      </c>
      <c r="J21" t="s">
        <v>134</v>
      </c>
      <c r="K21" t="s">
        <v>135</v>
      </c>
      <c r="L21" t="s">
        <v>146</v>
      </c>
      <c r="M21" t="s">
        <v>128</v>
      </c>
      <c r="N21" t="s">
        <v>109</v>
      </c>
      <c r="P21" t="s">
        <v>137</v>
      </c>
      <c r="Q21" t="s">
        <v>138</v>
      </c>
    </row>
    <row r="22" spans="1:17" ht="15">
      <c r="A22" t="s">
        <v>126</v>
      </c>
      <c r="B22" t="s">
        <v>127</v>
      </c>
      <c r="C22" t="s">
        <v>128</v>
      </c>
      <c r="D22" t="s">
        <v>129</v>
      </c>
      <c r="E22" t="s">
        <v>130</v>
      </c>
      <c r="F22" t="s">
        <v>147</v>
      </c>
      <c r="G22" s="5">
        <v>1308.78</v>
      </c>
      <c r="H22" t="s">
        <v>140</v>
      </c>
      <c r="I22" t="s">
        <v>133</v>
      </c>
      <c r="J22" t="s">
        <v>134</v>
      </c>
      <c r="K22" t="s">
        <v>135</v>
      </c>
      <c r="L22" t="s">
        <v>148</v>
      </c>
      <c r="M22" t="s">
        <v>128</v>
      </c>
      <c r="N22" t="s">
        <v>109</v>
      </c>
      <c r="P22" t="s">
        <v>137</v>
      </c>
      <c r="Q22" t="s">
        <v>138</v>
      </c>
    </row>
    <row r="23" spans="1:17" ht="15">
      <c r="A23" t="s">
        <v>126</v>
      </c>
      <c r="B23" t="s">
        <v>127</v>
      </c>
      <c r="C23" t="s">
        <v>128</v>
      </c>
      <c r="D23" t="s">
        <v>129</v>
      </c>
      <c r="E23" t="s">
        <v>130</v>
      </c>
      <c r="F23" t="s">
        <v>147</v>
      </c>
      <c r="G23" s="5">
        <v>5040.6400000000003</v>
      </c>
      <c r="H23" t="s">
        <v>140</v>
      </c>
      <c r="I23" t="s">
        <v>133</v>
      </c>
      <c r="J23" t="s">
        <v>134</v>
      </c>
      <c r="K23" t="s">
        <v>135</v>
      </c>
      <c r="L23" t="s">
        <v>149</v>
      </c>
      <c r="M23" t="s">
        <v>128</v>
      </c>
      <c r="N23" t="s">
        <v>109</v>
      </c>
      <c r="P23" t="s">
        <v>137</v>
      </c>
      <c r="Q23" t="s">
        <v>138</v>
      </c>
    </row>
    <row r="24" spans="1:17" ht="15">
      <c r="A24" t="s">
        <v>126</v>
      </c>
      <c r="B24" t="s">
        <v>127</v>
      </c>
      <c r="C24" t="s">
        <v>128</v>
      </c>
      <c r="D24" t="s">
        <v>129</v>
      </c>
      <c r="E24" t="s">
        <v>130</v>
      </c>
      <c r="F24" t="s">
        <v>147</v>
      </c>
      <c r="G24" s="5">
        <v>4791.1000000000004</v>
      </c>
      <c r="H24" t="s">
        <v>140</v>
      </c>
      <c r="I24" t="s">
        <v>133</v>
      </c>
      <c r="J24" t="s">
        <v>134</v>
      </c>
      <c r="K24" t="s">
        <v>135</v>
      </c>
      <c r="L24" t="s">
        <v>150</v>
      </c>
      <c r="M24" t="s">
        <v>128</v>
      </c>
      <c r="N24" t="s">
        <v>109</v>
      </c>
      <c r="P24" t="s">
        <v>137</v>
      </c>
      <c r="Q24" t="s">
        <v>138</v>
      </c>
    </row>
    <row r="25" spans="1:17" ht="15">
      <c r="A25" t="s">
        <v>126</v>
      </c>
      <c r="B25" t="s">
        <v>127</v>
      </c>
      <c r="C25" t="s">
        <v>128</v>
      </c>
      <c r="D25" t="s">
        <v>129</v>
      </c>
      <c r="E25" t="s">
        <v>130</v>
      </c>
      <c r="F25" t="s">
        <v>147</v>
      </c>
      <c r="G25" s="5">
        <v>4791.1000000000004</v>
      </c>
      <c r="H25" t="s">
        <v>140</v>
      </c>
      <c r="I25" t="s">
        <v>133</v>
      </c>
      <c r="J25" t="s">
        <v>134</v>
      </c>
      <c r="K25" t="s">
        <v>135</v>
      </c>
      <c r="L25" t="s">
        <v>151</v>
      </c>
      <c r="M25" t="s">
        <v>128</v>
      </c>
      <c r="N25" t="s">
        <v>109</v>
      </c>
      <c r="P25" t="s">
        <v>137</v>
      </c>
      <c r="Q25" t="s">
        <v>138</v>
      </c>
    </row>
    <row r="26" spans="1:17" ht="15">
      <c r="A26" t="s">
        <v>126</v>
      </c>
      <c r="B26" t="s">
        <v>127</v>
      </c>
      <c r="C26" t="s">
        <v>128</v>
      </c>
      <c r="D26" t="s">
        <v>129</v>
      </c>
      <c r="E26" t="s">
        <v>130</v>
      </c>
      <c r="F26" t="s">
        <v>147</v>
      </c>
      <c r="G26" s="5">
        <v>3167.30</v>
      </c>
      <c r="H26" t="s">
        <v>140</v>
      </c>
      <c r="I26" t="s">
        <v>133</v>
      </c>
      <c r="J26" t="s">
        <v>134</v>
      </c>
      <c r="K26" t="s">
        <v>135</v>
      </c>
      <c r="L26" t="s">
        <v>152</v>
      </c>
      <c r="M26" t="s">
        <v>128</v>
      </c>
      <c r="N26" t="s">
        <v>109</v>
      </c>
      <c r="P26" t="s">
        <v>137</v>
      </c>
      <c r="Q26" t="s">
        <v>138</v>
      </c>
    </row>
    <row r="27" spans="1:17" ht="15">
      <c r="A27" t="s">
        <v>126</v>
      </c>
      <c r="B27" t="s">
        <v>127</v>
      </c>
      <c r="C27" t="s">
        <v>128</v>
      </c>
      <c r="D27" t="s">
        <v>129</v>
      </c>
      <c r="E27" t="s">
        <v>130</v>
      </c>
      <c r="F27" t="s">
        <v>153</v>
      </c>
      <c r="G27" s="5">
        <v>5126.50</v>
      </c>
      <c r="H27" t="s">
        <v>140</v>
      </c>
      <c r="I27" t="s">
        <v>133</v>
      </c>
      <c r="J27" t="s">
        <v>134</v>
      </c>
      <c r="K27" t="s">
        <v>135</v>
      </c>
      <c r="L27" t="s">
        <v>154</v>
      </c>
      <c r="M27" t="s">
        <v>128</v>
      </c>
      <c r="N27" t="s">
        <v>109</v>
      </c>
      <c r="P27" t="s">
        <v>137</v>
      </c>
      <c r="Q27" t="s">
        <v>138</v>
      </c>
    </row>
    <row r="28" spans="1:17" ht="15">
      <c r="A28" t="s">
        <v>126</v>
      </c>
      <c r="B28" t="s">
        <v>127</v>
      </c>
      <c r="C28" t="s">
        <v>128</v>
      </c>
      <c r="D28" t="s">
        <v>129</v>
      </c>
      <c r="E28" t="s">
        <v>130</v>
      </c>
      <c r="F28" t="s">
        <v>153</v>
      </c>
      <c r="G28" s="5">
        <v>4665.3999999999996</v>
      </c>
      <c r="H28" t="s">
        <v>140</v>
      </c>
      <c r="I28" t="s">
        <v>133</v>
      </c>
      <c r="J28" t="s">
        <v>134</v>
      </c>
      <c r="K28" t="s">
        <v>135</v>
      </c>
      <c r="L28" t="s">
        <v>155</v>
      </c>
      <c r="M28" t="s">
        <v>128</v>
      </c>
      <c r="N28" t="s">
        <v>109</v>
      </c>
      <c r="P28" t="s">
        <v>137</v>
      </c>
      <c r="Q28" t="s">
        <v>138</v>
      </c>
    </row>
    <row r="29" spans="1:17" ht="15">
      <c r="A29" t="s">
        <v>126</v>
      </c>
      <c r="B29" t="s">
        <v>127</v>
      </c>
      <c r="C29" t="s">
        <v>128</v>
      </c>
      <c r="D29" t="s">
        <v>129</v>
      </c>
      <c r="E29" t="s">
        <v>130</v>
      </c>
      <c r="F29" t="s">
        <v>153</v>
      </c>
      <c r="G29" s="5">
        <v>3759.40</v>
      </c>
      <c r="H29" t="s">
        <v>140</v>
      </c>
      <c r="I29" t="s">
        <v>133</v>
      </c>
      <c r="J29" t="s">
        <v>134</v>
      </c>
      <c r="K29" t="s">
        <v>135</v>
      </c>
      <c r="L29" t="s">
        <v>156</v>
      </c>
      <c r="M29" t="s">
        <v>128</v>
      </c>
      <c r="N29" t="s">
        <v>109</v>
      </c>
      <c r="P29" t="s">
        <v>137</v>
      </c>
      <c r="Q29" t="s">
        <v>138</v>
      </c>
    </row>
    <row r="30" spans="1:17" ht="15">
      <c r="A30" t="s">
        <v>126</v>
      </c>
      <c r="B30" t="s">
        <v>127</v>
      </c>
      <c r="C30" t="s">
        <v>128</v>
      </c>
      <c r="D30" t="s">
        <v>129</v>
      </c>
      <c r="E30" t="s">
        <v>130</v>
      </c>
      <c r="F30" t="s">
        <v>153</v>
      </c>
      <c r="G30" s="5">
        <v>3167.30</v>
      </c>
      <c r="H30" t="s">
        <v>140</v>
      </c>
      <c r="I30" t="s">
        <v>133</v>
      </c>
      <c r="J30" t="s">
        <v>134</v>
      </c>
      <c r="K30" t="s">
        <v>135</v>
      </c>
      <c r="L30" t="s">
        <v>157</v>
      </c>
      <c r="M30" t="s">
        <v>128</v>
      </c>
      <c r="N30" t="s">
        <v>109</v>
      </c>
      <c r="P30" t="s">
        <v>137</v>
      </c>
      <c r="Q30" t="s">
        <v>138</v>
      </c>
    </row>
    <row r="31" spans="1:17" ht="15">
      <c r="A31" t="s">
        <v>126</v>
      </c>
      <c r="B31" t="s">
        <v>127</v>
      </c>
      <c r="C31" t="s">
        <v>128</v>
      </c>
      <c r="D31" t="s">
        <v>129</v>
      </c>
      <c r="E31" t="s">
        <v>130</v>
      </c>
      <c r="F31" t="s">
        <v>153</v>
      </c>
      <c r="G31" s="5">
        <v>945.79</v>
      </c>
      <c r="H31" t="s">
        <v>140</v>
      </c>
      <c r="I31" t="s">
        <v>133</v>
      </c>
      <c r="J31" t="s">
        <v>134</v>
      </c>
      <c r="K31" t="s">
        <v>135</v>
      </c>
      <c r="L31" t="s">
        <v>158</v>
      </c>
      <c r="M31" t="s">
        <v>128</v>
      </c>
      <c r="N31" t="s">
        <v>109</v>
      </c>
      <c r="P31" t="s">
        <v>137</v>
      </c>
      <c r="Q31" t="s">
        <v>138</v>
      </c>
    </row>
    <row r="32" spans="1:17" ht="15">
      <c r="A32" t="s">
        <v>126</v>
      </c>
      <c r="B32" t="s">
        <v>127</v>
      </c>
      <c r="C32" t="s">
        <v>128</v>
      </c>
      <c r="D32" t="s">
        <v>129</v>
      </c>
      <c r="E32" t="s">
        <v>130</v>
      </c>
      <c r="F32" t="s">
        <v>153</v>
      </c>
      <c r="G32" s="5">
        <v>922.90</v>
      </c>
      <c r="H32" t="s">
        <v>140</v>
      </c>
      <c r="I32" t="s">
        <v>133</v>
      </c>
      <c r="J32" t="s">
        <v>134</v>
      </c>
      <c r="K32" t="s">
        <v>135</v>
      </c>
      <c r="L32" t="s">
        <v>159</v>
      </c>
      <c r="M32" t="s">
        <v>128</v>
      </c>
      <c r="N32" t="s">
        <v>109</v>
      </c>
      <c r="P32" t="s">
        <v>137</v>
      </c>
      <c r="Q32" t="s">
        <v>138</v>
      </c>
    </row>
    <row r="33" spans="1:17" ht="15">
      <c r="A33" t="s">
        <v>126</v>
      </c>
      <c r="B33" t="s">
        <v>127</v>
      </c>
      <c r="C33" t="s">
        <v>128</v>
      </c>
      <c r="D33" t="s">
        <v>129</v>
      </c>
      <c r="E33" t="s">
        <v>130</v>
      </c>
      <c r="F33" t="s">
        <v>153</v>
      </c>
      <c r="G33" s="5">
        <v>1105.48</v>
      </c>
      <c r="H33" t="s">
        <v>140</v>
      </c>
      <c r="I33" t="s">
        <v>133</v>
      </c>
      <c r="J33" t="s">
        <v>134</v>
      </c>
      <c r="K33" t="s">
        <v>135</v>
      </c>
      <c r="L33" t="s">
        <v>160</v>
      </c>
      <c r="M33" t="s">
        <v>128</v>
      </c>
      <c r="N33" t="s">
        <v>109</v>
      </c>
      <c r="P33" t="s">
        <v>137</v>
      </c>
      <c r="Q33" t="s">
        <v>138</v>
      </c>
    </row>
    <row r="34" spans="1:17" ht="15">
      <c r="A34" t="s">
        <v>126</v>
      </c>
      <c r="B34" t="s">
        <v>127</v>
      </c>
      <c r="C34" t="s">
        <v>128</v>
      </c>
      <c r="D34" t="s">
        <v>129</v>
      </c>
      <c r="E34" t="s">
        <v>130</v>
      </c>
      <c r="F34" t="s">
        <v>161</v>
      </c>
      <c r="G34" s="5">
        <v>961.09</v>
      </c>
      <c r="H34" t="s">
        <v>140</v>
      </c>
      <c r="I34" t="s">
        <v>133</v>
      </c>
      <c r="J34" t="s">
        <v>134</v>
      </c>
      <c r="K34" t="s">
        <v>135</v>
      </c>
      <c r="L34" t="s">
        <v>162</v>
      </c>
      <c r="M34" t="s">
        <v>128</v>
      </c>
      <c r="N34" t="s">
        <v>109</v>
      </c>
      <c r="P34" t="s">
        <v>137</v>
      </c>
      <c r="Q34" t="s">
        <v>138</v>
      </c>
    </row>
    <row r="35" spans="1:17" ht="15">
      <c r="A35" t="s">
        <v>126</v>
      </c>
      <c r="B35" t="s">
        <v>127</v>
      </c>
      <c r="C35" t="s">
        <v>128</v>
      </c>
      <c r="D35" t="s">
        <v>129</v>
      </c>
      <c r="E35" t="s">
        <v>130</v>
      </c>
      <c r="F35" t="s">
        <v>161</v>
      </c>
      <c r="G35" s="5">
        <v>65.61</v>
      </c>
      <c r="H35" t="s">
        <v>140</v>
      </c>
      <c r="I35" t="s">
        <v>133</v>
      </c>
      <c r="J35" t="s">
        <v>134</v>
      </c>
      <c r="K35" t="s">
        <v>135</v>
      </c>
      <c r="L35" t="s">
        <v>163</v>
      </c>
      <c r="M35" t="s">
        <v>128</v>
      </c>
      <c r="N35" t="s">
        <v>109</v>
      </c>
      <c r="P35" t="s">
        <v>137</v>
      </c>
      <c r="Q35" t="s">
        <v>138</v>
      </c>
    </row>
    <row r="36" spans="1:17" ht="15">
      <c r="A36" t="s">
        <v>126</v>
      </c>
      <c r="B36" t="s">
        <v>127</v>
      </c>
      <c r="C36" t="s">
        <v>128</v>
      </c>
      <c r="D36" t="s">
        <v>129</v>
      </c>
      <c r="E36" t="s">
        <v>130</v>
      </c>
      <c r="F36" t="s">
        <v>161</v>
      </c>
      <c r="G36" s="5">
        <v>5634.43</v>
      </c>
      <c r="H36" t="s">
        <v>140</v>
      </c>
      <c r="I36" t="s">
        <v>133</v>
      </c>
      <c r="J36" t="s">
        <v>134</v>
      </c>
      <c r="K36" t="s">
        <v>135</v>
      </c>
      <c r="L36" t="s">
        <v>164</v>
      </c>
      <c r="M36" t="s">
        <v>128</v>
      </c>
      <c r="N36" t="s">
        <v>109</v>
      </c>
      <c r="P36" t="s">
        <v>137</v>
      </c>
      <c r="Q36" t="s">
        <v>138</v>
      </c>
    </row>
    <row r="37" spans="1:17" ht="15">
      <c r="A37" t="s">
        <v>126</v>
      </c>
      <c r="B37" t="s">
        <v>127</v>
      </c>
      <c r="C37" t="s">
        <v>128</v>
      </c>
      <c r="D37" t="s">
        <v>129</v>
      </c>
      <c r="E37" t="s">
        <v>130</v>
      </c>
      <c r="F37" t="s">
        <v>161</v>
      </c>
      <c r="G37" s="5">
        <v>3714.79</v>
      </c>
      <c r="H37" t="s">
        <v>140</v>
      </c>
      <c r="I37" t="s">
        <v>133</v>
      </c>
      <c r="J37" t="s">
        <v>134</v>
      </c>
      <c r="K37" t="s">
        <v>135</v>
      </c>
      <c r="L37" t="s">
        <v>165</v>
      </c>
      <c r="M37" t="s">
        <v>128</v>
      </c>
      <c r="N37" t="s">
        <v>109</v>
      </c>
      <c r="P37" t="s">
        <v>137</v>
      </c>
      <c r="Q37" t="s">
        <v>138</v>
      </c>
    </row>
    <row r="38" spans="1:17" ht="15">
      <c r="A38" t="s">
        <v>126</v>
      </c>
      <c r="B38" t="s">
        <v>127</v>
      </c>
      <c r="C38" t="s">
        <v>128</v>
      </c>
      <c r="D38" t="s">
        <v>129</v>
      </c>
      <c r="E38" t="s">
        <v>130</v>
      </c>
      <c r="F38" t="s">
        <v>161</v>
      </c>
      <c r="G38" s="5">
        <v>5950.93</v>
      </c>
      <c r="H38" t="s">
        <v>140</v>
      </c>
      <c r="I38" t="s">
        <v>133</v>
      </c>
      <c r="J38" t="s">
        <v>134</v>
      </c>
      <c r="K38" t="s">
        <v>135</v>
      </c>
      <c r="L38" t="s">
        <v>166</v>
      </c>
      <c r="M38" t="s">
        <v>128</v>
      </c>
      <c r="N38" t="s">
        <v>109</v>
      </c>
      <c r="P38" t="s">
        <v>137</v>
      </c>
      <c r="Q38" t="s">
        <v>138</v>
      </c>
    </row>
    <row r="39" spans="1:17" ht="15">
      <c r="A39" t="s">
        <v>126</v>
      </c>
      <c r="B39" t="s">
        <v>127</v>
      </c>
      <c r="C39" t="s">
        <v>128</v>
      </c>
      <c r="D39" t="s">
        <v>129</v>
      </c>
      <c r="E39" t="s">
        <v>130</v>
      </c>
      <c r="F39" t="s">
        <v>161</v>
      </c>
      <c r="G39" s="5">
        <v>5057.38</v>
      </c>
      <c r="H39" t="s">
        <v>140</v>
      </c>
      <c r="I39" t="s">
        <v>133</v>
      </c>
      <c r="J39" t="s">
        <v>134</v>
      </c>
      <c r="K39" t="s">
        <v>135</v>
      </c>
      <c r="L39" t="s">
        <v>167</v>
      </c>
      <c r="M39" t="s">
        <v>128</v>
      </c>
      <c r="N39" t="s">
        <v>109</v>
      </c>
      <c r="P39" t="s">
        <v>137</v>
      </c>
      <c r="Q39" t="s">
        <v>138</v>
      </c>
    </row>
    <row r="40" spans="1:17" ht="15">
      <c r="A40" t="s">
        <v>126</v>
      </c>
      <c r="B40" t="s">
        <v>127</v>
      </c>
      <c r="C40" t="s">
        <v>128</v>
      </c>
      <c r="D40" t="s">
        <v>129</v>
      </c>
      <c r="E40" t="s">
        <v>130</v>
      </c>
      <c r="F40" t="s">
        <v>168</v>
      </c>
      <c r="G40" s="5">
        <v>2537.40</v>
      </c>
      <c r="H40" t="s">
        <v>140</v>
      </c>
      <c r="I40" t="s">
        <v>133</v>
      </c>
      <c r="J40" t="s">
        <v>134</v>
      </c>
      <c r="K40" t="s">
        <v>135</v>
      </c>
      <c r="L40" t="s">
        <v>169</v>
      </c>
      <c r="M40" t="s">
        <v>128</v>
      </c>
      <c r="N40" t="s">
        <v>109</v>
      </c>
      <c r="P40" t="s">
        <v>137</v>
      </c>
      <c r="Q40" t="s">
        <v>138</v>
      </c>
    </row>
    <row r="41" spans="1:17" ht="15">
      <c r="A41" t="s">
        <v>126</v>
      </c>
      <c r="B41" t="s">
        <v>127</v>
      </c>
      <c r="C41" t="s">
        <v>128</v>
      </c>
      <c r="D41" t="s">
        <v>129</v>
      </c>
      <c r="E41" t="s">
        <v>130</v>
      </c>
      <c r="F41" t="s">
        <v>168</v>
      </c>
      <c r="G41" s="5">
        <v>5759.30</v>
      </c>
      <c r="H41" t="s">
        <v>140</v>
      </c>
      <c r="I41" t="s">
        <v>133</v>
      </c>
      <c r="J41" t="s">
        <v>134</v>
      </c>
      <c r="K41" t="s">
        <v>135</v>
      </c>
      <c r="L41" t="s">
        <v>170</v>
      </c>
      <c r="M41" t="s">
        <v>128</v>
      </c>
      <c r="N41" t="s">
        <v>109</v>
      </c>
      <c r="P41" t="s">
        <v>137</v>
      </c>
      <c r="Q41" t="s">
        <v>138</v>
      </c>
    </row>
    <row r="42" spans="1:17" ht="15">
      <c r="A42" t="s">
        <v>126</v>
      </c>
      <c r="B42" t="s">
        <v>127</v>
      </c>
      <c r="C42" t="s">
        <v>128</v>
      </c>
      <c r="D42" t="s">
        <v>129</v>
      </c>
      <c r="E42" t="s">
        <v>130</v>
      </c>
      <c r="F42" t="s">
        <v>171</v>
      </c>
      <c r="G42" s="5">
        <v>3963.68</v>
      </c>
      <c r="H42" t="s">
        <v>140</v>
      </c>
      <c r="I42" t="s">
        <v>133</v>
      </c>
      <c r="J42" t="s">
        <v>134</v>
      </c>
      <c r="K42" t="s">
        <v>135</v>
      </c>
      <c r="L42" t="s">
        <v>172</v>
      </c>
      <c r="M42" t="s">
        <v>128</v>
      </c>
      <c r="N42" t="s">
        <v>109</v>
      </c>
      <c r="P42" t="s">
        <v>137</v>
      </c>
      <c r="Q42" t="s">
        <v>138</v>
      </c>
    </row>
    <row r="43" spans="1:17" ht="15">
      <c r="A43" t="s">
        <v>126</v>
      </c>
      <c r="B43" t="s">
        <v>127</v>
      </c>
      <c r="C43" t="s">
        <v>128</v>
      </c>
      <c r="D43" t="s">
        <v>129</v>
      </c>
      <c r="E43" t="s">
        <v>130</v>
      </c>
      <c r="F43" t="s">
        <v>171</v>
      </c>
      <c r="G43" s="5">
        <v>6546.20</v>
      </c>
      <c r="H43" t="s">
        <v>140</v>
      </c>
      <c r="I43" t="s">
        <v>133</v>
      </c>
      <c r="J43" t="s">
        <v>134</v>
      </c>
      <c r="K43" t="s">
        <v>135</v>
      </c>
      <c r="L43" t="s">
        <v>173</v>
      </c>
      <c r="M43" t="s">
        <v>128</v>
      </c>
      <c r="N43" t="s">
        <v>109</v>
      </c>
      <c r="P43" t="s">
        <v>137</v>
      </c>
      <c r="Q43" t="s">
        <v>138</v>
      </c>
    </row>
    <row r="44" spans="1:17" ht="15">
      <c r="A44" t="s">
        <v>126</v>
      </c>
      <c r="B44" t="s">
        <v>127</v>
      </c>
      <c r="C44" t="s">
        <v>128</v>
      </c>
      <c r="D44" t="s">
        <v>129</v>
      </c>
      <c r="E44" t="s">
        <v>130</v>
      </c>
      <c r="F44" t="s">
        <v>171</v>
      </c>
      <c r="G44" s="5">
        <v>3829.20</v>
      </c>
      <c r="H44" t="s">
        <v>140</v>
      </c>
      <c r="I44" t="s">
        <v>133</v>
      </c>
      <c r="J44" t="s">
        <v>134</v>
      </c>
      <c r="K44" t="s">
        <v>135</v>
      </c>
      <c r="L44" t="s">
        <v>174</v>
      </c>
      <c r="M44" t="s">
        <v>128</v>
      </c>
      <c r="N44" t="s">
        <v>109</v>
      </c>
      <c r="P44" t="s">
        <v>137</v>
      </c>
      <c r="Q44" t="s">
        <v>138</v>
      </c>
    </row>
    <row r="45" spans="1:17" ht="15">
      <c r="A45" t="s">
        <v>126</v>
      </c>
      <c r="B45" t="s">
        <v>127</v>
      </c>
      <c r="C45" t="s">
        <v>128</v>
      </c>
      <c r="D45" t="s">
        <v>129</v>
      </c>
      <c r="E45" t="s">
        <v>130</v>
      </c>
      <c r="F45" t="s">
        <v>171</v>
      </c>
      <c r="G45" s="5">
        <v>3913</v>
      </c>
      <c r="H45" t="s">
        <v>140</v>
      </c>
      <c r="I45" t="s">
        <v>133</v>
      </c>
      <c r="J45" t="s">
        <v>134</v>
      </c>
      <c r="K45" t="s">
        <v>135</v>
      </c>
      <c r="L45" t="s">
        <v>175</v>
      </c>
      <c r="M45" t="s">
        <v>128</v>
      </c>
      <c r="N45" t="s">
        <v>109</v>
      </c>
      <c r="P45" t="s">
        <v>137</v>
      </c>
      <c r="Q45" t="s">
        <v>138</v>
      </c>
    </row>
    <row r="46" spans="1:17" ht="15">
      <c r="A46" t="s">
        <v>126</v>
      </c>
      <c r="B46" t="s">
        <v>127</v>
      </c>
      <c r="C46" t="s">
        <v>128</v>
      </c>
      <c r="D46" t="s">
        <v>129</v>
      </c>
      <c r="E46" t="s">
        <v>130</v>
      </c>
      <c r="F46" t="s">
        <v>176</v>
      </c>
      <c r="G46" s="5">
        <v>1409.20</v>
      </c>
      <c r="H46" t="s">
        <v>177</v>
      </c>
      <c r="I46" t="s">
        <v>133</v>
      </c>
      <c r="J46" t="s">
        <v>134</v>
      </c>
      <c r="K46" t="s">
        <v>135</v>
      </c>
      <c r="L46" t="s">
        <v>178</v>
      </c>
      <c r="M46" t="s">
        <v>128</v>
      </c>
      <c r="N46" t="s">
        <v>109</v>
      </c>
      <c r="P46" t="s">
        <v>137</v>
      </c>
      <c r="Q46" t="s">
        <v>138</v>
      </c>
    </row>
    <row r="47" spans="1:17" ht="15">
      <c r="A47" t="s">
        <v>126</v>
      </c>
      <c r="B47" t="s">
        <v>127</v>
      </c>
      <c r="C47" t="s">
        <v>128</v>
      </c>
      <c r="D47" t="s">
        <v>129</v>
      </c>
      <c r="E47" t="s">
        <v>130</v>
      </c>
      <c r="F47" t="s">
        <v>179</v>
      </c>
      <c r="G47" s="5">
        <v>1207.76</v>
      </c>
      <c r="H47" t="s">
        <v>177</v>
      </c>
      <c r="I47" t="s">
        <v>133</v>
      </c>
      <c r="J47" t="s">
        <v>134</v>
      </c>
      <c r="K47" t="s">
        <v>135</v>
      </c>
      <c r="L47" t="s">
        <v>180</v>
      </c>
      <c r="M47" t="s">
        <v>128</v>
      </c>
      <c r="N47" t="s">
        <v>109</v>
      </c>
      <c r="P47" t="s">
        <v>137</v>
      </c>
      <c r="Q47" t="s">
        <v>138</v>
      </c>
    </row>
    <row r="48" spans="1:17" ht="15">
      <c r="A48" t="s">
        <v>126</v>
      </c>
      <c r="B48" t="s">
        <v>127</v>
      </c>
      <c r="C48" t="s">
        <v>128</v>
      </c>
      <c r="D48" t="s">
        <v>129</v>
      </c>
      <c r="E48" t="s">
        <v>130</v>
      </c>
      <c r="F48" t="s">
        <v>179</v>
      </c>
      <c r="G48" s="5">
        <v>1018.20</v>
      </c>
      <c r="H48" t="s">
        <v>177</v>
      </c>
      <c r="I48" t="s">
        <v>133</v>
      </c>
      <c r="J48" t="s">
        <v>134</v>
      </c>
      <c r="K48" t="s">
        <v>135</v>
      </c>
      <c r="L48" t="s">
        <v>181</v>
      </c>
      <c r="M48" t="s">
        <v>128</v>
      </c>
      <c r="N48" t="s">
        <v>109</v>
      </c>
      <c r="P48" t="s">
        <v>137</v>
      </c>
      <c r="Q48" t="s">
        <v>138</v>
      </c>
    </row>
    <row r="49" spans="1:17" ht="15">
      <c r="A49" t="s">
        <v>126</v>
      </c>
      <c r="B49" t="s">
        <v>127</v>
      </c>
      <c r="C49" t="s">
        <v>128</v>
      </c>
      <c r="D49" t="s">
        <v>129</v>
      </c>
      <c r="E49" t="s">
        <v>130</v>
      </c>
      <c r="F49" t="s">
        <v>179</v>
      </c>
      <c r="G49" s="5">
        <v>2525.10</v>
      </c>
      <c r="H49" t="s">
        <v>177</v>
      </c>
      <c r="I49" t="s">
        <v>133</v>
      </c>
      <c r="J49" t="s">
        <v>134</v>
      </c>
      <c r="K49" t="s">
        <v>135</v>
      </c>
      <c r="L49" t="s">
        <v>182</v>
      </c>
      <c r="M49" t="s">
        <v>128</v>
      </c>
      <c r="N49" t="s">
        <v>109</v>
      </c>
      <c r="P49" t="s">
        <v>137</v>
      </c>
      <c r="Q49" t="s">
        <v>138</v>
      </c>
    </row>
    <row r="50" spans="1:17" ht="15">
      <c r="A50" t="s">
        <v>126</v>
      </c>
      <c r="B50" t="s">
        <v>127</v>
      </c>
      <c r="C50" t="s">
        <v>128</v>
      </c>
      <c r="D50" t="s">
        <v>129</v>
      </c>
      <c r="E50" t="s">
        <v>130</v>
      </c>
      <c r="F50" t="s">
        <v>179</v>
      </c>
      <c r="G50" s="5">
        <v>2168</v>
      </c>
      <c r="H50" t="s">
        <v>177</v>
      </c>
      <c r="I50" t="s">
        <v>133</v>
      </c>
      <c r="J50" t="s">
        <v>134</v>
      </c>
      <c r="K50" t="s">
        <v>135</v>
      </c>
      <c r="L50" t="s">
        <v>183</v>
      </c>
      <c r="M50" t="s">
        <v>128</v>
      </c>
      <c r="N50" t="s">
        <v>109</v>
      </c>
      <c r="P50" t="s">
        <v>137</v>
      </c>
      <c r="Q50" t="s">
        <v>138</v>
      </c>
    </row>
    <row r="51" spans="1:17" ht="15">
      <c r="A51" t="s">
        <v>126</v>
      </c>
      <c r="B51" t="s">
        <v>127</v>
      </c>
      <c r="C51" t="s">
        <v>128</v>
      </c>
      <c r="D51" t="s">
        <v>129</v>
      </c>
      <c r="E51" t="s">
        <v>130</v>
      </c>
      <c r="F51" t="s">
        <v>184</v>
      </c>
      <c r="G51" s="5">
        <v>1240.98</v>
      </c>
      <c r="H51" t="s">
        <v>177</v>
      </c>
      <c r="I51" t="s">
        <v>133</v>
      </c>
      <c r="J51" t="s">
        <v>134</v>
      </c>
      <c r="K51" t="s">
        <v>135</v>
      </c>
      <c r="L51" t="s">
        <v>185</v>
      </c>
      <c r="M51" t="s">
        <v>128</v>
      </c>
      <c r="N51" t="s">
        <v>109</v>
      </c>
      <c r="P51" t="s">
        <v>137</v>
      </c>
      <c r="Q51" t="s">
        <v>138</v>
      </c>
    </row>
    <row r="52" spans="1:17" ht="15">
      <c r="A52" t="s">
        <v>126</v>
      </c>
      <c r="B52" t="s">
        <v>127</v>
      </c>
      <c r="C52" t="s">
        <v>128</v>
      </c>
      <c r="D52" t="s">
        <v>129</v>
      </c>
      <c r="E52" t="s">
        <v>130</v>
      </c>
      <c r="F52" t="s">
        <v>186</v>
      </c>
      <c r="G52" s="5">
        <v>3913</v>
      </c>
      <c r="H52" t="s">
        <v>177</v>
      </c>
      <c r="I52" t="s">
        <v>133</v>
      </c>
      <c r="J52" t="s">
        <v>134</v>
      </c>
      <c r="K52" t="s">
        <v>135</v>
      </c>
      <c r="L52" t="s">
        <v>187</v>
      </c>
      <c r="M52" t="s">
        <v>128</v>
      </c>
      <c r="N52" t="s">
        <v>109</v>
      </c>
      <c r="P52" t="s">
        <v>137</v>
      </c>
      <c r="Q52" t="s">
        <v>138</v>
      </c>
    </row>
    <row r="53" spans="1:17" ht="15">
      <c r="A53" t="s">
        <v>126</v>
      </c>
      <c r="B53" t="s">
        <v>127</v>
      </c>
      <c r="C53" t="s">
        <v>128</v>
      </c>
      <c r="D53" t="s">
        <v>129</v>
      </c>
      <c r="E53" t="s">
        <v>130</v>
      </c>
      <c r="F53" t="s">
        <v>186</v>
      </c>
      <c r="G53" s="5">
        <v>6993.60</v>
      </c>
      <c r="H53" t="s">
        <v>177</v>
      </c>
      <c r="I53" t="s">
        <v>133</v>
      </c>
      <c r="J53" t="s">
        <v>134</v>
      </c>
      <c r="K53" t="s">
        <v>135</v>
      </c>
      <c r="L53" t="s">
        <v>188</v>
      </c>
      <c r="M53" t="s">
        <v>128</v>
      </c>
      <c r="N53" t="s">
        <v>109</v>
      </c>
      <c r="P53" t="s">
        <v>137</v>
      </c>
      <c r="Q53" t="s">
        <v>138</v>
      </c>
    </row>
    <row r="54" spans="1:17" ht="15">
      <c r="A54" t="s">
        <v>126</v>
      </c>
      <c r="B54" t="s">
        <v>127</v>
      </c>
      <c r="C54" t="s">
        <v>128</v>
      </c>
      <c r="D54" t="s">
        <v>129</v>
      </c>
      <c r="E54" t="s">
        <v>130</v>
      </c>
      <c r="F54" t="s">
        <v>186</v>
      </c>
      <c r="G54" s="5">
        <v>6039.38</v>
      </c>
      <c r="H54" t="s">
        <v>177</v>
      </c>
      <c r="I54" t="s">
        <v>133</v>
      </c>
      <c r="J54" t="s">
        <v>134</v>
      </c>
      <c r="K54" t="s">
        <v>135</v>
      </c>
      <c r="L54" t="s">
        <v>189</v>
      </c>
      <c r="M54" t="s">
        <v>128</v>
      </c>
      <c r="N54" t="s">
        <v>109</v>
      </c>
      <c r="P54" t="s">
        <v>137</v>
      </c>
      <c r="Q54" t="s">
        <v>138</v>
      </c>
    </row>
    <row r="55" spans="1:17" ht="15">
      <c r="A55" t="s">
        <v>126</v>
      </c>
      <c r="B55" t="s">
        <v>127</v>
      </c>
      <c r="C55" t="s">
        <v>128</v>
      </c>
      <c r="D55" t="s">
        <v>129</v>
      </c>
      <c r="E55" t="s">
        <v>130</v>
      </c>
      <c r="F55" t="s">
        <v>186</v>
      </c>
      <c r="G55" s="5">
        <v>5733.05</v>
      </c>
      <c r="H55" t="s">
        <v>177</v>
      </c>
      <c r="I55" t="s">
        <v>133</v>
      </c>
      <c r="J55" t="s">
        <v>134</v>
      </c>
      <c r="K55" t="s">
        <v>135</v>
      </c>
      <c r="L55" t="s">
        <v>190</v>
      </c>
      <c r="M55" t="s">
        <v>128</v>
      </c>
      <c r="N55" t="s">
        <v>109</v>
      </c>
      <c r="P55" t="s">
        <v>137</v>
      </c>
      <c r="Q55" t="s">
        <v>138</v>
      </c>
    </row>
    <row r="56" spans="1:17" ht="15">
      <c r="A56" t="s">
        <v>126</v>
      </c>
      <c r="B56" t="s">
        <v>127</v>
      </c>
      <c r="C56" t="s">
        <v>128</v>
      </c>
      <c r="D56" t="s">
        <v>129</v>
      </c>
      <c r="E56" t="s">
        <v>130</v>
      </c>
      <c r="F56" t="s">
        <v>186</v>
      </c>
      <c r="G56" s="5">
        <v>5958.82</v>
      </c>
      <c r="H56" t="s">
        <v>177</v>
      </c>
      <c r="I56" t="s">
        <v>133</v>
      </c>
      <c r="J56" t="s">
        <v>134</v>
      </c>
      <c r="K56" t="s">
        <v>135</v>
      </c>
      <c r="L56" t="s">
        <v>191</v>
      </c>
      <c r="M56" t="s">
        <v>128</v>
      </c>
      <c r="N56" t="s">
        <v>109</v>
      </c>
      <c r="P56" t="s">
        <v>137</v>
      </c>
      <c r="Q56" t="s">
        <v>138</v>
      </c>
    </row>
    <row r="57" spans="1:17" ht="15">
      <c r="A57" t="s">
        <v>126</v>
      </c>
      <c r="B57" t="s">
        <v>127</v>
      </c>
      <c r="C57" t="s">
        <v>128</v>
      </c>
      <c r="D57" t="s">
        <v>129</v>
      </c>
      <c r="E57" t="s">
        <v>130</v>
      </c>
      <c r="F57" t="s">
        <v>186</v>
      </c>
      <c r="G57" s="5">
        <v>1578.12</v>
      </c>
      <c r="H57" t="s">
        <v>177</v>
      </c>
      <c r="I57" t="s">
        <v>133</v>
      </c>
      <c r="J57" t="s">
        <v>134</v>
      </c>
      <c r="K57" t="s">
        <v>135</v>
      </c>
      <c r="L57" t="s">
        <v>192</v>
      </c>
      <c r="M57" t="s">
        <v>128</v>
      </c>
      <c r="N57" t="s">
        <v>109</v>
      </c>
      <c r="P57" t="s">
        <v>137</v>
      </c>
      <c r="Q57" t="s">
        <v>138</v>
      </c>
    </row>
    <row r="58" spans="1:17" ht="15">
      <c r="A58" t="s">
        <v>126</v>
      </c>
      <c r="B58" t="s">
        <v>127</v>
      </c>
      <c r="C58" t="s">
        <v>128</v>
      </c>
      <c r="D58" t="s">
        <v>129</v>
      </c>
      <c r="E58" t="s">
        <v>130</v>
      </c>
      <c r="F58" t="s">
        <v>186</v>
      </c>
      <c r="G58" s="5">
        <v>3191.40</v>
      </c>
      <c r="H58" t="s">
        <v>177</v>
      </c>
      <c r="I58" t="s">
        <v>133</v>
      </c>
      <c r="J58" t="s">
        <v>134</v>
      </c>
      <c r="K58" t="s">
        <v>135</v>
      </c>
      <c r="L58" t="s">
        <v>193</v>
      </c>
      <c r="M58" t="s">
        <v>128</v>
      </c>
      <c r="N58" t="s">
        <v>109</v>
      </c>
      <c r="P58" t="s">
        <v>137</v>
      </c>
      <c r="Q58" t="s">
        <v>138</v>
      </c>
    </row>
    <row r="59" spans="1:17" ht="15">
      <c r="A59" t="s">
        <v>126</v>
      </c>
      <c r="B59" t="s">
        <v>127</v>
      </c>
      <c r="C59" t="s">
        <v>128</v>
      </c>
      <c r="D59" t="s">
        <v>129</v>
      </c>
      <c r="E59" t="s">
        <v>130</v>
      </c>
      <c r="F59" t="s">
        <v>186</v>
      </c>
      <c r="G59" s="5">
        <v>391.68</v>
      </c>
      <c r="H59" t="s">
        <v>177</v>
      </c>
      <c r="I59" t="s">
        <v>133</v>
      </c>
      <c r="J59" t="s">
        <v>134</v>
      </c>
      <c r="K59" t="s">
        <v>135</v>
      </c>
      <c r="L59" t="s">
        <v>194</v>
      </c>
      <c r="M59" t="s">
        <v>128</v>
      </c>
      <c r="N59" t="s">
        <v>109</v>
      </c>
      <c r="P59" t="s">
        <v>137</v>
      </c>
      <c r="Q59" t="s">
        <v>138</v>
      </c>
    </row>
    <row r="60" spans="1:17" ht="15">
      <c r="A60" t="s">
        <v>126</v>
      </c>
      <c r="B60" t="s">
        <v>127</v>
      </c>
      <c r="C60" t="s">
        <v>128</v>
      </c>
      <c r="D60" t="s">
        <v>129</v>
      </c>
      <c r="E60" t="s">
        <v>130</v>
      </c>
      <c r="F60" t="s">
        <v>195</v>
      </c>
      <c r="G60" s="5">
        <v>606.12</v>
      </c>
      <c r="H60" t="s">
        <v>177</v>
      </c>
      <c r="I60" t="s">
        <v>133</v>
      </c>
      <c r="J60" t="s">
        <v>134</v>
      </c>
      <c r="K60" t="s">
        <v>135</v>
      </c>
      <c r="L60" t="s">
        <v>196</v>
      </c>
      <c r="M60" t="s">
        <v>128</v>
      </c>
      <c r="N60" t="s">
        <v>109</v>
      </c>
      <c r="P60" t="s">
        <v>137</v>
      </c>
      <c r="Q60" t="s">
        <v>138</v>
      </c>
    </row>
    <row r="61" spans="1:17" ht="15">
      <c r="A61" t="s">
        <v>126</v>
      </c>
      <c r="B61" t="s">
        <v>127</v>
      </c>
      <c r="C61" t="s">
        <v>128</v>
      </c>
      <c r="D61" t="s">
        <v>129</v>
      </c>
      <c r="E61" t="s">
        <v>130</v>
      </c>
      <c r="F61" t="s">
        <v>195</v>
      </c>
      <c r="G61" s="5">
        <v>3659.95</v>
      </c>
      <c r="H61" t="s">
        <v>177</v>
      </c>
      <c r="I61" t="s">
        <v>133</v>
      </c>
      <c r="J61" t="s">
        <v>134</v>
      </c>
      <c r="K61" t="s">
        <v>135</v>
      </c>
      <c r="L61" t="s">
        <v>197</v>
      </c>
      <c r="M61" t="s">
        <v>128</v>
      </c>
      <c r="N61" t="s">
        <v>109</v>
      </c>
      <c r="P61" t="s">
        <v>137</v>
      </c>
      <c r="Q61" t="s">
        <v>138</v>
      </c>
    </row>
    <row r="62" spans="1:17" ht="15">
      <c r="A62" t="s">
        <v>126</v>
      </c>
      <c r="B62" t="s">
        <v>127</v>
      </c>
      <c r="C62" t="s">
        <v>128</v>
      </c>
      <c r="D62" t="s">
        <v>129</v>
      </c>
      <c r="E62" t="s">
        <v>130</v>
      </c>
      <c r="F62" t="s">
        <v>195</v>
      </c>
      <c r="G62" s="5">
        <v>6489.32</v>
      </c>
      <c r="H62" t="s">
        <v>177</v>
      </c>
      <c r="I62" t="s">
        <v>133</v>
      </c>
      <c r="J62" t="s">
        <v>134</v>
      </c>
      <c r="K62" t="s">
        <v>135</v>
      </c>
      <c r="L62" t="s">
        <v>198</v>
      </c>
      <c r="M62" t="s">
        <v>128</v>
      </c>
      <c r="N62" t="s">
        <v>109</v>
      </c>
      <c r="P62" t="s">
        <v>137</v>
      </c>
      <c r="Q62" t="s">
        <v>138</v>
      </c>
    </row>
    <row r="63" spans="1:17" ht="15">
      <c r="A63" t="s">
        <v>126</v>
      </c>
      <c r="B63" t="s">
        <v>127</v>
      </c>
      <c r="C63" t="s">
        <v>128</v>
      </c>
      <c r="D63" t="s">
        <v>129</v>
      </c>
      <c r="E63" t="s">
        <v>130</v>
      </c>
      <c r="F63" t="s">
        <v>195</v>
      </c>
      <c r="G63" s="5">
        <v>2552.25</v>
      </c>
      <c r="H63" t="s">
        <v>177</v>
      </c>
      <c r="I63" t="s">
        <v>133</v>
      </c>
      <c r="J63" t="s">
        <v>134</v>
      </c>
      <c r="K63" t="s">
        <v>135</v>
      </c>
      <c r="L63" t="s">
        <v>199</v>
      </c>
      <c r="M63" t="s">
        <v>128</v>
      </c>
      <c r="N63" t="s">
        <v>109</v>
      </c>
      <c r="P63" t="s">
        <v>137</v>
      </c>
      <c r="Q63" t="s">
        <v>138</v>
      </c>
    </row>
    <row r="64" spans="1:17" ht="15">
      <c r="A64" t="s">
        <v>126</v>
      </c>
      <c r="B64" t="s">
        <v>127</v>
      </c>
      <c r="C64" t="s">
        <v>128</v>
      </c>
      <c r="D64" t="s">
        <v>129</v>
      </c>
      <c r="E64" t="s">
        <v>130</v>
      </c>
      <c r="F64" t="s">
        <v>200</v>
      </c>
      <c r="G64" s="5">
        <v>1592.86</v>
      </c>
      <c r="H64" t="s">
        <v>177</v>
      </c>
      <c r="I64" t="s">
        <v>133</v>
      </c>
      <c r="J64" t="s">
        <v>134</v>
      </c>
      <c r="K64" t="s">
        <v>135</v>
      </c>
      <c r="L64" t="s">
        <v>201</v>
      </c>
      <c r="M64" t="s">
        <v>128</v>
      </c>
      <c r="N64" t="s">
        <v>109</v>
      </c>
      <c r="P64" t="s">
        <v>137</v>
      </c>
      <c r="Q64" t="s">
        <v>138</v>
      </c>
    </row>
    <row r="65" spans="1:17" ht="15">
      <c r="A65" t="s">
        <v>126</v>
      </c>
      <c r="B65" t="s">
        <v>127</v>
      </c>
      <c r="C65" t="s">
        <v>128</v>
      </c>
      <c r="D65" t="s">
        <v>129</v>
      </c>
      <c r="E65" t="s">
        <v>130</v>
      </c>
      <c r="F65" t="s">
        <v>200</v>
      </c>
      <c r="G65" s="5">
        <v>1388.30</v>
      </c>
      <c r="H65" t="s">
        <v>177</v>
      </c>
      <c r="I65" t="s">
        <v>133</v>
      </c>
      <c r="J65" t="s">
        <v>134</v>
      </c>
      <c r="K65" t="s">
        <v>135</v>
      </c>
      <c r="L65" t="s">
        <v>202</v>
      </c>
      <c r="M65" t="s">
        <v>128</v>
      </c>
      <c r="N65" t="s">
        <v>109</v>
      </c>
      <c r="P65" t="s">
        <v>137</v>
      </c>
      <c r="Q65" t="s">
        <v>138</v>
      </c>
    </row>
    <row r="66" spans="1:17" ht="15">
      <c r="A66" t="s">
        <v>126</v>
      </c>
      <c r="B66" t="s">
        <v>127</v>
      </c>
      <c r="C66" t="s">
        <v>128</v>
      </c>
      <c r="D66" t="s">
        <v>129</v>
      </c>
      <c r="E66" t="s">
        <v>130</v>
      </c>
      <c r="F66" t="s">
        <v>203</v>
      </c>
      <c r="G66" s="5">
        <v>921.02</v>
      </c>
      <c r="H66" t="s">
        <v>177</v>
      </c>
      <c r="I66" t="s">
        <v>133</v>
      </c>
      <c r="J66" t="s">
        <v>134</v>
      </c>
      <c r="K66" t="s">
        <v>135</v>
      </c>
      <c r="L66" t="s">
        <v>204</v>
      </c>
      <c r="M66" t="s">
        <v>128</v>
      </c>
      <c r="N66" t="s">
        <v>109</v>
      </c>
      <c r="P66" t="s">
        <v>137</v>
      </c>
      <c r="Q66" t="s">
        <v>138</v>
      </c>
    </row>
    <row r="67" spans="1:17" ht="15">
      <c r="A67" t="s">
        <v>126</v>
      </c>
      <c r="B67" t="s">
        <v>127</v>
      </c>
      <c r="C67" t="s">
        <v>128</v>
      </c>
      <c r="D67" t="s">
        <v>129</v>
      </c>
      <c r="E67" t="s">
        <v>205</v>
      </c>
      <c r="F67" t="s">
        <v>206</v>
      </c>
      <c r="G67" s="5">
        <v>-168091.59</v>
      </c>
      <c r="H67" t="s">
        <v>207</v>
      </c>
      <c r="I67" t="s">
        <v>133</v>
      </c>
      <c r="J67" t="s">
        <v>134</v>
      </c>
      <c r="K67" t="s">
        <v>135</v>
      </c>
      <c r="L67" t="s">
        <v>208</v>
      </c>
      <c r="M67" t="s">
        <v>128</v>
      </c>
      <c r="N67" t="s">
        <v>109</v>
      </c>
      <c r="P67" t="s">
        <v>209</v>
      </c>
      <c r="Q67" t="s">
        <v>210</v>
      </c>
    </row>
    <row r="68" spans="1:17" ht="15">
      <c r="A68" t="s">
        <v>126</v>
      </c>
      <c r="B68" t="s">
        <v>127</v>
      </c>
      <c r="C68" t="s">
        <v>211</v>
      </c>
      <c r="D68" t="s">
        <v>212</v>
      </c>
      <c r="E68" t="s">
        <v>205</v>
      </c>
      <c r="F68" t="s">
        <v>206</v>
      </c>
      <c r="G68" s="5">
        <v>168091.59</v>
      </c>
      <c r="H68" t="s">
        <v>207</v>
      </c>
      <c r="I68" t="s">
        <v>133</v>
      </c>
      <c r="J68" t="s">
        <v>134</v>
      </c>
      <c r="K68" t="s">
        <v>135</v>
      </c>
      <c r="L68" t="s">
        <v>208</v>
      </c>
      <c r="M68" t="s">
        <v>211</v>
      </c>
      <c r="N68" t="s">
        <v>109</v>
      </c>
      <c r="O68" t="s">
        <v>213</v>
      </c>
      <c r="P68" t="s">
        <v>209</v>
      </c>
      <c r="Q68" t="s">
        <v>210</v>
      </c>
    </row>
    <row r="69" spans="1:17" ht="15">
      <c r="A69">
        <v>5772600</v>
      </c>
      <c r="B69" t="s">
        <v>214</v>
      </c>
      <c r="C69">
        <v>6820000124</v>
      </c>
      <c r="D69" t="s">
        <v>212</v>
      </c>
      <c r="E69" t="s">
        <v>130</v>
      </c>
      <c r="F69" t="s">
        <v>215</v>
      </c>
      <c r="G69" s="5">
        <v>-168091.59</v>
      </c>
      <c r="H69" t="s">
        <v>216</v>
      </c>
      <c r="I69" t="s">
        <v>133</v>
      </c>
      <c r="J69" t="s">
        <v>134</v>
      </c>
      <c r="K69" t="s">
        <v>135</v>
      </c>
      <c r="L69">
        <v>0</v>
      </c>
      <c r="M69">
        <v>6820000124</v>
      </c>
      <c r="N69" t="s">
        <v>110</v>
      </c>
      <c r="O69" t="s">
        <v>217</v>
      </c>
      <c r="P69" t="s">
        <v>209</v>
      </c>
      <c r="Q69" t="s">
        <v>210</v>
      </c>
    </row>
    <row r="70" spans="1:17" ht="15">
      <c r="A70" t="s">
        <v>126</v>
      </c>
      <c r="B70" t="s">
        <v>127</v>
      </c>
      <c r="C70" t="s">
        <v>218</v>
      </c>
      <c r="D70" t="s">
        <v>219</v>
      </c>
      <c r="E70" t="s">
        <v>220</v>
      </c>
      <c r="F70" t="s">
        <v>221</v>
      </c>
      <c r="G70" s="5">
        <v>1111.80</v>
      </c>
      <c r="H70" t="s">
        <v>216</v>
      </c>
      <c r="I70" t="s">
        <v>133</v>
      </c>
      <c r="J70" t="s">
        <v>134</v>
      </c>
      <c r="K70" t="s">
        <v>135</v>
      </c>
      <c r="L70" t="s">
        <v>222</v>
      </c>
      <c r="M70" t="s">
        <v>218</v>
      </c>
      <c r="N70" t="s">
        <v>109</v>
      </c>
      <c r="O70" t="s">
        <v>213</v>
      </c>
      <c r="P70" t="s">
        <v>223</v>
      </c>
      <c r="Q70" t="s">
        <v>224</v>
      </c>
    </row>
    <row r="71" spans="1:17" ht="15">
      <c r="A71" t="s">
        <v>126</v>
      </c>
      <c r="B71" t="s">
        <v>127</v>
      </c>
      <c r="C71" t="s">
        <v>218</v>
      </c>
      <c r="D71" t="s">
        <v>219</v>
      </c>
      <c r="E71" t="s">
        <v>220</v>
      </c>
      <c r="F71" t="s">
        <v>221</v>
      </c>
      <c r="G71" s="5">
        <v>667.08</v>
      </c>
      <c r="H71" t="s">
        <v>216</v>
      </c>
      <c r="I71" t="s">
        <v>133</v>
      </c>
      <c r="J71" t="s">
        <v>134</v>
      </c>
      <c r="K71" t="s">
        <v>135</v>
      </c>
      <c r="L71" t="s">
        <v>225</v>
      </c>
      <c r="M71" t="s">
        <v>218</v>
      </c>
      <c r="N71" t="s">
        <v>109</v>
      </c>
      <c r="O71" t="s">
        <v>213</v>
      </c>
      <c r="P71" t="s">
        <v>223</v>
      </c>
      <c r="Q71" t="s">
        <v>224</v>
      </c>
    </row>
    <row r="72" spans="1:17" ht="15">
      <c r="A72" t="s">
        <v>126</v>
      </c>
      <c r="B72" t="s">
        <v>127</v>
      </c>
      <c r="C72" t="s">
        <v>218</v>
      </c>
      <c r="D72" t="s">
        <v>219</v>
      </c>
      <c r="E72" t="s">
        <v>220</v>
      </c>
      <c r="F72" t="s">
        <v>221</v>
      </c>
      <c r="G72" s="5">
        <v>667.08</v>
      </c>
      <c r="H72" t="s">
        <v>216</v>
      </c>
      <c r="I72" t="s">
        <v>133</v>
      </c>
      <c r="J72" t="s">
        <v>134</v>
      </c>
      <c r="K72" t="s">
        <v>135</v>
      </c>
      <c r="L72" t="s">
        <v>226</v>
      </c>
      <c r="M72" t="s">
        <v>218</v>
      </c>
      <c r="N72" t="s">
        <v>109</v>
      </c>
      <c r="O72" t="s">
        <v>213</v>
      </c>
      <c r="P72" t="s">
        <v>223</v>
      </c>
      <c r="Q72" t="s">
        <v>224</v>
      </c>
    </row>
    <row r="73" spans="1:17" ht="15">
      <c r="A73" t="s">
        <v>126</v>
      </c>
      <c r="B73" t="s">
        <v>127</v>
      </c>
      <c r="C73" t="s">
        <v>218</v>
      </c>
      <c r="D73" t="s">
        <v>219</v>
      </c>
      <c r="E73" t="s">
        <v>220</v>
      </c>
      <c r="F73" t="s">
        <v>221</v>
      </c>
      <c r="G73" s="5">
        <v>1037.68</v>
      </c>
      <c r="H73" t="s">
        <v>216</v>
      </c>
      <c r="I73" t="s">
        <v>133</v>
      </c>
      <c r="J73" t="s">
        <v>134</v>
      </c>
      <c r="K73" t="s">
        <v>135</v>
      </c>
      <c r="L73" t="s">
        <v>227</v>
      </c>
      <c r="M73" t="s">
        <v>218</v>
      </c>
      <c r="N73" t="s">
        <v>109</v>
      </c>
      <c r="O73" t="s">
        <v>213</v>
      </c>
      <c r="P73" t="s">
        <v>223</v>
      </c>
      <c r="Q73" t="s">
        <v>224</v>
      </c>
    </row>
    <row r="74" spans="1:17" ht="15">
      <c r="A74" t="s">
        <v>126</v>
      </c>
      <c r="B74" t="s">
        <v>127</v>
      </c>
      <c r="C74" t="s">
        <v>218</v>
      </c>
      <c r="D74" t="s">
        <v>219</v>
      </c>
      <c r="E74" t="s">
        <v>220</v>
      </c>
      <c r="F74" t="s">
        <v>221</v>
      </c>
      <c r="G74" s="5">
        <v>1111.80</v>
      </c>
      <c r="H74" t="s">
        <v>216</v>
      </c>
      <c r="I74" t="s">
        <v>133</v>
      </c>
      <c r="J74" t="s">
        <v>134</v>
      </c>
      <c r="K74" t="s">
        <v>135</v>
      </c>
      <c r="L74" t="s">
        <v>228</v>
      </c>
      <c r="M74" t="s">
        <v>218</v>
      </c>
      <c r="N74" t="s">
        <v>109</v>
      </c>
      <c r="O74" t="s">
        <v>213</v>
      </c>
      <c r="P74" t="s">
        <v>223</v>
      </c>
      <c r="Q74" t="s">
        <v>224</v>
      </c>
    </row>
    <row r="75" spans="1:17" ht="15">
      <c r="A75" t="s">
        <v>126</v>
      </c>
      <c r="B75" t="s">
        <v>127</v>
      </c>
      <c r="C75" t="s">
        <v>218</v>
      </c>
      <c r="D75" t="s">
        <v>219</v>
      </c>
      <c r="E75" t="s">
        <v>220</v>
      </c>
      <c r="F75" t="s">
        <v>221</v>
      </c>
      <c r="G75" s="5">
        <v>741.20</v>
      </c>
      <c r="H75" t="s">
        <v>216</v>
      </c>
      <c r="I75" t="s">
        <v>133</v>
      </c>
      <c r="J75" t="s">
        <v>134</v>
      </c>
      <c r="K75" t="s">
        <v>135</v>
      </c>
      <c r="L75" t="s">
        <v>229</v>
      </c>
      <c r="M75" t="s">
        <v>218</v>
      </c>
      <c r="N75" t="s">
        <v>109</v>
      </c>
      <c r="O75" t="s">
        <v>213</v>
      </c>
      <c r="P75" t="s">
        <v>223</v>
      </c>
      <c r="Q75" t="s">
        <v>224</v>
      </c>
    </row>
    <row r="76" spans="1:17" ht="15">
      <c r="A76" t="s">
        <v>126</v>
      </c>
      <c r="B76" t="s">
        <v>127</v>
      </c>
      <c r="C76" t="s">
        <v>218</v>
      </c>
      <c r="D76" t="s">
        <v>219</v>
      </c>
      <c r="E76" t="s">
        <v>220</v>
      </c>
      <c r="F76" t="s">
        <v>221</v>
      </c>
      <c r="G76" s="5">
        <v>1778.23</v>
      </c>
      <c r="H76" t="s">
        <v>216</v>
      </c>
      <c r="I76" t="s">
        <v>133</v>
      </c>
      <c r="J76" t="s">
        <v>134</v>
      </c>
      <c r="K76" t="s">
        <v>135</v>
      </c>
      <c r="L76" t="s">
        <v>230</v>
      </c>
      <c r="M76" t="s">
        <v>218</v>
      </c>
      <c r="N76" t="s">
        <v>109</v>
      </c>
      <c r="O76" t="s">
        <v>213</v>
      </c>
      <c r="P76" t="s">
        <v>223</v>
      </c>
      <c r="Q76" t="s">
        <v>224</v>
      </c>
    </row>
    <row r="77" spans="1:17" ht="15">
      <c r="A77" t="s">
        <v>126</v>
      </c>
      <c r="B77" t="s">
        <v>127</v>
      </c>
      <c r="C77" t="s">
        <v>218</v>
      </c>
      <c r="D77" t="s">
        <v>219</v>
      </c>
      <c r="E77" t="s">
        <v>220</v>
      </c>
      <c r="F77" t="s">
        <v>221</v>
      </c>
      <c r="G77" s="5">
        <v>1037.68</v>
      </c>
      <c r="H77" t="s">
        <v>216</v>
      </c>
      <c r="I77" t="s">
        <v>133</v>
      </c>
      <c r="J77" t="s">
        <v>134</v>
      </c>
      <c r="K77" t="s">
        <v>135</v>
      </c>
      <c r="L77" t="s">
        <v>231</v>
      </c>
      <c r="M77" t="s">
        <v>218</v>
      </c>
      <c r="N77" t="s">
        <v>109</v>
      </c>
      <c r="O77" t="s">
        <v>213</v>
      </c>
      <c r="P77" t="s">
        <v>223</v>
      </c>
      <c r="Q77" t="s">
        <v>224</v>
      </c>
    </row>
    <row r="78" spans="1:17" ht="15">
      <c r="A78" t="s">
        <v>126</v>
      </c>
      <c r="B78" t="s">
        <v>127</v>
      </c>
      <c r="C78" t="s">
        <v>218</v>
      </c>
      <c r="D78" t="s">
        <v>219</v>
      </c>
      <c r="E78" t="s">
        <v>220</v>
      </c>
      <c r="F78" t="s">
        <v>221</v>
      </c>
      <c r="G78" s="5">
        <v>518.84</v>
      </c>
      <c r="H78" t="s">
        <v>216</v>
      </c>
      <c r="I78" t="s">
        <v>133</v>
      </c>
      <c r="J78" t="s">
        <v>134</v>
      </c>
      <c r="K78" t="s">
        <v>135</v>
      </c>
      <c r="L78" t="s">
        <v>232</v>
      </c>
      <c r="M78" t="s">
        <v>218</v>
      </c>
      <c r="N78" t="s">
        <v>109</v>
      </c>
      <c r="O78" t="s">
        <v>213</v>
      </c>
      <c r="P78" t="s">
        <v>223</v>
      </c>
      <c r="Q78" t="s">
        <v>224</v>
      </c>
    </row>
    <row r="79" spans="1:17" ht="15">
      <c r="A79" t="s">
        <v>126</v>
      </c>
      <c r="B79" t="s">
        <v>127</v>
      </c>
      <c r="C79" t="s">
        <v>218</v>
      </c>
      <c r="D79" t="s">
        <v>219</v>
      </c>
      <c r="E79" t="s">
        <v>220</v>
      </c>
      <c r="F79" t="s">
        <v>221</v>
      </c>
      <c r="G79" s="5">
        <v>222.18</v>
      </c>
      <c r="H79" t="s">
        <v>216</v>
      </c>
      <c r="I79" t="s">
        <v>133</v>
      </c>
      <c r="J79" t="s">
        <v>134</v>
      </c>
      <c r="K79" t="s">
        <v>135</v>
      </c>
      <c r="L79" t="s">
        <v>233</v>
      </c>
      <c r="M79" t="s">
        <v>218</v>
      </c>
      <c r="N79" t="s">
        <v>109</v>
      </c>
      <c r="O79" t="s">
        <v>213</v>
      </c>
      <c r="P79" t="s">
        <v>223</v>
      </c>
      <c r="Q79" t="s">
        <v>224</v>
      </c>
    </row>
    <row r="80" spans="1:17" ht="15">
      <c r="A80" t="s">
        <v>126</v>
      </c>
      <c r="B80" t="s">
        <v>127</v>
      </c>
      <c r="C80" t="s">
        <v>218</v>
      </c>
      <c r="D80" t="s">
        <v>219</v>
      </c>
      <c r="E80" t="s">
        <v>220</v>
      </c>
      <c r="F80" t="s">
        <v>221</v>
      </c>
      <c r="G80" s="5">
        <v>1111.80</v>
      </c>
      <c r="H80" t="s">
        <v>216</v>
      </c>
      <c r="I80" t="s">
        <v>133</v>
      </c>
      <c r="J80" t="s">
        <v>134</v>
      </c>
      <c r="K80" t="s">
        <v>135</v>
      </c>
      <c r="L80" t="s">
        <v>234</v>
      </c>
      <c r="M80" t="s">
        <v>218</v>
      </c>
      <c r="N80" t="s">
        <v>109</v>
      </c>
      <c r="O80" t="s">
        <v>213</v>
      </c>
      <c r="P80" t="s">
        <v>223</v>
      </c>
      <c r="Q80" t="s">
        <v>224</v>
      </c>
    </row>
    <row r="81" spans="1:17" ht="15">
      <c r="A81" t="s">
        <v>126</v>
      </c>
      <c r="B81" t="s">
        <v>127</v>
      </c>
      <c r="C81" t="s">
        <v>218</v>
      </c>
      <c r="D81" t="s">
        <v>219</v>
      </c>
      <c r="E81" t="s">
        <v>220</v>
      </c>
      <c r="F81" t="s">
        <v>221</v>
      </c>
      <c r="G81" s="5">
        <v>1359.94</v>
      </c>
      <c r="H81" t="s">
        <v>216</v>
      </c>
      <c r="I81" t="s">
        <v>133</v>
      </c>
      <c r="J81" t="s">
        <v>134</v>
      </c>
      <c r="K81" t="s">
        <v>135</v>
      </c>
      <c r="L81" t="s">
        <v>235</v>
      </c>
      <c r="M81" t="s">
        <v>218</v>
      </c>
      <c r="N81" t="s">
        <v>109</v>
      </c>
      <c r="O81" t="s">
        <v>213</v>
      </c>
      <c r="P81" t="s">
        <v>223</v>
      </c>
      <c r="Q81" t="s">
        <v>224</v>
      </c>
    </row>
    <row r="82" spans="1:17" ht="15">
      <c r="A82" t="s">
        <v>126</v>
      </c>
      <c r="B82" t="s">
        <v>127</v>
      </c>
      <c r="C82" t="s">
        <v>218</v>
      </c>
      <c r="D82" t="s">
        <v>219</v>
      </c>
      <c r="E82" t="s">
        <v>220</v>
      </c>
      <c r="F82" t="s">
        <v>221</v>
      </c>
      <c r="G82" s="5">
        <v>-6.36</v>
      </c>
      <c r="H82" t="s">
        <v>216</v>
      </c>
      <c r="I82" t="s">
        <v>133</v>
      </c>
      <c r="J82" t="s">
        <v>134</v>
      </c>
      <c r="K82" t="s">
        <v>135</v>
      </c>
      <c r="L82" t="s">
        <v>236</v>
      </c>
      <c r="M82" t="s">
        <v>218</v>
      </c>
      <c r="N82" t="s">
        <v>109</v>
      </c>
      <c r="O82" t="s">
        <v>213</v>
      </c>
      <c r="P82" t="s">
        <v>223</v>
      </c>
      <c r="Q82" t="s">
        <v>224</v>
      </c>
    </row>
    <row r="83" spans="1:17" ht="15">
      <c r="A83" t="s">
        <v>126</v>
      </c>
      <c r="B83" t="s">
        <v>127</v>
      </c>
      <c r="C83" t="s">
        <v>218</v>
      </c>
      <c r="D83" t="s">
        <v>219</v>
      </c>
      <c r="E83" t="s">
        <v>220</v>
      </c>
      <c r="F83" t="s">
        <v>221</v>
      </c>
      <c r="G83" s="5">
        <v>-2922.32</v>
      </c>
      <c r="H83" t="s">
        <v>216</v>
      </c>
      <c r="I83" t="s">
        <v>133</v>
      </c>
      <c r="J83" t="s">
        <v>134</v>
      </c>
      <c r="K83" t="s">
        <v>135</v>
      </c>
      <c r="L83" t="s">
        <v>237</v>
      </c>
      <c r="M83" t="s">
        <v>218</v>
      </c>
      <c r="N83" t="s">
        <v>109</v>
      </c>
      <c r="O83" t="s">
        <v>213</v>
      </c>
      <c r="P83" t="s">
        <v>223</v>
      </c>
      <c r="Q83" t="s">
        <v>224</v>
      </c>
    </row>
    <row r="84" spans="1:17" ht="15">
      <c r="A84">
        <v>5772600</v>
      </c>
      <c r="B84" t="s">
        <v>214</v>
      </c>
      <c r="C84">
        <v>6820000096</v>
      </c>
      <c r="D84" t="s">
        <v>219</v>
      </c>
      <c r="E84" t="s">
        <v>220</v>
      </c>
      <c r="F84" t="s">
        <v>215</v>
      </c>
      <c r="G84" s="5">
        <v>-8436.6299999999992</v>
      </c>
      <c r="H84" t="s">
        <v>216</v>
      </c>
      <c r="I84" t="s">
        <v>238</v>
      </c>
      <c r="J84" t="s">
        <v>134</v>
      </c>
      <c r="K84" t="s">
        <v>135</v>
      </c>
      <c r="L84">
        <v>100066930</v>
      </c>
      <c r="M84">
        <v>6820000096</v>
      </c>
      <c r="N84" t="s">
        <v>110</v>
      </c>
      <c r="O84" t="s">
        <v>217</v>
      </c>
      <c r="P84" t="s">
        <v>209</v>
      </c>
      <c r="Q84" t="s">
        <v>210</v>
      </c>
    </row>
    <row r="85" ht="15">
      <c r="G85" s="5">
        <f>SUM(G15:G84)</f>
        <v>-5.63886715099216E-11</v>
      </c>
    </row>
  </sheetData>
  <pageMargins left="0.7" right="0.7" top="0.75" bottom="0.75" header="0.3" footer="0.3"/>
  <pageSetup fitToHeight="0" orientation="landscape" scale="1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6"/>
  <sheetViews>
    <sheetView workbookViewId="0" topLeftCell="A1">
      <selection pane="topLeft" activeCell="A1" sqref="A1"/>
    </sheetView>
  </sheetViews>
  <sheetFormatPr defaultColWidth="9.14285714285714" defaultRowHeight="15"/>
  <sheetData>
    <row r="1" s="108" customFormat="1" ht="15">
      <c r="A1" s="119" t="s">
        <v>289</v>
      </c>
    </row>
    <row r="2" s="108" customFormat="1" ht="15">
      <c r="A2" s="119" t="s">
        <v>290</v>
      </c>
    </row>
    <row r="3" s="108" customFormat="1" ht="15">
      <c r="A3" s="119" t="s">
        <v>291</v>
      </c>
    </row>
    <row r="4" s="108" customFormat="1" ht="15">
      <c r="A4" s="119" t="s">
        <v>300</v>
      </c>
    </row>
    <row r="5" s="108" customFormat="1" ht="15">
      <c r="A5" s="119" t="s">
        <v>292</v>
      </c>
    </row>
    <row r="6" s="108" customFormat="1" ht="15">
      <c r="A6" s="119" t="s">
        <v>294</v>
      </c>
    </row>
    <row r="7" s="108" customFormat="1" ht="15"/>
  </sheetData>
  <pageMargins left="0.7" right="0.7" top="0.75" bottom="0.75" header="0.3" footer="0.3"/>
  <pageSetup orientation="portrait"/>
  <headerFooter alignWithMargins="0"/>
  <drawing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DA2CCE388B9448ABD294B5A035F955" ma:contentTypeVersion="" ma:contentTypeDescription="Create a new document." ma:contentTypeScope="" ma:versionID="2dc9a9578a85ac1284f0a5b9841b732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441140-D89B-49F9-ABA8-0B58043EBEBF}">
  <ds:schemaRefs>
    <ds:schemaRef ds:uri="http://purl.org/dc/elements/1.1/"/>
    <ds:schemaRef ds:uri="http://schemas.openxmlformats.org/package/2006/metadata/core-properties"/>
    <ds:schemaRef ds:uri="c85253b9-0a55-49a1-98ad-b5b6252d7079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D269D39-D6DA-449A-BAE3-1F23B6986AB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A2C014-F287-49EC-BB3F-2B6780395C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  <cp:contentType/>
  <cp:contentStatus/>
</cp:coreProperties>
</file>