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800" windowHeight="12300" activeTab="0"/>
  </bookViews>
  <sheets>
    <sheet name="Sheet1" sheetId="1" r:id="rId1"/>
  </sheets>
  <externalReferences>
    <externalReference r:id="rId8"/>
    <externalReference r:id="rId9"/>
  </externalReference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<sst xmlns="http://schemas.openxmlformats.org/spreadsheetml/2006/main" count="20" uniqueCount="19">
  <si>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Hurricane Michael - Capital Summary</t>
  </si>
  <si>
    <t>Area</t>
  </si>
  <si>
    <t>Additions</t>
  </si>
  <si>
    <t>COR</t>
  </si>
  <si>
    <t>Subtotal</t>
  </si>
  <si>
    <t>Reserve Equipment in 368</t>
  </si>
  <si>
    <t>Total</t>
  </si>
  <si>
    <t>Distribution</t>
  </si>
  <si>
    <t>Transmission Lines</t>
  </si>
  <si>
    <t>Substations</t>
  </si>
  <si>
    <t>General Plant</t>
  </si>
  <si>
    <t>Generation</t>
  </si>
  <si>
    <t>PP Export</t>
  </si>
  <si>
    <t>Gulf Power Company</t>
  </si>
  <si>
    <t>Docket No. 20190038-EI</t>
  </si>
  <si>
    <t>OPC's Fourth Set of Interrogatories</t>
  </si>
  <si>
    <t>Interrogatory No. 90</t>
  </si>
  <si>
    <t>Tab 1 of 1</t>
  </si>
  <si>
    <t>Attachment No.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</si>
</sst>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</fonts>
  <fills count="6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8" tint="0.79998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/>
      <bottom/>
    </border>
    <border>
      <left/>
      <right/>
      <top style="thin">
        <color rgb="FF9BC2E6"/>
      </top>
      <bottom/>
    </border>
    <border>
      <left/>
      <right/>
      <top/>
      <bottom style="thin">
        <color auto="1"/>
      </bottom>
    </border>
    <border>
      <left style="thin">
        <color auto="1"/>
      </left>
      <right/>
      <top/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8" fontId="0" fillId="0" borderId="1" xfId="0" applyNumberFormat="1" applyBorder="1"/>
    <xf numFmtId="8" fontId="0" fillId="0" borderId="1" xfId="0" applyNumberFormat="1" applyFill="1" applyBorder="1"/>
    <xf numFmtId="0" fontId="0" fillId="0" borderId="2" xfId="0" applyBorder="1"/>
    <xf numFmtId="8" fontId="0" fillId="0" borderId="2" xfId="0" applyNumberFormat="1" applyBorder="1"/>
    <xf numFmtId="8" fontId="0" fillId="0" borderId="2" xfId="0" applyNumberFormat="1" applyFill="1" applyBorder="1"/>
    <xf numFmtId="0" fontId="0" fillId="0" borderId="3" xfId="0" applyBorder="1"/>
    <xf numFmtId="8" fontId="0" fillId="0" borderId="3" xfId="0" applyNumberFormat="1" applyBorder="1"/>
    <xf numFmtId="8" fontId="0" fillId="0" borderId="3" xfId="0" applyNumberFormat="1" applyFill="1" applyBorder="1"/>
    <xf numFmtId="0" fontId="2" fillId="3" borderId="0" xfId="0" applyFont="1" applyFill="1"/>
    <xf numFmtId="8" fontId="2" fillId="3" borderId="0" xfId="0" applyNumberFormat="1" applyFont="1" applyFill="1"/>
    <xf numFmtId="8" fontId="0" fillId="0" borderId="0" xfId="0" applyNumberFormat="1"/>
    <xf numFmtId="0" fontId="2" fillId="2" borderId="4" xfId="0" applyFont="1" applyFill="1" applyBorder="1" applyAlignment="1">
      <alignment horizontal="center" wrapText="1"/>
    </xf>
    <xf numFmtId="40" fontId="3" fillId="4" borderId="5" xfId="0" applyNumberFormat="1" applyFont="1" applyFill="1" applyBorder="1"/>
    <xf numFmtId="0" fontId="2" fillId="5" borderId="6" xfId="0" applyFont="1" applyFill="1" applyBorder="1" applyAlignment="1">
      <alignment horizontal="center"/>
    </xf>
    <xf numFmtId="8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ustomXml" Target="../customXml/item1.xml" /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8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9" Type="http://schemas.openxmlformats.org/officeDocument/2006/relationships/externalLink" Target="externalLinks/externalLink2.xml" /><Relationship Id="rId6" Type="http://schemas.openxmlformats.org/officeDocument/2006/relationships/customXml" Target="../customXml/item2.xml" /><Relationship Id="rId3" Type="http://schemas.openxmlformats.org/officeDocument/2006/relationships/sharedStrings" Target="sharedStrings.xml" /><Relationship Id="rId7" Type="http://schemas.openxmlformats.org/officeDocument/2006/relationships/customXml" Target="../customXml/item3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H:\PowerPlant\HM_Export_12132019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H:\PowerPlant\HM_Export_12132019%20v3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Sheet5"/>
      <sheetName val="Sheet1"/>
      <sheetName val="Sheet2"/>
      <sheetName val="HM_Export_12132019"/>
    </sheetNames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HM_Export_12132019 v3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3"/>
  <sheetViews>
    <sheetView tabSelected="1" workbookViewId="0" topLeftCell="A1"/>
  </sheetViews>
  <sheetFormatPr defaultColWidth="8.72727272727273" defaultRowHeight="14.5"/>
  <cols>
    <col min="1" max="1" width="16.5454545454545" bestFit="1" customWidth="1"/>
    <col min="2" max="4" width="14.5454545454545" bestFit="1" customWidth="1"/>
    <col min="5" max="5" width="13.5454545454545" bestFit="1" customWidth="1"/>
    <col min="6" max="6" width="15.5454545454545" bestFit="1" customWidth="1"/>
    <col min="7" max="7" width="15" bestFit="1" customWidth="1"/>
    <col min="8" max="8" width="14.5454545454545" bestFit="1" customWidth="1"/>
  </cols>
  <sheetData>
    <row r="1" ht="14.5">
      <c r="A1" s="21" t="s">
        <v>13</v>
      </c>
    </row>
    <row r="2" ht="14.5">
      <c r="A2" s="21" t="s">
        <v>14</v>
      </c>
    </row>
    <row r="3" ht="14.5">
      <c r="A3" s="21" t="s">
        <v>15</v>
      </c>
    </row>
    <row r="4" ht="14.5">
      <c r="A4" s="21" t="s">
        <v>16</v>
      </c>
    </row>
    <row r="5" ht="14.5">
      <c r="A5" s="21" t="s">
        <v>18</v>
      </c>
    </row>
    <row r="6" ht="14.5">
      <c r="A6" s="21" t="s">
        <v>17</v>
      </c>
    </row>
    <row r="8" spans="1:6" ht="14.5">
      <c r="A8" s="18" t="s">
        <v>0</v>
      </c>
      <c r="B8" s="18"/>
      <c r="C8" s="18"/>
      <c r="D8" s="18"/>
      <c r="E8" s="18"/>
      <c r="F8" s="18"/>
    </row>
    <row r="9" spans="1:7" ht="43.5">
      <c r="A9" s="1" t="s">
        <v>1</v>
      </c>
      <c r="B9" s="2" t="s">
        <v>2</v>
      </c>
      <c r="C9" s="2" t="s">
        <v>3</v>
      </c>
      <c r="D9" s="3" t="s">
        <v>4</v>
      </c>
      <c r="E9" s="2" t="s">
        <v>5</v>
      </c>
      <c r="F9" s="3" t="s">
        <v>6</v>
      </c>
      <c r="G9" s="16" t="s">
        <v>12</v>
      </c>
    </row>
    <row r="10" spans="1:7" ht="14.5">
      <c r="A10" s="4" t="s">
        <v>7</v>
      </c>
      <c r="B10" s="5">
        <f>68887064.99+1303372.512</f>
        <v>70190437.501999989</v>
      </c>
      <c r="C10" s="5">
        <f>119552.197058933+13689624.3795922</f>
        <v>13809176.576651134</v>
      </c>
      <c r="D10" s="6">
        <f>B10+C10</f>
        <v>83999614.07865113</v>
      </c>
      <c r="E10" s="5">
        <v>4474441.37</v>
      </c>
      <c r="F10" s="5">
        <f t="shared" si="0" ref="F10:F15">D10+E10</f>
        <v>88474055.448651135</v>
      </c>
      <c r="G10" s="15">
        <v>83999614.079999983</v>
      </c>
    </row>
    <row r="11" spans="1:7" ht="14.5">
      <c r="A11" s="4" t="s">
        <v>8</v>
      </c>
      <c r="B11" s="5">
        <f>8223422.03</f>
        <v>8223422.0300000003</v>
      </c>
      <c r="C11" s="5">
        <v>3104894.50</v>
      </c>
      <c r="D11" s="6">
        <f>B11+C11</f>
        <v>11328316.530000001</v>
      </c>
      <c r="E11" s="5"/>
      <c r="F11" s="5">
        <f t="shared" si="0"/>
        <v>11328316.530000001</v>
      </c>
      <c r="G11" s="19">
        <v>11739017.270000001</v>
      </c>
    </row>
    <row r="12" spans="1:8" ht="14.5">
      <c r="A12" s="4" t="s">
        <v>9</v>
      </c>
      <c r="B12" s="5">
        <f>371599.54-0.2</f>
        <v>371599.33999999997</v>
      </c>
      <c r="C12" s="5">
        <v>39101.40</v>
      </c>
      <c r="D12" s="6">
        <f>B12+C12</f>
        <v>410700.74</v>
      </c>
      <c r="E12" s="5"/>
      <c r="F12" s="5">
        <f t="shared" si="0"/>
        <v>410700.74</v>
      </c>
      <c r="G12" s="20"/>
      <c r="H12" s="15">
        <f>F11+F12-G11</f>
        <v>0</v>
      </c>
    </row>
    <row r="13" spans="1:7" ht="14.5">
      <c r="A13" s="7" t="s">
        <v>10</v>
      </c>
      <c r="B13" s="8">
        <f>36907+119070.26</f>
        <v>155977.26</v>
      </c>
      <c r="C13" s="8">
        <v>0</v>
      </c>
      <c r="D13" s="9">
        <f>B13+C13</f>
        <v>155977.26</v>
      </c>
      <c r="E13" s="8"/>
      <c r="F13" s="5">
        <f t="shared" si="0"/>
        <v>155977.26</v>
      </c>
      <c r="G13" s="15">
        <v>155977.26000000001</v>
      </c>
    </row>
    <row r="14" spans="1:8" ht="15" thickBot="1">
      <c r="A14" s="10" t="s">
        <v>11</v>
      </c>
      <c r="B14" s="11">
        <v>1438230.72</v>
      </c>
      <c r="C14" s="11">
        <v>54000</v>
      </c>
      <c r="D14" s="12">
        <f>B14+C14</f>
        <v>1492230.72</v>
      </c>
      <c r="E14" s="11"/>
      <c r="F14" s="5">
        <f t="shared" si="0"/>
        <v>1492230.72</v>
      </c>
      <c r="G14" s="15">
        <v>1666204.72</v>
      </c>
      <c r="H14" s="15">
        <f>F14-G14</f>
        <v>-173974</v>
      </c>
    </row>
    <row r="15" spans="1:6" ht="15" thickTop="1">
      <c r="A15" s="13" t="s">
        <v>6</v>
      </c>
      <c r="B15" s="14">
        <f>SUM(B10:B14)</f>
        <v>80379666.851999998</v>
      </c>
      <c r="C15" s="14">
        <f>SUM(C10:C14)</f>
        <v>17007172.476651132</v>
      </c>
      <c r="D15" s="14">
        <f>SUM(D10:D14)</f>
        <v>97386839.32865113</v>
      </c>
      <c r="E15" s="14">
        <f>SUM(E10:E14)</f>
        <v>4474441.37</v>
      </c>
      <c r="F15" s="14">
        <f t="shared" si="0"/>
        <v>101861280.69865114</v>
      </c>
    </row>
    <row r="16" ht="14.5">
      <c r="D16" s="15"/>
    </row>
    <row r="17" ht="14.5">
      <c r="F17" s="15">
        <f>F15-E15</f>
        <v>97386839.32865113</v>
      </c>
    </row>
    <row r="18" ht="14.5">
      <c r="F18" s="15"/>
    </row>
    <row r="21" ht="14.5">
      <c r="F21" s="17">
        <v>97560813.329999998</v>
      </c>
    </row>
    <row r="23" ht="14.5">
      <c r="F23" s="15">
        <f>F17-F21</f>
        <v>-173974.00134886801</v>
      </c>
    </row>
  </sheetData>
  <mergeCells count="2">
    <mergeCell ref="A8:F8"/>
    <mergeCell ref="G11:G12"/>
  </mergeCells>
  <pageMargins left="0.7" right="0.7" top="0.75" bottom="0.75" header="0.3" footer="0.3"/>
  <pageSetup orientation="portrait"/>
  <headerFooter alignWithMargins="0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EE2C5B1163D7429C79AFEF557C9FE6" ma:contentTypeVersion="" ma:contentTypeDescription="Create a new document." ma:contentTypeScope="" ma:versionID="c161421f09a3c074bb69272f85e0f4a1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34560-C650-4B3A-B56E-2B9A9DEF0D53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c85253b9-0a55-49a1-98ad-b5b6252d7079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14C181F-203E-4F26-80DA-19D186F05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7959F-8AA6-4CE4-9AC3-368A3D07A6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