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160" windowHeight="8760"/>
  </bookViews>
  <sheets>
    <sheet name="Revised Sch. 4" sheetId="1" r:id="rId1"/>
  </sheets>
  <externalReferences>
    <externalReference r:id="rId2"/>
  </externalReferences>
  <definedNames>
    <definedName name="ADDITIONS" localSheetId="0">#REF!</definedName>
    <definedName name="_xlnm.Database" localSheetId="0">#REF!</definedName>
    <definedName name="_xlnm.Database">#REF!</definedName>
    <definedName name="DEPRECIATION" localSheetId="0">#REF!</definedName>
    <definedName name="DEPRECIATION">#REF!</definedName>
    <definedName name="NET_SALVAGE" localSheetId="0">#REF!</definedName>
    <definedName name="NET_SALVAGE">#REF!</definedName>
    <definedName name="PAGE1" localSheetId="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LANT_BLANCE" localSheetId="0">#REF!</definedName>
    <definedName name="PLANT_BLANCE">#REF!</definedName>
    <definedName name="_xlnm.Print_Area" localSheetId="0">'Revised Sch. 4'!$A$1:$L$49</definedName>
    <definedName name="_xlnm.Print_Area">'[1]Revised Sch. 3'!$B$1:$B$1</definedName>
    <definedName name="RESERVE_BALANCE" localSheetId="0">#REF!</definedName>
    <definedName name="RESERVE_BALANCE">#REF!</definedName>
    <definedName name="RETIEMENTS" localSheetId="0">#REF!</definedName>
    <definedName name="SAL_COR" localSheetId="0">#REF!</definedName>
    <definedName name="Z_FBBC4FDD_0ED1_43AB_94C4_EA5ABB112CA5_.wvu.PrintArea" localSheetId="0" hidden="1">'Revised Sch. 4'!$A$1:$L$48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G11" i="1"/>
  <c r="H11" i="1" s="1"/>
  <c r="G12" i="1"/>
  <c r="H12" i="1" s="1"/>
  <c r="I12" i="1" s="1"/>
  <c r="I13" i="1"/>
  <c r="G13" i="1"/>
  <c r="H13" i="1" s="1"/>
  <c r="I14" i="1"/>
  <c r="G14" i="1"/>
  <c r="H14" i="1" s="1"/>
  <c r="G15" i="1"/>
  <c r="H15" i="1" s="1"/>
  <c r="G16" i="1"/>
  <c r="H16" i="1" s="1"/>
  <c r="I17" i="1"/>
  <c r="G17" i="1"/>
  <c r="H17" i="1" s="1"/>
  <c r="I18" i="1"/>
  <c r="G18" i="1"/>
  <c r="H18" i="1" s="1"/>
  <c r="E19" i="1"/>
  <c r="G22" i="1"/>
  <c r="H22" i="1" s="1"/>
  <c r="I23" i="1"/>
  <c r="G23" i="1"/>
  <c r="H23" i="1" s="1"/>
  <c r="I24" i="1"/>
  <c r="G24" i="1"/>
  <c r="H24" i="1" s="1"/>
  <c r="G25" i="1"/>
  <c r="H25" i="1" s="1"/>
  <c r="G26" i="1"/>
  <c r="H26" i="1" s="1"/>
  <c r="I27" i="1"/>
  <c r="G27" i="1"/>
  <c r="H27" i="1" s="1"/>
  <c r="I28" i="1"/>
  <c r="G28" i="1"/>
  <c r="H28" i="1" s="1"/>
  <c r="G29" i="1"/>
  <c r="H29" i="1" s="1"/>
  <c r="G30" i="1"/>
  <c r="H30" i="1" s="1"/>
  <c r="I31" i="1"/>
  <c r="G31" i="1"/>
  <c r="H31" i="1" s="1"/>
  <c r="I32" i="1"/>
  <c r="G32" i="1"/>
  <c r="H32" i="1" s="1"/>
  <c r="G33" i="1"/>
  <c r="H33" i="1" s="1"/>
  <c r="D34" i="1"/>
  <c r="E34" i="1"/>
  <c r="E44" i="1"/>
  <c r="E46" i="1" s="1"/>
  <c r="G37" i="1"/>
  <c r="H37" i="1" s="1"/>
  <c r="G38" i="1"/>
  <c r="H38" i="1" s="1"/>
  <c r="I38" i="1" s="1"/>
  <c r="G39" i="1"/>
  <c r="H39" i="1" s="1"/>
  <c r="I39" i="1" s="1"/>
  <c r="G40" i="1"/>
  <c r="H40" i="1" s="1"/>
  <c r="I40" i="1" s="1"/>
  <c r="G41" i="1"/>
  <c r="H41" i="1" s="1"/>
  <c r="I41" i="1" s="1"/>
  <c r="G42" i="1"/>
  <c r="H42" i="1" s="1"/>
  <c r="I42" i="1" s="1"/>
  <c r="D44" i="1"/>
  <c r="D46" i="1" s="1"/>
  <c r="I33" i="1" l="1"/>
  <c r="I29" i="1"/>
  <c r="I25" i="1"/>
  <c r="I15" i="1"/>
  <c r="H34" i="1"/>
  <c r="H19" i="1"/>
  <c r="I11" i="1"/>
  <c r="I19" i="1" s="1"/>
  <c r="H44" i="1"/>
  <c r="I30" i="1"/>
  <c r="I26" i="1"/>
  <c r="I22" i="1"/>
  <c r="I34" i="1" s="1"/>
  <c r="I16" i="1"/>
  <c r="I37" i="1"/>
  <c r="I44" i="1" s="1"/>
  <c r="H46" i="1" l="1"/>
  <c r="I46" i="1"/>
</calcChain>
</file>

<file path=xl/sharedStrings.xml><?xml version="1.0" encoding="utf-8"?>
<sst xmlns="http://schemas.openxmlformats.org/spreadsheetml/2006/main" count="74" uniqueCount="53">
  <si>
    <t>GRAND TOTAL</t>
  </si>
  <si>
    <t xml:space="preserve"> </t>
  </si>
  <si>
    <t>Total General Plant Assets</t>
  </si>
  <si>
    <t>396 - Power Operated Equipment</t>
  </si>
  <si>
    <t>*</t>
  </si>
  <si>
    <t>392.3 - Transportation - Heavy Trucks</t>
  </si>
  <si>
    <t>392.2 - Transportation-Light Trucks &amp; Vans</t>
  </si>
  <si>
    <t>392.1 - Transportation-Cars</t>
  </si>
  <si>
    <t>390 - Structures &amp; Improvements</t>
  </si>
  <si>
    <t>GENERAL PLANT</t>
  </si>
  <si>
    <t>Total Distribution Assets</t>
  </si>
  <si>
    <t>373 - Street Lighting &amp; Signal Systems</t>
  </si>
  <si>
    <t>371 - Installation on Customers' Premises</t>
  </si>
  <si>
    <t>370 - Meters</t>
  </si>
  <si>
    <t>369 - Services</t>
  </si>
  <si>
    <t>368 - Line Transformers</t>
  </si>
  <si>
    <t>367 - Underground Conductors &amp; Devices</t>
  </si>
  <si>
    <t>366 - Underground Conduit</t>
  </si>
  <si>
    <t>365 - Overhead Conductors &amp; Devices</t>
  </si>
  <si>
    <t>364 - Poles, Towers, and Fixtures</t>
  </si>
  <si>
    <t>362 - Station Equipment</t>
  </si>
  <si>
    <t>361 - Structures and Improvements</t>
  </si>
  <si>
    <t>360.1 - Land Rights</t>
  </si>
  <si>
    <t>DISTRIBUTION PLANT</t>
  </si>
  <si>
    <t>Total Transmission Assets</t>
  </si>
  <si>
    <t>359 - Roads and Trails</t>
  </si>
  <si>
    <t>356 - Overhead Conductors and Devices</t>
  </si>
  <si>
    <t>355.1 - Poles and Fixtures - Concrete</t>
  </si>
  <si>
    <t>355 - Poles and Fixtures</t>
  </si>
  <si>
    <t>354 - Towers and Fixtures</t>
  </si>
  <si>
    <t>353 - Station Equipment</t>
  </si>
  <si>
    <t>352 - Structures and Improvements</t>
  </si>
  <si>
    <t>350.1 - Land Rights</t>
  </si>
  <si>
    <t>TRANSMISSION PLANT</t>
  </si>
  <si>
    <t>(%)</t>
  </si>
  <si>
    <t>(YEARS)</t>
  </si>
  <si>
    <t>ACCOUNT</t>
  </si>
  <si>
    <t>SALV</t>
  </si>
  <si>
    <t>ARL</t>
  </si>
  <si>
    <t>WLR</t>
  </si>
  <si>
    <t xml:space="preserve">IMBALANCE </t>
  </si>
  <si>
    <t>RESERVE</t>
  </si>
  <si>
    <t>INVESTMENT</t>
  </si>
  <si>
    <t>NET</t>
  </si>
  <si>
    <t xml:space="preserve">THEORETICAL </t>
  </si>
  <si>
    <t>THEORETICAL</t>
  </si>
  <si>
    <t>COMPARISON OF ACCUMULATED BOOK RESERVE AND THEORETICAL RESERVE - PROPOSED RATES</t>
  </si>
  <si>
    <t xml:space="preserve">FLORIDA PUBLIC UTILITIES </t>
  </si>
  <si>
    <t>2019 CONSOLIDATED ELECTRIC DIVISIONS</t>
  </si>
  <si>
    <t>Reflects restated reserve after proposed corrective reserve allocations and amortization of transportation reserve surplus.</t>
  </si>
  <si>
    <t>**</t>
  </si>
  <si>
    <t>Reflects reserve adjusted for Hurricane Michael unrecovered costs addressed in Docket No. 20190155-EI.</t>
  </si>
  <si>
    <t>392.4 - Transportation - Trailers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</si>
</sst>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_);\(0.0\)"/>
    <numFmt numFmtId="165" formatCode="#,##0.0;[Red]\-#,##0.0"/>
    <numFmt numFmtId="166" formatCode="0.00_);\(0.00\)"/>
    <numFmt numFmtId="167" formatCode="0.0"/>
    <numFmt numFmtId="168" formatCode="General;[Red]\-General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5">
    <xf numFmtId="0" fontId="0" fillId="0" borderId="0" xfId="0"/>
    <xf numFmtId="0" fontId="1" fillId="0" borderId="0" xfId="1"/>
    <xf numFmtId="49" fontId="1" fillId="0" borderId="0" xfId="1" applyNumberFormat="1"/>
    <xf numFmtId="49" fontId="1" fillId="0" borderId="0" xfId="2" applyNumberFormat="1" applyFont="1" applyAlignment="1"/>
    <xf numFmtId="0" fontId="2" fillId="0" borderId="0" xfId="2" applyNumberFormat="1" applyFont="1" applyAlignment="1"/>
    <xf numFmtId="0" fontId="1" fillId="0" borderId="1" xfId="2" applyNumberFormat="1" applyFont="1" applyFill="1" applyBorder="1" applyAlignment="1"/>
    <xf numFmtId="0" fontId="1" fillId="0" borderId="2" xfId="2" applyNumberFormat="1" applyFont="1" applyFill="1" applyBorder="1" applyAlignment="1"/>
    <xf numFmtId="0" fontId="1" fillId="0" borderId="3" xfId="2" applyNumberFormat="1" applyFont="1" applyFill="1" applyBorder="1" applyAlignment="1"/>
    <xf numFmtId="49" fontId="3" fillId="0" borderId="4" xfId="2" applyNumberFormat="1" applyFont="1" applyBorder="1" applyAlignment="1"/>
    <xf numFmtId="0" fontId="1" fillId="0" borderId="5" xfId="2" applyNumberFormat="1" applyFont="1" applyBorder="1" applyAlignment="1"/>
    <xf numFmtId="49" fontId="3" fillId="0" borderId="3" xfId="2" applyNumberFormat="1" applyFont="1" applyBorder="1" applyAlignment="1"/>
    <xf numFmtId="0" fontId="4" fillId="0" borderId="0" xfId="2" applyNumberFormat="1" applyFont="1" applyAlignment="1"/>
    <xf numFmtId="0" fontId="4" fillId="0" borderId="6" xfId="2" applyNumberFormat="1" applyFont="1" applyBorder="1"/>
    <xf numFmtId="164" fontId="3" fillId="0" borderId="7" xfId="2" applyNumberFormat="1" applyFont="1" applyFill="1" applyBorder="1" applyAlignment="1">
      <alignment horizontal="center"/>
    </xf>
    <xf numFmtId="0" fontId="3" fillId="0" borderId="7" xfId="2" applyNumberFormat="1" applyFont="1" applyFill="1" applyBorder="1" applyAlignment="1">
      <alignment horizontal="center"/>
    </xf>
    <xf numFmtId="5" fontId="5" fillId="0" borderId="7" xfId="2" applyNumberFormat="1" applyFont="1" applyFill="1" applyBorder="1" applyAlignment="1"/>
    <xf numFmtId="5" fontId="5" fillId="0" borderId="8" xfId="2" applyNumberFormat="1" applyFont="1" applyFill="1" applyBorder="1" applyAlignment="1"/>
    <xf numFmtId="5" fontId="5" fillId="0" borderId="9" xfId="2" applyNumberFormat="1" applyFont="1" applyFill="1" applyBorder="1" applyAlignment="1"/>
    <xf numFmtId="49" fontId="5" fillId="2" borderId="8" xfId="2" applyNumberFormat="1" applyFont="1" applyFill="1" applyBorder="1" applyAlignment="1"/>
    <xf numFmtId="49" fontId="5" fillId="2" borderId="10" xfId="2" applyNumberFormat="1" applyFont="1" applyFill="1" applyBorder="1" applyAlignment="1"/>
    <xf numFmtId="49" fontId="5" fillId="0" borderId="11" xfId="2" applyNumberFormat="1" applyFont="1" applyBorder="1" applyAlignment="1"/>
    <xf numFmtId="0" fontId="2" fillId="0" borderId="6" xfId="2" applyNumberFormat="1" applyFont="1" applyBorder="1"/>
    <xf numFmtId="164" fontId="1" fillId="0" borderId="12" xfId="2" applyNumberFormat="1" applyFont="1" applyFill="1" applyBorder="1" applyAlignment="1">
      <alignment horizontal="center"/>
    </xf>
    <xf numFmtId="0" fontId="1" fillId="0" borderId="12" xfId="2" applyNumberFormat="1" applyFont="1" applyFill="1" applyBorder="1" applyAlignment="1">
      <alignment horizontal="center"/>
    </xf>
    <xf numFmtId="5" fontId="6" fillId="0" borderId="12" xfId="2" applyNumberFormat="1" applyFont="1" applyFill="1" applyBorder="1" applyAlignment="1"/>
    <xf numFmtId="5" fontId="6" fillId="0" borderId="13" xfId="2" applyNumberFormat="1" applyFont="1" applyFill="1" applyBorder="1" applyAlignment="1"/>
    <xf numFmtId="5" fontId="6" fillId="0" borderId="14" xfId="2" applyNumberFormat="1" applyFont="1" applyFill="1" applyBorder="1" applyAlignment="1"/>
    <xf numFmtId="49" fontId="5" fillId="0" borderId="0" xfId="2" applyNumberFormat="1" applyFont="1" applyBorder="1" applyAlignment="1"/>
    <xf numFmtId="164" fontId="3" fillId="0" borderId="15" xfId="2" applyNumberFormat="1" applyFont="1" applyFill="1" applyBorder="1" applyAlignment="1">
      <alignment horizontal="center"/>
    </xf>
    <xf numFmtId="0" fontId="3" fillId="0" borderId="15" xfId="2" applyNumberFormat="1" applyFont="1" applyFill="1" applyBorder="1" applyAlignment="1">
      <alignment horizontal="center"/>
    </xf>
    <xf numFmtId="5" fontId="5" fillId="0" borderId="15" xfId="2" applyNumberFormat="1" applyFont="1" applyFill="1" applyBorder="1" applyAlignment="1"/>
    <xf numFmtId="5" fontId="5" fillId="0" borderId="16" xfId="2" applyNumberFormat="1" applyFont="1" applyFill="1" applyBorder="1" applyAlignment="1"/>
    <xf numFmtId="5" fontId="5" fillId="0" borderId="17" xfId="2" applyNumberFormat="1" applyFont="1" applyFill="1" applyBorder="1" applyAlignment="1"/>
    <xf numFmtId="49" fontId="5" fillId="2" borderId="18" xfId="2" applyNumberFormat="1" applyFont="1" applyFill="1" applyBorder="1" applyAlignment="1"/>
    <xf numFmtId="164" fontId="1" fillId="0" borderId="19" xfId="2" applyNumberFormat="1" applyFont="1" applyFill="1" applyBorder="1" applyAlignment="1">
      <alignment horizontal="center"/>
    </xf>
    <xf numFmtId="0" fontId="1" fillId="0" borderId="19" xfId="2" applyNumberFormat="1" applyFont="1" applyFill="1" applyBorder="1" applyAlignment="1">
      <alignment horizontal="center"/>
    </xf>
    <xf numFmtId="5" fontId="6" fillId="0" borderId="19" xfId="2" applyNumberFormat="1" applyFont="1" applyFill="1" applyBorder="1" applyAlignment="1"/>
    <xf numFmtId="5" fontId="6" fillId="0" borderId="20" xfId="2" applyNumberFormat="1" applyFont="1" applyFill="1" applyBorder="1" applyAlignment="1"/>
    <xf numFmtId="5" fontId="6" fillId="0" borderId="21" xfId="2" applyNumberFormat="1" applyFont="1" applyFill="1" applyBorder="1" applyAlignment="1"/>
    <xf numFmtId="49" fontId="5" fillId="0" borderId="22" xfId="2" applyNumberFormat="1" applyFont="1" applyBorder="1" applyAlignment="1"/>
    <xf numFmtId="164" fontId="1" fillId="0" borderId="23" xfId="2" applyNumberFormat="1" applyFont="1" applyFill="1" applyBorder="1" applyAlignment="1">
      <alignment horizontal="center"/>
    </xf>
    <xf numFmtId="165" fontId="6" fillId="0" borderId="23" xfId="2" applyNumberFormat="1" applyFont="1" applyFill="1" applyBorder="1" applyAlignment="1">
      <alignment horizontal="center"/>
    </xf>
    <xf numFmtId="5" fontId="6" fillId="0" borderId="23" xfId="2" applyNumberFormat="1" applyFont="1" applyFill="1" applyBorder="1" applyAlignment="1"/>
    <xf numFmtId="166" fontId="1" fillId="0" borderId="23" xfId="2" applyNumberFormat="1" applyFont="1" applyFill="1" applyBorder="1" applyAlignment="1">
      <alignment horizontal="center"/>
    </xf>
    <xf numFmtId="5" fontId="6" fillId="0" borderId="24" xfId="2" applyNumberFormat="1" applyFont="1" applyFill="1" applyBorder="1" applyAlignment="1"/>
    <xf numFmtId="5" fontId="6" fillId="0" borderId="11" xfId="2" applyNumberFormat="1" applyFont="1" applyFill="1" applyBorder="1" applyAlignment="1"/>
    <xf numFmtId="49" fontId="5" fillId="0" borderId="25" xfId="2" applyNumberFormat="1" applyFont="1" applyBorder="1" applyAlignment="1"/>
    <xf numFmtId="0" fontId="1" fillId="0" borderId="23" xfId="2" applyNumberFormat="1" applyFont="1" applyFill="1" applyBorder="1" applyAlignment="1">
      <alignment horizontal="center"/>
    </xf>
    <xf numFmtId="49" fontId="5" fillId="2" borderId="25" xfId="2" applyNumberFormat="1" applyFont="1" applyFill="1" applyBorder="1" applyAlignment="1"/>
    <xf numFmtId="49" fontId="5" fillId="2" borderId="11" xfId="2" applyNumberFormat="1" applyFont="1" applyFill="1" applyBorder="1" applyAlignment="1"/>
    <xf numFmtId="164" fontId="1" fillId="0" borderId="26" xfId="2" applyNumberFormat="1" applyFont="1" applyFill="1" applyBorder="1" applyAlignment="1">
      <alignment horizontal="center"/>
    </xf>
    <xf numFmtId="0" fontId="1" fillId="0" borderId="26" xfId="2" applyNumberFormat="1" applyFont="1" applyFill="1" applyBorder="1" applyAlignment="1">
      <alignment horizontal="center"/>
    </xf>
    <xf numFmtId="5" fontId="6" fillId="0" borderId="26" xfId="2" applyNumberFormat="1" applyFont="1" applyFill="1" applyBorder="1" applyAlignment="1"/>
    <xf numFmtId="166" fontId="1" fillId="0" borderId="26" xfId="2" applyNumberFormat="1" applyFont="1" applyFill="1" applyBorder="1" applyAlignment="1">
      <alignment horizontal="center"/>
    </xf>
    <xf numFmtId="5" fontId="6" fillId="0" borderId="27" xfId="2" applyNumberFormat="1" applyFont="1" applyFill="1" applyBorder="1" applyAlignment="1"/>
    <xf numFmtId="5" fontId="6" fillId="0" borderId="28" xfId="2" applyNumberFormat="1" applyFont="1" applyFill="1" applyBorder="1" applyAlignment="1"/>
    <xf numFmtId="49" fontId="5" fillId="0" borderId="29" xfId="2" applyNumberFormat="1" applyFont="1" applyBorder="1" applyAlignment="1"/>
    <xf numFmtId="167" fontId="3" fillId="0" borderId="15" xfId="2" applyNumberFormat="1" applyFont="1" applyFill="1" applyBorder="1" applyAlignment="1">
      <alignment horizontal="center"/>
    </xf>
    <xf numFmtId="166" fontId="5" fillId="0" borderId="15" xfId="2" applyNumberFormat="1" applyFont="1" applyFill="1" applyBorder="1" applyAlignment="1">
      <alignment horizontal="center"/>
    </xf>
    <xf numFmtId="5" fontId="6" fillId="3" borderId="23" xfId="2" applyNumberFormat="1" applyFont="1" applyFill="1" applyBorder="1" applyAlignment="1"/>
    <xf numFmtId="5" fontId="6" fillId="3" borderId="24" xfId="2" applyNumberFormat="1" applyFont="1" applyFill="1" applyBorder="1" applyAlignment="1"/>
    <xf numFmtId="167" fontId="1" fillId="0" borderId="23" xfId="2" applyNumberFormat="1" applyFont="1" applyFill="1" applyBorder="1" applyAlignment="1">
      <alignment horizontal="center"/>
    </xf>
    <xf numFmtId="167" fontId="1" fillId="0" borderId="26" xfId="2" applyNumberFormat="1" applyFont="1" applyFill="1" applyBorder="1" applyAlignment="1">
      <alignment horizontal="center"/>
    </xf>
    <xf numFmtId="164" fontId="1" fillId="0" borderId="23" xfId="2" applyNumberFormat="1" applyFont="1" applyBorder="1" applyAlignment="1">
      <alignment horizontal="center"/>
    </xf>
    <xf numFmtId="165" fontId="6" fillId="0" borderId="23" xfId="2" applyNumberFormat="1" applyFont="1" applyBorder="1" applyAlignment="1">
      <alignment horizontal="center"/>
    </xf>
    <xf numFmtId="0" fontId="2" fillId="0" borderId="25" xfId="2" applyNumberFormat="1" applyFont="1" applyBorder="1" applyAlignment="1"/>
    <xf numFmtId="0" fontId="2" fillId="0" borderId="25" xfId="2" applyNumberFormat="1" applyFont="1" applyBorder="1"/>
    <xf numFmtId="0" fontId="1" fillId="0" borderId="23" xfId="2" applyNumberFormat="1" applyFont="1" applyBorder="1"/>
    <xf numFmtId="0" fontId="1" fillId="0" borderId="23" xfId="2" applyNumberFormat="1" applyFont="1" applyFill="1" applyBorder="1"/>
    <xf numFmtId="168" fontId="6" fillId="0" borderId="24" xfId="2" applyNumberFormat="1" applyFont="1" applyFill="1" applyBorder="1" applyAlignment="1"/>
    <xf numFmtId="168" fontId="6" fillId="0" borderId="11" xfId="2" applyNumberFormat="1" applyFont="1" applyFill="1" applyBorder="1" applyAlignment="1"/>
    <xf numFmtId="0" fontId="7" fillId="0" borderId="29" xfId="2" applyNumberFormat="1" applyFont="1" applyBorder="1" applyAlignment="1"/>
    <xf numFmtId="0" fontId="7" fillId="0" borderId="29" xfId="2" applyNumberFormat="1" applyFont="1" applyBorder="1"/>
    <xf numFmtId="0" fontId="3" fillId="0" borderId="26" xfId="2" applyNumberFormat="1" applyFont="1" applyBorder="1"/>
    <xf numFmtId="0" fontId="3" fillId="0" borderId="26" xfId="2" applyNumberFormat="1" applyFont="1" applyFill="1" applyBorder="1" applyAlignment="1"/>
    <xf numFmtId="168" fontId="5" fillId="0" borderId="27" xfId="2" applyNumberFormat="1" applyFont="1" applyFill="1" applyBorder="1" applyAlignment="1">
      <alignment horizontal="center"/>
    </xf>
    <xf numFmtId="168" fontId="5" fillId="0" borderId="28" xfId="2" applyNumberFormat="1" applyFont="1" applyFill="1" applyBorder="1" applyAlignment="1">
      <alignment horizontal="center"/>
    </xf>
    <xf numFmtId="49" fontId="5" fillId="0" borderId="28" xfId="2" applyNumberFormat="1" applyFont="1" applyBorder="1" applyAlignment="1"/>
    <xf numFmtId="0" fontId="8" fillId="0" borderId="0" xfId="2" applyNumberFormat="1" applyFont="1" applyFill="1" applyBorder="1" applyAlignment="1"/>
    <xf numFmtId="0" fontId="3" fillId="2" borderId="30" xfId="2" applyNumberFormat="1" applyFont="1" applyFill="1" applyBorder="1" applyAlignment="1">
      <alignment horizontal="center"/>
    </xf>
    <xf numFmtId="0" fontId="3" fillId="2" borderId="31" xfId="2" applyNumberFormat="1" applyFont="1" applyFill="1" applyBorder="1" applyAlignment="1">
      <alignment horizontal="center"/>
    </xf>
    <xf numFmtId="0" fontId="3" fillId="2" borderId="32" xfId="2" applyNumberFormat="1" applyFont="1" applyFill="1" applyBorder="1" applyAlignment="1">
      <alignment horizontal="center"/>
    </xf>
    <xf numFmtId="49" fontId="3" fillId="2" borderId="33" xfId="2" applyNumberFormat="1" applyFont="1" applyFill="1" applyBorder="1" applyAlignment="1">
      <alignment horizontal="centerContinuous"/>
    </xf>
    <xf numFmtId="49" fontId="3" fillId="2" borderId="32" xfId="2" applyNumberFormat="1" applyFont="1" applyFill="1" applyBorder="1" applyAlignment="1">
      <alignment horizontal="centerContinuous"/>
    </xf>
    <xf numFmtId="0" fontId="3" fillId="2" borderId="12" xfId="2" applyNumberFormat="1" applyFont="1" applyFill="1" applyBorder="1" applyAlignment="1">
      <alignment horizontal="center"/>
    </xf>
    <xf numFmtId="168" fontId="5" fillId="2" borderId="13" xfId="2" applyNumberFormat="1" applyFont="1" applyFill="1" applyBorder="1" applyAlignment="1">
      <alignment horizontal="center"/>
    </xf>
    <xf numFmtId="168" fontId="5" fillId="2" borderId="14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>
      <alignment horizontal="center"/>
    </xf>
    <xf numFmtId="49" fontId="3" fillId="2" borderId="14" xfId="2" applyNumberFormat="1" applyFont="1" applyFill="1" applyBorder="1" applyAlignment="1"/>
    <xf numFmtId="0" fontId="3" fillId="2" borderId="34" xfId="2" applyNumberFormat="1" applyFont="1" applyFill="1" applyBorder="1" applyAlignment="1">
      <alignment horizontal="center"/>
    </xf>
    <xf numFmtId="0" fontId="3" fillId="2" borderId="34" xfId="2" applyNumberFormat="1" applyFont="1" applyFill="1" applyBorder="1" applyAlignment="1"/>
    <xf numFmtId="14" fontId="5" fillId="2" borderId="35" xfId="2" applyNumberFormat="1" applyFont="1" applyFill="1" applyBorder="1" applyAlignment="1">
      <alignment horizontal="center"/>
    </xf>
    <xf numFmtId="14" fontId="5" fillId="2" borderId="36" xfId="2" applyNumberFormat="1" applyFont="1" applyFill="1" applyBorder="1" applyAlignment="1">
      <alignment horizontal="center"/>
    </xf>
    <xf numFmtId="49" fontId="3" fillId="2" borderId="37" xfId="2" applyNumberFormat="1" applyFont="1" applyFill="1" applyBorder="1" applyAlignment="1">
      <alignment horizontal="center"/>
    </xf>
    <xf numFmtId="49" fontId="3" fillId="2" borderId="36" xfId="2" applyNumberFormat="1" applyFont="1" applyFill="1" applyBorder="1" applyAlignment="1"/>
    <xf numFmtId="0" fontId="8" fillId="0" borderId="0" xfId="2" applyNumberFormat="1" applyFont="1" applyFill="1" applyBorder="1" applyAlignment="1">
      <alignment horizontal="centerContinuous"/>
    </xf>
    <xf numFmtId="49" fontId="8" fillId="0" borderId="0" xfId="2" applyNumberFormat="1" applyFont="1" applyFill="1" applyBorder="1" applyAlignment="1">
      <alignment horizontal="centerContinuous"/>
    </xf>
    <xf numFmtId="0" fontId="3" fillId="0" borderId="0" xfId="2" applyNumberFormat="1" applyFont="1" applyFill="1" applyBorder="1" applyAlignment="1"/>
    <xf numFmtId="0" fontId="3" fillId="0" borderId="0" xfId="2" applyNumberFormat="1" applyFont="1" applyFill="1" applyBorder="1" applyAlignment="1">
      <alignment horizontal="centerContinuous"/>
    </xf>
    <xf numFmtId="0" fontId="4" fillId="0" borderId="0" xfId="2" applyNumberFormat="1" applyFont="1" applyFill="1" applyBorder="1" applyAlignment="1"/>
    <xf numFmtId="49" fontId="2" fillId="0" borderId="0" xfId="2" applyNumberFormat="1" applyFont="1" applyAlignment="1">
      <alignment horizontal="right"/>
    </xf>
    <xf numFmtId="0" fontId="1" fillId="0" borderId="0" xfId="1" applyAlignment="1">
      <alignment horizontal="right"/>
    </xf>
    <xf numFmtId="49" fontId="9" fillId="0" borderId="0" xfId="2" applyNumberFormat="1" applyFont="1" applyFill="1" applyBorder="1" applyAlignment="1">
      <alignment horizontal="center"/>
    </xf>
    <xf numFmtId="49" fontId="2" fillId="0" borderId="0" xfId="2" applyNumberFormat="1" applyFont="1" applyFill="1" applyBorder="1" applyAlignment="1">
      <alignment horizontal="center"/>
    </xf>
    <xf numFmtId="44" fontId="4" fillId="0" borderId="0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_Copy of Fpu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externalLink" Target="externalLinks/externalLink1.xml" />
  <Relationship Id="rId6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Attachment%20Revised%20Sch%203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ed Sch. 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M49"/>
  <sheetViews>
    <sheetView tabSelected="1" workbookViewId="0">
      <selection sqref="A1:L1"/>
    </sheetView>
  </sheetViews>
  <sheetFormatPr defaultColWidth="12.42578125" defaultRowHeight="12.75" x14ac:dyDescent="0.2"/>
  <cols>
    <col min="1" max="1" width="3.7109375" style="2" customWidth="1"/>
    <col min="2" max="2" width="19" style="2" customWidth="1"/>
    <col min="3" max="3" width="21.42578125" style="2" customWidth="1"/>
    <col min="4" max="5" width="14.140625" style="1" customWidth="1"/>
    <col min="6" max="6" width="2.42578125" style="1" customWidth="1"/>
    <col min="7" max="7" width="13.42578125" style="1" customWidth="1"/>
    <col min="8" max="8" width="14.140625" style="1" bestFit="1" customWidth="1"/>
    <col min="9" max="9" width="13.7109375" style="1" bestFit="1" customWidth="1"/>
    <col min="10" max="12" width="11.28515625" style="1" customWidth="1"/>
    <col min="13" max="16384" width="12.42578125" style="1"/>
  </cols>
  <sheetData>
    <row r="1" spans="1:13" s="97" customFormat="1" ht="17.45" x14ac:dyDescent="0.3">
      <c r="A1" s="102" t="s">
        <v>47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3" s="97" customFormat="1" ht="15" x14ac:dyDescent="0.25">
      <c r="A2" s="103" t="s">
        <v>48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3" s="99" customFormat="1" ht="15.6" x14ac:dyDescent="0.3">
      <c r="A3" s="104" t="s">
        <v>46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3" s="97" customFormat="1" ht="13.15" x14ac:dyDescent="0.25">
      <c r="L4" s="98" t="s">
        <v>1</v>
      </c>
    </row>
    <row r="5" spans="1:13" s="78" customFormat="1" ht="10.15" x14ac:dyDescent="0.2">
      <c r="A5" s="96"/>
      <c r="B5" s="96"/>
      <c r="C5" s="96"/>
      <c r="D5" s="95"/>
      <c r="E5" s="95"/>
      <c r="F5" s="95"/>
      <c r="G5" s="95"/>
      <c r="H5" s="95"/>
      <c r="I5" s="95"/>
      <c r="J5" s="95"/>
      <c r="K5" s="95"/>
      <c r="L5" s="95" t="s">
        <v>1</v>
      </c>
    </row>
    <row r="6" spans="1:13" s="78" customFormat="1" ht="13.15" x14ac:dyDescent="0.25">
      <c r="A6" s="94"/>
      <c r="B6" s="93"/>
      <c r="C6" s="93"/>
      <c r="D6" s="92">
        <v>43831</v>
      </c>
      <c r="E6" s="91">
        <v>43831</v>
      </c>
      <c r="F6" s="91"/>
      <c r="G6" s="89" t="s">
        <v>45</v>
      </c>
      <c r="H6" s="89" t="s">
        <v>44</v>
      </c>
      <c r="I6" s="90"/>
      <c r="J6" s="90"/>
      <c r="K6" s="90"/>
      <c r="L6" s="89" t="s">
        <v>43</v>
      </c>
    </row>
    <row r="7" spans="1:13" s="78" customFormat="1" ht="13.15" x14ac:dyDescent="0.25">
      <c r="A7" s="88"/>
      <c r="B7" s="87"/>
      <c r="C7" s="87"/>
      <c r="D7" s="86" t="s">
        <v>42</v>
      </c>
      <c r="E7" s="85" t="s">
        <v>41</v>
      </c>
      <c r="F7" s="85"/>
      <c r="G7" s="84" t="s">
        <v>41</v>
      </c>
      <c r="H7" s="84" t="s">
        <v>41</v>
      </c>
      <c r="I7" s="84" t="s">
        <v>40</v>
      </c>
      <c r="J7" s="84" t="s">
        <v>39</v>
      </c>
      <c r="K7" s="84" t="s">
        <v>38</v>
      </c>
      <c r="L7" s="84" t="s">
        <v>37</v>
      </c>
    </row>
    <row r="8" spans="1:13" s="78" customFormat="1" ht="13.9" thickBot="1" x14ac:dyDescent="0.3">
      <c r="A8" s="83" t="s">
        <v>36</v>
      </c>
      <c r="B8" s="82"/>
      <c r="C8" s="82"/>
      <c r="D8" s="81"/>
      <c r="E8" s="80"/>
      <c r="F8" s="80"/>
      <c r="G8" s="79" t="s">
        <v>34</v>
      </c>
      <c r="H8" s="79"/>
      <c r="I8" s="79"/>
      <c r="J8" s="79" t="s">
        <v>34</v>
      </c>
      <c r="K8" s="79" t="s">
        <v>35</v>
      </c>
      <c r="L8" s="79" t="s">
        <v>34</v>
      </c>
    </row>
    <row r="9" spans="1:13" s="71" customFormat="1" ht="13.15" x14ac:dyDescent="0.25">
      <c r="A9" s="77"/>
      <c r="B9" s="56"/>
      <c r="C9" s="56"/>
      <c r="D9" s="76"/>
      <c r="E9" s="75"/>
      <c r="F9" s="75"/>
      <c r="G9" s="74"/>
      <c r="H9" s="74"/>
      <c r="I9" s="74"/>
      <c r="J9" s="73"/>
      <c r="K9" s="73"/>
      <c r="L9" s="73"/>
      <c r="M9" s="72"/>
    </row>
    <row r="10" spans="1:13" s="65" customFormat="1" ht="15" x14ac:dyDescent="0.25">
      <c r="A10" s="49" t="s">
        <v>33</v>
      </c>
      <c r="B10" s="48"/>
      <c r="C10" s="48"/>
      <c r="D10" s="70"/>
      <c r="E10" s="69"/>
      <c r="F10" s="69"/>
      <c r="G10" s="68"/>
      <c r="H10" s="68"/>
      <c r="I10" s="68"/>
      <c r="J10" s="67"/>
      <c r="K10" s="67"/>
      <c r="L10" s="67"/>
      <c r="M10" s="66"/>
    </row>
    <row r="11" spans="1:13" s="4" customFormat="1" ht="15" x14ac:dyDescent="0.25">
      <c r="A11" s="20"/>
      <c r="B11" s="46" t="s">
        <v>32</v>
      </c>
      <c r="C11" s="46"/>
      <c r="D11" s="45">
        <v>0</v>
      </c>
      <c r="E11" s="44">
        <v>0.14000000000032742</v>
      </c>
      <c r="F11" s="44"/>
      <c r="G11" s="43">
        <f t="shared" ref="G11:G18" si="0">ROUND(100-(K11*J11)-L11,2)</f>
        <v>2.5</v>
      </c>
      <c r="H11" s="42">
        <f t="shared" ref="H11:H18" si="1">ROUND(G11*D11/100,0)</f>
        <v>0</v>
      </c>
      <c r="I11" s="42">
        <f t="shared" ref="I11:I18" si="2">SUM(E11-H11)</f>
        <v>0.14000000000032742</v>
      </c>
      <c r="J11" s="63">
        <v>1.3</v>
      </c>
      <c r="K11" s="64">
        <v>75</v>
      </c>
      <c r="L11" s="63">
        <v>0</v>
      </c>
      <c r="M11" s="21"/>
    </row>
    <row r="12" spans="1:13" s="4" customFormat="1" ht="15" x14ac:dyDescent="0.25">
      <c r="A12" s="20"/>
      <c r="B12" s="46" t="s">
        <v>31</v>
      </c>
      <c r="C12" s="46"/>
      <c r="D12" s="45">
        <v>1919496.1700000006</v>
      </c>
      <c r="E12" s="44">
        <v>59504</v>
      </c>
      <c r="F12" s="44" t="s">
        <v>4</v>
      </c>
      <c r="G12" s="43">
        <f t="shared" si="0"/>
        <v>3.1</v>
      </c>
      <c r="H12" s="42">
        <f t="shared" si="1"/>
        <v>59504</v>
      </c>
      <c r="I12" s="42">
        <f t="shared" si="2"/>
        <v>0</v>
      </c>
      <c r="J12" s="63">
        <v>1.7</v>
      </c>
      <c r="K12" s="64">
        <v>57</v>
      </c>
      <c r="L12" s="63">
        <v>0</v>
      </c>
      <c r="M12" s="21"/>
    </row>
    <row r="13" spans="1:13" s="4" customFormat="1" ht="15" x14ac:dyDescent="0.25">
      <c r="A13" s="20"/>
      <c r="B13" s="46" t="s">
        <v>30</v>
      </c>
      <c r="C13" s="46"/>
      <c r="D13" s="45">
        <v>7581692.3099999996</v>
      </c>
      <c r="E13" s="44">
        <v>1623570.3962808333</v>
      </c>
      <c r="F13" s="44"/>
      <c r="G13" s="43">
        <f t="shared" si="0"/>
        <v>23</v>
      </c>
      <c r="H13" s="42">
        <f t="shared" si="1"/>
        <v>1743789</v>
      </c>
      <c r="I13" s="42">
        <f t="shared" si="2"/>
        <v>-120218.60371916671</v>
      </c>
      <c r="J13" s="63">
        <v>2.2000000000000002</v>
      </c>
      <c r="K13" s="64">
        <v>35</v>
      </c>
      <c r="L13" s="63">
        <v>0</v>
      </c>
      <c r="M13" s="21"/>
    </row>
    <row r="14" spans="1:13" s="4" customFormat="1" ht="15" x14ac:dyDescent="0.25">
      <c r="A14" s="20"/>
      <c r="B14" s="46" t="s">
        <v>29</v>
      </c>
      <c r="C14" s="46"/>
      <c r="D14" s="45">
        <v>249798</v>
      </c>
      <c r="E14" s="44">
        <v>197091</v>
      </c>
      <c r="F14" s="44" t="s">
        <v>4</v>
      </c>
      <c r="G14" s="43">
        <f t="shared" si="0"/>
        <v>78.900000000000006</v>
      </c>
      <c r="H14" s="42">
        <f t="shared" si="1"/>
        <v>197091</v>
      </c>
      <c r="I14" s="42">
        <f t="shared" si="2"/>
        <v>0</v>
      </c>
      <c r="J14" s="63">
        <v>1.9</v>
      </c>
      <c r="K14" s="64">
        <v>19</v>
      </c>
      <c r="L14" s="63">
        <v>-15</v>
      </c>
      <c r="M14" s="21"/>
    </row>
    <row r="15" spans="1:13" s="4" customFormat="1" ht="15" x14ac:dyDescent="0.25">
      <c r="A15" s="20"/>
      <c r="B15" s="46" t="s">
        <v>28</v>
      </c>
      <c r="C15" s="46"/>
      <c r="D15" s="45">
        <v>1659808.85</v>
      </c>
      <c r="E15" s="44">
        <v>487283</v>
      </c>
      <c r="F15" s="44" t="s">
        <v>4</v>
      </c>
      <c r="G15" s="43">
        <f t="shared" si="0"/>
        <v>82.36</v>
      </c>
      <c r="H15" s="42">
        <f t="shared" si="1"/>
        <v>1367019</v>
      </c>
      <c r="I15" s="42">
        <f t="shared" si="2"/>
        <v>-879736</v>
      </c>
      <c r="J15" s="63">
        <v>3.8</v>
      </c>
      <c r="K15" s="64">
        <v>17.8</v>
      </c>
      <c r="L15" s="63">
        <v>-50</v>
      </c>
      <c r="M15" s="21"/>
    </row>
    <row r="16" spans="1:13" s="4" customFormat="1" ht="15" x14ac:dyDescent="0.25">
      <c r="A16" s="20"/>
      <c r="B16" s="46" t="s">
        <v>27</v>
      </c>
      <c r="C16" s="46"/>
      <c r="D16" s="45">
        <v>4014730.41</v>
      </c>
      <c r="E16" s="44">
        <v>678489</v>
      </c>
      <c r="F16" s="44" t="s">
        <v>4</v>
      </c>
      <c r="G16" s="43">
        <f t="shared" si="0"/>
        <v>16.899999999999999</v>
      </c>
      <c r="H16" s="42">
        <f t="shared" si="1"/>
        <v>678489</v>
      </c>
      <c r="I16" s="42">
        <f t="shared" si="2"/>
        <v>0</v>
      </c>
      <c r="J16" s="63">
        <v>2.9</v>
      </c>
      <c r="K16" s="64">
        <v>39</v>
      </c>
      <c r="L16" s="63">
        <v>-30</v>
      </c>
      <c r="M16" s="21"/>
    </row>
    <row r="17" spans="1:13" s="4" customFormat="1" ht="15" x14ac:dyDescent="0.25">
      <c r="A17" s="20"/>
      <c r="B17" s="46" t="s">
        <v>26</v>
      </c>
      <c r="C17" s="46"/>
      <c r="D17" s="45">
        <v>3674652.5200000005</v>
      </c>
      <c r="E17" s="44">
        <v>563667.04103124992</v>
      </c>
      <c r="F17" s="44"/>
      <c r="G17" s="43">
        <f t="shared" si="0"/>
        <v>18.8</v>
      </c>
      <c r="H17" s="42">
        <f t="shared" si="1"/>
        <v>690835</v>
      </c>
      <c r="I17" s="42">
        <f t="shared" si="2"/>
        <v>-127167.95896875008</v>
      </c>
      <c r="J17" s="40">
        <v>2.2000000000000002</v>
      </c>
      <c r="K17" s="41">
        <v>46</v>
      </c>
      <c r="L17" s="40">
        <v>-20</v>
      </c>
      <c r="M17" s="21"/>
    </row>
    <row r="18" spans="1:13" s="4" customFormat="1" ht="15" x14ac:dyDescent="0.25">
      <c r="A18" s="20"/>
      <c r="B18" s="39" t="s">
        <v>25</v>
      </c>
      <c r="C18" s="39"/>
      <c r="D18" s="45">
        <v>6788</v>
      </c>
      <c r="E18" s="44">
        <v>6009.0700000000006</v>
      </c>
      <c r="F18" s="44"/>
      <c r="G18" s="43">
        <f t="shared" si="0"/>
        <v>82.5</v>
      </c>
      <c r="H18" s="42">
        <f t="shared" si="1"/>
        <v>5600</v>
      </c>
      <c r="I18" s="42">
        <f t="shared" si="2"/>
        <v>409.07000000000062</v>
      </c>
      <c r="J18" s="40">
        <v>1.4</v>
      </c>
      <c r="K18" s="41">
        <v>12.5</v>
      </c>
      <c r="L18" s="40">
        <v>0</v>
      </c>
      <c r="M18" s="21"/>
    </row>
    <row r="19" spans="1:13" s="11" customFormat="1" ht="15.6" x14ac:dyDescent="0.3">
      <c r="A19" s="20"/>
      <c r="B19" s="33" t="s">
        <v>24</v>
      </c>
      <c r="C19" s="33"/>
      <c r="D19" s="32">
        <f>SUM(D11:D18)</f>
        <v>19106966.260000002</v>
      </c>
      <c r="E19" s="31">
        <f>SUM(E11:E18)</f>
        <v>3615613.6473120828</v>
      </c>
      <c r="F19" s="31"/>
      <c r="G19" s="58"/>
      <c r="H19" s="30">
        <f>SUM(H11:H18)</f>
        <v>4742327</v>
      </c>
      <c r="I19" s="30">
        <f>SUM(I11:I18)</f>
        <v>-1126713.3526879167</v>
      </c>
      <c r="J19" s="28"/>
      <c r="K19" s="57"/>
      <c r="L19" s="28"/>
      <c r="M19" s="12"/>
    </row>
    <row r="20" spans="1:13" s="4" customFormat="1" ht="15" x14ac:dyDescent="0.25">
      <c r="A20" s="20"/>
      <c r="B20" s="56"/>
      <c r="C20" s="56"/>
      <c r="D20" s="55"/>
      <c r="E20" s="54"/>
      <c r="F20" s="54"/>
      <c r="G20" s="53"/>
      <c r="H20" s="52"/>
      <c r="I20" s="52"/>
      <c r="J20" s="50"/>
      <c r="K20" s="62"/>
      <c r="L20" s="50"/>
      <c r="M20" s="21"/>
    </row>
    <row r="21" spans="1:13" s="4" customFormat="1" ht="15" x14ac:dyDescent="0.25">
      <c r="A21" s="49" t="s">
        <v>23</v>
      </c>
      <c r="B21" s="48"/>
      <c r="C21" s="48"/>
      <c r="D21" s="45"/>
      <c r="E21" s="44"/>
      <c r="F21" s="44"/>
      <c r="G21" s="43"/>
      <c r="H21" s="42"/>
      <c r="I21" s="42"/>
      <c r="J21" s="40"/>
      <c r="K21" s="61"/>
      <c r="L21" s="40"/>
      <c r="M21" s="21"/>
    </row>
    <row r="22" spans="1:13" s="4" customFormat="1" ht="15" x14ac:dyDescent="0.25">
      <c r="A22" s="20"/>
      <c r="B22" s="46" t="s">
        <v>22</v>
      </c>
      <c r="C22" s="46"/>
      <c r="D22" s="45">
        <v>56995</v>
      </c>
      <c r="E22" s="44">
        <v>34099.96</v>
      </c>
      <c r="F22" s="44"/>
      <c r="G22" s="43">
        <f t="shared" ref="G22:G33" si="3">ROUND(100-(K22*J22)-L22,2)</f>
        <v>55.8</v>
      </c>
      <c r="H22" s="42">
        <f t="shared" ref="H22:H33" si="4">ROUND(G22*D22/100,0)</f>
        <v>31803</v>
      </c>
      <c r="I22" s="42">
        <f t="shared" ref="I22:I33" si="5">SUM(E22-H22)</f>
        <v>2296.9599999999991</v>
      </c>
      <c r="J22" s="40">
        <v>1.7</v>
      </c>
      <c r="K22" s="41">
        <v>26</v>
      </c>
      <c r="L22" s="40">
        <v>0</v>
      </c>
      <c r="M22" s="21"/>
    </row>
    <row r="23" spans="1:13" s="4" customFormat="1" ht="15" x14ac:dyDescent="0.25">
      <c r="A23" s="20"/>
      <c r="B23" s="46" t="s">
        <v>21</v>
      </c>
      <c r="C23" s="46"/>
      <c r="D23" s="45">
        <v>1198983.1200000001</v>
      </c>
      <c r="E23" s="44">
        <v>108222.75652</v>
      </c>
      <c r="F23" s="44"/>
      <c r="G23" s="43">
        <f t="shared" si="3"/>
        <v>7.8</v>
      </c>
      <c r="H23" s="42">
        <f t="shared" si="4"/>
        <v>93521</v>
      </c>
      <c r="I23" s="42">
        <f t="shared" si="5"/>
        <v>14701.756519999995</v>
      </c>
      <c r="J23" s="40">
        <v>1.8</v>
      </c>
      <c r="K23" s="41">
        <v>54</v>
      </c>
      <c r="L23" s="40">
        <v>-5</v>
      </c>
      <c r="M23" s="21"/>
    </row>
    <row r="24" spans="1:13" s="4" customFormat="1" ht="15" x14ac:dyDescent="0.25">
      <c r="A24" s="20"/>
      <c r="B24" s="46" t="s">
        <v>20</v>
      </c>
      <c r="C24" s="46"/>
      <c r="D24" s="45">
        <v>13235886.879999999</v>
      </c>
      <c r="E24" s="44">
        <v>3869925.0218599997</v>
      </c>
      <c r="F24" s="44"/>
      <c r="G24" s="43">
        <f t="shared" si="3"/>
        <v>26.4</v>
      </c>
      <c r="H24" s="42">
        <f t="shared" si="4"/>
        <v>3494274</v>
      </c>
      <c r="I24" s="42">
        <f t="shared" si="5"/>
        <v>375651.02185999975</v>
      </c>
      <c r="J24" s="40">
        <v>2.2000000000000002</v>
      </c>
      <c r="K24" s="41">
        <v>38</v>
      </c>
      <c r="L24" s="40">
        <v>-10</v>
      </c>
      <c r="M24" s="21"/>
    </row>
    <row r="25" spans="1:13" s="4" customFormat="1" ht="15" x14ac:dyDescent="0.25">
      <c r="A25" s="20"/>
      <c r="B25" s="46" t="s">
        <v>19</v>
      </c>
      <c r="C25" s="46"/>
      <c r="D25" s="45">
        <v>25869789.330000002</v>
      </c>
      <c r="E25" s="60">
        <v>9265961.3707975</v>
      </c>
      <c r="F25" s="60" t="s">
        <v>50</v>
      </c>
      <c r="G25" s="43">
        <f t="shared" si="3"/>
        <v>40.799999999999997</v>
      </c>
      <c r="H25" s="42">
        <f t="shared" si="4"/>
        <v>10554874</v>
      </c>
      <c r="I25" s="59">
        <f t="shared" si="5"/>
        <v>-1288912.6292025</v>
      </c>
      <c r="J25" s="40">
        <v>3.9</v>
      </c>
      <c r="K25" s="41">
        <v>28</v>
      </c>
      <c r="L25" s="40">
        <v>-50</v>
      </c>
      <c r="M25" s="21"/>
    </row>
    <row r="26" spans="1:13" s="4" customFormat="1" ht="15" x14ac:dyDescent="0.25">
      <c r="A26" s="20"/>
      <c r="B26" s="46" t="s">
        <v>18</v>
      </c>
      <c r="C26" s="46"/>
      <c r="D26" s="45">
        <v>20427592.879999999</v>
      </c>
      <c r="E26" s="60">
        <v>10443893.4302975</v>
      </c>
      <c r="F26" s="60" t="s">
        <v>50</v>
      </c>
      <c r="G26" s="43">
        <f t="shared" si="3"/>
        <v>45</v>
      </c>
      <c r="H26" s="42">
        <f t="shared" si="4"/>
        <v>9192417</v>
      </c>
      <c r="I26" s="59">
        <f t="shared" si="5"/>
        <v>1251476.4302974995</v>
      </c>
      <c r="J26" s="40">
        <v>3</v>
      </c>
      <c r="K26" s="41">
        <v>30</v>
      </c>
      <c r="L26" s="40">
        <v>-35</v>
      </c>
      <c r="M26" s="21"/>
    </row>
    <row r="27" spans="1:13" s="4" customFormat="1" ht="15" x14ac:dyDescent="0.25">
      <c r="A27" s="20"/>
      <c r="B27" s="46" t="s">
        <v>17</v>
      </c>
      <c r="C27" s="46"/>
      <c r="D27" s="45">
        <v>7034164.1800000006</v>
      </c>
      <c r="E27" s="44">
        <v>1359792.5003524998</v>
      </c>
      <c r="F27" s="44"/>
      <c r="G27" s="43">
        <f t="shared" si="3"/>
        <v>20.399999999999999</v>
      </c>
      <c r="H27" s="42">
        <f t="shared" si="4"/>
        <v>1434969</v>
      </c>
      <c r="I27" s="42">
        <f t="shared" si="5"/>
        <v>-75176.499647500226</v>
      </c>
      <c r="J27" s="40">
        <v>1.8</v>
      </c>
      <c r="K27" s="41">
        <v>47</v>
      </c>
      <c r="L27" s="40">
        <v>-5</v>
      </c>
      <c r="M27" s="21"/>
    </row>
    <row r="28" spans="1:13" s="4" customFormat="1" ht="15" x14ac:dyDescent="0.25">
      <c r="A28" s="20"/>
      <c r="B28" s="46" t="s">
        <v>16</v>
      </c>
      <c r="C28" s="46"/>
      <c r="D28" s="45">
        <v>10218344.449999999</v>
      </c>
      <c r="E28" s="44">
        <v>3955509.4407866667</v>
      </c>
      <c r="F28" s="44"/>
      <c r="G28" s="43">
        <f t="shared" si="3"/>
        <v>42</v>
      </c>
      <c r="H28" s="42">
        <f t="shared" si="4"/>
        <v>4291705</v>
      </c>
      <c r="I28" s="42">
        <f t="shared" si="5"/>
        <v>-336195.5592133333</v>
      </c>
      <c r="J28" s="40">
        <v>3</v>
      </c>
      <c r="K28" s="41">
        <v>21</v>
      </c>
      <c r="L28" s="40">
        <v>-5</v>
      </c>
      <c r="M28" s="21"/>
    </row>
    <row r="29" spans="1:13" s="4" customFormat="1" ht="15" x14ac:dyDescent="0.25">
      <c r="A29" s="20"/>
      <c r="B29" s="46" t="s">
        <v>15</v>
      </c>
      <c r="C29" s="46"/>
      <c r="D29" s="45">
        <v>22458862.84</v>
      </c>
      <c r="E29" s="60">
        <v>15095312.845050002</v>
      </c>
      <c r="F29" s="60" t="s">
        <v>50</v>
      </c>
      <c r="G29" s="43">
        <f t="shared" si="3"/>
        <v>65.599999999999994</v>
      </c>
      <c r="H29" s="42">
        <f t="shared" si="4"/>
        <v>14733014</v>
      </c>
      <c r="I29" s="59">
        <f t="shared" si="5"/>
        <v>362298.84505000152</v>
      </c>
      <c r="J29" s="40">
        <v>4</v>
      </c>
      <c r="K29" s="41">
        <v>13.6</v>
      </c>
      <c r="L29" s="40">
        <v>-20</v>
      </c>
      <c r="M29" s="21"/>
    </row>
    <row r="30" spans="1:13" s="4" customFormat="1" ht="15" x14ac:dyDescent="0.25">
      <c r="A30" s="20"/>
      <c r="B30" s="46" t="s">
        <v>14</v>
      </c>
      <c r="C30" s="46"/>
      <c r="D30" s="45">
        <v>14341344.319999997</v>
      </c>
      <c r="E30" s="60">
        <v>8198130.7775399992</v>
      </c>
      <c r="F30" s="60" t="s">
        <v>50</v>
      </c>
      <c r="G30" s="43">
        <f t="shared" si="3"/>
        <v>52.5</v>
      </c>
      <c r="H30" s="42">
        <f t="shared" si="4"/>
        <v>7529206</v>
      </c>
      <c r="I30" s="59">
        <f t="shared" si="5"/>
        <v>668924.77753999922</v>
      </c>
      <c r="J30" s="40">
        <v>3.5</v>
      </c>
      <c r="K30" s="41">
        <v>25</v>
      </c>
      <c r="L30" s="40">
        <v>-40</v>
      </c>
      <c r="M30" s="21"/>
    </row>
    <row r="31" spans="1:13" s="4" customFormat="1" ht="15" x14ac:dyDescent="0.25">
      <c r="A31" s="20"/>
      <c r="B31" s="46" t="s">
        <v>13</v>
      </c>
      <c r="C31" s="46"/>
      <c r="D31" s="45">
        <v>5085098.6999999993</v>
      </c>
      <c r="E31" s="60">
        <v>3085554.44370875</v>
      </c>
      <c r="F31" s="60" t="s">
        <v>50</v>
      </c>
      <c r="G31" s="43">
        <f t="shared" si="3"/>
        <v>61.9</v>
      </c>
      <c r="H31" s="42">
        <f t="shared" si="4"/>
        <v>3147676</v>
      </c>
      <c r="I31" s="59">
        <f t="shared" si="5"/>
        <v>-62121.556291250046</v>
      </c>
      <c r="J31" s="40">
        <v>3.7</v>
      </c>
      <c r="K31" s="41">
        <v>13</v>
      </c>
      <c r="L31" s="40">
        <v>-10</v>
      </c>
      <c r="M31" s="21"/>
    </row>
    <row r="32" spans="1:13" s="4" customFormat="1" ht="15" x14ac:dyDescent="0.25">
      <c r="A32" s="20"/>
      <c r="B32" s="46" t="s">
        <v>12</v>
      </c>
      <c r="C32" s="46"/>
      <c r="D32" s="45">
        <v>3263291.5</v>
      </c>
      <c r="E32" s="60">
        <v>1784043.8800687501</v>
      </c>
      <c r="F32" s="60" t="s">
        <v>50</v>
      </c>
      <c r="G32" s="43">
        <f t="shared" si="3"/>
        <v>43.32</v>
      </c>
      <c r="H32" s="42">
        <f t="shared" si="4"/>
        <v>1413658</v>
      </c>
      <c r="I32" s="59">
        <f t="shared" si="5"/>
        <v>370385.88006875012</v>
      </c>
      <c r="J32" s="40">
        <v>3.8</v>
      </c>
      <c r="K32" s="41">
        <v>13.6</v>
      </c>
      <c r="L32" s="40">
        <v>5</v>
      </c>
      <c r="M32" s="21"/>
    </row>
    <row r="33" spans="1:13" s="4" customFormat="1" ht="15" x14ac:dyDescent="0.25">
      <c r="A33" s="20"/>
      <c r="B33" s="39" t="s">
        <v>11</v>
      </c>
      <c r="C33" s="39"/>
      <c r="D33" s="45">
        <v>2725583.7250000006</v>
      </c>
      <c r="E33" s="60">
        <v>1441995.9128197916</v>
      </c>
      <c r="F33" s="60" t="s">
        <v>50</v>
      </c>
      <c r="G33" s="43">
        <f t="shared" si="3"/>
        <v>53</v>
      </c>
      <c r="H33" s="42">
        <f t="shared" si="4"/>
        <v>1444559</v>
      </c>
      <c r="I33" s="59">
        <f t="shared" si="5"/>
        <v>-2563.0871802084148</v>
      </c>
      <c r="J33" s="40">
        <v>5</v>
      </c>
      <c r="K33" s="41">
        <v>11.4</v>
      </c>
      <c r="L33" s="40">
        <v>-10</v>
      </c>
      <c r="M33" s="21"/>
    </row>
    <row r="34" spans="1:13" s="11" customFormat="1" ht="15.6" x14ac:dyDescent="0.3">
      <c r="A34" s="20"/>
      <c r="B34" s="33" t="s">
        <v>10</v>
      </c>
      <c r="C34" s="33"/>
      <c r="D34" s="32">
        <f>SUM(D22:D33)</f>
        <v>125915936.925</v>
      </c>
      <c r="E34" s="31">
        <f>SUM(E22:E33)</f>
        <v>58642442.339801461</v>
      </c>
      <c r="F34" s="31"/>
      <c r="G34" s="58"/>
      <c r="H34" s="30">
        <f>SUM(H22:H33)</f>
        <v>57361676</v>
      </c>
      <c r="I34" s="30">
        <f>SUM(I22:I33)</f>
        <v>1280766.3398014582</v>
      </c>
      <c r="J34" s="28"/>
      <c r="K34" s="57"/>
      <c r="L34" s="28"/>
      <c r="M34" s="12"/>
    </row>
    <row r="35" spans="1:13" s="4" customFormat="1" ht="15" x14ac:dyDescent="0.2">
      <c r="A35" s="20"/>
      <c r="B35" s="56" t="s">
        <v>1</v>
      </c>
      <c r="C35" s="56"/>
      <c r="D35" s="55"/>
      <c r="E35" s="54"/>
      <c r="F35" s="54"/>
      <c r="G35" s="53"/>
      <c r="H35" s="52"/>
      <c r="I35" s="52"/>
      <c r="J35" s="50"/>
      <c r="K35" s="51"/>
      <c r="L35" s="50"/>
      <c r="M35" s="21"/>
    </row>
    <row r="36" spans="1:13" s="4" customFormat="1" ht="15" x14ac:dyDescent="0.2">
      <c r="A36" s="49" t="s">
        <v>9</v>
      </c>
      <c r="B36" s="48"/>
      <c r="C36" s="48"/>
      <c r="D36" s="45"/>
      <c r="E36" s="44"/>
      <c r="F36" s="44"/>
      <c r="G36" s="43"/>
      <c r="H36" s="42"/>
      <c r="I36" s="42"/>
      <c r="J36" s="40"/>
      <c r="K36" s="47"/>
      <c r="L36" s="40"/>
      <c r="M36" s="21"/>
    </row>
    <row r="37" spans="1:13" s="4" customFormat="1" ht="15" x14ac:dyDescent="0.2">
      <c r="A37" s="20"/>
      <c r="B37" s="46" t="s">
        <v>8</v>
      </c>
      <c r="C37" s="46"/>
      <c r="D37" s="45">
        <v>4044796.46</v>
      </c>
      <c r="E37" s="44">
        <v>1006938.0266666666</v>
      </c>
      <c r="F37" s="44"/>
      <c r="G37" s="43">
        <f t="shared" ref="G37:G42" si="6">ROUND(100-(K37*J37)-L37,2)</f>
        <v>24</v>
      </c>
      <c r="H37" s="42">
        <f t="shared" ref="H37:H42" si="7">ROUND(G37*D37/100,0)</f>
        <v>970751</v>
      </c>
      <c r="I37" s="42">
        <f t="shared" ref="I37:I42" si="8">SUM(E37-H37)</f>
        <v>36187.026666666614</v>
      </c>
      <c r="J37" s="40">
        <v>2</v>
      </c>
      <c r="K37" s="41">
        <v>38</v>
      </c>
      <c r="L37" s="40">
        <v>0</v>
      </c>
      <c r="M37" s="21"/>
    </row>
    <row r="38" spans="1:13" s="4" customFormat="1" ht="15" x14ac:dyDescent="0.2">
      <c r="A38" s="20"/>
      <c r="B38" s="46" t="s">
        <v>7</v>
      </c>
      <c r="C38" s="46"/>
      <c r="D38" s="45">
        <v>23951</v>
      </c>
      <c r="E38" s="44">
        <v>10768</v>
      </c>
      <c r="F38" s="44" t="s">
        <v>4</v>
      </c>
      <c r="G38" s="43">
        <f t="shared" si="6"/>
        <v>44.96</v>
      </c>
      <c r="H38" s="42">
        <f t="shared" si="7"/>
        <v>10768</v>
      </c>
      <c r="I38" s="42">
        <f t="shared" si="8"/>
        <v>0</v>
      </c>
      <c r="J38" s="40">
        <v>7.7</v>
      </c>
      <c r="K38" s="41">
        <v>5.2</v>
      </c>
      <c r="L38" s="40">
        <v>15</v>
      </c>
      <c r="M38" s="21"/>
    </row>
    <row r="39" spans="1:13" s="4" customFormat="1" ht="15" x14ac:dyDescent="0.2">
      <c r="A39" s="20"/>
      <c r="B39" s="46" t="s">
        <v>6</v>
      </c>
      <c r="C39" s="46"/>
      <c r="D39" s="45">
        <v>1041834.1400000001</v>
      </c>
      <c r="E39" s="44">
        <v>575092</v>
      </c>
      <c r="F39" s="44" t="s">
        <v>4</v>
      </c>
      <c r="G39" s="43">
        <f t="shared" si="6"/>
        <v>55.2</v>
      </c>
      <c r="H39" s="42">
        <f t="shared" si="7"/>
        <v>575092</v>
      </c>
      <c r="I39" s="42">
        <f t="shared" si="8"/>
        <v>0</v>
      </c>
      <c r="J39" s="40">
        <v>8</v>
      </c>
      <c r="K39" s="41">
        <v>4.0999999999999996</v>
      </c>
      <c r="L39" s="40">
        <v>12</v>
      </c>
      <c r="M39" s="21"/>
    </row>
    <row r="40" spans="1:13" s="4" customFormat="1" ht="15" x14ac:dyDescent="0.2">
      <c r="A40" s="20"/>
      <c r="B40" s="46" t="s">
        <v>5</v>
      </c>
      <c r="C40" s="46"/>
      <c r="D40" s="45">
        <v>3755921.91</v>
      </c>
      <c r="E40" s="44">
        <v>2005662</v>
      </c>
      <c r="F40" s="44" t="s">
        <v>4</v>
      </c>
      <c r="G40" s="43">
        <f t="shared" si="6"/>
        <v>53.4</v>
      </c>
      <c r="H40" s="42">
        <f t="shared" si="7"/>
        <v>2005662</v>
      </c>
      <c r="I40" s="42">
        <f t="shared" si="8"/>
        <v>0</v>
      </c>
      <c r="J40" s="40">
        <v>6</v>
      </c>
      <c r="K40" s="41">
        <v>6.1</v>
      </c>
      <c r="L40" s="40">
        <v>10</v>
      </c>
      <c r="M40" s="21"/>
    </row>
    <row r="41" spans="1:13" s="4" customFormat="1" ht="15" x14ac:dyDescent="0.2">
      <c r="A41" s="20"/>
      <c r="B41" s="46" t="s">
        <v>52</v>
      </c>
      <c r="C41" s="46"/>
      <c r="D41" s="45">
        <v>144084</v>
      </c>
      <c r="E41" s="60">
        <v>94052.774000000019</v>
      </c>
      <c r="F41" s="44"/>
      <c r="G41" s="43">
        <f t="shared" si="6"/>
        <v>59.28</v>
      </c>
      <c r="H41" s="42">
        <f t="shared" si="7"/>
        <v>85413</v>
      </c>
      <c r="I41" s="59">
        <f t="shared" si="8"/>
        <v>8639.7740000000194</v>
      </c>
      <c r="J41" s="40">
        <v>3.8</v>
      </c>
      <c r="K41" s="41">
        <v>9.4</v>
      </c>
      <c r="L41" s="40">
        <v>5</v>
      </c>
      <c r="M41" s="21"/>
    </row>
    <row r="42" spans="1:13" s="4" customFormat="1" ht="15" x14ac:dyDescent="0.2">
      <c r="A42" s="20"/>
      <c r="B42" s="46" t="s">
        <v>3</v>
      </c>
      <c r="C42" s="46"/>
      <c r="D42" s="45">
        <v>898523.00000000012</v>
      </c>
      <c r="E42" s="44">
        <v>335751.82767999999</v>
      </c>
      <c r="F42" s="44"/>
      <c r="G42" s="43">
        <f t="shared" si="6"/>
        <v>38.4</v>
      </c>
      <c r="H42" s="42">
        <f t="shared" si="7"/>
        <v>345033</v>
      </c>
      <c r="I42" s="42">
        <f t="shared" si="8"/>
        <v>-9281.1723200000124</v>
      </c>
      <c r="J42" s="40">
        <v>4</v>
      </c>
      <c r="K42" s="41">
        <v>15.4</v>
      </c>
      <c r="L42" s="40">
        <v>0</v>
      </c>
      <c r="M42" s="21"/>
    </row>
    <row r="43" spans="1:13" s="4" customFormat="1" ht="15" x14ac:dyDescent="0.2">
      <c r="A43" s="20"/>
      <c r="B43" s="39"/>
      <c r="C43" s="39"/>
      <c r="D43" s="38"/>
      <c r="E43" s="37"/>
      <c r="F43" s="37"/>
      <c r="G43" s="34"/>
      <c r="H43" s="36"/>
      <c r="I43" s="36"/>
      <c r="J43" s="34"/>
      <c r="K43" s="35"/>
      <c r="L43" s="34"/>
      <c r="M43" s="21"/>
    </row>
    <row r="44" spans="1:13" s="11" customFormat="1" ht="15.75" x14ac:dyDescent="0.25">
      <c r="A44" s="20"/>
      <c r="B44" s="33" t="s">
        <v>2</v>
      </c>
      <c r="C44" s="33"/>
      <c r="D44" s="32">
        <f>SUM(D37:D43)</f>
        <v>9909110.5099999998</v>
      </c>
      <c r="E44" s="31">
        <f>SUM(E37:E43)</f>
        <v>4028264.6283466667</v>
      </c>
      <c r="F44" s="31"/>
      <c r="G44" s="28"/>
      <c r="H44" s="30">
        <f>SUM(H37:H43)</f>
        <v>3992719</v>
      </c>
      <c r="I44" s="30">
        <f>SUM(I37:I43)</f>
        <v>35545.628346666621</v>
      </c>
      <c r="J44" s="28"/>
      <c r="K44" s="29"/>
      <c r="L44" s="28"/>
      <c r="M44" s="12"/>
    </row>
    <row r="45" spans="1:13" s="4" customFormat="1" ht="15" x14ac:dyDescent="0.2">
      <c r="A45" s="20"/>
      <c r="B45" s="27"/>
      <c r="C45" s="27"/>
      <c r="D45" s="26"/>
      <c r="E45" s="25"/>
      <c r="F45" s="25"/>
      <c r="G45" s="22"/>
      <c r="H45" s="24"/>
      <c r="I45" s="24"/>
      <c r="J45" s="22"/>
      <c r="K45" s="23"/>
      <c r="L45" s="22"/>
      <c r="M45" s="21"/>
    </row>
    <row r="46" spans="1:13" s="11" customFormat="1" ht="16.5" thickBot="1" x14ac:dyDescent="0.3">
      <c r="A46" s="20" t="s">
        <v>1</v>
      </c>
      <c r="B46" s="19" t="s">
        <v>0</v>
      </c>
      <c r="C46" s="18"/>
      <c r="D46" s="17">
        <f>+D44+D34+D19</f>
        <v>154932013.69499999</v>
      </c>
      <c r="E46" s="16">
        <f>+E44+E34+E19</f>
        <v>66286320.61546021</v>
      </c>
      <c r="F46" s="16"/>
      <c r="G46" s="13"/>
      <c r="H46" s="15">
        <f>+H44+H34+H19</f>
        <v>66096722</v>
      </c>
      <c r="I46" s="15">
        <f>+I44+I34+I19</f>
        <v>189598.61546020815</v>
      </c>
      <c r="J46" s="13"/>
      <c r="K46" s="14"/>
      <c r="L46" s="13"/>
      <c r="M46" s="12"/>
    </row>
    <row r="47" spans="1:13" s="4" customFormat="1" ht="15.75" thickTop="1" x14ac:dyDescent="0.2">
      <c r="A47" s="10"/>
      <c r="B47" s="9"/>
      <c r="C47" s="8"/>
      <c r="D47" s="7"/>
      <c r="E47" s="6"/>
      <c r="F47" s="6"/>
      <c r="G47" s="5"/>
      <c r="H47" s="5"/>
      <c r="I47" s="5"/>
      <c r="J47" s="5"/>
      <c r="K47" s="5"/>
      <c r="L47" s="5"/>
    </row>
    <row r="48" spans="1:13" ht="15" x14ac:dyDescent="0.2">
      <c r="A48" s="100" t="s">
        <v>4</v>
      </c>
      <c r="B48" s="3" t="s">
        <v>49</v>
      </c>
      <c r="C48" s="1"/>
    </row>
    <row r="49" spans="1:3" x14ac:dyDescent="0.2">
      <c r="A49" s="101" t="s">
        <v>50</v>
      </c>
      <c r="B49" s="1" t="s">
        <v>51</v>
      </c>
      <c r="C49" s="1"/>
    </row>
  </sheetData>
  <mergeCells count="3">
    <mergeCell ref="A1:L1"/>
    <mergeCell ref="A2:L2"/>
    <mergeCell ref="A3:L3"/>
  </mergeCells>
  <printOptions horizontalCentered="1"/>
  <pageMargins left="0.75" right="0.75" top="0.75" bottom="0.75" header="0.2" footer="0.2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Revised Sch. 4</vt:lpstr>
      <vt:lpstr>'Revised Sch. 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