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20200176 - Clean Energy Connection\Discovery\Staff ROG 2 (4-26)\Attachments\Q 6\"/>
    </mc:Choice>
  </mc:AlternateContent>
  <xr:revisionPtr revIDLastSave="0" documentId="13_ncr:1_{53C2F67A-7027-4D9B-A6BE-BBC517BC2937}" xr6:coauthVersionLast="44" xr6:coauthVersionMax="44" xr10:uidLastSave="{00000000-0000-0000-0000-000000000000}"/>
  <bookViews>
    <workbookView xWindow="1100" yWindow="0" windowWidth="18090" windowHeight="10200" xr2:uid="{CF86EB63-711C-4E0C-BCD9-D0E01EAB6D59}"/>
  </bookViews>
  <sheets>
    <sheet name="Q6 Program Administr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PG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'[1]AE Sum'!#REF!</definedName>
    <definedName name="__yr02">'[1]AE Sum'!#REF!</definedName>
    <definedName name="__yr03">'[1]AE Sum'!#REF!</definedName>
    <definedName name="__yr04">'[1]AE Sum'!#REF!</definedName>
    <definedName name="__yr05">'[1]AE Sum'!#REF!</definedName>
    <definedName name="__yr06">'[1]AE Sum'!#REF!</definedName>
    <definedName name="__yr07">'[1]AE Sum'!#REF!</definedName>
    <definedName name="__yr08">'[1]AE Sum'!#REF!</definedName>
    <definedName name="__yr09">'[1]AE Sum'!#REF!</definedName>
    <definedName name="__yr10">'[1]AE Sum'!#REF!</definedName>
    <definedName name="__yr11">'[1]AE Sum'!#REF!</definedName>
    <definedName name="__yr12">'[1]AE Sum'!#REF!</definedName>
    <definedName name="__yr13">'[1]AE Sum'!#REF!</definedName>
    <definedName name="__yr14">'[1]AE Sum'!#REF!</definedName>
    <definedName name="__yr15">'[1]AE Sum'!#REF!</definedName>
    <definedName name="__yr16">'[1]AE Sum'!#REF!</definedName>
    <definedName name="__yr17">'[1]AE Sum'!#REF!</definedName>
    <definedName name="__yr18">'[1]AE Sum'!#REF!</definedName>
    <definedName name="__yr19">'[1]AE Sum'!#REF!</definedName>
    <definedName name="__YR2">'[1]AE Sum'!#REF!</definedName>
    <definedName name="__yr20">'[1]AE Sum'!#REF!</definedName>
    <definedName name="__yr21">'[1]AE Sum'!#REF!</definedName>
    <definedName name="__YR3">'[1]AE Sum'!#REF!</definedName>
    <definedName name="__YR4">'[1]AE Sum'!#REF!</definedName>
    <definedName name="__YR5">'[1]AE Sum'!#REF!</definedName>
    <definedName name="__YR6">'[1]AE Sum'!#REF!</definedName>
    <definedName name="__yr98">'[1]AE Sum'!#REF!</definedName>
    <definedName name="__yr99">'[1]AE Sum'!#REF!</definedName>
    <definedName name="_Fill" hidden="1">'[2]RETAIL FAC'!#REF!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yr01">'[1]AE Sum'!#REF!</definedName>
    <definedName name="_yr02">'[1]AE Sum'!#REF!</definedName>
    <definedName name="_yr03">'[1]AE Sum'!#REF!</definedName>
    <definedName name="_yr04">'[1]AE Sum'!#REF!</definedName>
    <definedName name="_yr05">'[1]AE Sum'!#REF!</definedName>
    <definedName name="_yr06">'[1]AE Sum'!#REF!</definedName>
    <definedName name="_yr07">'[1]AE Sum'!#REF!</definedName>
    <definedName name="_yr08">'[1]AE Sum'!#REF!</definedName>
    <definedName name="_yr09">'[1]AE Sum'!#REF!</definedName>
    <definedName name="_yr10">'[1]AE Sum'!#REF!</definedName>
    <definedName name="_yr11">'[1]AE Sum'!#REF!</definedName>
    <definedName name="_yr12">'[1]AE Sum'!#REF!</definedName>
    <definedName name="_yr13">'[1]AE Sum'!#REF!</definedName>
    <definedName name="_yr14">'[1]AE Sum'!#REF!</definedName>
    <definedName name="_yr15">'[1]AE Sum'!#REF!</definedName>
    <definedName name="_yr16">'[1]AE Sum'!#REF!</definedName>
    <definedName name="_yr17">'[1]AE Sum'!#REF!</definedName>
    <definedName name="_yr18">'[1]AE Sum'!#REF!</definedName>
    <definedName name="_yr19">'[1]AE Sum'!#REF!</definedName>
    <definedName name="_YR2">'[1]AE Sum'!#REF!</definedName>
    <definedName name="_yr20">'[1]AE Sum'!#REF!</definedName>
    <definedName name="_yr21">'[1]AE Sum'!#REF!</definedName>
    <definedName name="_YR3">'[1]AE Sum'!#REF!</definedName>
    <definedName name="_YR4">'[1]AE Sum'!#REF!</definedName>
    <definedName name="_YR5">'[1]AE Sum'!#REF!</definedName>
    <definedName name="_YR6">'[1]AE Sum'!#REF!</definedName>
    <definedName name="_yr98">'[1]AE Sum'!#REF!</definedName>
    <definedName name="_yr99">'[1]AE Sum'!#REF!</definedName>
    <definedName name="AFUDCRate">0.065</definedName>
    <definedName name="avghours">[3]Input!$B$152</definedName>
    <definedName name="Business_Blended_Rate">[3]Input!$E$6</definedName>
    <definedName name="Change_Enablement_Add_on_Factor">[3]Input!$E$12</definedName>
    <definedName name="Contractor_IT_Blended_Rate">[3]Input!$E$5</definedName>
    <definedName name="D">#REF!</definedName>
    <definedName name="DataTabl">#REF!</definedName>
    <definedName name="DataTable">#REF!</definedName>
    <definedName name="DDD">#REF!</definedName>
    <definedName name="DDDD">#REF!</definedName>
    <definedName name="DDDDD">#REF!</definedName>
    <definedName name="Derivation_of_Energy_Separation_Factors">#REF!</definedName>
    <definedName name="Discount_Rate">[4]financial_assumptions!$D$13</definedName>
    <definedName name="DiscountRate">0.08</definedName>
    <definedName name="E1_Page_1">'[5]JP-2'!$A$5:$K$65,'[5]JP-2'!$AA$5:$AK$65,'[5]JP-2'!$BA$5:$BK$65,'[5]JP-2'!$CA$5:$CK$65,'[5]JP-2'!$DA$5:$DK$65,'[5]JP-2'!$EA$5:$EK$65,'[5]JP-2'!$FA$5:$FK$65</definedName>
    <definedName name="E1_Page_2">'[6]SCH E1 (2)'!$A$1:$K$60,'[6]SCH E1 (2)'!$AA$1:$AK$60,'[6]SCH E1 (2)'!$BA$1:$BK$60,'[6]SCH E1 (2)'!$CA$1:$CK$60,'[6]SCH E1 (2)'!$DA$1:$DK$60,'[6]SCH E1 (2)'!$EA$1:$EK$60,'[6]SCH E1 (2)'!$FA$1:$FK$60</definedName>
    <definedName name="E4_Page_1_All">'[6]E4 Page 1'!$A$1:$W$66,'[6]E4 Page 1'!$AA$1:$AW$66,'[6]E4 Page 1'!$BA$1:$BW$66,'[6]E4 Page 1'!$CA$1:$CW$66,'[6]E4 Page 1'!$DA$1:$DW$66,'[6]E4 Page 1'!$EA$1:$EW$66,'[6]E4 Page 1'!$FA$1:$FW$66</definedName>
    <definedName name="E4_Page_1_Filing">'[6]E4 Page 1'!$A$1:$P$50,'[6]E4 Page 1'!$AA$1:$AP$50,'[6]E4 Page 1'!$BA$1:$BP$50,'[6]E4 Page 1'!$CA$1:$CP$50,'[6]E4 Page 1'!$DA$1:$DP$50,'[6]E4 Page 1'!$EA$1:$EP$50,'[6]E4 Page 1'!$FA$1:$FP$50</definedName>
    <definedName name="E4_Page_2_All">'[6]E4 Page 2'!$A$1:$W$66,'[6]E4 Page 2'!$AA$1:$AW$66,'[6]E4 Page 2'!$BA$1:$BW$66,'[6]E4 Page 2'!$CA$1:$CW$66,'[6]E4 Page 2'!$DA$1:$DW$66,'[6]E4 Page 2'!$EA$1:$EW$66,'[6]E4 Page 2'!$FA$1:$FW$66</definedName>
    <definedName name="E4_Page_2_Filing">'[6]E4 Page 2'!$A$1:$P$50,'[6]E4 Page 2'!$AA$1:$AP$50,'[6]E4 Page 2'!$BA$1:$BP$50,'[6]E4 Page 2'!$CA$1:$CP$50,'[6]E4 Page 2'!$DA$1:$DP$50,'[6]E4 Page 2'!$EA$1:$EP$50,'[6]E4 Page 2'!$FA$1:$FP$50</definedName>
    <definedName name="FACTORS">#REF!</definedName>
    <definedName name="FGC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'[1]AE Sum'!#REF!</definedName>
    <definedName name="ID_sorted">#REF!</definedName>
    <definedName name="INPUT">'[1]AE Sum'!#REF!</definedName>
    <definedName name="INPUT2">'[1]AE Sum'!#REF!</definedName>
    <definedName name="Internal_IT_Rate">[3]Input!$E$4</definedName>
    <definedName name="JURIS">#REF!</definedName>
    <definedName name="Model_Start">[7]ContractAssumptions!$C$13</definedName>
    <definedName name="Name_NPV">'[8]1 New Overview'!$B$39</definedName>
    <definedName name="new.analysis" hidden="1">{"Analysis",#N/A,FALSE,"Analysis";"Details",#N/A,FALSE,"Analysis"}</definedName>
    <definedName name="P">#REF!</definedName>
    <definedName name="PhaseFactor">[3]Input!$E$152</definedName>
    <definedName name="Pre_TCO">'[8]1 New Overview'!$B$36</definedName>
    <definedName name="PRINT">#REF!</definedName>
    <definedName name="_xlnm.Print_Area">#REF!</definedName>
    <definedName name="Print_Area_MI">'[1]AE Sum'!#REF!</definedName>
    <definedName name="_xlnm.Print_Titles">[9]FINHLT!$A$1:$A$65536,[9]FINHLT!$A$1:$IV$9</definedName>
    <definedName name="Print_Titles_MI">'[1]AE Sum'!#REF!,'[1]AE Sum'!$Z$1:$AA$65536</definedName>
    <definedName name="QueryData">OFFSET([10]Input!$B$16,0,0,COUNTA([10]Input!$B$16:$B$1001))</definedName>
    <definedName name="QueryName">[10]Input!$B$5</definedName>
    <definedName name="QueryTable">OFFSET([11]Input!$B$23:$F$23,0,0,COUNTA([11]Input!$B$23:$B$95))</definedName>
    <definedName name="RESIDENTIAL">#REF!</definedName>
    <definedName name="Resource">'[12]Values-Update Year annually'!$B$2:$B$5</definedName>
    <definedName name="REVIEW">'[1]AE Sum'!#REF!</definedName>
    <definedName name="REVIEW2">'[1]AE Sum'!#REF!</definedName>
    <definedName name="Scores">#REF!</definedName>
    <definedName name="SEP_FACTOR">#REF!</definedName>
    <definedName name="SEPDEM">#REF!</definedName>
    <definedName name="SUMRY_BY_TIME">#REF!</definedName>
    <definedName name="SUMRY_BY_YEAR">#REF!</definedName>
    <definedName name="SURVRPT">#REF!</definedName>
    <definedName name="TCO">'[8]1 New Overview'!$B$37</definedName>
    <definedName name="Total_Dollars_Per_Person_Per_Trip">[3]Input!$E$9</definedName>
    <definedName name="Total_Emission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age">#REF!</definedName>
    <definedName name="wrn.Analysis." hidden="1">{"Analysis",#N/A,FALSE,"Analysis";"Details",#N/A,FALSE,"Analysis"}</definedName>
    <definedName name="X">#REF!</definedName>
    <definedName name="xx">#REF!</definedName>
    <definedName name="yr00">'[1]AE Sum'!#REF!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I4" i="1"/>
  <c r="P4" i="1" s="1"/>
  <c r="J4" i="1"/>
  <c r="Q4" i="1" s="1"/>
  <c r="K4" i="1"/>
  <c r="R4" i="1" s="1"/>
  <c r="L4" i="1"/>
  <c r="S4" i="1" s="1"/>
  <c r="M4" i="1" l="1"/>
  <c r="T4" i="1"/>
  <c r="F29" i="1"/>
  <c r="F30" i="1"/>
  <c r="F37" i="1"/>
  <c r="F23" i="1"/>
  <c r="F34" i="1"/>
  <c r="F26" i="1"/>
  <c r="F18" i="1"/>
  <c r="F13" i="1"/>
  <c r="F10" i="1"/>
  <c r="F5" i="1"/>
  <c r="F36" i="1"/>
  <c r="F35" i="1"/>
  <c r="F33" i="1"/>
  <c r="F32" i="1"/>
  <c r="F31" i="1"/>
  <c r="F28" i="1"/>
  <c r="F27" i="1"/>
  <c r="F25" i="1"/>
  <c r="F24" i="1"/>
  <c r="F20" i="1"/>
  <c r="F19" i="1"/>
  <c r="F17" i="1"/>
  <c r="F16" i="1"/>
  <c r="F15" i="1"/>
  <c r="F12" i="1"/>
  <c r="F11" i="1"/>
  <c r="F9" i="1"/>
  <c r="F8" i="1"/>
  <c r="F7" i="1"/>
  <c r="F6" i="1"/>
  <c r="F22" i="1" l="1"/>
  <c r="F14" i="1"/>
  <c r="F21" i="1"/>
  <c r="O6" i="1" l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I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6" i="1" l="1"/>
  <c r="I6" i="1" s="1"/>
  <c r="K5" i="1"/>
  <c r="R5" i="1" s="1"/>
  <c r="L5" i="1"/>
  <c r="S5" i="1" s="1"/>
  <c r="J5" i="1"/>
  <c r="Q5" i="1" s="1"/>
  <c r="P5" i="1"/>
  <c r="M5" i="1" l="1"/>
  <c r="J6" i="1"/>
  <c r="H7" i="1"/>
  <c r="K7" i="1"/>
  <c r="L7" i="1"/>
  <c r="Q6" i="1"/>
  <c r="L6" i="1"/>
  <c r="S6" i="1" s="1"/>
  <c r="S7" i="1" s="1"/>
  <c r="K6" i="1"/>
  <c r="R6" i="1" s="1"/>
  <c r="R7" i="1" s="1"/>
  <c r="P6" i="1"/>
  <c r="T5" i="1"/>
  <c r="J7" i="1"/>
  <c r="H8" i="1"/>
  <c r="I7" i="1"/>
  <c r="T6" i="1" l="1"/>
  <c r="M6" i="1"/>
  <c r="Q7" i="1"/>
  <c r="K8" i="1"/>
  <c r="R8" i="1" s="1"/>
  <c r="L8" i="1"/>
  <c r="S8" i="1" s="1"/>
  <c r="P7" i="1"/>
  <c r="T7" i="1" s="1"/>
  <c r="M7" i="1"/>
  <c r="H9" i="1"/>
  <c r="I8" i="1"/>
  <c r="J8" i="1"/>
  <c r="Q8" i="1" l="1"/>
  <c r="K9" i="1"/>
  <c r="R9" i="1" s="1"/>
  <c r="L9" i="1"/>
  <c r="S9" i="1" s="1"/>
  <c r="P8" i="1"/>
  <c r="T8" i="1" s="1"/>
  <c r="M8" i="1"/>
  <c r="H10" i="1"/>
  <c r="I9" i="1"/>
  <c r="J9" i="1"/>
  <c r="Q9" i="1" s="1"/>
  <c r="K10" i="1" l="1"/>
  <c r="R10" i="1" s="1"/>
  <c r="L10" i="1"/>
  <c r="S10" i="1" s="1"/>
  <c r="P9" i="1"/>
  <c r="T9" i="1" s="1"/>
  <c r="M9" i="1"/>
  <c r="H11" i="1"/>
  <c r="J10" i="1"/>
  <c r="Q10" i="1" s="1"/>
  <c r="I10" i="1"/>
  <c r="K11" i="1" l="1"/>
  <c r="R11" i="1" s="1"/>
  <c r="L11" i="1"/>
  <c r="S11" i="1" s="1"/>
  <c r="P10" i="1"/>
  <c r="T10" i="1" s="1"/>
  <c r="M10" i="1"/>
  <c r="H12" i="1"/>
  <c r="J11" i="1"/>
  <c r="Q11" i="1" s="1"/>
  <c r="I11" i="1"/>
  <c r="K12" i="1" l="1"/>
  <c r="R12" i="1" s="1"/>
  <c r="L12" i="1"/>
  <c r="S12" i="1" s="1"/>
  <c r="P11" i="1"/>
  <c r="T11" i="1" s="1"/>
  <c r="M11" i="1"/>
  <c r="H13" i="1"/>
  <c r="I12" i="1"/>
  <c r="J12" i="1"/>
  <c r="Q12" i="1" s="1"/>
  <c r="L13" i="1" l="1"/>
  <c r="S13" i="1" s="1"/>
  <c r="K13" i="1"/>
  <c r="R13" i="1" s="1"/>
  <c r="P12" i="1"/>
  <c r="T12" i="1" s="1"/>
  <c r="M12" i="1"/>
  <c r="H14" i="1"/>
  <c r="I13" i="1"/>
  <c r="J13" i="1"/>
  <c r="Q13" i="1" s="1"/>
  <c r="L14" i="1" l="1"/>
  <c r="S14" i="1" s="1"/>
  <c r="K14" i="1"/>
  <c r="R14" i="1" s="1"/>
  <c r="P13" i="1"/>
  <c r="T13" i="1" s="1"/>
  <c r="M13" i="1"/>
  <c r="J14" i="1"/>
  <c r="Q14" i="1" s="1"/>
  <c r="H15" i="1"/>
  <c r="I14" i="1"/>
  <c r="K15" i="1" l="1"/>
  <c r="R15" i="1" s="1"/>
  <c r="L15" i="1"/>
  <c r="S15" i="1" s="1"/>
  <c r="P14" i="1"/>
  <c r="T14" i="1" s="1"/>
  <c r="M14" i="1"/>
  <c r="H16" i="1"/>
  <c r="I15" i="1"/>
  <c r="J15" i="1"/>
  <c r="Q15" i="1" s="1"/>
  <c r="K16" i="1" l="1"/>
  <c r="R16" i="1" s="1"/>
  <c r="L16" i="1"/>
  <c r="S16" i="1" s="1"/>
  <c r="P15" i="1"/>
  <c r="T15" i="1" s="1"/>
  <c r="M15" i="1"/>
  <c r="H17" i="1"/>
  <c r="I16" i="1"/>
  <c r="J16" i="1"/>
  <c r="Q16" i="1" s="1"/>
  <c r="L17" i="1" l="1"/>
  <c r="S17" i="1" s="1"/>
  <c r="K17" i="1"/>
  <c r="R17" i="1" s="1"/>
  <c r="P16" i="1"/>
  <c r="T16" i="1" s="1"/>
  <c r="M16" i="1"/>
  <c r="J17" i="1"/>
  <c r="Q17" i="1" s="1"/>
  <c r="I17" i="1"/>
  <c r="H18" i="1"/>
  <c r="L18" i="1" l="1"/>
  <c r="S18" i="1" s="1"/>
  <c r="K18" i="1"/>
  <c r="R18" i="1" s="1"/>
  <c r="P17" i="1"/>
  <c r="T17" i="1" s="1"/>
  <c r="M17" i="1"/>
  <c r="J18" i="1"/>
  <c r="Q18" i="1" s="1"/>
  <c r="H19" i="1"/>
  <c r="I18" i="1"/>
  <c r="K19" i="1" l="1"/>
  <c r="R19" i="1" s="1"/>
  <c r="L19" i="1"/>
  <c r="S19" i="1" s="1"/>
  <c r="P18" i="1"/>
  <c r="T18" i="1" s="1"/>
  <c r="M18" i="1"/>
  <c r="H20" i="1"/>
  <c r="I19" i="1"/>
  <c r="J19" i="1"/>
  <c r="Q19" i="1" s="1"/>
  <c r="K20" i="1" l="1"/>
  <c r="R20" i="1" s="1"/>
  <c r="L20" i="1"/>
  <c r="S20" i="1" s="1"/>
  <c r="P19" i="1"/>
  <c r="T19" i="1" s="1"/>
  <c r="M19" i="1"/>
  <c r="H21" i="1"/>
  <c r="J20" i="1"/>
  <c r="Q20" i="1" s="1"/>
  <c r="I20" i="1"/>
  <c r="L21" i="1" l="1"/>
  <c r="S21" i="1" s="1"/>
  <c r="K21" i="1"/>
  <c r="R21" i="1" s="1"/>
  <c r="P20" i="1"/>
  <c r="T20" i="1" s="1"/>
  <c r="M20" i="1"/>
  <c r="H22" i="1"/>
  <c r="I21" i="1"/>
  <c r="J21" i="1"/>
  <c r="Q21" i="1" s="1"/>
  <c r="K22" i="1" l="1"/>
  <c r="R22" i="1" s="1"/>
  <c r="L22" i="1"/>
  <c r="S22" i="1" s="1"/>
  <c r="P21" i="1"/>
  <c r="T21" i="1" s="1"/>
  <c r="M21" i="1"/>
  <c r="H23" i="1"/>
  <c r="I22" i="1"/>
  <c r="J22" i="1"/>
  <c r="Q22" i="1" s="1"/>
  <c r="K23" i="1" l="1"/>
  <c r="R23" i="1" s="1"/>
  <c r="L23" i="1"/>
  <c r="S23" i="1" s="1"/>
  <c r="P22" i="1"/>
  <c r="T22" i="1" s="1"/>
  <c r="M22" i="1"/>
  <c r="H24" i="1"/>
  <c r="I23" i="1"/>
  <c r="J23" i="1"/>
  <c r="Q23" i="1" s="1"/>
  <c r="K24" i="1" l="1"/>
  <c r="R24" i="1" s="1"/>
  <c r="L24" i="1"/>
  <c r="S24" i="1" s="1"/>
  <c r="P23" i="1"/>
  <c r="T23" i="1" s="1"/>
  <c r="M23" i="1"/>
  <c r="H25" i="1"/>
  <c r="I24" i="1"/>
  <c r="J24" i="1"/>
  <c r="Q24" i="1" s="1"/>
  <c r="L25" i="1" l="1"/>
  <c r="S25" i="1" s="1"/>
  <c r="K25" i="1"/>
  <c r="R25" i="1" s="1"/>
  <c r="P24" i="1"/>
  <c r="T24" i="1" s="1"/>
  <c r="M24" i="1"/>
  <c r="J25" i="1"/>
  <c r="Q25" i="1" s="1"/>
  <c r="H26" i="1"/>
  <c r="I25" i="1"/>
  <c r="L26" i="1" l="1"/>
  <c r="S26" i="1" s="1"/>
  <c r="K26" i="1"/>
  <c r="R26" i="1" s="1"/>
  <c r="P25" i="1"/>
  <c r="T25" i="1" s="1"/>
  <c r="M25" i="1"/>
  <c r="J26" i="1"/>
  <c r="Q26" i="1" s="1"/>
  <c r="H27" i="1"/>
  <c r="I26" i="1"/>
  <c r="K27" i="1" l="1"/>
  <c r="R27" i="1" s="1"/>
  <c r="L27" i="1"/>
  <c r="S27" i="1" s="1"/>
  <c r="P26" i="1"/>
  <c r="T26" i="1" s="1"/>
  <c r="M26" i="1"/>
  <c r="H28" i="1"/>
  <c r="I27" i="1"/>
  <c r="J27" i="1"/>
  <c r="Q27" i="1" s="1"/>
  <c r="K28" i="1" l="1"/>
  <c r="R28" i="1" s="1"/>
  <c r="L28" i="1"/>
  <c r="S28" i="1" s="1"/>
  <c r="P27" i="1"/>
  <c r="T27" i="1" s="1"/>
  <c r="M27" i="1"/>
  <c r="H29" i="1"/>
  <c r="J28" i="1"/>
  <c r="Q28" i="1" s="1"/>
  <c r="I28" i="1"/>
  <c r="K29" i="1" l="1"/>
  <c r="R29" i="1" s="1"/>
  <c r="L29" i="1"/>
  <c r="S29" i="1" s="1"/>
  <c r="P28" i="1"/>
  <c r="T28" i="1" s="1"/>
  <c r="M28" i="1"/>
  <c r="H30" i="1"/>
  <c r="I29" i="1"/>
  <c r="J29" i="1"/>
  <c r="Q29" i="1" s="1"/>
  <c r="L30" i="1" l="1"/>
  <c r="S30" i="1" s="1"/>
  <c r="K30" i="1"/>
  <c r="R30" i="1" s="1"/>
  <c r="P29" i="1"/>
  <c r="T29" i="1" s="1"/>
  <c r="M29" i="1"/>
  <c r="J30" i="1"/>
  <c r="Q30" i="1" s="1"/>
  <c r="H31" i="1"/>
  <c r="I30" i="1"/>
  <c r="K31" i="1" l="1"/>
  <c r="R31" i="1" s="1"/>
  <c r="L31" i="1"/>
  <c r="S31" i="1" s="1"/>
  <c r="P30" i="1"/>
  <c r="T30" i="1" s="1"/>
  <c r="M30" i="1"/>
  <c r="H32" i="1"/>
  <c r="I31" i="1"/>
  <c r="J31" i="1"/>
  <c r="Q31" i="1" s="1"/>
  <c r="K32" i="1" l="1"/>
  <c r="R32" i="1" s="1"/>
  <c r="L32" i="1"/>
  <c r="S32" i="1" s="1"/>
  <c r="P31" i="1"/>
  <c r="T31" i="1" s="1"/>
  <c r="M31" i="1"/>
  <c r="H33" i="1"/>
  <c r="I32" i="1"/>
  <c r="J32" i="1"/>
  <c r="Q32" i="1" s="1"/>
  <c r="L33" i="1" l="1"/>
  <c r="S33" i="1" s="1"/>
  <c r="K33" i="1"/>
  <c r="R33" i="1" s="1"/>
  <c r="P32" i="1"/>
  <c r="T32" i="1" s="1"/>
  <c r="M32" i="1"/>
  <c r="H34" i="1"/>
  <c r="J33" i="1"/>
  <c r="Q33" i="1" s="1"/>
  <c r="I33" i="1"/>
  <c r="L34" i="1" l="1"/>
  <c r="S34" i="1" s="1"/>
  <c r="K34" i="1"/>
  <c r="R34" i="1" s="1"/>
  <c r="P33" i="1"/>
  <c r="T33" i="1" s="1"/>
  <c r="M33" i="1"/>
  <c r="J34" i="1"/>
  <c r="Q34" i="1" s="1"/>
  <c r="I34" i="1"/>
  <c r="H35" i="1"/>
  <c r="K35" i="1" l="1"/>
  <c r="R35" i="1" s="1"/>
  <c r="L35" i="1"/>
  <c r="S35" i="1" s="1"/>
  <c r="P34" i="1"/>
  <c r="T34" i="1" s="1"/>
  <c r="M34" i="1"/>
  <c r="H36" i="1"/>
  <c r="I35" i="1"/>
  <c r="J35" i="1"/>
  <c r="Q35" i="1" s="1"/>
  <c r="K36" i="1" l="1"/>
  <c r="R36" i="1" s="1"/>
  <c r="L36" i="1"/>
  <c r="S36" i="1" s="1"/>
  <c r="P35" i="1"/>
  <c r="T35" i="1" s="1"/>
  <c r="M35" i="1"/>
  <c r="H37" i="1"/>
  <c r="J36" i="1"/>
  <c r="Q36" i="1" s="1"/>
  <c r="I36" i="1"/>
  <c r="K37" i="1" l="1"/>
  <c r="R37" i="1" s="1"/>
  <c r="L37" i="1"/>
  <c r="S37" i="1" s="1"/>
  <c r="P36" i="1"/>
  <c r="T36" i="1" s="1"/>
  <c r="M36" i="1"/>
  <c r="I37" i="1"/>
  <c r="J37" i="1"/>
  <c r="Q37" i="1" s="1"/>
  <c r="P37" i="1" l="1"/>
  <c r="T37" i="1" s="1"/>
  <c r="M37" i="1"/>
</calcChain>
</file>

<file path=xl/sharedStrings.xml><?xml version="1.0" encoding="utf-8"?>
<sst xmlns="http://schemas.openxmlformats.org/spreadsheetml/2006/main" count="19" uniqueCount="9">
  <si>
    <t>Program Administration Costs Revenue Requirement (Nominal $)</t>
  </si>
  <si>
    <t>IT Costs</t>
  </si>
  <si>
    <t>Labor</t>
  </si>
  <si>
    <t>Marketing</t>
  </si>
  <si>
    <t>NAR Registration Fees</t>
  </si>
  <si>
    <t>Total Program Administration</t>
  </si>
  <si>
    <t>Program Administration Costs Revenue Requirement (PV $)</t>
  </si>
  <si>
    <t>Program Administration Costs Revenue Requirement (CPV $)</t>
  </si>
  <si>
    <t>20FL-CEC-002045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</si>
</sst>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#,##0.0_);[Red]\(#,##0.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0" fontId="3" fillId="0" borderId="0" xfId="0" applyFont="1" applyAlignment="1">
      <alignment horizontal="left"/>
    </xf>
    <xf numFmtId="0" fontId="0" fillId="2" borderId="5" xfId="0" applyFill="1" applyBorder="1" applyAlignment="1">
      <alignment horizontal="center"/>
    </xf>
    <xf numFmtId="165" fontId="0" fillId="0" borderId="5" xfId="0" applyNumberFormat="1" applyBorder="1"/>
    <xf numFmtId="165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Normal" xfId="0" builtinId="0"/>
    <cellStyle name="Normal 2" xfId="2" xr:uid="{58D9291E-E42F-44DD-BB68-F02FF027C110}"/>
    <cellStyle name="Normal 93" xfId="1" xr:uid="{C640EF50-3143-4E29-B8FD-6DD5E3012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Closing\2004\May\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DEI%20SB%20PM%20Initiate%20Estimate%20and%20Resource%20Pl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trategist\LJT\2015\2015-07%20Hawaii\Results\2015%20August\3_2015_Hawaii_Study_Rev_Req_08052015_2043%20-%20FI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_Partnerships\RFP_Central\RFP%20Responses\2017\Duke\Final%20Model%20and%20Pricing\UP_GPP_RFP_Model_AtRiskTemplate_Duke_090517_GB_Full%20Recovery3%20250kWh%20bloc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InMgmt\pd\GEP\Product%20Development%20Documents\PMO%20Process\Initiate%20Business%20Case%20Documents\Mobile%20App%20Initiate%20DRAFT%2004.06.1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r%20QA%20Process\PAR%20Query%20DB\PAR%20Results%20Query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lliam(Backup)\WILLIAM\EPM\QA%20Tool\05082015\QA%20DB%20Query%20to%20Excel%20Results%20Ver%208-25-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nboles\AppData\Local\Microsoft\Windows\Temporary%20Internet%20Files\Content.Outlook\0Y7MNS18\Indiana%20SBDR_Financial%20Management%20Workbook_2016-08-05%20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Input"/>
      <sheetName val="Estimate"/>
      <sheetName val="Resources"/>
      <sheetName val="Common"/>
      <sheetName val="CMS"/>
      <sheetName val="Talley"/>
    </sheetNames>
    <sheetDataSet>
      <sheetData sheetId="0" refreshError="1"/>
      <sheetData sheetId="1">
        <row r="4">
          <cell r="E4">
            <v>75</v>
          </cell>
        </row>
        <row r="5">
          <cell r="E5">
            <v>100</v>
          </cell>
        </row>
        <row r="6">
          <cell r="E6">
            <v>70</v>
          </cell>
        </row>
        <row r="9">
          <cell r="E9">
            <v>900</v>
          </cell>
        </row>
        <row r="12">
          <cell r="E12">
            <v>0.05</v>
          </cell>
        </row>
        <row r="152">
          <cell r="B152">
            <v>38.5</v>
          </cell>
          <cell r="E152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ource_Plans"/>
      <sheetName val="Summary"/>
      <sheetName val="Summary_1"/>
      <sheetName val="2015TYSP"/>
      <sheetName val="Firm_Nuclear_Case"/>
      <sheetName val="Energy_only_Nuclear_Case"/>
      <sheetName val="EnergyOnly_Nucl_CPVRR_Costs"/>
      <sheetName val="Firm_Nucl_CPVRR_Costs"/>
      <sheetName val="Firm Nuclear Chart"/>
      <sheetName val="CPVRR_EnergyOnly_Nuclear_Diff"/>
      <sheetName val="CPVRR_Firm_Nuclear_Diff"/>
      <sheetName val="Summ_2015TYSP_Firm_Nuclear"/>
      <sheetName val="Summ_2015TYSP_Energy_Nuclear"/>
      <sheetName val="Wheeling_Charges"/>
      <sheetName val="FOM"/>
      <sheetName val="NUC_RR"/>
      <sheetName val="financial_assumptions"/>
      <sheetName val="Nuclear_Decommissioning_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6.9000000000000006E-2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Summary"/>
      <sheetName val="Projections"/>
      <sheetName val="RiskSerializationData"/>
      <sheetName val="Startup Costs"/>
      <sheetName val="ContractAssumptions"/>
      <sheetName val="AttritionAssump"/>
      <sheetName val="PurchaseAssump"/>
      <sheetName val="AllocationAssump"/>
      <sheetName val="OutreachAssump"/>
      <sheetName val="DM_Assump"/>
      <sheetName val="OtherMktgAssump"/>
      <sheetName val="OtherExpenseAssump"/>
      <sheetName val="EmployeeAssump"/>
      <sheetName val="OverheadAssump"/>
      <sheetName val="DM_SpendCalc"/>
      <sheetName val="DM_EnrollCalc"/>
      <sheetName val="Outreach Spend"/>
      <sheetName val="OutreachEnrollCalc"/>
      <sheetName val="OtherMktgCalc"/>
      <sheetName val="ModelInfo"/>
    </sheetNames>
    <sheetDataSet>
      <sheetData sheetId="0"/>
      <sheetData sheetId="1"/>
      <sheetData sheetId="2"/>
      <sheetData sheetId="3"/>
      <sheetData sheetId="4"/>
      <sheetData sheetId="5">
        <row r="13">
          <cell r="C13">
            <v>43101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 New Overview"/>
      <sheetName val="2 Rank"/>
      <sheetName val="3 Score"/>
      <sheetName val="4a Business Resources"/>
      <sheetName val="4b IT Resources"/>
      <sheetName val="5 Customer Facing Impacts"/>
      <sheetName val="6 CCO Impacts"/>
      <sheetName val="Supporting Documentation"/>
      <sheetName val="Validation"/>
      <sheetName val="Graph"/>
      <sheetName val="Resource Roles"/>
      <sheetName val="Tabular Data All"/>
      <sheetName val="Tabular Data for MPL Data Entry"/>
      <sheetName val="Estimating Guidelines"/>
    </sheetNames>
    <sheetDataSet>
      <sheetData sheetId="0"/>
      <sheetData sheetId="1">
        <row r="36">
          <cell r="B36">
            <v>2072686</v>
          </cell>
        </row>
        <row r="37">
          <cell r="B37">
            <v>3322686</v>
          </cell>
        </row>
        <row r="39">
          <cell r="B39">
            <v>-2843392.1382125192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tCost"/>
      <sheetName val="FOM"/>
      <sheetName val="NOx"/>
      <sheetName val="NOx Rate"/>
      <sheetName val="NOx Monthly"/>
      <sheetName val="NOx Rate Monthly"/>
      <sheetName val="Dispatch"/>
      <sheetName val="MWH"/>
      <sheetName val="MWH Monthly"/>
      <sheetName val="SO2"/>
      <sheetName val="SO2 Monthly"/>
      <sheetName val="CO2"/>
      <sheetName val="CO2 All"/>
      <sheetName val="Hg"/>
      <sheetName val="Btu"/>
      <sheetName val="Btu Monthly"/>
      <sheetName val="CoalBurn"/>
      <sheetName val="CF"/>
      <sheetName val="CF All"/>
      <sheetName val="CF Monthly"/>
      <sheetName val="CF System"/>
      <sheetName val="FuelCost"/>
      <sheetName val="Sheet2"/>
    </sheetNames>
    <sheetDataSet>
      <sheetData sheetId="0" refreshError="1">
        <row r="5">
          <cell r="B5" t="str">
            <v>Duke Coal Total Cost by Year</v>
          </cell>
        </row>
        <row r="16">
          <cell r="B16" t="str">
            <v>Duke Capacity Factor by Year</v>
          </cell>
        </row>
        <row r="17">
          <cell r="B17" t="str">
            <v>Duke CO2 Tons by Year</v>
          </cell>
        </row>
        <row r="18">
          <cell r="B18" t="str">
            <v>Duke Coal and CC Btu Consumed by Month</v>
          </cell>
        </row>
        <row r="19">
          <cell r="B19" t="str">
            <v>Duke Coal and CC Btu Consumed by Year</v>
          </cell>
        </row>
        <row r="20">
          <cell r="B20" t="str">
            <v>Duke Coal and CC Capacity Factor by Month</v>
          </cell>
        </row>
        <row r="21">
          <cell r="B21" t="str">
            <v>Duke Coal and CC Capacity Factor by Year</v>
          </cell>
        </row>
        <row r="22">
          <cell r="B22" t="str">
            <v>Duke Coal and CC Fuel Cost by Year</v>
          </cell>
        </row>
        <row r="23">
          <cell r="B23" t="str">
            <v>Duke Coal and CC Generation by Month</v>
          </cell>
        </row>
        <row r="24">
          <cell r="B24" t="str">
            <v>Duke Coal and CC Generation by Year</v>
          </cell>
        </row>
        <row r="25">
          <cell r="B25" t="str">
            <v>Duke Coal Burn by Year</v>
          </cell>
        </row>
        <row r="26">
          <cell r="B26" t="str">
            <v>Duke Coal CO2 Tons by Year</v>
          </cell>
        </row>
        <row r="27">
          <cell r="B27" t="str">
            <v>Duke Coal Hg Pounds by Year</v>
          </cell>
        </row>
        <row r="28">
          <cell r="B28" t="str">
            <v>Duke Coal NOx Tons by Month</v>
          </cell>
        </row>
        <row r="29">
          <cell r="B29" t="str">
            <v>Duke Coal NOx Tons by Year</v>
          </cell>
        </row>
        <row r="30">
          <cell r="B30" t="str">
            <v>Duke Coal SO2 Tons by Month</v>
          </cell>
        </row>
        <row r="31">
          <cell r="B31" t="str">
            <v>Duke Coal SO2 Tons by Year</v>
          </cell>
        </row>
        <row r="32">
          <cell r="B32" t="str">
            <v>Duke Coal System CF by Year</v>
          </cell>
        </row>
        <row r="33">
          <cell r="B33" t="str">
            <v>Duke Dispatch Price by Year</v>
          </cell>
        </row>
        <row r="34">
          <cell r="B34" t="str">
            <v>Duke FixedOM by Year</v>
          </cell>
        </row>
        <row r="35">
          <cell r="B35" t="str">
            <v>Duke Coal Total Cost by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O2 All"/>
      <sheetName val="Capacity at Peak"/>
      <sheetName val="Dependable Cap"/>
      <sheetName val="Operating Hrs"/>
      <sheetName val="Fuel Demand"/>
      <sheetName val="Reagent Cost"/>
      <sheetName val="Fuel Cost"/>
      <sheetName val="Fuel Price"/>
      <sheetName val="Heat Rate"/>
      <sheetName val="TotCost"/>
      <sheetName val="FOM"/>
      <sheetName val="VOM Cost"/>
      <sheetName val="VOM Rate"/>
      <sheetName val="NOx"/>
      <sheetName val="NOx Cost"/>
      <sheetName val="NOx Allow"/>
      <sheetName val="Dispatch"/>
      <sheetName val="MWH"/>
      <sheetName val="SO2"/>
      <sheetName val="SO2 Cost"/>
      <sheetName val="SO2 Allow"/>
      <sheetName val="CO2"/>
      <sheetName val="CO2 Cost"/>
      <sheetName val="CO2 Allow"/>
      <sheetName val="Hg"/>
      <sheetName val="Hg Cost"/>
      <sheetName val="Btu"/>
      <sheetName val="CoalBurn"/>
      <sheetName val="CF"/>
      <sheetName val="CF All"/>
      <sheetName val="CF System"/>
      <sheetName val="FuelCost"/>
      <sheetName val="Starts"/>
      <sheetName val="Start Cost"/>
      <sheetName val="Tot System Costs"/>
    </sheetNames>
    <sheetDataSet>
      <sheetData sheetId="0">
        <row r="23">
          <cell r="B23" t="str">
            <v>Duke Capacity at Peak</v>
          </cell>
          <cell r="C23" t="str">
            <v>Capacity at Peak</v>
          </cell>
          <cell r="D23" t="str">
            <v>#,##0</v>
          </cell>
          <cell r="E23" t="b">
            <v>1</v>
          </cell>
          <cell r="F23" t="str">
            <v>MW</v>
          </cell>
        </row>
        <row r="24">
          <cell r="B24" t="str">
            <v>Duke Capacity Factor by Year</v>
          </cell>
        </row>
        <row r="25">
          <cell r="B25" t="str">
            <v>Duke CO2 Cost by Year</v>
          </cell>
        </row>
        <row r="26">
          <cell r="B26" t="str">
            <v>Duke CO2 Tons by Year</v>
          </cell>
        </row>
        <row r="27">
          <cell r="B27" t="str">
            <v>Duke Coal and CC Btu Consumed by Year</v>
          </cell>
        </row>
        <row r="28">
          <cell r="B28" t="str">
            <v>Duke Coal and CC Capacity Factor by Year</v>
          </cell>
        </row>
        <row r="29">
          <cell r="B29" t="str">
            <v>Duke Coal and CC Fuel Cost by Year</v>
          </cell>
        </row>
        <row r="30">
          <cell r="B30" t="str">
            <v>Duke Coal and CC Generation by Year</v>
          </cell>
        </row>
        <row r="31">
          <cell r="B31" t="str">
            <v>Duke Coal Burn by Year</v>
          </cell>
        </row>
        <row r="32">
          <cell r="B32" t="str">
            <v>Duke Coal CO2 Tons by Year</v>
          </cell>
        </row>
        <row r="33">
          <cell r="B33" t="str">
            <v>Duke Coal Hg Pounds by Year</v>
          </cell>
        </row>
        <row r="34">
          <cell r="B34" t="str">
            <v>Duke Coal NOx Tons by Year</v>
          </cell>
        </row>
        <row r="35">
          <cell r="B35" t="str">
            <v>Duke Coal SO2 Tons by Year</v>
          </cell>
        </row>
        <row r="36">
          <cell r="B36" t="str">
            <v>Duke Coal System CF by Year</v>
          </cell>
        </row>
        <row r="37">
          <cell r="B37" t="str">
            <v>Duke Florida Coal Total Cost by Year</v>
          </cell>
        </row>
        <row r="38">
          <cell r="B38" t="str">
            <v>Duke Dispatch Price by Year</v>
          </cell>
        </row>
        <row r="39">
          <cell r="B39" t="str">
            <v>Duke FixedOM by Year</v>
          </cell>
        </row>
        <row r="40">
          <cell r="B40" t="str">
            <v>Duke Fuel Cost by Year</v>
          </cell>
        </row>
        <row r="41">
          <cell r="B41" t="str">
            <v>Duke Hg Cost by Year</v>
          </cell>
        </row>
        <row r="42">
          <cell r="B42" t="str">
            <v>Duke NOx Cost by Year</v>
          </cell>
        </row>
        <row r="43">
          <cell r="B43" t="str">
            <v>Duke Florida Reagent Cost by Year</v>
          </cell>
        </row>
        <row r="44">
          <cell r="B44" t="str">
            <v>Duke SO2 Cost by Year</v>
          </cell>
        </row>
        <row r="45">
          <cell r="B45" t="str">
            <v>Duke Start Cost by Year</v>
          </cell>
        </row>
        <row r="46">
          <cell r="B46" t="str">
            <v>Duke Starts by Year</v>
          </cell>
        </row>
        <row r="47">
          <cell r="B47" t="str">
            <v>Duke Sys Fuel Demand Chg</v>
          </cell>
        </row>
        <row r="48">
          <cell r="B48" t="str">
            <v>Duke System Costs</v>
          </cell>
        </row>
        <row r="49">
          <cell r="B49" t="str">
            <v>Duke VOM Cost by Year</v>
          </cell>
        </row>
        <row r="50">
          <cell r="B50" t="str">
            <v>Duke Hours Per Unit  by Year</v>
          </cell>
        </row>
        <row r="51">
          <cell r="B51" t="str">
            <v>Duke Dependable Capacity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nalysis"/>
      <sheetName val="Assumptions"/>
      <sheetName val="Status Report"/>
      <sheetName val="Appr Funding"/>
      <sheetName val="Forecast"/>
      <sheetName val="Staffing"/>
      <sheetName val="Actuals"/>
      <sheetName val="Values-Update Year annual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Int. Labor</v>
          </cell>
        </row>
        <row r="3">
          <cell r="B3" t="str">
            <v>Ext. Labor</v>
          </cell>
        </row>
        <row r="4">
          <cell r="B4" t="str">
            <v>Other</v>
          </cell>
        </row>
        <row r="5">
          <cell r="B5" t="str">
            <v>Contingency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B403-75F9-4CB8-99B8-A88800DE781B}">
  <sheetPr>
    <pageSetUpPr fitToPage="1"/>
  </sheetPr>
  <dimension ref="A1:T37"/>
  <sheetViews>
    <sheetView tabSelected="1" workbookViewId="0">
      <selection activeCell="B1" sqref="B1:C1"/>
    </sheetView>
  </sheetViews>
  <sheetFormatPr defaultRowHeight="14.5" x14ac:dyDescent="0.35"/>
  <cols>
    <col min="1" max="1" width="5" style="1" bestFit="1" customWidth="1"/>
    <col min="2" max="2" width="16.6328125" bestFit="1" customWidth="1"/>
    <col min="3" max="3" width="26" bestFit="1" customWidth="1"/>
    <col min="4" max="4" width="21.81640625" bestFit="1" customWidth="1"/>
    <col min="5" max="5" width="19.08984375" bestFit="1" customWidth="1"/>
    <col min="6" max="6" width="27" customWidth="1"/>
    <col min="8" max="8" width="5" style="1" bestFit="1" customWidth="1"/>
    <col min="9" max="9" width="16.6328125" bestFit="1" customWidth="1"/>
    <col min="10" max="10" width="26" bestFit="1" customWidth="1"/>
    <col min="11" max="11" width="21.81640625" bestFit="1" customWidth="1"/>
    <col min="12" max="12" width="19.08984375" bestFit="1" customWidth="1"/>
    <col min="13" max="13" width="27.26953125" customWidth="1"/>
    <col min="15" max="15" width="5" style="1" bestFit="1" customWidth="1"/>
    <col min="16" max="16" width="16.6328125" bestFit="1" customWidth="1"/>
    <col min="17" max="17" width="26" bestFit="1" customWidth="1"/>
    <col min="18" max="18" width="21.81640625" bestFit="1" customWidth="1"/>
    <col min="19" max="19" width="19.08984375" bestFit="1" customWidth="1"/>
    <col min="20" max="20" width="28" customWidth="1"/>
  </cols>
  <sheetData>
    <row r="1" spans="1:20" ht="28" customHeight="1" thickBot="1" x14ac:dyDescent="0.4">
      <c r="A1" s="7"/>
      <c r="B1" s="16" t="s">
        <v>8</v>
      </c>
      <c r="C1" s="17"/>
    </row>
    <row r="2" spans="1:20" x14ac:dyDescent="0.35">
      <c r="A2" s="2"/>
      <c r="B2" s="14" t="s">
        <v>0</v>
      </c>
      <c r="C2" s="14"/>
      <c r="D2" s="14"/>
      <c r="E2" s="14"/>
      <c r="F2" s="15"/>
      <c r="H2" s="2"/>
      <c r="I2" s="14" t="s">
        <v>6</v>
      </c>
      <c r="J2" s="14"/>
      <c r="K2" s="14"/>
      <c r="L2" s="14"/>
      <c r="M2" s="15"/>
      <c r="O2" s="2"/>
      <c r="P2" s="14" t="s">
        <v>7</v>
      </c>
      <c r="Q2" s="14"/>
      <c r="R2" s="14"/>
      <c r="S2" s="14"/>
      <c r="T2" s="15"/>
    </row>
    <row r="3" spans="1:20" x14ac:dyDescent="0.35">
      <c r="A3" s="3"/>
      <c r="B3" s="8" t="s">
        <v>1</v>
      </c>
      <c r="C3" s="8" t="s">
        <v>2</v>
      </c>
      <c r="D3" s="8" t="s">
        <v>3</v>
      </c>
      <c r="E3" s="8" t="s">
        <v>4</v>
      </c>
      <c r="F3" s="13" t="s">
        <v>5</v>
      </c>
      <c r="H3" s="3"/>
      <c r="I3" s="8" t="s">
        <v>1</v>
      </c>
      <c r="J3" s="8" t="s">
        <v>2</v>
      </c>
      <c r="K3" s="8" t="s">
        <v>3</v>
      </c>
      <c r="L3" s="8" t="s">
        <v>4</v>
      </c>
      <c r="M3" s="13" t="s">
        <v>5</v>
      </c>
      <c r="O3" s="3"/>
      <c r="P3" s="8" t="s">
        <v>1</v>
      </c>
      <c r="Q3" s="8" t="s">
        <v>2</v>
      </c>
      <c r="R3" s="8" t="s">
        <v>3</v>
      </c>
      <c r="S3" s="8" t="s">
        <v>4</v>
      </c>
      <c r="T3" s="13" t="s">
        <v>5</v>
      </c>
    </row>
    <row r="4" spans="1:20" x14ac:dyDescent="0.35">
      <c r="A4" s="3">
        <v>2020</v>
      </c>
      <c r="B4" s="5">
        <v>0</v>
      </c>
      <c r="C4" s="5">
        <v>0</v>
      </c>
      <c r="D4" s="5">
        <v>0</v>
      </c>
      <c r="E4" s="5">
        <v>0</v>
      </c>
      <c r="F4" s="11">
        <f t="shared" ref="F4:F36" si="0">SUM(B4:E4)</f>
        <v>0</v>
      </c>
      <c r="H4" s="3">
        <v>2020</v>
      </c>
      <c r="I4" s="5">
        <f t="shared" ref="I4:I37" si="1">B4/(1+6.7%)^($H4-$H$4)</f>
        <v>0</v>
      </c>
      <c r="J4" s="5">
        <f t="shared" ref="J4:J37" si="2">C4/(1+6.7%)^($H4-$H$4)</f>
        <v>0</v>
      </c>
      <c r="K4" s="5">
        <f t="shared" ref="K4:L4" si="3">D4/(1+6.7%)^($H4-$H$4)</f>
        <v>0</v>
      </c>
      <c r="L4" s="5">
        <f t="shared" si="3"/>
        <v>0</v>
      </c>
      <c r="M4" s="6">
        <f>SUM(I4:L4)</f>
        <v>0</v>
      </c>
      <c r="O4" s="3">
        <v>2020</v>
      </c>
      <c r="P4" s="5">
        <f>I4</f>
        <v>0</v>
      </c>
      <c r="Q4" s="5">
        <f>J4</f>
        <v>0</v>
      </c>
      <c r="R4" s="5">
        <f t="shared" ref="R4:S4" si="4">K4</f>
        <v>0</v>
      </c>
      <c r="S4" s="5">
        <f t="shared" si="4"/>
        <v>0</v>
      </c>
      <c r="T4" s="6">
        <f>SUM(P4:S4)</f>
        <v>0</v>
      </c>
    </row>
    <row r="5" spans="1:20" x14ac:dyDescent="0.35">
      <c r="A5" s="3">
        <v>2021</v>
      </c>
      <c r="B5" s="9">
        <v>196322</v>
      </c>
      <c r="C5" s="9">
        <v>282880.2</v>
      </c>
      <c r="D5" s="9">
        <v>536876.89618666668</v>
      </c>
      <c r="E5" s="9">
        <v>4000</v>
      </c>
      <c r="F5" s="11">
        <f t="shared" si="0"/>
        <v>1020079.0961866667</v>
      </c>
      <c r="H5" s="3">
        <v>2021</v>
      </c>
      <c r="I5" s="9">
        <f t="shared" si="1"/>
        <v>183994.37675726335</v>
      </c>
      <c r="J5" s="9">
        <f t="shared" si="2"/>
        <v>265117.33833177137</v>
      </c>
      <c r="K5" s="9">
        <f t="shared" ref="K5:K37" si="5">D5/(1+6.7%)^($H5-$H$4)</f>
        <v>503164.85115901282</v>
      </c>
      <c r="L5" s="9">
        <f t="shared" ref="L5:L37" si="6">E5/(1+6.7%)^($H5-$H$4)</f>
        <v>3748.8284910965326</v>
      </c>
      <c r="M5" s="11">
        <f t="shared" ref="M5:M36" si="7">SUM(I5:L5)</f>
        <v>956025.39473914413</v>
      </c>
      <c r="O5" s="3">
        <v>2021</v>
      </c>
      <c r="P5" s="9">
        <f>P4+I5</f>
        <v>183994.37675726335</v>
      </c>
      <c r="Q5" s="9">
        <f>Q4+J5</f>
        <v>265117.33833177137</v>
      </c>
      <c r="R5" s="9">
        <f>R4+K5</f>
        <v>503164.85115901282</v>
      </c>
      <c r="S5" s="9">
        <f>S4+L5</f>
        <v>3748.8284910965326</v>
      </c>
      <c r="T5" s="11">
        <f t="shared" ref="T5:T36" si="8">SUM(P5:S5)</f>
        <v>956025.39473914413</v>
      </c>
    </row>
    <row r="6" spans="1:20" x14ac:dyDescent="0.35">
      <c r="A6" s="3">
        <f t="shared" ref="A6:A37" si="9">A5+1</f>
        <v>2022</v>
      </c>
      <c r="B6" s="9">
        <v>182854.34594</v>
      </c>
      <c r="C6" s="9">
        <v>343356.64999999997</v>
      </c>
      <c r="D6" s="9">
        <v>79716.55150666667</v>
      </c>
      <c r="E6" s="9">
        <v>21608.99</v>
      </c>
      <c r="F6" s="11">
        <f t="shared" si="0"/>
        <v>627536.53744666663</v>
      </c>
      <c r="H6" s="3">
        <f t="shared" ref="H6:H29" si="10">H5+1</f>
        <v>2022</v>
      </c>
      <c r="I6" s="9">
        <f t="shared" si="1"/>
        <v>160611.42965808191</v>
      </c>
      <c r="J6" s="9">
        <f t="shared" si="2"/>
        <v>301589.78259781166</v>
      </c>
      <c r="K6" s="9">
        <f t="shared" si="5"/>
        <v>70019.606255894148</v>
      </c>
      <c r="L6" s="9">
        <f t="shared" si="6"/>
        <v>18980.411756283989</v>
      </c>
      <c r="M6" s="11">
        <f t="shared" si="7"/>
        <v>551201.23026807164</v>
      </c>
      <c r="O6" s="3">
        <f t="shared" ref="O6:O29" si="11">O5+1</f>
        <v>2022</v>
      </c>
      <c r="P6" s="9">
        <f t="shared" ref="P6:Q37" si="12">P5+I6</f>
        <v>344605.80641534529</v>
      </c>
      <c r="Q6" s="9">
        <f t="shared" si="12"/>
        <v>566707.12092958298</v>
      </c>
      <c r="R6" s="9">
        <f t="shared" ref="R6:R37" si="13">R5+K6</f>
        <v>573184.45741490694</v>
      </c>
      <c r="S6" s="9">
        <f t="shared" ref="S6:S37" si="14">S5+L6</f>
        <v>22729.240247380523</v>
      </c>
      <c r="T6" s="11">
        <f t="shared" si="8"/>
        <v>1507226.6250072157</v>
      </c>
    </row>
    <row r="7" spans="1:20" x14ac:dyDescent="0.35">
      <c r="A7" s="3">
        <f t="shared" si="9"/>
        <v>2023</v>
      </c>
      <c r="B7" s="9">
        <v>169450.135484</v>
      </c>
      <c r="C7" s="9">
        <v>362515.14</v>
      </c>
      <c r="D7" s="9">
        <v>79716.55150666667</v>
      </c>
      <c r="E7" s="9">
        <v>71394.364000000001</v>
      </c>
      <c r="F7" s="11">
        <f t="shared" si="0"/>
        <v>683076.19099066663</v>
      </c>
      <c r="H7" s="3">
        <f t="shared" si="10"/>
        <v>2023</v>
      </c>
      <c r="I7" s="9">
        <f t="shared" si="1"/>
        <v>139491.7947653835</v>
      </c>
      <c r="J7" s="9">
        <f t="shared" si="2"/>
        <v>298423.41148791258</v>
      </c>
      <c r="K7" s="9">
        <f t="shared" si="5"/>
        <v>65622.873716864255</v>
      </c>
      <c r="L7" s="9">
        <f t="shared" si="6"/>
        <v>58772.027192822381</v>
      </c>
      <c r="M7" s="11">
        <f t="shared" si="7"/>
        <v>562310.10716298281</v>
      </c>
      <c r="O7" s="3">
        <f t="shared" si="11"/>
        <v>2023</v>
      </c>
      <c r="P7" s="9">
        <f t="shared" si="12"/>
        <v>484097.60118072876</v>
      </c>
      <c r="Q7" s="9">
        <f t="shared" si="12"/>
        <v>865130.5324174955</v>
      </c>
      <c r="R7" s="9">
        <f t="shared" si="13"/>
        <v>638807.33113177121</v>
      </c>
      <c r="S7" s="9">
        <f t="shared" si="14"/>
        <v>81501.267440202908</v>
      </c>
      <c r="T7" s="11">
        <f t="shared" si="8"/>
        <v>2069536.7321701983</v>
      </c>
    </row>
    <row r="8" spans="1:20" x14ac:dyDescent="0.35">
      <c r="A8" s="3">
        <f t="shared" si="9"/>
        <v>2024</v>
      </c>
      <c r="B8" s="9">
        <v>157670.0812904</v>
      </c>
      <c r="C8" s="9">
        <v>334848.19420000003</v>
      </c>
      <c r="D8" s="9">
        <v>74149.654519999996</v>
      </c>
      <c r="E8" s="9">
        <v>108044.95000000001</v>
      </c>
      <c r="F8" s="11">
        <f t="shared" si="0"/>
        <v>674712.88001039997</v>
      </c>
      <c r="H8" s="3">
        <f t="shared" si="10"/>
        <v>2024</v>
      </c>
      <c r="I8" s="9">
        <f t="shared" si="1"/>
        <v>121644.25805044969</v>
      </c>
      <c r="J8" s="9">
        <f t="shared" si="2"/>
        <v>258339.18400771415</v>
      </c>
      <c r="K8" s="9">
        <f t="shared" si="5"/>
        <v>57207.300427337083</v>
      </c>
      <c r="L8" s="9">
        <f t="shared" si="6"/>
        <v>83357.90576933109</v>
      </c>
      <c r="M8" s="11">
        <f t="shared" si="7"/>
        <v>520548.64825483196</v>
      </c>
      <c r="O8" s="3">
        <f t="shared" si="11"/>
        <v>2024</v>
      </c>
      <c r="P8" s="9">
        <f t="shared" si="12"/>
        <v>605741.85923117842</v>
      </c>
      <c r="Q8" s="9">
        <f t="shared" si="12"/>
        <v>1123469.7164252098</v>
      </c>
      <c r="R8" s="9">
        <f t="shared" si="13"/>
        <v>696014.63155910827</v>
      </c>
      <c r="S8" s="9">
        <f t="shared" si="14"/>
        <v>164859.173209534</v>
      </c>
      <c r="T8" s="11">
        <f t="shared" si="8"/>
        <v>2590085.3804250304</v>
      </c>
    </row>
    <row r="9" spans="1:20" x14ac:dyDescent="0.35">
      <c r="A9" s="3">
        <f t="shared" si="9"/>
        <v>2025</v>
      </c>
      <c r="B9" s="9">
        <v>146042.29174640001</v>
      </c>
      <c r="C9" s="9">
        <v>344893.64002599998</v>
      </c>
      <c r="D9" s="9">
        <v>57216.55150666667</v>
      </c>
      <c r="E9" s="9">
        <v>108044.95000000001</v>
      </c>
      <c r="F9" s="11">
        <f t="shared" si="0"/>
        <v>656197.43327906658</v>
      </c>
      <c r="H9" s="3">
        <f t="shared" si="10"/>
        <v>2025</v>
      </c>
      <c r="I9" s="9">
        <f t="shared" si="1"/>
        <v>105598.20654578945</v>
      </c>
      <c r="J9" s="9">
        <f t="shared" si="2"/>
        <v>249380.84304399771</v>
      </c>
      <c r="K9" s="9">
        <f t="shared" si="5"/>
        <v>41371.339435911883</v>
      </c>
      <c r="L9" s="9">
        <f t="shared" si="6"/>
        <v>78123.623026552101</v>
      </c>
      <c r="M9" s="11">
        <f t="shared" si="7"/>
        <v>474474.01205225108</v>
      </c>
      <c r="O9" s="3">
        <f t="shared" si="11"/>
        <v>2025</v>
      </c>
      <c r="P9" s="9">
        <f t="shared" si="12"/>
        <v>711340.06577696791</v>
      </c>
      <c r="Q9" s="9">
        <f t="shared" si="12"/>
        <v>1372850.5594692074</v>
      </c>
      <c r="R9" s="9">
        <f t="shared" si="13"/>
        <v>737385.97099502012</v>
      </c>
      <c r="S9" s="9">
        <f t="shared" si="14"/>
        <v>242982.79623608611</v>
      </c>
      <c r="T9" s="11">
        <f t="shared" si="8"/>
        <v>3064559.3924772819</v>
      </c>
    </row>
    <row r="10" spans="1:20" x14ac:dyDescent="0.35">
      <c r="A10" s="3">
        <f t="shared" si="9"/>
        <v>2026</v>
      </c>
      <c r="B10" s="9">
        <v>0</v>
      </c>
      <c r="C10" s="9">
        <v>355240.44922678004</v>
      </c>
      <c r="D10" s="9">
        <v>47216.55150666667</v>
      </c>
      <c r="E10" s="9">
        <v>108044.95000000001</v>
      </c>
      <c r="F10" s="11">
        <f t="shared" si="0"/>
        <v>510501.95073344669</v>
      </c>
      <c r="H10" s="3">
        <f t="shared" si="10"/>
        <v>2026</v>
      </c>
      <c r="I10" s="9">
        <f t="shared" si="1"/>
        <v>0</v>
      </c>
      <c r="J10" s="9">
        <f t="shared" si="2"/>
        <v>240733.14745578039</v>
      </c>
      <c r="K10" s="9">
        <f t="shared" si="5"/>
        <v>31996.888532678277</v>
      </c>
      <c r="L10" s="9">
        <f t="shared" si="6"/>
        <v>73218.015957405907</v>
      </c>
      <c r="M10" s="11">
        <f t="shared" si="7"/>
        <v>345948.05194586457</v>
      </c>
      <c r="O10" s="3">
        <f t="shared" si="11"/>
        <v>2026</v>
      </c>
      <c r="P10" s="9">
        <f t="shared" si="12"/>
        <v>711340.06577696791</v>
      </c>
      <c r="Q10" s="9">
        <f t="shared" si="12"/>
        <v>1613583.7069249877</v>
      </c>
      <c r="R10" s="9">
        <f t="shared" si="13"/>
        <v>769382.85952769837</v>
      </c>
      <c r="S10" s="9">
        <f t="shared" si="14"/>
        <v>316200.81219349202</v>
      </c>
      <c r="T10" s="11">
        <f t="shared" si="8"/>
        <v>3410507.4444231456</v>
      </c>
    </row>
    <row r="11" spans="1:20" x14ac:dyDescent="0.35">
      <c r="A11" s="3">
        <f t="shared" si="9"/>
        <v>2027</v>
      </c>
      <c r="B11" s="9">
        <v>0</v>
      </c>
      <c r="C11" s="9">
        <v>365897.66270358348</v>
      </c>
      <c r="D11" s="9">
        <v>91149.654519999996</v>
      </c>
      <c r="E11" s="9">
        <v>108044.95000000001</v>
      </c>
      <c r="F11" s="11">
        <f t="shared" si="0"/>
        <v>565092.26722358353</v>
      </c>
      <c r="H11" s="3">
        <f t="shared" si="10"/>
        <v>2027</v>
      </c>
      <c r="I11" s="9">
        <f t="shared" si="1"/>
        <v>0</v>
      </c>
      <c r="J11" s="9">
        <f t="shared" si="2"/>
        <v>232385.32509789488</v>
      </c>
      <c r="K11" s="9">
        <f t="shared" si="5"/>
        <v>57890.072163020559</v>
      </c>
      <c r="L11" s="9">
        <f t="shared" si="6"/>
        <v>68620.446070670951</v>
      </c>
      <c r="M11" s="11">
        <f t="shared" si="7"/>
        <v>358895.84333158639</v>
      </c>
      <c r="O11" s="3">
        <f t="shared" si="11"/>
        <v>2027</v>
      </c>
      <c r="P11" s="9">
        <f t="shared" si="12"/>
        <v>711340.06577696791</v>
      </c>
      <c r="Q11" s="9">
        <f t="shared" si="12"/>
        <v>1845969.0320228827</v>
      </c>
      <c r="R11" s="9">
        <f t="shared" si="13"/>
        <v>827272.93169071898</v>
      </c>
      <c r="S11" s="9">
        <f t="shared" si="14"/>
        <v>384821.25826416299</v>
      </c>
      <c r="T11" s="11">
        <f t="shared" si="8"/>
        <v>3769403.2877547326</v>
      </c>
    </row>
    <row r="12" spans="1:20" x14ac:dyDescent="0.35">
      <c r="A12" s="3">
        <f t="shared" si="9"/>
        <v>2028</v>
      </c>
      <c r="B12" s="9">
        <v>0</v>
      </c>
      <c r="C12" s="9">
        <v>376874.59258469089</v>
      </c>
      <c r="D12" s="9">
        <v>39216.55150666667</v>
      </c>
      <c r="E12" s="9">
        <v>108044.95000000001</v>
      </c>
      <c r="F12" s="11">
        <f t="shared" si="0"/>
        <v>524136.09409135761</v>
      </c>
      <c r="H12" s="3">
        <f t="shared" si="10"/>
        <v>2028</v>
      </c>
      <c r="I12" s="9">
        <f t="shared" si="1"/>
        <v>0</v>
      </c>
      <c r="J12" s="9">
        <f t="shared" si="2"/>
        <v>224326.97736722749</v>
      </c>
      <c r="K12" s="9">
        <f t="shared" si="5"/>
        <v>23342.858965160398</v>
      </c>
      <c r="L12" s="9">
        <f t="shared" si="6"/>
        <v>64311.570825371098</v>
      </c>
      <c r="M12" s="11">
        <f t="shared" si="7"/>
        <v>311981.40715775895</v>
      </c>
      <c r="O12" s="3">
        <f t="shared" si="11"/>
        <v>2028</v>
      </c>
      <c r="P12" s="9">
        <f t="shared" si="12"/>
        <v>711340.06577696791</v>
      </c>
      <c r="Q12" s="9">
        <f t="shared" si="12"/>
        <v>2070296.0093901101</v>
      </c>
      <c r="R12" s="9">
        <f t="shared" si="13"/>
        <v>850615.79065587942</v>
      </c>
      <c r="S12" s="9">
        <f t="shared" si="14"/>
        <v>449132.82908953406</v>
      </c>
      <c r="T12" s="11">
        <f t="shared" si="8"/>
        <v>4081384.6949124914</v>
      </c>
    </row>
    <row r="13" spans="1:20" x14ac:dyDescent="0.35">
      <c r="A13" s="3">
        <f t="shared" si="9"/>
        <v>2029</v>
      </c>
      <c r="B13" s="9">
        <v>0</v>
      </c>
      <c r="C13" s="9">
        <v>388180.8303622317</v>
      </c>
      <c r="D13" s="9">
        <v>49216.55150666667</v>
      </c>
      <c r="E13" s="9">
        <v>108044.95000000001</v>
      </c>
      <c r="F13" s="11">
        <f t="shared" si="0"/>
        <v>545442.33186889836</v>
      </c>
      <c r="H13" s="3">
        <f t="shared" si="10"/>
        <v>2029</v>
      </c>
      <c r="I13" s="9">
        <f t="shared" si="1"/>
        <v>0</v>
      </c>
      <c r="J13" s="9">
        <f t="shared" si="2"/>
        <v>216548.06624952611</v>
      </c>
      <c r="K13" s="9">
        <f t="shared" si="5"/>
        <v>27455.62949693721</v>
      </c>
      <c r="L13" s="9">
        <f t="shared" si="6"/>
        <v>60273.262254330934</v>
      </c>
      <c r="M13" s="11">
        <f t="shared" si="7"/>
        <v>304276.95800079423</v>
      </c>
      <c r="O13" s="3">
        <f t="shared" si="11"/>
        <v>2029</v>
      </c>
      <c r="P13" s="9">
        <f t="shared" si="12"/>
        <v>711340.06577696791</v>
      </c>
      <c r="Q13" s="9">
        <f t="shared" si="12"/>
        <v>2286844.0756396363</v>
      </c>
      <c r="R13" s="9">
        <f t="shared" si="13"/>
        <v>878071.42015281669</v>
      </c>
      <c r="S13" s="9">
        <f t="shared" si="14"/>
        <v>509406.09134386497</v>
      </c>
      <c r="T13" s="11">
        <f t="shared" si="8"/>
        <v>4385661.6529132854</v>
      </c>
    </row>
    <row r="14" spans="1:20" x14ac:dyDescent="0.35">
      <c r="A14" s="3">
        <f t="shared" si="9"/>
        <v>2030</v>
      </c>
      <c r="B14" s="9">
        <v>0</v>
      </c>
      <c r="C14" s="9">
        <v>399826.25527309865</v>
      </c>
      <c r="D14" s="9">
        <v>81149.654519999996</v>
      </c>
      <c r="E14" s="9">
        <v>108044.95000000001</v>
      </c>
      <c r="F14" s="11">
        <f t="shared" si="0"/>
        <v>589020.85979309864</v>
      </c>
      <c r="H14" s="3">
        <f t="shared" si="10"/>
        <v>2030</v>
      </c>
      <c r="I14" s="9">
        <f t="shared" si="1"/>
        <v>0</v>
      </c>
      <c r="J14" s="9">
        <f t="shared" si="2"/>
        <v>209038.90181538137</v>
      </c>
      <c r="K14" s="9">
        <f t="shared" si="5"/>
        <v>42427.015334377269</v>
      </c>
      <c r="L14" s="9">
        <f t="shared" si="6"/>
        <v>56488.530697592258</v>
      </c>
      <c r="M14" s="11">
        <f t="shared" si="7"/>
        <v>307954.44784735091</v>
      </c>
      <c r="O14" s="3">
        <f t="shared" si="11"/>
        <v>2030</v>
      </c>
      <c r="P14" s="9">
        <f t="shared" si="12"/>
        <v>711340.06577696791</v>
      </c>
      <c r="Q14" s="9">
        <f t="shared" si="12"/>
        <v>2495882.9774550176</v>
      </c>
      <c r="R14" s="9">
        <f t="shared" si="13"/>
        <v>920498.43548719399</v>
      </c>
      <c r="S14" s="9">
        <f t="shared" si="14"/>
        <v>565894.62204145722</v>
      </c>
      <c r="T14" s="11">
        <f t="shared" si="8"/>
        <v>4693616.1007606369</v>
      </c>
    </row>
    <row r="15" spans="1:20" x14ac:dyDescent="0.35">
      <c r="A15" s="3">
        <f t="shared" si="9"/>
        <v>2031</v>
      </c>
      <c r="B15" s="9">
        <v>0</v>
      </c>
      <c r="C15" s="9">
        <v>215140.67698356611</v>
      </c>
      <c r="D15" s="9">
        <v>49216.55150666667</v>
      </c>
      <c r="E15" s="9">
        <v>108044.95000000001</v>
      </c>
      <c r="F15" s="11">
        <f t="shared" si="0"/>
        <v>372402.17849023279</v>
      </c>
      <c r="H15" s="3">
        <f t="shared" si="10"/>
        <v>2031</v>
      </c>
      <c r="I15" s="9">
        <f t="shared" si="1"/>
        <v>0</v>
      </c>
      <c r="J15" s="9">
        <f t="shared" si="2"/>
        <v>105417.79239841862</v>
      </c>
      <c r="K15" s="9">
        <f t="shared" si="5"/>
        <v>24115.849601478112</v>
      </c>
      <c r="L15" s="9">
        <f t="shared" si="6"/>
        <v>52941.453324828741</v>
      </c>
      <c r="M15" s="11">
        <f t="shared" si="7"/>
        <v>182475.09532472547</v>
      </c>
      <c r="O15" s="3">
        <f t="shared" si="11"/>
        <v>2031</v>
      </c>
      <c r="P15" s="9">
        <f t="shared" si="12"/>
        <v>711340.06577696791</v>
      </c>
      <c r="Q15" s="9">
        <f t="shared" si="12"/>
        <v>2601300.7698534364</v>
      </c>
      <c r="R15" s="9">
        <f t="shared" si="13"/>
        <v>944614.28508867207</v>
      </c>
      <c r="S15" s="9">
        <f t="shared" si="14"/>
        <v>618836.07536628598</v>
      </c>
      <c r="T15" s="11">
        <f t="shared" si="8"/>
        <v>4876091.1960853618</v>
      </c>
    </row>
    <row r="16" spans="1:20" x14ac:dyDescent="0.35">
      <c r="A16" s="3">
        <f t="shared" si="9"/>
        <v>2032</v>
      </c>
      <c r="B16" s="9">
        <v>0</v>
      </c>
      <c r="C16" s="9">
        <v>221594.8972930731</v>
      </c>
      <c r="D16" s="9">
        <v>39216.55150666667</v>
      </c>
      <c r="E16" s="9">
        <v>108044.95000000001</v>
      </c>
      <c r="F16" s="11">
        <f t="shared" si="0"/>
        <v>368856.39879973978</v>
      </c>
      <c r="H16" s="3">
        <f t="shared" si="10"/>
        <v>2032</v>
      </c>
      <c r="I16" s="9">
        <f t="shared" si="1"/>
        <v>0</v>
      </c>
      <c r="J16" s="9">
        <f t="shared" si="2"/>
        <v>101762.25508001048</v>
      </c>
      <c r="K16" s="9">
        <f t="shared" si="5"/>
        <v>18009.280748472051</v>
      </c>
      <c r="L16" s="9">
        <f t="shared" si="6"/>
        <v>49617.107146043803</v>
      </c>
      <c r="M16" s="11">
        <f t="shared" si="7"/>
        <v>169388.64297452633</v>
      </c>
      <c r="O16" s="3">
        <f t="shared" si="11"/>
        <v>2032</v>
      </c>
      <c r="P16" s="9">
        <f t="shared" si="12"/>
        <v>711340.06577696791</v>
      </c>
      <c r="Q16" s="9">
        <f t="shared" si="12"/>
        <v>2703063.0249334467</v>
      </c>
      <c r="R16" s="9">
        <f t="shared" si="13"/>
        <v>962623.56583714415</v>
      </c>
      <c r="S16" s="9">
        <f t="shared" si="14"/>
        <v>668453.18251232977</v>
      </c>
      <c r="T16" s="11">
        <f t="shared" si="8"/>
        <v>5045479.8390598884</v>
      </c>
    </row>
    <row r="17" spans="1:20" x14ac:dyDescent="0.35">
      <c r="A17" s="3">
        <f t="shared" si="9"/>
        <v>2033</v>
      </c>
      <c r="B17" s="9">
        <v>0</v>
      </c>
      <c r="C17" s="9">
        <v>228242.7442118653</v>
      </c>
      <c r="D17" s="9">
        <v>91149.654519999996</v>
      </c>
      <c r="E17" s="9">
        <v>108044.95000000001</v>
      </c>
      <c r="F17" s="11">
        <f t="shared" si="0"/>
        <v>427437.34873186529</v>
      </c>
      <c r="H17" s="3">
        <f t="shared" si="10"/>
        <v>2033</v>
      </c>
      <c r="I17" s="9">
        <f t="shared" si="1"/>
        <v>0</v>
      </c>
      <c r="J17" s="9">
        <f t="shared" si="2"/>
        <v>98233.479599260361</v>
      </c>
      <c r="K17" s="9">
        <f t="shared" si="5"/>
        <v>39229.933721172703</v>
      </c>
      <c r="L17" s="9">
        <f t="shared" si="6"/>
        <v>46501.506228719591</v>
      </c>
      <c r="M17" s="11">
        <f t="shared" si="7"/>
        <v>183964.91954915266</v>
      </c>
      <c r="O17" s="3">
        <f t="shared" si="11"/>
        <v>2033</v>
      </c>
      <c r="P17" s="9">
        <f t="shared" si="12"/>
        <v>711340.06577696791</v>
      </c>
      <c r="Q17" s="9">
        <f t="shared" si="12"/>
        <v>2801296.5045327069</v>
      </c>
      <c r="R17" s="9">
        <f t="shared" si="13"/>
        <v>1001853.4995583169</v>
      </c>
      <c r="S17" s="9">
        <f t="shared" si="14"/>
        <v>714954.68874104938</v>
      </c>
      <c r="T17" s="11">
        <f t="shared" si="8"/>
        <v>5229444.7586090416</v>
      </c>
    </row>
    <row r="18" spans="1:20" x14ac:dyDescent="0.35">
      <c r="A18" s="3">
        <f t="shared" si="9"/>
        <v>2034</v>
      </c>
      <c r="B18" s="9">
        <v>0</v>
      </c>
      <c r="C18" s="9">
        <v>235090.02653822122</v>
      </c>
      <c r="D18" s="9">
        <v>39216.55150666667</v>
      </c>
      <c r="E18" s="9">
        <v>108044.95000000001</v>
      </c>
      <c r="F18" s="11">
        <f t="shared" si="0"/>
        <v>382351.52804488788</v>
      </c>
      <c r="H18" s="3">
        <f t="shared" si="10"/>
        <v>2034</v>
      </c>
      <c r="I18" s="9">
        <f t="shared" si="1"/>
        <v>0</v>
      </c>
      <c r="J18" s="9">
        <f t="shared" si="2"/>
        <v>94827.070278573723</v>
      </c>
      <c r="K18" s="9">
        <f t="shared" si="5"/>
        <v>15818.581249772335</v>
      </c>
      <c r="L18" s="9">
        <f t="shared" si="6"/>
        <v>43581.542857281718</v>
      </c>
      <c r="M18" s="11">
        <f t="shared" si="7"/>
        <v>154227.19438562778</v>
      </c>
      <c r="O18" s="3">
        <f t="shared" si="11"/>
        <v>2034</v>
      </c>
      <c r="P18" s="9">
        <f t="shared" si="12"/>
        <v>711340.06577696791</v>
      </c>
      <c r="Q18" s="9">
        <f t="shared" si="12"/>
        <v>2896123.5748112807</v>
      </c>
      <c r="R18" s="9">
        <f t="shared" si="13"/>
        <v>1017672.0808080892</v>
      </c>
      <c r="S18" s="9">
        <f t="shared" si="14"/>
        <v>758536.23159833113</v>
      </c>
      <c r="T18" s="11">
        <f t="shared" si="8"/>
        <v>5383671.9529946689</v>
      </c>
    </row>
    <row r="19" spans="1:20" x14ac:dyDescent="0.35">
      <c r="A19" s="3">
        <f t="shared" si="9"/>
        <v>2035</v>
      </c>
      <c r="B19" s="9">
        <v>0</v>
      </c>
      <c r="C19" s="9">
        <v>242142.7273343679</v>
      </c>
      <c r="D19" s="9">
        <v>49216.55150666667</v>
      </c>
      <c r="E19" s="9">
        <v>108044.95000000001</v>
      </c>
      <c r="F19" s="11">
        <f t="shared" si="0"/>
        <v>399404.22884103458</v>
      </c>
      <c r="H19" s="3">
        <f t="shared" si="10"/>
        <v>2035</v>
      </c>
      <c r="I19" s="9">
        <f t="shared" si="1"/>
        <v>0</v>
      </c>
      <c r="J19" s="9">
        <f t="shared" si="2"/>
        <v>91538.783867789083</v>
      </c>
      <c r="K19" s="9">
        <f t="shared" si="5"/>
        <v>18605.651801656371</v>
      </c>
      <c r="L19" s="9">
        <f t="shared" si="6"/>
        <v>40844.932387330577</v>
      </c>
      <c r="M19" s="11">
        <f t="shared" si="7"/>
        <v>150989.36805677603</v>
      </c>
      <c r="O19" s="3">
        <f t="shared" si="11"/>
        <v>2035</v>
      </c>
      <c r="P19" s="9">
        <f t="shared" si="12"/>
        <v>711340.06577696791</v>
      </c>
      <c r="Q19" s="9">
        <f t="shared" si="12"/>
        <v>2987662.3586790697</v>
      </c>
      <c r="R19" s="9">
        <f t="shared" si="13"/>
        <v>1036277.7326097456</v>
      </c>
      <c r="S19" s="9">
        <f t="shared" si="14"/>
        <v>799381.1639856617</v>
      </c>
      <c r="T19" s="11">
        <f t="shared" si="8"/>
        <v>5534661.3210514449</v>
      </c>
    </row>
    <row r="20" spans="1:20" x14ac:dyDescent="0.35">
      <c r="A20" s="3">
        <f t="shared" si="9"/>
        <v>2036</v>
      </c>
      <c r="B20" s="9">
        <v>0</v>
      </c>
      <c r="C20" s="9">
        <v>249407.00915439893</v>
      </c>
      <c r="D20" s="9">
        <v>81149.654519999996</v>
      </c>
      <c r="E20" s="9">
        <v>108044.95000000001</v>
      </c>
      <c r="F20" s="11">
        <f t="shared" si="0"/>
        <v>438601.61367439892</v>
      </c>
      <c r="H20" s="3">
        <f t="shared" si="10"/>
        <v>2036</v>
      </c>
      <c r="I20" s="9">
        <f t="shared" si="1"/>
        <v>0</v>
      </c>
      <c r="J20" s="9">
        <f t="shared" si="2"/>
        <v>88364.524258503079</v>
      </c>
      <c r="K20" s="9">
        <f t="shared" si="5"/>
        <v>28751.199253436094</v>
      </c>
      <c r="L20" s="9">
        <f t="shared" si="6"/>
        <v>38280.161562634101</v>
      </c>
      <c r="M20" s="11">
        <f t="shared" si="7"/>
        <v>155395.88507457328</v>
      </c>
      <c r="O20" s="3">
        <f t="shared" si="11"/>
        <v>2036</v>
      </c>
      <c r="P20" s="9">
        <f t="shared" si="12"/>
        <v>711340.06577696791</v>
      </c>
      <c r="Q20" s="9">
        <f t="shared" si="12"/>
        <v>3076026.8829375729</v>
      </c>
      <c r="R20" s="9">
        <f t="shared" si="13"/>
        <v>1065028.9318631818</v>
      </c>
      <c r="S20" s="9">
        <f t="shared" si="14"/>
        <v>837661.32554829575</v>
      </c>
      <c r="T20" s="11">
        <f t="shared" si="8"/>
        <v>5690057.2061260184</v>
      </c>
    </row>
    <row r="21" spans="1:20" x14ac:dyDescent="0.35">
      <c r="A21" s="3">
        <f t="shared" si="9"/>
        <v>2037</v>
      </c>
      <c r="B21" s="9">
        <v>0</v>
      </c>
      <c r="C21" s="9">
        <v>256889.21942903093</v>
      </c>
      <c r="D21" s="9">
        <v>49216.55150666667</v>
      </c>
      <c r="E21" s="9">
        <v>108044.95000000001</v>
      </c>
      <c r="F21" s="11">
        <f t="shared" si="0"/>
        <v>414150.72093569761</v>
      </c>
      <c r="H21" s="3">
        <f t="shared" si="10"/>
        <v>2037</v>
      </c>
      <c r="I21" s="9">
        <f t="shared" si="1"/>
        <v>0</v>
      </c>
      <c r="J21" s="9">
        <f t="shared" si="2"/>
        <v>85300.337381685269</v>
      </c>
      <c r="K21" s="9">
        <f t="shared" si="5"/>
        <v>16342.408052828247</v>
      </c>
      <c r="L21" s="9">
        <f t="shared" si="6"/>
        <v>35876.440077445266</v>
      </c>
      <c r="M21" s="11">
        <f t="shared" si="7"/>
        <v>137519.18551195879</v>
      </c>
      <c r="O21" s="3">
        <f t="shared" si="11"/>
        <v>2037</v>
      </c>
      <c r="P21" s="9">
        <f t="shared" si="12"/>
        <v>711340.06577696791</v>
      </c>
      <c r="Q21" s="9">
        <f t="shared" si="12"/>
        <v>3161327.220319258</v>
      </c>
      <c r="R21" s="9">
        <f t="shared" si="13"/>
        <v>1081371.3399160099</v>
      </c>
      <c r="S21" s="9">
        <f t="shared" si="14"/>
        <v>873537.76562574098</v>
      </c>
      <c r="T21" s="11">
        <f t="shared" si="8"/>
        <v>5827576.3916379772</v>
      </c>
    </row>
    <row r="22" spans="1:20" x14ac:dyDescent="0.35">
      <c r="A22" s="3">
        <f t="shared" si="9"/>
        <v>2038</v>
      </c>
      <c r="B22" s="9">
        <v>0</v>
      </c>
      <c r="C22" s="9">
        <v>264595.89601190184</v>
      </c>
      <c r="D22" s="9">
        <v>39216.55150666667</v>
      </c>
      <c r="E22" s="9">
        <v>108044.95000000001</v>
      </c>
      <c r="F22" s="11">
        <f t="shared" si="0"/>
        <v>411857.3975185685</v>
      </c>
      <c r="H22" s="3">
        <f t="shared" si="10"/>
        <v>2038</v>
      </c>
      <c r="I22" s="9">
        <f t="shared" si="1"/>
        <v>0</v>
      </c>
      <c r="J22" s="9">
        <f t="shared" si="2"/>
        <v>82342.406282226642</v>
      </c>
      <c r="K22" s="9">
        <f t="shared" si="5"/>
        <v>12204.215053299851</v>
      </c>
      <c r="L22" s="9">
        <f t="shared" si="6"/>
        <v>33623.655180361078</v>
      </c>
      <c r="M22" s="11">
        <f t="shared" si="7"/>
        <v>128170.27651588757</v>
      </c>
      <c r="O22" s="3">
        <f t="shared" si="11"/>
        <v>2038</v>
      </c>
      <c r="P22" s="9">
        <f t="shared" si="12"/>
        <v>711340.06577696791</v>
      </c>
      <c r="Q22" s="9">
        <f t="shared" si="12"/>
        <v>3243669.6266014846</v>
      </c>
      <c r="R22" s="9">
        <f t="shared" si="13"/>
        <v>1093575.5549693098</v>
      </c>
      <c r="S22" s="9">
        <f t="shared" si="14"/>
        <v>907161.42080610211</v>
      </c>
      <c r="T22" s="11">
        <f t="shared" si="8"/>
        <v>5955746.6681538653</v>
      </c>
    </row>
    <row r="23" spans="1:20" x14ac:dyDescent="0.35">
      <c r="A23" s="3">
        <f t="shared" si="9"/>
        <v>2039</v>
      </c>
      <c r="B23" s="9">
        <v>0</v>
      </c>
      <c r="C23" s="9">
        <v>272533.77289225889</v>
      </c>
      <c r="D23" s="9">
        <v>91149.654519999996</v>
      </c>
      <c r="E23" s="9">
        <v>108044.95000000001</v>
      </c>
      <c r="F23" s="11">
        <f t="shared" si="0"/>
        <v>471728.37741225888</v>
      </c>
      <c r="H23" s="3">
        <f t="shared" si="10"/>
        <v>2039</v>
      </c>
      <c r="I23" s="9">
        <f t="shared" si="1"/>
        <v>0</v>
      </c>
      <c r="J23" s="9">
        <f t="shared" si="2"/>
        <v>79487.046364286274</v>
      </c>
      <c r="K23" s="9">
        <f t="shared" si="5"/>
        <v>26584.656785946951</v>
      </c>
      <c r="L23" s="9">
        <f t="shared" si="6"/>
        <v>31512.329128735786</v>
      </c>
      <c r="M23" s="11">
        <f t="shared" si="7"/>
        <v>137584.03227896901</v>
      </c>
      <c r="O23" s="3">
        <f t="shared" si="11"/>
        <v>2039</v>
      </c>
      <c r="P23" s="9">
        <f t="shared" si="12"/>
        <v>711340.06577696791</v>
      </c>
      <c r="Q23" s="9">
        <f t="shared" si="12"/>
        <v>3323156.6729657711</v>
      </c>
      <c r="R23" s="9">
        <f t="shared" si="13"/>
        <v>1120160.2117552569</v>
      </c>
      <c r="S23" s="9">
        <f t="shared" si="14"/>
        <v>938673.74993483792</v>
      </c>
      <c r="T23" s="11">
        <f t="shared" si="8"/>
        <v>6093330.7004328342</v>
      </c>
    </row>
    <row r="24" spans="1:20" x14ac:dyDescent="0.35">
      <c r="A24" s="3">
        <f t="shared" si="9"/>
        <v>2040</v>
      </c>
      <c r="B24" s="9">
        <v>0</v>
      </c>
      <c r="C24" s="9">
        <v>280709.7860790267</v>
      </c>
      <c r="D24" s="9">
        <v>39216.55150666667</v>
      </c>
      <c r="E24" s="9">
        <v>108044.95000000001</v>
      </c>
      <c r="F24" s="11">
        <f t="shared" si="0"/>
        <v>427971.28758569335</v>
      </c>
      <c r="H24" s="3">
        <f t="shared" si="10"/>
        <v>2040</v>
      </c>
      <c r="I24" s="9">
        <f t="shared" si="1"/>
        <v>0</v>
      </c>
      <c r="J24" s="9">
        <f t="shared" si="2"/>
        <v>76730.700801513478</v>
      </c>
      <c r="K24" s="9">
        <f t="shared" si="5"/>
        <v>10719.660052314826</v>
      </c>
      <c r="L24" s="9">
        <f t="shared" si="6"/>
        <v>29533.579314653973</v>
      </c>
      <c r="M24" s="11">
        <f t="shared" si="7"/>
        <v>116983.94016848228</v>
      </c>
      <c r="O24" s="3">
        <f t="shared" si="11"/>
        <v>2040</v>
      </c>
      <c r="P24" s="9">
        <f t="shared" si="12"/>
        <v>711340.06577696791</v>
      </c>
      <c r="Q24" s="9">
        <f t="shared" si="12"/>
        <v>3399887.3737672847</v>
      </c>
      <c r="R24" s="9">
        <f t="shared" si="13"/>
        <v>1130879.8718075717</v>
      </c>
      <c r="S24" s="9">
        <f t="shared" si="14"/>
        <v>968207.32924949192</v>
      </c>
      <c r="T24" s="11">
        <f t="shared" si="8"/>
        <v>6210314.6406013165</v>
      </c>
    </row>
    <row r="25" spans="1:20" x14ac:dyDescent="0.35">
      <c r="A25" s="3">
        <f t="shared" si="9"/>
        <v>2041</v>
      </c>
      <c r="B25" s="9">
        <v>0</v>
      </c>
      <c r="C25" s="9">
        <v>289131.0796613975</v>
      </c>
      <c r="D25" s="9">
        <v>49216.55150666667</v>
      </c>
      <c r="E25" s="9">
        <v>108044.95000000001</v>
      </c>
      <c r="F25" s="11">
        <f t="shared" si="0"/>
        <v>446392.58116806421</v>
      </c>
      <c r="H25" s="3">
        <f t="shared" si="10"/>
        <v>2041</v>
      </c>
      <c r="I25" s="9">
        <f t="shared" si="1"/>
        <v>0</v>
      </c>
      <c r="J25" s="9">
        <f t="shared" si="2"/>
        <v>74069.936106428198</v>
      </c>
      <c r="K25" s="9">
        <f t="shared" si="5"/>
        <v>12608.353379881377</v>
      </c>
      <c r="L25" s="9">
        <f t="shared" si="6"/>
        <v>27679.080894708502</v>
      </c>
      <c r="M25" s="11">
        <f t="shared" si="7"/>
        <v>114357.37038101807</v>
      </c>
      <c r="O25" s="3">
        <f t="shared" si="11"/>
        <v>2041</v>
      </c>
      <c r="P25" s="9">
        <f t="shared" si="12"/>
        <v>711340.06577696791</v>
      </c>
      <c r="Q25" s="9">
        <f t="shared" si="12"/>
        <v>3473957.3098737127</v>
      </c>
      <c r="R25" s="9">
        <f t="shared" si="13"/>
        <v>1143488.2251874532</v>
      </c>
      <c r="S25" s="9">
        <f t="shared" si="14"/>
        <v>995886.41014420043</v>
      </c>
      <c r="T25" s="11">
        <f t="shared" si="8"/>
        <v>6324672.0109823346</v>
      </c>
    </row>
    <row r="26" spans="1:20" x14ac:dyDescent="0.35">
      <c r="A26" s="3">
        <f t="shared" si="9"/>
        <v>2042</v>
      </c>
      <c r="B26" s="9">
        <v>0</v>
      </c>
      <c r="C26" s="9">
        <v>297805.01205123944</v>
      </c>
      <c r="D26" s="9">
        <v>81149.654519999996</v>
      </c>
      <c r="E26" s="9">
        <v>108044.95000000001</v>
      </c>
      <c r="F26" s="11">
        <f t="shared" si="0"/>
        <v>486999.61657123943</v>
      </c>
      <c r="H26" s="3">
        <f t="shared" si="10"/>
        <v>2042</v>
      </c>
      <c r="I26" s="9">
        <f t="shared" si="1"/>
        <v>0</v>
      </c>
      <c r="J26" s="9">
        <f t="shared" si="2"/>
        <v>71501.437853440526</v>
      </c>
      <c r="K26" s="9">
        <f t="shared" si="5"/>
        <v>19483.610902061042</v>
      </c>
      <c r="L26" s="9">
        <f t="shared" si="6"/>
        <v>25941.031766362234</v>
      </c>
      <c r="M26" s="11">
        <f t="shared" si="7"/>
        <v>116926.0805218638</v>
      </c>
      <c r="O26" s="3">
        <f t="shared" si="11"/>
        <v>2042</v>
      </c>
      <c r="P26" s="9">
        <f t="shared" si="12"/>
        <v>711340.06577696791</v>
      </c>
      <c r="Q26" s="9">
        <f t="shared" si="12"/>
        <v>3545458.7477271534</v>
      </c>
      <c r="R26" s="9">
        <f t="shared" si="13"/>
        <v>1162971.8360895142</v>
      </c>
      <c r="S26" s="9">
        <f t="shared" si="14"/>
        <v>1021827.4419105627</v>
      </c>
      <c r="T26" s="11">
        <f t="shared" si="8"/>
        <v>6441598.0915041985</v>
      </c>
    </row>
    <row r="27" spans="1:20" x14ac:dyDescent="0.35">
      <c r="A27" s="3">
        <f t="shared" si="9"/>
        <v>2043</v>
      </c>
      <c r="B27" s="9">
        <v>0</v>
      </c>
      <c r="C27" s="9">
        <v>306739.16241277661</v>
      </c>
      <c r="D27" s="9">
        <v>49216.55150666667</v>
      </c>
      <c r="E27" s="9">
        <v>108044.95000000001</v>
      </c>
      <c r="F27" s="11">
        <f t="shared" si="0"/>
        <v>464000.66391944332</v>
      </c>
      <c r="H27" s="3">
        <f t="shared" si="10"/>
        <v>2043</v>
      </c>
      <c r="I27" s="9">
        <f t="shared" si="1"/>
        <v>0</v>
      </c>
      <c r="J27" s="9">
        <f t="shared" si="2"/>
        <v>69022.00655018157</v>
      </c>
      <c r="K27" s="9">
        <f t="shared" si="5"/>
        <v>11074.637857617752</v>
      </c>
      <c r="L27" s="9">
        <f t="shared" si="6"/>
        <v>24312.119743544736</v>
      </c>
      <c r="M27" s="11">
        <f t="shared" si="7"/>
        <v>104408.76415134406</v>
      </c>
      <c r="O27" s="3">
        <f t="shared" si="11"/>
        <v>2043</v>
      </c>
      <c r="P27" s="9">
        <f t="shared" si="12"/>
        <v>711340.06577696791</v>
      </c>
      <c r="Q27" s="9">
        <f t="shared" si="12"/>
        <v>3614480.754277335</v>
      </c>
      <c r="R27" s="9">
        <f t="shared" si="13"/>
        <v>1174046.473947132</v>
      </c>
      <c r="S27" s="9">
        <f t="shared" si="14"/>
        <v>1046139.5616541074</v>
      </c>
      <c r="T27" s="11">
        <f t="shared" si="8"/>
        <v>6546006.8556555426</v>
      </c>
    </row>
    <row r="28" spans="1:20" x14ac:dyDescent="0.35">
      <c r="A28" s="3">
        <f t="shared" si="9"/>
        <v>2044</v>
      </c>
      <c r="B28" s="9">
        <v>0</v>
      </c>
      <c r="C28" s="9">
        <v>315941.33728515997</v>
      </c>
      <c r="D28" s="9">
        <v>39216.55150666667</v>
      </c>
      <c r="E28" s="9">
        <v>108044.95000000001</v>
      </c>
      <c r="F28" s="11">
        <f t="shared" si="0"/>
        <v>463202.83879182668</v>
      </c>
      <c r="H28" s="3">
        <f t="shared" si="10"/>
        <v>2044</v>
      </c>
      <c r="I28" s="9">
        <f t="shared" si="1"/>
        <v>0</v>
      </c>
      <c r="J28" s="9">
        <f t="shared" si="2"/>
        <v>66628.553652002855</v>
      </c>
      <c r="K28" s="9">
        <f t="shared" si="5"/>
        <v>8270.3394514979336</v>
      </c>
      <c r="L28" s="9">
        <f t="shared" si="6"/>
        <v>22785.491793387762</v>
      </c>
      <c r="M28" s="11">
        <f t="shared" si="7"/>
        <v>97684.384896888543</v>
      </c>
      <c r="O28" s="3">
        <f t="shared" si="11"/>
        <v>2044</v>
      </c>
      <c r="P28" s="9">
        <f t="shared" si="12"/>
        <v>711340.06577696791</v>
      </c>
      <c r="Q28" s="9">
        <f t="shared" si="12"/>
        <v>3681109.307929338</v>
      </c>
      <c r="R28" s="9">
        <f t="shared" si="13"/>
        <v>1182316.8133986299</v>
      </c>
      <c r="S28" s="9">
        <f t="shared" si="14"/>
        <v>1068925.0534474952</v>
      </c>
      <c r="T28" s="11">
        <f t="shared" si="8"/>
        <v>6643691.24055243</v>
      </c>
    </row>
    <row r="29" spans="1:20" x14ac:dyDescent="0.35">
      <c r="A29" s="3">
        <f t="shared" si="9"/>
        <v>2045</v>
      </c>
      <c r="B29" s="9">
        <v>0</v>
      </c>
      <c r="C29" s="9">
        <v>325419.57740371471</v>
      </c>
      <c r="D29" s="9">
        <v>91149.654519999996</v>
      </c>
      <c r="E29" s="9">
        <v>108044.95000000001</v>
      </c>
      <c r="F29" s="11">
        <f t="shared" si="0"/>
        <v>524614.1819237147</v>
      </c>
      <c r="H29" s="3">
        <f t="shared" si="10"/>
        <v>2045</v>
      </c>
      <c r="I29" s="9">
        <f t="shared" si="1"/>
        <v>0</v>
      </c>
      <c r="J29" s="9">
        <f t="shared" si="2"/>
        <v>64318.097714679425</v>
      </c>
      <c r="K29" s="9">
        <f t="shared" si="5"/>
        <v>18015.426216362939</v>
      </c>
      <c r="L29" s="9">
        <f t="shared" si="6"/>
        <v>21354.725204674571</v>
      </c>
      <c r="M29" s="11">
        <f t="shared" si="7"/>
        <v>103688.24913571693</v>
      </c>
      <c r="O29" s="3">
        <f t="shared" si="11"/>
        <v>2045</v>
      </c>
      <c r="P29" s="9">
        <f t="shared" si="12"/>
        <v>711340.06577696791</v>
      </c>
      <c r="Q29" s="9">
        <f t="shared" si="12"/>
        <v>3745427.4056440173</v>
      </c>
      <c r="R29" s="9">
        <f t="shared" si="13"/>
        <v>1200332.2396149929</v>
      </c>
      <c r="S29" s="9">
        <f t="shared" si="14"/>
        <v>1090279.7786521697</v>
      </c>
      <c r="T29" s="11">
        <f t="shared" si="8"/>
        <v>6747379.4896881478</v>
      </c>
    </row>
    <row r="30" spans="1:20" x14ac:dyDescent="0.35">
      <c r="A30" s="3">
        <f>A29+1</f>
        <v>2046</v>
      </c>
      <c r="B30" s="9">
        <v>0</v>
      </c>
      <c r="C30" s="9">
        <v>335182.16472582624</v>
      </c>
      <c r="D30" s="9">
        <v>2500</v>
      </c>
      <c r="E30" s="9">
        <v>108044.95000000001</v>
      </c>
      <c r="F30" s="11">
        <f t="shared" si="0"/>
        <v>445727.11472582625</v>
      </c>
      <c r="H30" s="3">
        <f>H29+1</f>
        <v>2046</v>
      </c>
      <c r="I30" s="9">
        <f t="shared" si="1"/>
        <v>0</v>
      </c>
      <c r="J30" s="9">
        <f t="shared" si="2"/>
        <v>62087.760680524676</v>
      </c>
      <c r="K30" s="9">
        <f t="shared" si="5"/>
        <v>463.0896808852545</v>
      </c>
      <c r="L30" s="9">
        <f t="shared" si="6"/>
        <v>20013.800566705315</v>
      </c>
      <c r="M30" s="11">
        <f t="shared" si="7"/>
        <v>82564.650928115239</v>
      </c>
      <c r="O30" s="3">
        <f>O29+1</f>
        <v>2046</v>
      </c>
      <c r="P30" s="9">
        <f t="shared" si="12"/>
        <v>711340.06577696791</v>
      </c>
      <c r="Q30" s="9">
        <f t="shared" si="12"/>
        <v>3807515.1663245419</v>
      </c>
      <c r="R30" s="9">
        <f t="shared" si="13"/>
        <v>1200795.3292958781</v>
      </c>
      <c r="S30" s="9">
        <f t="shared" si="14"/>
        <v>1110293.5792188752</v>
      </c>
      <c r="T30" s="11">
        <f t="shared" si="8"/>
        <v>6829944.1406162623</v>
      </c>
    </row>
    <row r="31" spans="1:20" x14ac:dyDescent="0.35">
      <c r="A31" s="3">
        <f t="shared" si="9"/>
        <v>2047</v>
      </c>
      <c r="B31" s="9">
        <v>0</v>
      </c>
      <c r="C31" s="9">
        <v>345237.62966760097</v>
      </c>
      <c r="D31" s="9">
        <v>27500</v>
      </c>
      <c r="E31" s="9">
        <v>108044.95000000001</v>
      </c>
      <c r="F31" s="11">
        <f t="shared" si="0"/>
        <v>480782.57966760098</v>
      </c>
      <c r="H31" s="3">
        <f t="shared" ref="H31:H33" si="15">H30+1</f>
        <v>2047</v>
      </c>
      <c r="I31" s="9">
        <f t="shared" si="1"/>
        <v>0</v>
      </c>
      <c r="J31" s="9">
        <f t="shared" si="2"/>
        <v>59934.764293289976</v>
      </c>
      <c r="K31" s="9">
        <f t="shared" si="5"/>
        <v>4774.1204214974696</v>
      </c>
      <c r="L31" s="9">
        <f t="shared" si="6"/>
        <v>18757.076444897204</v>
      </c>
      <c r="M31" s="11">
        <f t="shared" si="7"/>
        <v>83465.961159684652</v>
      </c>
      <c r="O31" s="3">
        <f t="shared" ref="O31:O33" si="16">O30+1</f>
        <v>2047</v>
      </c>
      <c r="P31" s="9">
        <f t="shared" si="12"/>
        <v>711340.06577696791</v>
      </c>
      <c r="Q31" s="9">
        <f t="shared" si="12"/>
        <v>3867449.9306178316</v>
      </c>
      <c r="R31" s="9">
        <f t="shared" si="13"/>
        <v>1205569.4497173754</v>
      </c>
      <c r="S31" s="9">
        <f t="shared" si="14"/>
        <v>1129050.6556637723</v>
      </c>
      <c r="T31" s="11">
        <f t="shared" si="8"/>
        <v>6913410.101775948</v>
      </c>
    </row>
    <row r="32" spans="1:20" x14ac:dyDescent="0.35">
      <c r="A32" s="3">
        <f t="shared" si="9"/>
        <v>2048</v>
      </c>
      <c r="B32" s="9">
        <v>0</v>
      </c>
      <c r="C32" s="9">
        <v>355594.75855762907</v>
      </c>
      <c r="D32" s="9">
        <v>2500</v>
      </c>
      <c r="E32" s="9">
        <v>108044.95000000001</v>
      </c>
      <c r="F32" s="11">
        <f t="shared" si="0"/>
        <v>466139.70855762908</v>
      </c>
      <c r="H32" s="3">
        <f t="shared" si="15"/>
        <v>2048</v>
      </c>
      <c r="I32" s="9">
        <f t="shared" si="1"/>
        <v>0</v>
      </c>
      <c r="J32" s="9">
        <f t="shared" si="2"/>
        <v>57856.426637383971</v>
      </c>
      <c r="K32" s="9">
        <f t="shared" si="5"/>
        <v>406.75815127353411</v>
      </c>
      <c r="L32" s="9">
        <f t="shared" si="6"/>
        <v>17579.265646576572</v>
      </c>
      <c r="M32" s="11">
        <f t="shared" si="7"/>
        <v>75842.450435234074</v>
      </c>
      <c r="O32" s="3">
        <f t="shared" si="16"/>
        <v>2048</v>
      </c>
      <c r="P32" s="9">
        <f t="shared" si="12"/>
        <v>711340.06577696791</v>
      </c>
      <c r="Q32" s="9">
        <f t="shared" si="12"/>
        <v>3925306.3572552158</v>
      </c>
      <c r="R32" s="9">
        <f t="shared" si="13"/>
        <v>1205976.2078686489</v>
      </c>
      <c r="S32" s="9">
        <f t="shared" si="14"/>
        <v>1146629.9213103489</v>
      </c>
      <c r="T32" s="11">
        <f t="shared" si="8"/>
        <v>6989252.5522111803</v>
      </c>
    </row>
    <row r="33" spans="1:20" x14ac:dyDescent="0.35">
      <c r="A33" s="3">
        <f t="shared" si="9"/>
        <v>2049</v>
      </c>
      <c r="B33" s="9">
        <v>0</v>
      </c>
      <c r="C33" s="9">
        <v>366262.60131435795</v>
      </c>
      <c r="D33" s="9">
        <v>27500</v>
      </c>
      <c r="E33" s="9">
        <v>104044.95000000001</v>
      </c>
      <c r="F33" s="11">
        <f t="shared" si="0"/>
        <v>497807.55131435796</v>
      </c>
      <c r="H33" s="3">
        <f t="shared" si="15"/>
        <v>2049</v>
      </c>
      <c r="I33" s="9">
        <f t="shared" si="1"/>
        <v>0</v>
      </c>
      <c r="J33" s="9">
        <f t="shared" si="2"/>
        <v>55850.158797099801</v>
      </c>
      <c r="K33" s="9">
        <f t="shared" si="5"/>
        <v>4193.3830028199391</v>
      </c>
      <c r="L33" s="9">
        <f t="shared" si="6"/>
        <v>15865.466358518199</v>
      </c>
      <c r="M33" s="11">
        <f t="shared" si="7"/>
        <v>75909.008158437937</v>
      </c>
      <c r="O33" s="3">
        <f t="shared" si="16"/>
        <v>2049</v>
      </c>
      <c r="P33" s="9">
        <f t="shared" si="12"/>
        <v>711340.06577696791</v>
      </c>
      <c r="Q33" s="9">
        <f t="shared" si="12"/>
        <v>3981156.5160523155</v>
      </c>
      <c r="R33" s="9">
        <f t="shared" si="13"/>
        <v>1210169.5908714689</v>
      </c>
      <c r="S33" s="9">
        <f t="shared" si="14"/>
        <v>1162495.3876688671</v>
      </c>
      <c r="T33" s="11">
        <f t="shared" si="8"/>
        <v>7065161.5603696201</v>
      </c>
    </row>
    <row r="34" spans="1:20" x14ac:dyDescent="0.35">
      <c r="A34" s="3">
        <f>A33+1</f>
        <v>2050</v>
      </c>
      <c r="B34" s="9">
        <v>0</v>
      </c>
      <c r="C34" s="9">
        <v>377250.47935378872</v>
      </c>
      <c r="D34" s="9">
        <v>2500</v>
      </c>
      <c r="E34" s="9">
        <v>108044.95000000001</v>
      </c>
      <c r="F34" s="11">
        <f t="shared" si="0"/>
        <v>487795.42935378873</v>
      </c>
      <c r="H34" s="3">
        <f>H33+1</f>
        <v>2050</v>
      </c>
      <c r="I34" s="9">
        <f t="shared" si="1"/>
        <v>0</v>
      </c>
      <c r="J34" s="9">
        <f t="shared" si="2"/>
        <v>53913.461631689599</v>
      </c>
      <c r="K34" s="9">
        <f t="shared" si="5"/>
        <v>357.27894716025725</v>
      </c>
      <c r="L34" s="9">
        <f t="shared" si="6"/>
        <v>15440.874392793057</v>
      </c>
      <c r="M34" s="11">
        <f t="shared" si="7"/>
        <v>69711.614971642921</v>
      </c>
      <c r="O34" s="3">
        <f>O33+1</f>
        <v>2050</v>
      </c>
      <c r="P34" s="9">
        <f t="shared" si="12"/>
        <v>711340.06577696791</v>
      </c>
      <c r="Q34" s="9">
        <f t="shared" si="12"/>
        <v>4035069.9776840052</v>
      </c>
      <c r="R34" s="9">
        <f t="shared" si="13"/>
        <v>1210526.8698186292</v>
      </c>
      <c r="S34" s="9">
        <f t="shared" si="14"/>
        <v>1177936.2620616602</v>
      </c>
      <c r="T34" s="11">
        <f t="shared" si="8"/>
        <v>7134873.1753412625</v>
      </c>
    </row>
    <row r="35" spans="1:20" x14ac:dyDescent="0.35">
      <c r="A35" s="3">
        <f t="shared" si="9"/>
        <v>2051</v>
      </c>
      <c r="B35" s="9">
        <v>0</v>
      </c>
      <c r="C35" s="9">
        <v>388567.99373440235</v>
      </c>
      <c r="D35" s="9">
        <v>27500</v>
      </c>
      <c r="E35" s="9">
        <v>108044.95000000001</v>
      </c>
      <c r="F35" s="11">
        <f t="shared" si="0"/>
        <v>524112.94373440236</v>
      </c>
      <c r="H35" s="3">
        <f t="shared" ref="H35:H37" si="17">H34+1</f>
        <v>2051</v>
      </c>
      <c r="I35" s="9">
        <f t="shared" si="1"/>
        <v>0</v>
      </c>
      <c r="J35" s="9">
        <f t="shared" si="2"/>
        <v>52043.922662268313</v>
      </c>
      <c r="K35" s="9">
        <f t="shared" si="5"/>
        <v>3683.2881150541989</v>
      </c>
      <c r="L35" s="9">
        <f t="shared" si="6"/>
        <v>14471.297462786371</v>
      </c>
      <c r="M35" s="11">
        <f t="shared" si="7"/>
        <v>70198.508240108888</v>
      </c>
      <c r="O35" s="3">
        <f t="shared" ref="O35:O37" si="18">O34+1</f>
        <v>2051</v>
      </c>
      <c r="P35" s="9">
        <f t="shared" si="12"/>
        <v>711340.06577696791</v>
      </c>
      <c r="Q35" s="9">
        <f t="shared" si="12"/>
        <v>4087113.9003462736</v>
      </c>
      <c r="R35" s="9">
        <f t="shared" si="13"/>
        <v>1214210.1579336834</v>
      </c>
      <c r="S35" s="9">
        <f t="shared" si="14"/>
        <v>1192407.5595244465</v>
      </c>
      <c r="T35" s="11">
        <f t="shared" si="8"/>
        <v>7205071.6835813718</v>
      </c>
    </row>
    <row r="36" spans="1:20" x14ac:dyDescent="0.35">
      <c r="A36" s="3">
        <f t="shared" si="9"/>
        <v>2052</v>
      </c>
      <c r="B36" s="9">
        <v>0</v>
      </c>
      <c r="C36" s="9">
        <v>400225.03354643442</v>
      </c>
      <c r="D36" s="9">
        <v>2500</v>
      </c>
      <c r="E36" s="9">
        <v>90435.96</v>
      </c>
      <c r="F36" s="11">
        <f t="shared" si="0"/>
        <v>493160.99354643445</v>
      </c>
      <c r="H36" s="3">
        <f t="shared" si="17"/>
        <v>2052</v>
      </c>
      <c r="I36" s="9">
        <f t="shared" si="1"/>
        <v>0</v>
      </c>
      <c r="J36" s="9">
        <f t="shared" si="2"/>
        <v>50239.213066669516</v>
      </c>
      <c r="K36" s="9">
        <f t="shared" si="5"/>
        <v>313.81853242346426</v>
      </c>
      <c r="L36" s="9">
        <f t="shared" si="6"/>
        <v>11352.192098202846</v>
      </c>
      <c r="M36" s="11">
        <f t="shared" si="7"/>
        <v>61905.223697295827</v>
      </c>
      <c r="O36" s="3">
        <f t="shared" si="18"/>
        <v>2052</v>
      </c>
      <c r="P36" s="9">
        <f t="shared" si="12"/>
        <v>711340.06577696791</v>
      </c>
      <c r="Q36" s="9">
        <f t="shared" si="12"/>
        <v>4137353.1134129432</v>
      </c>
      <c r="R36" s="9">
        <f t="shared" si="13"/>
        <v>1214523.9764661067</v>
      </c>
      <c r="S36" s="9">
        <f t="shared" si="14"/>
        <v>1203759.7516226494</v>
      </c>
      <c r="T36" s="11">
        <f t="shared" si="8"/>
        <v>7266976.9072786663</v>
      </c>
    </row>
    <row r="37" spans="1:20" ht="15" thickBot="1" x14ac:dyDescent="0.4">
      <c r="A37" s="4">
        <f t="shared" si="9"/>
        <v>2053</v>
      </c>
      <c r="B37" s="10">
        <v>0</v>
      </c>
      <c r="C37" s="10">
        <v>412231.78455282748</v>
      </c>
      <c r="D37" s="10">
        <v>27500</v>
      </c>
      <c r="E37" s="10">
        <v>55217.98</v>
      </c>
      <c r="F37" s="12">
        <f>SUM(B37:E37)</f>
        <v>494949.76455282746</v>
      </c>
      <c r="H37" s="4">
        <f t="shared" si="17"/>
        <v>2053</v>
      </c>
      <c r="I37" s="10">
        <f t="shared" si="1"/>
        <v>0</v>
      </c>
      <c r="J37" s="10">
        <f t="shared" si="2"/>
        <v>48497.084778509474</v>
      </c>
      <c r="K37" s="10">
        <f t="shared" si="5"/>
        <v>3235.2426023037551</v>
      </c>
      <c r="L37" s="10">
        <f t="shared" si="6"/>
        <v>6496.1295021511532</v>
      </c>
      <c r="M37" s="12">
        <f>SUM(I37:L37)</f>
        <v>58228.456882964383</v>
      </c>
      <c r="O37" s="4">
        <f t="shared" si="18"/>
        <v>2053</v>
      </c>
      <c r="P37" s="10">
        <f t="shared" si="12"/>
        <v>711340.06577696791</v>
      </c>
      <c r="Q37" s="10">
        <f t="shared" si="12"/>
        <v>4185850.1981914528</v>
      </c>
      <c r="R37" s="10">
        <f t="shared" si="13"/>
        <v>1217759.2190684106</v>
      </c>
      <c r="S37" s="10">
        <f t="shared" si="14"/>
        <v>1210255.8811248005</v>
      </c>
      <c r="T37" s="12">
        <f>SUM(P37:S37)</f>
        <v>7325205.364161633</v>
      </c>
    </row>
  </sheetData>
  <mergeCells count="4">
    <mergeCell ref="B2:F2"/>
    <mergeCell ref="I2:M2"/>
    <mergeCell ref="P2:T2"/>
    <mergeCell ref="B1:C1"/>
  </mergeCells>
  <pageMargins left="0.7" right="0.7" top="0.75" bottom="0.75" header="0.3" footer="0.3"/>
  <pageSetup scale="2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B4866507E2D144AE4CD0A2B3FADDAD" ma:contentTypeVersion="6" ma:contentTypeDescription="Create a new document." ma:contentTypeScope="" ma:versionID="517cfc5527ea83f237b9562ab3974005">
  <xsd:schema xmlns:xsd="http://www.w3.org/2001/XMLSchema" xmlns:xs="http://www.w3.org/2001/XMLSchema" xmlns:p="http://schemas.microsoft.com/office/2006/metadata/properties" xmlns:ns2="d141e5e5-1b43-410d-a484-11a90557d3b4" xmlns:ns3="6876d069-b68e-425a-9557-1f4444bac999" targetNamespace="http://schemas.microsoft.com/office/2006/metadata/properties" ma:root="true" ma:fieldsID="e4ba467d09f1968758d9186589c8c2a8" ns2:_="" ns3:_="">
    <xsd:import namespace="d141e5e5-1b43-410d-a484-11a90557d3b4"/>
    <xsd:import namespace="6876d069-b68e-425a-9557-1f4444bac9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1e5e5-1b43-410d-a484-11a90557d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6d069-b68e-425a-9557-1f4444bac9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6DBF4-101C-4357-823F-71B768C1D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106584-5B0B-4658-A617-EA295D71A702}">
  <ds:schemaRefs>
    <ds:schemaRef ds:uri="http://purl.org/dc/terms/"/>
    <ds:schemaRef ds:uri="http://purl.org/dc/dcmitype/"/>
    <ds:schemaRef ds:uri="6876d069-b68e-425a-9557-1f4444bac999"/>
    <ds:schemaRef ds:uri="http://purl.org/dc/elements/1.1/"/>
    <ds:schemaRef ds:uri="http://www.w3.org/XML/1998/namespace"/>
    <ds:schemaRef ds:uri="http://schemas.microsoft.com/office/2006/documentManagement/types"/>
    <ds:schemaRef ds:uri="d141e5e5-1b43-410d-a484-11a90557d3b4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A462603-E9CC-4537-965E-179857179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1e5e5-1b43-410d-a484-11a90557d3b4"/>
    <ds:schemaRef ds:uri="6876d069-b68e-425a-9557-1f4444bac9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Q6 Program Administration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Ugaz, Liliana</dc:creator>
  <cp:lastModifiedBy>Wolf, Christy</cp:lastModifiedBy>
  <cp:lastPrinted>2020-10-23T19:45:52Z</cp:lastPrinted>
  <dcterms:created xsi:type="dcterms:W3CDTF">2020-10-17T03:55:21Z</dcterms:created>
  <dcterms:modified xsi:type="dcterms:W3CDTF">2020-10-26T17:42:41Z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0x0101009BB4866507E2D144AE4CD0A2B3FADDAD</vt:lpwstr>
  </property>
</Properties>
</file>