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/>
  <xr:revisionPtr revIDLastSave="0" documentId="13_ncr:1_{96AE2E09-E2C1-4D9C-A66E-F30D1E567453}" xr6:coauthVersionLast="45" xr6:coauthVersionMax="45" xr10:uidLastSave="{00000000-0000-0000-0000-000000000000}"/>
  <bookViews>
    <workbookView xWindow="-120" yWindow="-120" windowWidth="29040" windowHeight="15840" tabRatio="940" xr2:uid="{00000000-000D-0000-FFFF-FFFF00000000}"/>
  </bookViews>
  <sheets>
    <sheet name="15 Sum Accrual Adj" sheetId="14" r:id="rId1"/>
    <sheet name="16 Parameter Comp" sheetId="69" r:id="rId2"/>
    <sheet name="17 Detail Rate Comp" sheetId="9" r:id="rId3"/>
    <sheet name="18 Rate Development" sheetId="11" r:id="rId4"/>
    <sheet name="19 Acct. 378" sheetId="52" r:id="rId5"/>
    <sheet name="20 Acct. 380" sheetId="70" r:id="rId6"/>
    <sheet name="21 Acct. 380.02" sheetId="71" r:id="rId7"/>
    <sheet name="22 Acct. 385" sheetId="72" r:id="rId8"/>
  </sheets>
  <externalReferences>
    <externalReference r:id="rId9"/>
    <externalReference r:id="rId10"/>
    <externalReference r:id="rId11"/>
    <externalReference r:id="rId12"/>
  </externalReferences>
  <definedNames>
    <definedName name="_Key1" localSheetId="1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Sort" localSheetId="1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a" localSheetId="1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hidden="1">#REF!</definedName>
    <definedName name="AccountTitles">'[1]General Info'!$A$3:$B$81</definedName>
    <definedName name="Deprate">[1]Deprate!$A$1:$S$155</definedName>
    <definedName name="Deprate2004">'[1]Deprate 2004'!$A$1:$S$139</definedName>
    <definedName name="Deprate2009Order" localSheetId="1">#REF!</definedName>
    <definedName name="Deprate2009Order" localSheetId="4">#REF!</definedName>
    <definedName name="Deprate2009Order" localSheetId="5">#REF!</definedName>
    <definedName name="Deprate2009Order" localSheetId="6">#REF!</definedName>
    <definedName name="Deprate2009Order" localSheetId="7">#REF!</definedName>
    <definedName name="Deprate2009Order">#REF!</definedName>
    <definedName name="Deprate2009Order_Common" localSheetId="1">#REF!</definedName>
    <definedName name="Deprate2009Order_Common" localSheetId="4">#REF!</definedName>
    <definedName name="Deprate2009Order_Common" localSheetId="5">#REF!</definedName>
    <definedName name="Deprate2009Order_Common" localSheetId="6">#REF!</definedName>
    <definedName name="Deprate2009Order_Common" localSheetId="7">#REF!</definedName>
    <definedName name="Deprate2009Order_Common">#REF!</definedName>
    <definedName name="DeprateCommon">'[2]Deprate - Common'!$A$1:$S$13</definedName>
    <definedName name="ExistingRates">'[1]Existing Rates'!$B$1:$P$260</definedName>
    <definedName name="H_3">'[3]Index:H Adj'!$B$3:$B$46</definedName>
    <definedName name="OtherProductionGroups">'[1]General Info'!$G$21:$H$40</definedName>
    <definedName name="_xlnm.Print_Area" localSheetId="1">'16 Parameter Comp'!$A$1:$AI$16</definedName>
    <definedName name="_xlnm.Print_Area" localSheetId="4">'19 Acct. 378'!$A$1:$M$88</definedName>
    <definedName name="_xlnm.Print_Area" localSheetId="5">'20 Acct. 380'!$A$1:$M$116</definedName>
    <definedName name="_xlnm.Print_Area" localSheetId="6">'21 Acct. 380.02'!$A$1:$M$73</definedName>
    <definedName name="_xlnm.Print_Area" localSheetId="7">'22 Acct. 385'!$A$1:$M$75</definedName>
    <definedName name="_xlnm.Print_Titles" localSheetId="1">'16 Parameter Comp'!$1:$7</definedName>
    <definedName name="_xlnm.Print_Titles" localSheetId="2">'17 Detail Rate Comp'!$1:$9</definedName>
    <definedName name="_xlnm.Print_Titles" localSheetId="3">'18 Rate Development'!$1:$8</definedName>
    <definedName name="_xlnm.Print_Titles" localSheetId="4">'19 Acct. 378'!$1:$7</definedName>
    <definedName name="_xlnm.Print_Titles" localSheetId="5">'20 Acct. 380'!$1:$7</definedName>
    <definedName name="_xlnm.Print_Titles" localSheetId="6">'21 Acct. 380.02'!$1:$7</definedName>
    <definedName name="_xlnm.Print_Titles" localSheetId="7">'22 Acct. 385'!$1:$7</definedName>
    <definedName name="ReserveCommon" localSheetId="1">#REF!</definedName>
    <definedName name="ReserveCommon" localSheetId="4">#REF!</definedName>
    <definedName name="ReserveCommon" localSheetId="5">#REF!</definedName>
    <definedName name="ReserveCommon" localSheetId="6">#REF!</definedName>
    <definedName name="ReserveCommon" localSheetId="7">#REF!</definedName>
    <definedName name="ReserveCommon">#REF!</definedName>
    <definedName name="ReserveControls">[4]Reserve!$A$5:$G$46</definedName>
    <definedName name="ScheduleLookup" localSheetId="1">#REF!</definedName>
    <definedName name="ScheduleLookup" localSheetId="4">#REF!</definedName>
    <definedName name="ScheduleLookup" localSheetId="5">#REF!</definedName>
    <definedName name="ScheduleLookup" localSheetId="6">#REF!</definedName>
    <definedName name="ScheduleLookup" localSheetId="7">#REF!</definedName>
    <definedName name="ScheduleLookup">#REF!</definedName>
    <definedName name="SteamGroups">'[1]General Info'!$G$4:$H$12</definedName>
    <definedName name="TempLookup" localSheetId="1">#REF!</definedName>
    <definedName name="TempLookup" localSheetId="4">#REF!</definedName>
    <definedName name="TempLookup" localSheetId="5">#REF!</definedName>
    <definedName name="TempLookup" localSheetId="6">#REF!</definedName>
    <definedName name="TempLookup" localSheetId="7">#REF!</definedName>
    <definedName name="TempLookup">#REF!</definedName>
    <definedName name="TP_Footer_User" hidden="1">"Will Kane"</definedName>
    <definedName name="TP_Footer_Version" hidden="1">"v4.00"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DLC." localSheetId="1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4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5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6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7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5" i="69" l="1"/>
  <c r="AE14" i="69"/>
  <c r="AE13" i="69"/>
  <c r="AE12" i="69"/>
  <c r="AE11" i="69"/>
  <c r="AE10" i="69"/>
  <c r="AE9" i="69"/>
  <c r="AE8" i="69"/>
  <c r="AA15" i="69"/>
  <c r="AC15" i="69"/>
  <c r="AC14" i="69"/>
  <c r="AA14" i="69"/>
  <c r="AC13" i="69"/>
  <c r="AA13" i="69"/>
  <c r="AA12" i="69"/>
  <c r="AC12" i="69"/>
  <c r="AC11" i="69"/>
  <c r="AA11" i="69"/>
  <c r="AA9" i="69"/>
  <c r="AC9" i="69"/>
  <c r="AA10" i="69"/>
  <c r="AC10" i="69"/>
  <c r="AC8" i="69"/>
  <c r="AA8" i="69"/>
  <c r="K56" i="72" l="1"/>
  <c r="M56" i="72"/>
  <c r="K57" i="72"/>
  <c r="M57" i="72"/>
  <c r="K58" i="72"/>
  <c r="M58" i="72"/>
  <c r="M55" i="72"/>
  <c r="K55" i="72"/>
  <c r="M54" i="72"/>
  <c r="K54" i="72"/>
  <c r="M53" i="72"/>
  <c r="K53" i="72"/>
  <c r="M52" i="72"/>
  <c r="K52" i="72"/>
  <c r="M51" i="72"/>
  <c r="K51" i="72"/>
  <c r="M50" i="72"/>
  <c r="K50" i="72"/>
  <c r="M49" i="72"/>
  <c r="K49" i="72"/>
  <c r="M48" i="72"/>
  <c r="K48" i="72"/>
  <c r="M47" i="72"/>
  <c r="K47" i="72"/>
  <c r="M46" i="72"/>
  <c r="K46" i="72"/>
  <c r="M45" i="72"/>
  <c r="K45" i="72"/>
  <c r="M44" i="72"/>
  <c r="K44" i="72"/>
  <c r="M43" i="72"/>
  <c r="K43" i="72"/>
  <c r="M42" i="72"/>
  <c r="K42" i="72"/>
  <c r="M41" i="72"/>
  <c r="K41" i="72"/>
  <c r="M40" i="72"/>
  <c r="K40" i="72"/>
  <c r="M39" i="72"/>
  <c r="K39" i="72"/>
  <c r="M38" i="72"/>
  <c r="K38" i="72"/>
  <c r="M37" i="72"/>
  <c r="K37" i="72"/>
  <c r="M36" i="72"/>
  <c r="K36" i="72"/>
  <c r="M35" i="72"/>
  <c r="K35" i="72"/>
  <c r="M34" i="72"/>
  <c r="K34" i="72"/>
  <c r="M33" i="72"/>
  <c r="K33" i="72"/>
  <c r="M32" i="72"/>
  <c r="K32" i="72"/>
  <c r="M31" i="72"/>
  <c r="K31" i="72"/>
  <c r="M30" i="72"/>
  <c r="K30" i="72"/>
  <c r="M29" i="72"/>
  <c r="K29" i="72"/>
  <c r="M28" i="72"/>
  <c r="K28" i="72"/>
  <c r="M27" i="72"/>
  <c r="K27" i="72"/>
  <c r="M26" i="72"/>
  <c r="K26" i="72"/>
  <c r="M25" i="72"/>
  <c r="K25" i="72"/>
  <c r="M24" i="72"/>
  <c r="K24" i="72"/>
  <c r="M23" i="72"/>
  <c r="K23" i="72"/>
  <c r="M22" i="72"/>
  <c r="K22" i="72"/>
  <c r="M21" i="72"/>
  <c r="K21" i="72"/>
  <c r="M20" i="72"/>
  <c r="K20" i="72"/>
  <c r="M19" i="72"/>
  <c r="K19" i="72"/>
  <c r="M18" i="72"/>
  <c r="K18" i="72"/>
  <c r="M17" i="72"/>
  <c r="K17" i="72"/>
  <c r="M16" i="72"/>
  <c r="K16" i="72"/>
  <c r="M15" i="72"/>
  <c r="K15" i="72"/>
  <c r="M14" i="72"/>
  <c r="K14" i="72"/>
  <c r="M13" i="72"/>
  <c r="K13" i="72"/>
  <c r="M12" i="72"/>
  <c r="K12" i="72"/>
  <c r="M11" i="72"/>
  <c r="K11" i="72"/>
  <c r="M10" i="72"/>
  <c r="K10" i="72"/>
  <c r="M9" i="72"/>
  <c r="K9" i="72"/>
  <c r="N8" i="72"/>
  <c r="M8" i="72"/>
  <c r="K8" i="72"/>
  <c r="M56" i="71"/>
  <c r="K56" i="71"/>
  <c r="M55" i="71"/>
  <c r="K55" i="71"/>
  <c r="M54" i="71"/>
  <c r="K54" i="71"/>
  <c r="M53" i="71"/>
  <c r="K53" i="71"/>
  <c r="M52" i="71"/>
  <c r="K52" i="71"/>
  <c r="M51" i="71"/>
  <c r="K51" i="71"/>
  <c r="M50" i="71"/>
  <c r="K50" i="71"/>
  <c r="M49" i="71"/>
  <c r="K49" i="71"/>
  <c r="M48" i="71"/>
  <c r="K48" i="71"/>
  <c r="M47" i="71"/>
  <c r="K47" i="71"/>
  <c r="M46" i="71"/>
  <c r="K46" i="71"/>
  <c r="M45" i="71"/>
  <c r="K45" i="71"/>
  <c r="M44" i="71"/>
  <c r="K44" i="71"/>
  <c r="M43" i="71"/>
  <c r="K43" i="71"/>
  <c r="M42" i="71"/>
  <c r="K42" i="71"/>
  <c r="M41" i="71"/>
  <c r="K41" i="71"/>
  <c r="M40" i="71"/>
  <c r="K40" i="71"/>
  <c r="M39" i="71"/>
  <c r="K39" i="71"/>
  <c r="M38" i="71"/>
  <c r="K38" i="71"/>
  <c r="M37" i="71"/>
  <c r="K37" i="71"/>
  <c r="M36" i="71"/>
  <c r="K36" i="71"/>
  <c r="M35" i="71"/>
  <c r="K35" i="71"/>
  <c r="M34" i="71"/>
  <c r="K34" i="71"/>
  <c r="M33" i="71"/>
  <c r="K33" i="71"/>
  <c r="M32" i="71"/>
  <c r="K32" i="71"/>
  <c r="M31" i="71"/>
  <c r="K31" i="71"/>
  <c r="M30" i="71"/>
  <c r="K30" i="71"/>
  <c r="M29" i="71"/>
  <c r="K29" i="71"/>
  <c r="M28" i="71"/>
  <c r="K28" i="71"/>
  <c r="M27" i="71"/>
  <c r="K27" i="71"/>
  <c r="M26" i="71"/>
  <c r="K26" i="71"/>
  <c r="M25" i="71"/>
  <c r="K25" i="71"/>
  <c r="M24" i="71"/>
  <c r="K24" i="71"/>
  <c r="M23" i="71"/>
  <c r="K23" i="71"/>
  <c r="M22" i="71"/>
  <c r="K22" i="71"/>
  <c r="M21" i="71"/>
  <c r="K21" i="71"/>
  <c r="M20" i="71"/>
  <c r="K20" i="71"/>
  <c r="M19" i="71"/>
  <c r="K19" i="71"/>
  <c r="M18" i="71"/>
  <c r="K18" i="71"/>
  <c r="M17" i="71"/>
  <c r="K17" i="71"/>
  <c r="M16" i="71"/>
  <c r="K16" i="71"/>
  <c r="M15" i="71"/>
  <c r="K15" i="71"/>
  <c r="M14" i="71"/>
  <c r="K14" i="71"/>
  <c r="M13" i="71"/>
  <c r="K13" i="71"/>
  <c r="M12" i="71"/>
  <c r="K12" i="71"/>
  <c r="M11" i="71"/>
  <c r="K11" i="71"/>
  <c r="M10" i="71"/>
  <c r="K10" i="71"/>
  <c r="M9" i="71"/>
  <c r="K9" i="71"/>
  <c r="N8" i="71"/>
  <c r="M8" i="71"/>
  <c r="M62" i="71" s="1"/>
  <c r="K8" i="71"/>
  <c r="K62" i="71" s="1"/>
  <c r="K105" i="70"/>
  <c r="K69" i="70"/>
  <c r="M69" i="70"/>
  <c r="K70" i="70"/>
  <c r="M70" i="70"/>
  <c r="K71" i="70"/>
  <c r="M71" i="70"/>
  <c r="K72" i="70"/>
  <c r="M72" i="70"/>
  <c r="K73" i="70"/>
  <c r="M73" i="70"/>
  <c r="K74" i="70"/>
  <c r="M74" i="70"/>
  <c r="K75" i="70"/>
  <c r="M75" i="70"/>
  <c r="K76" i="70"/>
  <c r="M76" i="70"/>
  <c r="K77" i="70"/>
  <c r="M77" i="70"/>
  <c r="K78" i="70"/>
  <c r="M78" i="70"/>
  <c r="K79" i="70"/>
  <c r="M79" i="70"/>
  <c r="K80" i="70"/>
  <c r="M80" i="70"/>
  <c r="K81" i="70"/>
  <c r="M81" i="70"/>
  <c r="K82" i="70"/>
  <c r="M82" i="70"/>
  <c r="K83" i="70"/>
  <c r="M83" i="70"/>
  <c r="K84" i="70"/>
  <c r="M84" i="70"/>
  <c r="K85" i="70"/>
  <c r="M85" i="70"/>
  <c r="K86" i="70"/>
  <c r="M86" i="70"/>
  <c r="K87" i="70"/>
  <c r="M87" i="70"/>
  <c r="K88" i="70"/>
  <c r="M88" i="70"/>
  <c r="K89" i="70"/>
  <c r="M89" i="70"/>
  <c r="K90" i="70"/>
  <c r="M90" i="70"/>
  <c r="K91" i="70"/>
  <c r="M91" i="70"/>
  <c r="K92" i="70"/>
  <c r="M92" i="70"/>
  <c r="K93" i="70"/>
  <c r="M93" i="70"/>
  <c r="K94" i="70"/>
  <c r="M94" i="70"/>
  <c r="K95" i="70"/>
  <c r="M95" i="70"/>
  <c r="K96" i="70"/>
  <c r="M96" i="70"/>
  <c r="K97" i="70"/>
  <c r="M97" i="70"/>
  <c r="K98" i="70"/>
  <c r="M98" i="70"/>
  <c r="K99" i="70"/>
  <c r="M99" i="70"/>
  <c r="M68" i="70"/>
  <c r="K68" i="70"/>
  <c r="M67" i="70"/>
  <c r="K67" i="70"/>
  <c r="M66" i="70"/>
  <c r="K66" i="70"/>
  <c r="M65" i="70"/>
  <c r="K65" i="70"/>
  <c r="M64" i="70"/>
  <c r="K64" i="70"/>
  <c r="M63" i="70"/>
  <c r="K63" i="70"/>
  <c r="M62" i="70"/>
  <c r="K62" i="70"/>
  <c r="M61" i="70"/>
  <c r="K61" i="70"/>
  <c r="M60" i="70"/>
  <c r="K60" i="70"/>
  <c r="M59" i="70"/>
  <c r="K59" i="70"/>
  <c r="M58" i="70"/>
  <c r="K58" i="70"/>
  <c r="M57" i="70"/>
  <c r="K57" i="70"/>
  <c r="M56" i="70"/>
  <c r="K56" i="70"/>
  <c r="M55" i="70"/>
  <c r="K55" i="70"/>
  <c r="M54" i="70"/>
  <c r="K54" i="70"/>
  <c r="M53" i="70"/>
  <c r="K53" i="70"/>
  <c r="M52" i="70"/>
  <c r="K52" i="70"/>
  <c r="M51" i="70"/>
  <c r="K51" i="70"/>
  <c r="M50" i="70"/>
  <c r="K50" i="70"/>
  <c r="M49" i="70"/>
  <c r="K49" i="70"/>
  <c r="M48" i="70"/>
  <c r="K48" i="70"/>
  <c r="M47" i="70"/>
  <c r="K47" i="70"/>
  <c r="M46" i="70"/>
  <c r="K46" i="70"/>
  <c r="M45" i="70"/>
  <c r="K45" i="70"/>
  <c r="M44" i="70"/>
  <c r="K44" i="70"/>
  <c r="M43" i="70"/>
  <c r="K43" i="70"/>
  <c r="M42" i="70"/>
  <c r="K42" i="70"/>
  <c r="M41" i="70"/>
  <c r="K41" i="70"/>
  <c r="M40" i="70"/>
  <c r="K40" i="70"/>
  <c r="M39" i="70"/>
  <c r="K39" i="70"/>
  <c r="M38" i="70"/>
  <c r="K38" i="70"/>
  <c r="M37" i="70"/>
  <c r="K37" i="70"/>
  <c r="M36" i="70"/>
  <c r="K36" i="70"/>
  <c r="M35" i="70"/>
  <c r="K35" i="70"/>
  <c r="M34" i="70"/>
  <c r="K34" i="70"/>
  <c r="M33" i="70"/>
  <c r="K33" i="70"/>
  <c r="M32" i="70"/>
  <c r="K32" i="70"/>
  <c r="M31" i="70"/>
  <c r="K31" i="70"/>
  <c r="M30" i="70"/>
  <c r="K30" i="70"/>
  <c r="M29" i="70"/>
  <c r="K29" i="70"/>
  <c r="M28" i="70"/>
  <c r="K28" i="70"/>
  <c r="M27" i="70"/>
  <c r="K27" i="70"/>
  <c r="M26" i="70"/>
  <c r="K26" i="70"/>
  <c r="M25" i="70"/>
  <c r="K25" i="70"/>
  <c r="M24" i="70"/>
  <c r="K24" i="70"/>
  <c r="M23" i="70"/>
  <c r="K23" i="70"/>
  <c r="M22" i="70"/>
  <c r="K22" i="70"/>
  <c r="M21" i="70"/>
  <c r="K21" i="70"/>
  <c r="M20" i="70"/>
  <c r="K20" i="70"/>
  <c r="M19" i="70"/>
  <c r="K19" i="70"/>
  <c r="M18" i="70"/>
  <c r="K18" i="70"/>
  <c r="M17" i="70"/>
  <c r="K17" i="70"/>
  <c r="M16" i="70"/>
  <c r="K16" i="70"/>
  <c r="M15" i="70"/>
  <c r="K15" i="70"/>
  <c r="M14" i="70"/>
  <c r="K14" i="70"/>
  <c r="M13" i="70"/>
  <c r="K13" i="70"/>
  <c r="M12" i="70"/>
  <c r="K12" i="70"/>
  <c r="M11" i="70"/>
  <c r="K11" i="70"/>
  <c r="M10" i="70"/>
  <c r="K10" i="70"/>
  <c r="M9" i="70"/>
  <c r="K9" i="70"/>
  <c r="N8" i="70"/>
  <c r="M8" i="70"/>
  <c r="M105" i="70" s="1"/>
  <c r="K8" i="70"/>
  <c r="M77" i="52"/>
  <c r="K77" i="52"/>
  <c r="K62" i="72" l="1"/>
  <c r="M62" i="72"/>
  <c r="M64" i="72"/>
  <c r="K64" i="72"/>
  <c r="K60" i="71"/>
  <c r="M60" i="71"/>
  <c r="K103" i="70"/>
  <c r="M103" i="70"/>
  <c r="M21" i="9" l="1"/>
  <c r="R21" i="9" s="1"/>
  <c r="M34" i="9"/>
  <c r="E40" i="11"/>
  <c r="I40" i="9"/>
  <c r="E40" i="9"/>
  <c r="O37" i="11"/>
  <c r="O26" i="11"/>
  <c r="E37" i="11"/>
  <c r="E26" i="11"/>
  <c r="M34" i="11"/>
  <c r="Q34" i="11" s="1"/>
  <c r="AF34" i="11" s="1"/>
  <c r="V34" i="11"/>
  <c r="X34" i="11" s="1"/>
  <c r="M35" i="11"/>
  <c r="Q35" i="11" s="1"/>
  <c r="AF35" i="11" s="1"/>
  <c r="M35" i="9" s="1"/>
  <c r="V35" i="11"/>
  <c r="X35" i="11" s="1"/>
  <c r="M15" i="11"/>
  <c r="Q15" i="11" s="1"/>
  <c r="AF15" i="11" s="1"/>
  <c r="V15" i="11"/>
  <c r="X15" i="11" s="1"/>
  <c r="M16" i="11"/>
  <c r="Q16" i="11" s="1"/>
  <c r="AF16" i="11" s="1"/>
  <c r="M16" i="9" s="1"/>
  <c r="V16" i="11"/>
  <c r="X16" i="11" s="1"/>
  <c r="M17" i="11"/>
  <c r="Q17" i="11" s="1"/>
  <c r="AF17" i="11" s="1"/>
  <c r="V17" i="11"/>
  <c r="X17" i="11" s="1"/>
  <c r="M18" i="11"/>
  <c r="Q18" i="11" s="1"/>
  <c r="AF18" i="11" s="1"/>
  <c r="V18" i="11"/>
  <c r="X18" i="11" s="1"/>
  <c r="M19" i="11"/>
  <c r="Q19" i="11" s="1"/>
  <c r="AF19" i="11" s="1"/>
  <c r="M19" i="9" s="1"/>
  <c r="R19" i="9" s="1"/>
  <c r="V19" i="11"/>
  <c r="X19" i="11" s="1"/>
  <c r="M20" i="11"/>
  <c r="Q20" i="11" s="1"/>
  <c r="AF20" i="11" s="1"/>
  <c r="V20" i="11"/>
  <c r="X20" i="11" s="1"/>
  <c r="M21" i="11"/>
  <c r="Q21" i="11" s="1"/>
  <c r="AF21" i="11" s="1"/>
  <c r="V21" i="11"/>
  <c r="X21" i="11" s="1"/>
  <c r="M22" i="11"/>
  <c r="Q22" i="11" s="1"/>
  <c r="AF22" i="11" s="1"/>
  <c r="V22" i="11"/>
  <c r="X22" i="11" s="1"/>
  <c r="M23" i="11"/>
  <c r="Q23" i="11" s="1"/>
  <c r="AF23" i="11" s="1"/>
  <c r="V23" i="11"/>
  <c r="X23" i="11" s="1"/>
  <c r="E8" i="14"/>
  <c r="I37" i="9"/>
  <c r="E37" i="9"/>
  <c r="C8" i="14" s="1"/>
  <c r="I26" i="9"/>
  <c r="E7" i="14" s="1"/>
  <c r="E26" i="9"/>
  <c r="C7" i="14" s="1"/>
  <c r="M22" i="9" l="1"/>
  <c r="R22" i="9" s="1"/>
  <c r="AI14" i="69"/>
  <c r="M18" i="9"/>
  <c r="AI12" i="69"/>
  <c r="M17" i="9"/>
  <c r="AI11" i="69"/>
  <c r="M15" i="9"/>
  <c r="AI10" i="69"/>
  <c r="M20" i="9"/>
  <c r="AI13" i="69"/>
  <c r="M23" i="9"/>
  <c r="AI15" i="69"/>
  <c r="O40" i="11"/>
  <c r="AA34" i="11"/>
  <c r="AH34" i="11"/>
  <c r="AA35" i="11"/>
  <c r="AH35" i="11"/>
  <c r="AA18" i="11"/>
  <c r="AH18" i="11"/>
  <c r="AG12" i="69" s="1"/>
  <c r="AA23" i="11"/>
  <c r="AH23" i="11"/>
  <c r="AG15" i="69" s="1"/>
  <c r="AA20" i="11"/>
  <c r="AH20" i="11"/>
  <c r="AG13" i="69" s="1"/>
  <c r="AA22" i="11"/>
  <c r="R16" i="9"/>
  <c r="AH22" i="11"/>
  <c r="AA19" i="11"/>
  <c r="AH19" i="11"/>
  <c r="AA15" i="11"/>
  <c r="AH15" i="11"/>
  <c r="AG10" i="69" s="1"/>
  <c r="AA17" i="11"/>
  <c r="AH17" i="11"/>
  <c r="AG11" i="69" s="1"/>
  <c r="AA16" i="11"/>
  <c r="AH16" i="11"/>
  <c r="AA21" i="11"/>
  <c r="AH21" i="11"/>
  <c r="E11" i="14"/>
  <c r="C11" i="14"/>
  <c r="AC34" i="11" l="1"/>
  <c r="K34" i="9"/>
  <c r="AC16" i="11"/>
  <c r="K16" i="9"/>
  <c r="K22" i="9"/>
  <c r="P22" i="9" s="1"/>
  <c r="AG14" i="69"/>
  <c r="AC21" i="11"/>
  <c r="K21" i="9"/>
  <c r="P21" i="9" s="1"/>
  <c r="AC19" i="11"/>
  <c r="K19" i="9"/>
  <c r="P19" i="9" s="1"/>
  <c r="AC35" i="11"/>
  <c r="K35" i="9"/>
  <c r="AC23" i="11"/>
  <c r="K23" i="9"/>
  <c r="AC15" i="11"/>
  <c r="K15" i="9"/>
  <c r="AC20" i="11"/>
  <c r="K20" i="9"/>
  <c r="AC18" i="11"/>
  <c r="K18" i="9"/>
  <c r="AC17" i="11"/>
  <c r="K17" i="9"/>
  <c r="AC22" i="11"/>
  <c r="P16" i="9"/>
  <c r="M32" i="11" l="1"/>
  <c r="Q32" i="11" s="1"/>
  <c r="V32" i="11"/>
  <c r="X32" i="11" s="1"/>
  <c r="M33" i="11"/>
  <c r="Q33" i="11" s="1"/>
  <c r="AF33" i="11" s="1"/>
  <c r="V33" i="11"/>
  <c r="X33" i="11" s="1"/>
  <c r="R34" i="9"/>
  <c r="R35" i="9"/>
  <c r="M31" i="11"/>
  <c r="Q31" i="11" s="1"/>
  <c r="AF31" i="11" s="1"/>
  <c r="M31" i="9" s="1"/>
  <c r="V31" i="11"/>
  <c r="X31" i="11" s="1"/>
  <c r="V30" i="11"/>
  <c r="M30" i="11"/>
  <c r="V24" i="11"/>
  <c r="M24" i="11"/>
  <c r="V11" i="11"/>
  <c r="M11" i="11"/>
  <c r="M33" i="9" l="1"/>
  <c r="R33" i="9" s="1"/>
  <c r="Q30" i="11"/>
  <c r="M37" i="11"/>
  <c r="X11" i="11"/>
  <c r="Q11" i="11"/>
  <c r="X30" i="11"/>
  <c r="V37" i="11"/>
  <c r="G37" i="9"/>
  <c r="X24" i="11"/>
  <c r="AA33" i="11"/>
  <c r="AH33" i="11"/>
  <c r="K33" i="9" s="1"/>
  <c r="AF32" i="11"/>
  <c r="M32" i="9" s="1"/>
  <c r="AA31" i="11"/>
  <c r="AH31" i="11"/>
  <c r="K31" i="9" s="1"/>
  <c r="Q24" i="11"/>
  <c r="M12" i="11"/>
  <c r="Q12" i="11" s="1"/>
  <c r="AF12" i="11" s="1"/>
  <c r="M12" i="9" s="1"/>
  <c r="M13" i="11"/>
  <c r="Q13" i="11" s="1"/>
  <c r="AF13" i="11" s="1"/>
  <c r="V13" i="11"/>
  <c r="X13" i="11" s="1"/>
  <c r="M14" i="11"/>
  <c r="Q14" i="11" s="1"/>
  <c r="AF14" i="11" s="1"/>
  <c r="AI9" i="69" s="1"/>
  <c r="V14" i="11"/>
  <c r="X14" i="11" s="1"/>
  <c r="M13" i="9" l="1"/>
  <c r="AI8" i="69"/>
  <c r="R15" i="9"/>
  <c r="M14" i="9"/>
  <c r="AF30" i="11"/>
  <c r="M30" i="9" s="1"/>
  <c r="Q37" i="11"/>
  <c r="M26" i="11"/>
  <c r="M40" i="11" s="1"/>
  <c r="AF11" i="11"/>
  <c r="M11" i="9" s="1"/>
  <c r="Q26" i="11"/>
  <c r="R13" i="9"/>
  <c r="P34" i="9"/>
  <c r="R32" i="9"/>
  <c r="AC31" i="11"/>
  <c r="P35" i="9"/>
  <c r="AC33" i="11"/>
  <c r="P33" i="9"/>
  <c r="V12" i="11"/>
  <c r="AA32" i="11"/>
  <c r="AH32" i="11"/>
  <c r="K32" i="9" s="1"/>
  <c r="AF24" i="11"/>
  <c r="R17" i="9"/>
  <c r="AH12" i="11"/>
  <c r="K12" i="9" s="1"/>
  <c r="AA13" i="11"/>
  <c r="AH13" i="11"/>
  <c r="AA14" i="11"/>
  <c r="AH14" i="11"/>
  <c r="AG9" i="69" s="1"/>
  <c r="N8" i="52"/>
  <c r="K13" i="9" l="1"/>
  <c r="AG8" i="69"/>
  <c r="R18" i="9"/>
  <c r="M24" i="9"/>
  <c r="P15" i="9"/>
  <c r="K14" i="9"/>
  <c r="Q40" i="11"/>
  <c r="X12" i="11"/>
  <c r="V26" i="11"/>
  <c r="V40" i="11" s="1"/>
  <c r="AF26" i="11"/>
  <c r="M26" i="9" s="1"/>
  <c r="AH11" i="11"/>
  <c r="K11" i="9" s="1"/>
  <c r="AA11" i="11"/>
  <c r="R30" i="9"/>
  <c r="AF37" i="11"/>
  <c r="M37" i="9" s="1"/>
  <c r="AH30" i="11"/>
  <c r="K30" i="9" s="1"/>
  <c r="AA30" i="11"/>
  <c r="AA37" i="11" s="1"/>
  <c r="AA12" i="11"/>
  <c r="P13" i="9"/>
  <c r="R12" i="9"/>
  <c r="AC32" i="11"/>
  <c r="P32" i="9"/>
  <c r="K26" i="11"/>
  <c r="X37" i="11"/>
  <c r="AH24" i="11"/>
  <c r="K24" i="9" s="1"/>
  <c r="AA24" i="11"/>
  <c r="P17" i="9"/>
  <c r="AC13" i="11"/>
  <c r="AC14" i="11"/>
  <c r="AC12" i="11"/>
  <c r="R37" i="9" l="1"/>
  <c r="J8" i="14" s="1"/>
  <c r="G8" i="14"/>
  <c r="AF40" i="11"/>
  <c r="M40" i="9" s="1"/>
  <c r="AA26" i="11"/>
  <c r="AA40" i="11" s="1"/>
  <c r="AC11" i="11"/>
  <c r="AC30" i="11"/>
  <c r="P30" i="9"/>
  <c r="P18" i="9"/>
  <c r="K40" i="11"/>
  <c r="X26" i="11"/>
  <c r="R14" i="9"/>
  <c r="AC24" i="11"/>
  <c r="P12" i="9"/>
  <c r="G7" i="14" l="1"/>
  <c r="R20" i="9"/>
  <c r="AH26" i="11"/>
  <c r="S26" i="11"/>
  <c r="S40" i="11"/>
  <c r="X40" i="11"/>
  <c r="P14" i="9"/>
  <c r="R31" i="9"/>
  <c r="AC26" i="11" l="1"/>
  <c r="K26" i="9"/>
  <c r="P20" i="9"/>
  <c r="AH40" i="11"/>
  <c r="K40" i="9" s="1"/>
  <c r="G11" i="14"/>
  <c r="P31" i="9"/>
  <c r="AC40" i="11" l="1"/>
  <c r="R40" i="9"/>
  <c r="J11" i="14" s="1"/>
  <c r="M71" i="52" l="1"/>
  <c r="K71" i="52"/>
  <c r="M70" i="52"/>
  <c r="K70" i="52"/>
  <c r="M69" i="52"/>
  <c r="K69" i="52"/>
  <c r="M68" i="52"/>
  <c r="K68" i="52"/>
  <c r="M67" i="52"/>
  <c r="K67" i="52"/>
  <c r="M66" i="52"/>
  <c r="K66" i="52"/>
  <c r="M65" i="52"/>
  <c r="K65" i="52"/>
  <c r="M64" i="52"/>
  <c r="K64" i="52"/>
  <c r="M63" i="52"/>
  <c r="K63" i="52"/>
  <c r="M62" i="52"/>
  <c r="K62" i="52"/>
  <c r="M61" i="52"/>
  <c r="K61" i="52"/>
  <c r="M60" i="52"/>
  <c r="K60" i="52"/>
  <c r="M59" i="52"/>
  <c r="K59" i="52"/>
  <c r="M58" i="52"/>
  <c r="K58" i="52"/>
  <c r="M57" i="52"/>
  <c r="K57" i="52"/>
  <c r="M56" i="52"/>
  <c r="K56" i="52"/>
  <c r="M55" i="52"/>
  <c r="K55" i="52"/>
  <c r="M54" i="52"/>
  <c r="K54" i="52"/>
  <c r="M53" i="52"/>
  <c r="K53" i="52"/>
  <c r="M52" i="52"/>
  <c r="K52" i="52"/>
  <c r="M51" i="52"/>
  <c r="K51" i="52"/>
  <c r="M50" i="52"/>
  <c r="K50" i="52"/>
  <c r="M49" i="52"/>
  <c r="K49" i="52"/>
  <c r="M48" i="52"/>
  <c r="K48" i="52"/>
  <c r="M47" i="52"/>
  <c r="K47" i="52"/>
  <c r="M46" i="52"/>
  <c r="K46" i="52"/>
  <c r="M45" i="52"/>
  <c r="K45" i="52"/>
  <c r="M44" i="52"/>
  <c r="K44" i="52"/>
  <c r="M43" i="52"/>
  <c r="K43" i="52"/>
  <c r="M42" i="52"/>
  <c r="K42" i="52"/>
  <c r="M41" i="52"/>
  <c r="K41" i="52"/>
  <c r="M40" i="52"/>
  <c r="K40" i="52"/>
  <c r="M39" i="52"/>
  <c r="K39" i="52"/>
  <c r="M38" i="52"/>
  <c r="K38" i="52"/>
  <c r="M37" i="52"/>
  <c r="K37" i="52"/>
  <c r="M36" i="52"/>
  <c r="K36" i="52"/>
  <c r="M35" i="52"/>
  <c r="K35" i="52"/>
  <c r="M34" i="52"/>
  <c r="K34" i="52"/>
  <c r="M33" i="52"/>
  <c r="K33" i="52"/>
  <c r="M32" i="52"/>
  <c r="K32" i="52"/>
  <c r="M31" i="52"/>
  <c r="K31" i="52"/>
  <c r="M30" i="52"/>
  <c r="K30" i="52"/>
  <c r="M29" i="52"/>
  <c r="K29" i="52"/>
  <c r="M28" i="52"/>
  <c r="K28" i="52"/>
  <c r="M27" i="52"/>
  <c r="K27" i="52"/>
  <c r="M26" i="52"/>
  <c r="K26" i="52"/>
  <c r="M25" i="52"/>
  <c r="K25" i="52"/>
  <c r="M24" i="52"/>
  <c r="K24" i="52"/>
  <c r="M23" i="52"/>
  <c r="K23" i="52"/>
  <c r="M22" i="52"/>
  <c r="K22" i="52"/>
  <c r="M21" i="52"/>
  <c r="K21" i="52"/>
  <c r="M20" i="52"/>
  <c r="K20" i="52"/>
  <c r="M19" i="52"/>
  <c r="K19" i="52"/>
  <c r="M18" i="52"/>
  <c r="K18" i="52"/>
  <c r="M17" i="52"/>
  <c r="K17" i="52"/>
  <c r="M16" i="52"/>
  <c r="K16" i="52"/>
  <c r="M15" i="52"/>
  <c r="K15" i="52"/>
  <c r="M14" i="52"/>
  <c r="K14" i="52"/>
  <c r="M13" i="52"/>
  <c r="K13" i="52"/>
  <c r="M12" i="52"/>
  <c r="K12" i="52"/>
  <c r="M11" i="52"/>
  <c r="K11" i="52"/>
  <c r="M10" i="52"/>
  <c r="K10" i="52"/>
  <c r="M9" i="52"/>
  <c r="K9" i="52"/>
  <c r="M8" i="52"/>
  <c r="K8" i="52"/>
  <c r="K75" i="52" l="1"/>
  <c r="M75" i="52"/>
  <c r="R11" i="9" l="1"/>
  <c r="P23" i="9"/>
  <c r="R23" i="9"/>
  <c r="P24" i="9"/>
  <c r="R24" i="9"/>
  <c r="G26" i="9" l="1"/>
  <c r="P11" i="9"/>
  <c r="G40" i="9" l="1"/>
  <c r="R26" i="9" l="1"/>
  <c r="J7" i="14" s="1"/>
  <c r="P26" i="9" l="1"/>
  <c r="P40" i="9" l="1"/>
  <c r="AH37" i="11" l="1"/>
  <c r="K37" i="9" s="1"/>
  <c r="K37" i="11"/>
  <c r="P37" i="9" l="1"/>
  <c r="AC37" i="11"/>
  <c r="S37" i="11"/>
</calcChain>
</file>

<file path=xl/sharedStrings.xml><?xml version="1.0" encoding="utf-8"?>
<sst xmlns="http://schemas.openxmlformats.org/spreadsheetml/2006/main" count="490" uniqueCount="139">
  <si>
    <t>Account</t>
  </si>
  <si>
    <t>No.</t>
  </si>
  <si>
    <t>Description</t>
  </si>
  <si>
    <t>Original</t>
  </si>
  <si>
    <t>Cost</t>
  </si>
  <si>
    <t>Rate</t>
  </si>
  <si>
    <t>Annual</t>
  </si>
  <si>
    <t>Accrual</t>
  </si>
  <si>
    <t>Total Distribution Plant</t>
  </si>
  <si>
    <t>Total General Plant</t>
  </si>
  <si>
    <t>Salvage</t>
  </si>
  <si>
    <t>Reserve</t>
  </si>
  <si>
    <t>-</t>
  </si>
  <si>
    <t>Book</t>
  </si>
  <si>
    <t>Future</t>
  </si>
  <si>
    <t>Base</t>
  </si>
  <si>
    <t>Accruals</t>
  </si>
  <si>
    <t>Life</t>
  </si>
  <si>
    <t>Remaining</t>
  </si>
  <si>
    <t xml:space="preserve">Depreciable </t>
  </si>
  <si>
    <t>Net</t>
  </si>
  <si>
    <t>[1]</t>
  </si>
  <si>
    <t>[2]</t>
  </si>
  <si>
    <t>[3]</t>
  </si>
  <si>
    <t>[4]</t>
  </si>
  <si>
    <t>[5]</t>
  </si>
  <si>
    <t>[6]</t>
  </si>
  <si>
    <t>[7]</t>
  </si>
  <si>
    <t>[8]</t>
  </si>
  <si>
    <t>Function</t>
  </si>
  <si>
    <t>Distribution</t>
  </si>
  <si>
    <t>[5] = [4] - [2]</t>
  </si>
  <si>
    <t>[6] = [4] - [3]</t>
  </si>
  <si>
    <t>Plant</t>
  </si>
  <si>
    <t>General</t>
  </si>
  <si>
    <t>Net Salvage</t>
  </si>
  <si>
    <t>Total</t>
  </si>
  <si>
    <t>[9]</t>
  </si>
  <si>
    <t>[10]</t>
  </si>
  <si>
    <t>[11]</t>
  </si>
  <si>
    <t>[12]</t>
  </si>
  <si>
    <t>[13]</t>
  </si>
  <si>
    <t>SQ</t>
  </si>
  <si>
    <t>Iowa Curve</t>
  </si>
  <si>
    <t>Type</t>
  </si>
  <si>
    <t>AL</t>
  </si>
  <si>
    <t>Service Life</t>
  </si>
  <si>
    <t>[2] Average life and Iowa curve shape developed through actuarial analysis and professional judgment</t>
  </si>
  <si>
    <t>[4] = [1]*(1-[3])</t>
  </si>
  <si>
    <t>[6] = [4] - [5]</t>
  </si>
  <si>
    <t>[7] Composite remaining life based on Iowa cuve in [2]; see remaining life exhibit for detailed calculations</t>
  </si>
  <si>
    <t>[8] = ([1] - [5]) / [7]</t>
  </si>
  <si>
    <t>[9] = [8] / [1]</t>
  </si>
  <si>
    <t>[10] = [12] - [8]</t>
  </si>
  <si>
    <t>[11] = [13] - [9]</t>
  </si>
  <si>
    <t>[12] = [6] / [7]</t>
  </si>
  <si>
    <t>R2</t>
  </si>
  <si>
    <t>Plant Balance</t>
  </si>
  <si>
    <t>Adjustment</t>
  </si>
  <si>
    <t>Age</t>
  </si>
  <si>
    <t>Exposures</t>
  </si>
  <si>
    <t>Observed Life</t>
  </si>
  <si>
    <t>(Years)</t>
  </si>
  <si>
    <t>(Dollars)</t>
  </si>
  <si>
    <t>Table (OLT)</t>
  </si>
  <si>
    <t>SSD</t>
  </si>
  <si>
    <t>Sum of Squared Differences</t>
  </si>
  <si>
    <t>Up to 1% of Beginning Exposures</t>
  </si>
  <si>
    <t>[1] Age in years using half-year convention</t>
  </si>
  <si>
    <t>[2] Dollars exposed to retirement at the beginning of each age interval</t>
  </si>
  <si>
    <t>[3] Observed life table based on the Company's property records.  These numbers form the original survivor curve.</t>
  </si>
  <si>
    <t>[4] The Company's selected Iowa curve to be fitted to the OLT.</t>
  </si>
  <si>
    <t>[5] My selected Iowa curve to be fitted to the OLT.</t>
  </si>
  <si>
    <t xml:space="preserve">[6] = ([4] - [3])^2.  This is the squared difference between each point on the Company's curve and the observed survivor curve.  </t>
  </si>
  <si>
    <t xml:space="preserve">[7] = ([5] - [3])^2.  This is the squared difference between each point on my curve and the observed survivor curve.  </t>
  </si>
  <si>
    <t>[8] = Sum of squared differences.  The smallest SSD represents the best mathematical fit.</t>
  </si>
  <si>
    <t xml:space="preserve">[9] = Sum of squared differences up to the 1% of beginning exposures cut-off.  </t>
  </si>
  <si>
    <t>*The bold horizontal line represents the 1% of beginning exposures cut-off.</t>
  </si>
  <si>
    <t>Proposal</t>
  </si>
  <si>
    <t xml:space="preserve">DISTRIBUTION PLANT </t>
  </si>
  <si>
    <t>GENERAL PLANT</t>
  </si>
  <si>
    <t>[1] Company depreciation study</t>
  </si>
  <si>
    <t>[5] From depreciation study</t>
  </si>
  <si>
    <t>[13] = [12] / [1].</t>
  </si>
  <si>
    <t>S1</t>
  </si>
  <si>
    <t>Depr</t>
  </si>
  <si>
    <t>[3] Net salvage estimates developed through statistical analysis and professional judgment</t>
  </si>
  <si>
    <t>[1], [2], [3] From Company depreciation study</t>
  </si>
  <si>
    <t>[4] From DJG rate development exhbiit</t>
  </si>
  <si>
    <t>Company</t>
  </si>
  <si>
    <t>TOTAL PLANT STUDIED</t>
  </si>
  <si>
    <t>R1.5</t>
  </si>
  <si>
    <t>R2.5</t>
  </si>
  <si>
    <t>L3</t>
  </si>
  <si>
    <t>L2.5</t>
  </si>
  <si>
    <t>Land Rights</t>
  </si>
  <si>
    <t>Structures &amp; Improvements</t>
  </si>
  <si>
    <t>Mains Steel</t>
  </si>
  <si>
    <t>Mains Plastic</t>
  </si>
  <si>
    <t>Meas &amp; Reg Station Eqp Gen</t>
  </si>
  <si>
    <t>Meas &amp; Reg Station Eqp City</t>
  </si>
  <si>
    <t>Services Steel</t>
  </si>
  <si>
    <t>Services Plastic</t>
  </si>
  <si>
    <t>Meters</t>
  </si>
  <si>
    <t>Meter Installations</t>
  </si>
  <si>
    <t>House Regulators</t>
  </si>
  <si>
    <t>House Regulator Installs</t>
  </si>
  <si>
    <t>Meas &amp; Reg Station Eqp Ind</t>
  </si>
  <si>
    <t>Other Equipment</t>
  </si>
  <si>
    <t>Vehicles up to 1/2 Tons</t>
  </si>
  <si>
    <t>Vehicles from 1/2 - 1 Tons</t>
  </si>
  <si>
    <t>Trailers &amp; Other</t>
  </si>
  <si>
    <t>Vehicles over 1 Ton</t>
  </si>
  <si>
    <t>Power Operated Equipment</t>
  </si>
  <si>
    <t>OPC</t>
  </si>
  <si>
    <t>L0</t>
  </si>
  <si>
    <t>R0.5</t>
  </si>
  <si>
    <t>R1</t>
  </si>
  <si>
    <t>R3</t>
  </si>
  <si>
    <t>L2</t>
  </si>
  <si>
    <t>L1.5</t>
  </si>
  <si>
    <t>Company 
R1.5-40</t>
  </si>
  <si>
    <t>OPC
R1-46</t>
  </si>
  <si>
    <t>Company 
R0.5-52</t>
  </si>
  <si>
    <t>OPC
R0.5-57</t>
  </si>
  <si>
    <t>Company 
R1.5-55</t>
  </si>
  <si>
    <t>OPC
R1.5-64</t>
  </si>
  <si>
    <t>Company 
R3-37</t>
  </si>
  <si>
    <t>OPC
R3-41</t>
  </si>
  <si>
    <t>Company Position</t>
  </si>
  <si>
    <t>OPC Position</t>
  </si>
  <si>
    <t>Current Parameters</t>
  </si>
  <si>
    <t>R4</t>
  </si>
  <si>
    <t>Net Sal</t>
  </si>
  <si>
    <t>Figure</t>
  </si>
  <si>
    <t>NS</t>
  </si>
  <si>
    <t>Current</t>
  </si>
  <si>
    <t>Watson</t>
  </si>
  <si>
    <t>Garrett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</si>
</sst>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409]mmmm\ d\,\ yyyy;@"/>
    <numFmt numFmtId="166" formatCode="_(* #,##0_);_(* \(#,##0\);_(* &quot;-&quot;??_);_(@_)"/>
    <numFmt numFmtId="167" formatCode="0.0"/>
    <numFmt numFmtId="168" formatCode="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7" applyNumberFormat="0" applyAlignment="0" applyProtection="0"/>
    <xf numFmtId="0" fontId="14" fillId="7" borderId="10" applyNumberFormat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7" applyNumberFormat="0" applyAlignment="0" applyProtection="0"/>
    <xf numFmtId="0" fontId="13" fillId="0" borderId="9" applyNumberFormat="0" applyFill="0" applyAlignment="0" applyProtection="0"/>
    <xf numFmtId="0" fontId="9" fillId="4" borderId="0" applyNumberFormat="0" applyBorder="0" applyAlignment="0" applyProtection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8" borderId="11" applyNumberFormat="0" applyFont="0" applyAlignment="0" applyProtection="0"/>
    <xf numFmtId="0" fontId="11" fillId="6" borderId="8" applyNumberFormat="0" applyAlignment="0" applyProtection="0"/>
    <xf numFmtId="9" fontId="1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22" fillId="0" borderId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27">
    <xf numFmtId="0" fontId="0" fillId="0" borderId="0" xfId="0"/>
    <xf numFmtId="2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0" fillId="0" borderId="0" xfId="1" applyNumberFormat="1" applyFont="1"/>
    <xf numFmtId="3" fontId="0" fillId="0" borderId="0" xfId="0" applyNumberFormat="1"/>
    <xf numFmtId="0" fontId="2" fillId="0" borderId="1" xfId="0" applyFont="1" applyBorder="1" applyAlignment="1">
      <alignment horizontal="center"/>
    </xf>
    <xf numFmtId="3" fontId="0" fillId="0" borderId="1" xfId="0" applyNumberFormat="1" applyBorder="1"/>
    <xf numFmtId="10" fontId="0" fillId="0" borderId="1" xfId="1" applyNumberFormat="1" applyFont="1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41" fontId="0" fillId="0" borderId="0" xfId="0" applyNumberFormat="1"/>
    <xf numFmtId="41" fontId="0" fillId="0" borderId="1" xfId="0" applyNumberFormat="1" applyBorder="1"/>
    <xf numFmtId="0" fontId="0" fillId="0" borderId="1" xfId="0" applyBorder="1"/>
    <xf numFmtId="3" fontId="2" fillId="0" borderId="2" xfId="0" applyNumberFormat="1" applyFont="1" applyBorder="1"/>
    <xf numFmtId="0" fontId="0" fillId="0" borderId="0" xfId="0" applyAlignment="1">
      <alignment horizontal="right" indent="2"/>
    </xf>
    <xf numFmtId="10" fontId="2" fillId="0" borderId="0" xfId="1" applyNumberFormat="1" applyFont="1" applyAlignment="1">
      <alignment horizontal="right" indent="1"/>
    </xf>
    <xf numFmtId="0" fontId="2" fillId="0" borderId="3" xfId="0" applyFont="1" applyBorder="1" applyAlignment="1">
      <alignment horizontal="center"/>
    </xf>
    <xf numFmtId="0" fontId="0" fillId="0" borderId="3" xfId="0" applyBorder="1"/>
    <xf numFmtId="10" fontId="2" fillId="0" borderId="2" xfId="1" applyNumberFormat="1" applyFont="1" applyBorder="1"/>
    <xf numFmtId="43" fontId="2" fillId="0" borderId="0" xfId="2" applyFont="1"/>
    <xf numFmtId="42" fontId="2" fillId="0" borderId="0" xfId="0" applyNumberFormat="1" applyFont="1"/>
    <xf numFmtId="2" fontId="0" fillId="0" borderId="0" xfId="0" applyNumberFormat="1" applyAlignment="1">
      <alignment horizontal="right" indent="2"/>
    </xf>
    <xf numFmtId="2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10" fontId="2" fillId="0" borderId="1" xfId="1" applyNumberFormat="1" applyFont="1" applyBorder="1" applyAlignment="1">
      <alignment horizontal="right" indent="1"/>
    </xf>
    <xf numFmtId="10" fontId="2" fillId="0" borderId="2" xfId="1" applyNumberFormat="1" applyFont="1" applyBorder="1" applyAlignment="1">
      <alignment horizontal="right" indent="1"/>
    </xf>
    <xf numFmtId="10" fontId="1" fillId="0" borderId="0" xfId="1" applyNumberFormat="1" applyAlignment="1">
      <alignment horizontal="right" indent="1"/>
    </xf>
    <xf numFmtId="2" fontId="0" fillId="0" borderId="3" xfId="0" applyNumberFormat="1" applyBorder="1" applyAlignment="1">
      <alignment horizontal="right" indent="2"/>
    </xf>
    <xf numFmtId="10" fontId="1" fillId="0" borderId="1" xfId="1" applyNumberFormat="1" applyBorder="1" applyAlignment="1">
      <alignment horizontal="right" indent="1"/>
    </xf>
    <xf numFmtId="9" fontId="0" fillId="0" borderId="0" xfId="1" applyFont="1" applyAlignment="1">
      <alignment horizontal="right" indent="2"/>
    </xf>
    <xf numFmtId="1" fontId="0" fillId="0" borderId="0" xfId="0" applyNumberFormat="1" applyAlignment="1">
      <alignment horizontal="right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2" fontId="0" fillId="0" borderId="0" xfId="0" applyNumberFormat="1"/>
    <xf numFmtId="0" fontId="0" fillId="0" borderId="1" xfId="0" applyBorder="1" applyAlignment="1">
      <alignment horizontal="right" indent="2"/>
    </xf>
    <xf numFmtId="10" fontId="0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67" fontId="0" fillId="0" borderId="0" xfId="0" applyNumberFormat="1" applyAlignment="1">
      <alignment horizontal="right" indent="2"/>
    </xf>
    <xf numFmtId="3" fontId="0" fillId="0" borderId="0" xfId="0" applyNumberFormat="1" applyAlignment="1">
      <alignment horizontal="right" indent="2"/>
    </xf>
    <xf numFmtId="10" fontId="0" fillId="0" borderId="0" xfId="1" applyNumberFormat="1" applyFont="1" applyAlignment="1">
      <alignment horizontal="right" indent="3"/>
    </xf>
    <xf numFmtId="168" fontId="0" fillId="0" borderId="0" xfId="0" applyNumberFormat="1" applyAlignment="1">
      <alignment horizontal="right" indent="3"/>
    </xf>
    <xf numFmtId="167" fontId="0" fillId="0" borderId="16" xfId="0" applyNumberFormat="1" applyBorder="1" applyAlignment="1">
      <alignment horizontal="right" indent="2"/>
    </xf>
    <xf numFmtId="3" fontId="0" fillId="0" borderId="16" xfId="0" applyNumberFormat="1" applyBorder="1" applyAlignment="1">
      <alignment horizontal="right" indent="2"/>
    </xf>
    <xf numFmtId="3" fontId="0" fillId="0" borderId="16" xfId="0" applyNumberFormat="1" applyBorder="1"/>
    <xf numFmtId="10" fontId="0" fillId="0" borderId="16" xfId="1" applyNumberFormat="1" applyFont="1" applyBorder="1" applyAlignment="1">
      <alignment horizontal="right" indent="3"/>
    </xf>
    <xf numFmtId="168" fontId="0" fillId="0" borderId="16" xfId="0" applyNumberFormat="1" applyBorder="1" applyAlignment="1">
      <alignment horizontal="right" indent="3"/>
    </xf>
    <xf numFmtId="168" fontId="0" fillId="0" borderId="1" xfId="0" applyNumberFormat="1" applyBorder="1" applyAlignment="1">
      <alignment horizontal="right" indent="3"/>
    </xf>
    <xf numFmtId="168" fontId="0" fillId="0" borderId="0" xfId="0" applyNumberFormat="1"/>
    <xf numFmtId="0" fontId="0" fillId="0" borderId="0" xfId="0" applyAlignment="1">
      <alignment horizontal="left" indent="2"/>
    </xf>
    <xf numFmtId="168" fontId="0" fillId="33" borderId="0" xfId="0" applyNumberFormat="1" applyFill="1" applyAlignment="1">
      <alignment horizontal="right" indent="3"/>
    </xf>
    <xf numFmtId="167" fontId="0" fillId="0" borderId="1" xfId="0" applyNumberFormat="1" applyBorder="1" applyAlignment="1">
      <alignment horizontal="right" indent="2"/>
    </xf>
    <xf numFmtId="10" fontId="0" fillId="0" borderId="1" xfId="1" applyNumberFormat="1" applyFont="1" applyBorder="1" applyAlignment="1">
      <alignment horizontal="center"/>
    </xf>
    <xf numFmtId="168" fontId="0" fillId="0" borderId="1" xfId="0" applyNumberFormat="1" applyBorder="1"/>
    <xf numFmtId="166" fontId="0" fillId="0" borderId="0" xfId="2" applyNumberFormat="1" applyFont="1"/>
    <xf numFmtId="2" fontId="2" fillId="0" borderId="2" xfId="0" applyNumberFormat="1" applyFont="1" applyBorder="1" applyAlignment="1">
      <alignment horizontal="right" indent="2"/>
    </xf>
    <xf numFmtId="0" fontId="2" fillId="0" borderId="2" xfId="0" applyFont="1" applyBorder="1"/>
    <xf numFmtId="0" fontId="2" fillId="0" borderId="3" xfId="0" applyFont="1" applyBorder="1"/>
    <xf numFmtId="0" fontId="19" fillId="0" borderId="0" xfId="0" applyFont="1"/>
    <xf numFmtId="9" fontId="2" fillId="0" borderId="2" xfId="1" applyFont="1" applyBorder="1" applyAlignment="1">
      <alignment horizontal="right" indent="2"/>
    </xf>
    <xf numFmtId="0" fontId="0" fillId="0" borderId="0" xfId="0"/>
    <xf numFmtId="3" fontId="0" fillId="0" borderId="2" xfId="0" applyNumberFormat="1" applyBorder="1"/>
    <xf numFmtId="10" fontId="0" fillId="0" borderId="2" xfId="1" applyNumberFormat="1" applyFont="1" applyBorder="1"/>
    <xf numFmtId="3" fontId="0" fillId="0" borderId="0" xfId="0" applyNumberFormat="1" applyBorder="1"/>
    <xf numFmtId="3" fontId="0" fillId="0" borderId="0" xfId="0" applyNumberFormat="1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/>
    </xf>
    <xf numFmtId="9" fontId="0" fillId="0" borderId="0" xfId="1" applyFont="1" applyFill="1" applyAlignment="1">
      <alignment horizontal="right" indent="2"/>
    </xf>
    <xf numFmtId="2" fontId="0" fillId="0" borderId="0" xfId="0" applyNumberFormat="1" applyFill="1" applyAlignment="1">
      <alignment horizontal="right" indent="2"/>
    </xf>
    <xf numFmtId="9" fontId="0" fillId="0" borderId="1" xfId="1" applyFont="1" applyFill="1" applyBorder="1" applyAlignment="1">
      <alignment horizontal="right" indent="2"/>
    </xf>
    <xf numFmtId="3" fontId="0" fillId="0" borderId="1" xfId="0" applyNumberFormat="1" applyFill="1" applyBorder="1"/>
    <xf numFmtId="2" fontId="0" fillId="0" borderId="1" xfId="0" applyNumberFormat="1" applyFill="1" applyBorder="1" applyAlignment="1">
      <alignment horizontal="right" indent="2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/>
    <xf numFmtId="0" fontId="19" fillId="0" borderId="0" xfId="0" applyFont="1" applyAlignment="1">
      <alignment horizontal="left"/>
    </xf>
    <xf numFmtId="0" fontId="19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2" fontId="0" fillId="0" borderId="0" xfId="0" applyNumberFormat="1" applyFill="1"/>
    <xf numFmtId="0" fontId="0" fillId="0" borderId="0" xfId="0" applyFill="1"/>
    <xf numFmtId="9" fontId="0" fillId="33" borderId="0" xfId="1" applyFont="1" applyFill="1" applyAlignment="1">
      <alignment horizontal="right" indent="2"/>
    </xf>
    <xf numFmtId="1" fontId="0" fillId="33" borderId="0" xfId="0" applyNumberFormat="1" applyFill="1" applyAlignment="1">
      <alignment horizontal="right"/>
    </xf>
    <xf numFmtId="3" fontId="0" fillId="33" borderId="0" xfId="0" applyNumberFormat="1" applyFill="1" applyAlignment="1">
      <alignment horizontal="center" vertical="center"/>
    </xf>
    <xf numFmtId="0" fontId="0" fillId="33" borderId="0" xfId="0" applyFill="1" applyAlignment="1">
      <alignment horizontal="left"/>
    </xf>
    <xf numFmtId="167" fontId="0" fillId="0" borderId="0" xfId="0" applyNumberFormat="1" applyBorder="1" applyAlignment="1">
      <alignment horizontal="right" indent="2"/>
    </xf>
    <xf numFmtId="3" fontId="0" fillId="0" borderId="0" xfId="0" applyNumberFormat="1" applyBorder="1" applyAlignment="1">
      <alignment horizontal="right" indent="2"/>
    </xf>
    <xf numFmtId="10" fontId="0" fillId="0" borderId="0" xfId="1" applyNumberFormat="1" applyFont="1" applyBorder="1" applyAlignment="1">
      <alignment horizontal="right" indent="3"/>
    </xf>
    <xf numFmtId="168" fontId="0" fillId="0" borderId="0" xfId="0" applyNumberFormat="1" applyBorder="1" applyAlignment="1">
      <alignment horizontal="right" indent="3"/>
    </xf>
    <xf numFmtId="2" fontId="0" fillId="33" borderId="0" xfId="0" applyNumberFormat="1" applyFill="1" applyAlignment="1">
      <alignment horizontal="right" indent="2"/>
    </xf>
    <xf numFmtId="9" fontId="0" fillId="0" borderId="0" xfId="1" applyFont="1" applyAlignment="1">
      <alignment horizontal="right" indent="1"/>
    </xf>
    <xf numFmtId="0" fontId="2" fillId="0" borderId="0" xfId="0" applyFont="1" applyFill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/>
    <xf numFmtId="168" fontId="0" fillId="0" borderId="0" xfId="0" applyNumberFormat="1" applyFill="1" applyAlignment="1">
      <alignment horizontal="right" indent="3"/>
    </xf>
    <xf numFmtId="164" fontId="0" fillId="0" borderId="0" xfId="0" applyNumberFormat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/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19" fillId="0" borderId="0" xfId="0" applyFont="1"/>
    <xf numFmtId="0" fontId="2" fillId="0" borderId="0" xfId="0" applyFont="1" applyFill="1" applyAlignment="1">
      <alignment horizontal="center" wrapText="1"/>
    </xf>
  </cellXfs>
  <cellStyles count="58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" xfId="2" builtinId="3"/>
    <cellStyle name="Comma 2" xfId="31" xr:uid="{00000000-0005-0000-0000-00001C000000}"/>
    <cellStyle name="Comma 3" xfId="57" xr:uid="{5D5BDA8B-252C-4C1C-880F-F92AEE0C66A7}"/>
    <cellStyle name="Currency 2" xfId="32" xr:uid="{00000000-0005-0000-0000-00001D000000}"/>
    <cellStyle name="Currency 3" xfId="56" xr:uid="{C1893BAD-628F-4737-8AA7-C34234DD036A}"/>
    <cellStyle name="Explanatory Text 2" xfId="33" xr:uid="{00000000-0005-0000-0000-00001E000000}"/>
    <cellStyle name="Good 2" xfId="34" xr:uid="{00000000-0005-0000-0000-00001F000000}"/>
    <cellStyle name="Heading 1 2" xfId="35" xr:uid="{00000000-0005-0000-0000-000020000000}"/>
    <cellStyle name="Heading 2 2" xfId="36" xr:uid="{00000000-0005-0000-0000-000021000000}"/>
    <cellStyle name="Heading 3 2" xfId="37" xr:uid="{00000000-0005-0000-0000-000022000000}"/>
    <cellStyle name="Heading 4 2" xfId="38" xr:uid="{00000000-0005-0000-0000-000023000000}"/>
    <cellStyle name="Input 2" xfId="39" xr:uid="{00000000-0005-0000-0000-000025000000}"/>
    <cellStyle name="Linked Cell 2" xfId="40" xr:uid="{00000000-0005-0000-0000-000026000000}"/>
    <cellStyle name="Neutral 2" xfId="41" xr:uid="{00000000-0005-0000-0000-000027000000}"/>
    <cellStyle name="Normal" xfId="0" builtinId="0"/>
    <cellStyle name="Normal 2" xfId="3" xr:uid="{00000000-0005-0000-0000-000029000000}"/>
    <cellStyle name="Normal 23" xfId="42" xr:uid="{00000000-0005-0000-0000-00002A000000}"/>
    <cellStyle name="Normal 24" xfId="43" xr:uid="{00000000-0005-0000-0000-00002B000000}"/>
    <cellStyle name="Normal 26" xfId="44" xr:uid="{00000000-0005-0000-0000-00002C000000}"/>
    <cellStyle name="Normal 3" xfId="45" xr:uid="{00000000-0005-0000-0000-00002D000000}"/>
    <cellStyle name="Normal 31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55" xr:uid="{9FE18270-9866-4DD3-B9D6-4D22A9EACEAB}"/>
    <cellStyle name="Note 2" xfId="49" xr:uid="{00000000-0005-0000-0000-000031000000}"/>
    <cellStyle name="Output 2" xfId="50" xr:uid="{00000000-0005-0000-0000-000032000000}"/>
    <cellStyle name="Percent" xfId="1" builtinId="5"/>
    <cellStyle name="Percent 2" xfId="51" xr:uid="{00000000-0005-0000-0000-000034000000}"/>
    <cellStyle name="Title 2" xfId="52" xr:uid="{00000000-0005-0000-0000-000035000000}"/>
    <cellStyle name="Total 2" xfId="53" xr:uid="{00000000-0005-0000-0000-000036000000}"/>
    <cellStyle name="Warning Text 2" xfId="54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'19 Acct. 378'!$A$8:$A$72</c:f>
              <c:numCache>
                <c:formatCode>0.0</c:formatCode>
                <c:ptCount val="65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</c:numCache>
            </c:numRef>
          </c:xVal>
          <c:yVal>
            <c:numRef>
              <c:f>'19 Acct. 378'!$E$8:$E$72</c:f>
              <c:numCache>
                <c:formatCode>0.00%</c:formatCode>
                <c:ptCount val="65"/>
                <c:pt idx="0">
                  <c:v>1</c:v>
                </c:pt>
                <c:pt idx="1">
                  <c:v>0.9998999999999999</c:v>
                </c:pt>
                <c:pt idx="2">
                  <c:v>0.9998999999999999</c:v>
                </c:pt>
                <c:pt idx="3">
                  <c:v>0.99939999999999996</c:v>
                </c:pt>
                <c:pt idx="4">
                  <c:v>0.998</c:v>
                </c:pt>
                <c:pt idx="5">
                  <c:v>0.99219999999999997</c:v>
                </c:pt>
                <c:pt idx="6">
                  <c:v>0.98599999999999999</c:v>
                </c:pt>
                <c:pt idx="7">
                  <c:v>0.98280000000000001</c:v>
                </c:pt>
                <c:pt idx="8">
                  <c:v>0.97730000000000006</c:v>
                </c:pt>
                <c:pt idx="9">
                  <c:v>0.97499999999999998</c:v>
                </c:pt>
                <c:pt idx="10">
                  <c:v>0.96430000000000005</c:v>
                </c:pt>
                <c:pt idx="11">
                  <c:v>0.95650000000000002</c:v>
                </c:pt>
                <c:pt idx="12">
                  <c:v>0.95340000000000003</c:v>
                </c:pt>
                <c:pt idx="13">
                  <c:v>0.92989999999999995</c:v>
                </c:pt>
                <c:pt idx="14">
                  <c:v>0.92090000000000005</c:v>
                </c:pt>
                <c:pt idx="15">
                  <c:v>0.90390000000000004</c:v>
                </c:pt>
                <c:pt idx="16">
                  <c:v>0.89060000000000006</c:v>
                </c:pt>
                <c:pt idx="17">
                  <c:v>0.8891</c:v>
                </c:pt>
                <c:pt idx="18">
                  <c:v>0.88489999999999991</c:v>
                </c:pt>
                <c:pt idx="19">
                  <c:v>0.88170000000000004</c:v>
                </c:pt>
                <c:pt idx="20">
                  <c:v>0.87139999999999995</c:v>
                </c:pt>
                <c:pt idx="21">
                  <c:v>0.86670000000000003</c:v>
                </c:pt>
                <c:pt idx="22">
                  <c:v>0.85580000000000001</c:v>
                </c:pt>
                <c:pt idx="23">
                  <c:v>0.84699999999999998</c:v>
                </c:pt>
                <c:pt idx="24">
                  <c:v>0.83810000000000007</c:v>
                </c:pt>
                <c:pt idx="25">
                  <c:v>0.8266</c:v>
                </c:pt>
                <c:pt idx="26">
                  <c:v>0.81790000000000007</c:v>
                </c:pt>
                <c:pt idx="27">
                  <c:v>0.81169999999999998</c:v>
                </c:pt>
                <c:pt idx="28">
                  <c:v>0.77439999999999998</c:v>
                </c:pt>
                <c:pt idx="29">
                  <c:v>0.76170000000000004</c:v>
                </c:pt>
                <c:pt idx="30">
                  <c:v>0.74470000000000003</c:v>
                </c:pt>
                <c:pt idx="31">
                  <c:v>0.73080000000000001</c:v>
                </c:pt>
                <c:pt idx="32">
                  <c:v>0.71519999999999995</c:v>
                </c:pt>
                <c:pt idx="33">
                  <c:v>0.70400000000000007</c:v>
                </c:pt>
                <c:pt idx="34">
                  <c:v>0.69299999999999995</c:v>
                </c:pt>
                <c:pt idx="35">
                  <c:v>0.68590000000000007</c:v>
                </c:pt>
                <c:pt idx="36">
                  <c:v>0.68209999999999993</c:v>
                </c:pt>
                <c:pt idx="37">
                  <c:v>0.66480000000000006</c:v>
                </c:pt>
                <c:pt idx="38">
                  <c:v>0.65129999999999999</c:v>
                </c:pt>
                <c:pt idx="39">
                  <c:v>0.63639999999999997</c:v>
                </c:pt>
                <c:pt idx="40">
                  <c:v>0.63149999999999995</c:v>
                </c:pt>
                <c:pt idx="41">
                  <c:v>0.60570000000000002</c:v>
                </c:pt>
                <c:pt idx="42">
                  <c:v>0.56479999999999997</c:v>
                </c:pt>
                <c:pt idx="43">
                  <c:v>0.5524</c:v>
                </c:pt>
                <c:pt idx="44">
                  <c:v>0.43829999999999997</c:v>
                </c:pt>
                <c:pt idx="45">
                  <c:v>0.43259999999999998</c:v>
                </c:pt>
                <c:pt idx="46">
                  <c:v>0.42409999999999998</c:v>
                </c:pt>
                <c:pt idx="47">
                  <c:v>0.41399999999999998</c:v>
                </c:pt>
                <c:pt idx="48">
                  <c:v>0.38829999999999998</c:v>
                </c:pt>
                <c:pt idx="49">
                  <c:v>0.3846</c:v>
                </c:pt>
                <c:pt idx="50">
                  <c:v>0.37340000000000001</c:v>
                </c:pt>
                <c:pt idx="51">
                  <c:v>0.35229999999999995</c:v>
                </c:pt>
                <c:pt idx="52">
                  <c:v>0.32939999999999997</c:v>
                </c:pt>
                <c:pt idx="53">
                  <c:v>0.27560000000000001</c:v>
                </c:pt>
                <c:pt idx="54">
                  <c:v>0.21230000000000002</c:v>
                </c:pt>
                <c:pt idx="55">
                  <c:v>0.20300000000000001</c:v>
                </c:pt>
                <c:pt idx="56">
                  <c:v>0.18760000000000002</c:v>
                </c:pt>
                <c:pt idx="57">
                  <c:v>0.16309999999999999</c:v>
                </c:pt>
                <c:pt idx="58">
                  <c:v>0.161</c:v>
                </c:pt>
                <c:pt idx="59">
                  <c:v>0.156</c:v>
                </c:pt>
                <c:pt idx="60">
                  <c:v>0.156</c:v>
                </c:pt>
                <c:pt idx="61">
                  <c:v>0.15109999999999998</c:v>
                </c:pt>
                <c:pt idx="62">
                  <c:v>0.15109999999999998</c:v>
                </c:pt>
                <c:pt idx="63">
                  <c:v>0.15109999999999998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ED-43C0-8C4A-98597ACBA9EE}"/>
            </c:ext>
          </c:extLst>
        </c:ser>
        <c:ser>
          <c:idx val="1"/>
          <c:order val="1"/>
          <c:tx>
            <c:strRef>
              <c:f>'19 Acct. 378'!$G$5</c:f>
              <c:strCache>
                <c:ptCount val="1"/>
                <c:pt idx="0">
                  <c:v>Company 
R1.5-40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'19 Acct. 378'!$A$8:$A$72</c:f>
              <c:numCache>
                <c:formatCode>0.0</c:formatCode>
                <c:ptCount val="65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</c:numCache>
            </c:numRef>
          </c:xVal>
          <c:yVal>
            <c:numRef>
              <c:f>'19 Acct. 378'!$G$8:$G$72</c:f>
              <c:numCache>
                <c:formatCode>0.00%</c:formatCode>
                <c:ptCount val="65"/>
                <c:pt idx="0">
                  <c:v>1</c:v>
                </c:pt>
                <c:pt idx="1">
                  <c:v>0.99778706102002757</c:v>
                </c:pt>
                <c:pt idx="2">
                  <c:v>0.99320146964529443</c:v>
                </c:pt>
                <c:pt idx="3">
                  <c:v>0.9883921748557174</c:v>
                </c:pt>
                <c:pt idx="4">
                  <c:v>0.98335211709228898</c:v>
                </c:pt>
                <c:pt idx="5">
                  <c:v>0.97807393665610309</c:v>
                </c:pt>
                <c:pt idx="6">
                  <c:v>0.97255020047725727</c:v>
                </c:pt>
                <c:pt idx="7">
                  <c:v>0.96677315465233205</c:v>
                </c:pt>
                <c:pt idx="8">
                  <c:v>0.96073496254356716</c:v>
                </c:pt>
                <c:pt idx="9">
                  <c:v>0.95442744306007976</c:v>
                </c:pt>
                <c:pt idx="10">
                  <c:v>0.94784232121509182</c:v>
                </c:pt>
                <c:pt idx="11">
                  <c:v>0.94097095138648934</c:v>
                </c:pt>
                <c:pt idx="12">
                  <c:v>0.933804575671488</c:v>
                </c:pt>
                <c:pt idx="13">
                  <c:v>0.92633327278285205</c:v>
                </c:pt>
                <c:pt idx="14">
                  <c:v>0.91854432133292052</c:v>
                </c:pt>
                <c:pt idx="15">
                  <c:v>0.91042211931002659</c:v>
                </c:pt>
                <c:pt idx="16">
                  <c:v>0.90194942977012005</c:v>
                </c:pt>
                <c:pt idx="17">
                  <c:v>0.89310728658035077</c:v>
                </c:pt>
                <c:pt idx="18">
                  <c:v>0.88387593297071587</c:v>
                </c:pt>
                <c:pt idx="19">
                  <c:v>0.87423447372655583</c:v>
                </c:pt>
                <c:pt idx="20">
                  <c:v>0.86416178731320825</c:v>
                </c:pt>
                <c:pt idx="21">
                  <c:v>0.85363608324034645</c:v>
                </c:pt>
                <c:pt idx="22">
                  <c:v>0.84263581759924666</c:v>
                </c:pt>
                <c:pt idx="23">
                  <c:v>0.8311392294447032</c:v>
                </c:pt>
                <c:pt idx="24">
                  <c:v>0.81912526308510902</c:v>
                </c:pt>
                <c:pt idx="25">
                  <c:v>0.80657314173805372</c:v>
                </c:pt>
                <c:pt idx="26">
                  <c:v>0.79346329161596518</c:v>
                </c:pt>
                <c:pt idx="27">
                  <c:v>0.77977700922015658</c:v>
                </c:pt>
                <c:pt idx="28">
                  <c:v>0.76549737455210987</c:v>
                </c:pt>
                <c:pt idx="29">
                  <c:v>0.7506090703806414</c:v>
                </c:pt>
                <c:pt idx="30">
                  <c:v>0.73509926006183268</c:v>
                </c:pt>
                <c:pt idx="31">
                  <c:v>0.71895761869046981</c:v>
                </c:pt>
                <c:pt idx="32">
                  <c:v>0.70217713278760219</c:v>
                </c:pt>
                <c:pt idx="33">
                  <c:v>0.68475440103171936</c:v>
                </c:pt>
                <c:pt idx="34">
                  <c:v>0.66669028754150761</c:v>
                </c:pt>
                <c:pt idx="35">
                  <c:v>0.64799054054528971</c:v>
                </c:pt>
                <c:pt idx="36">
                  <c:v>0.62866619893056752</c:v>
                </c:pt>
                <c:pt idx="37">
                  <c:v>0.60873455777760999</c:v>
                </c:pt>
                <c:pt idx="38">
                  <c:v>0.5882191926597915</c:v>
                </c:pt>
                <c:pt idx="39">
                  <c:v>0.56715126972938412</c:v>
                </c:pt>
                <c:pt idx="40">
                  <c:v>0.54556902093744619</c:v>
                </c:pt>
                <c:pt idx="41">
                  <c:v>0.52351935425466711</c:v>
                </c:pt>
                <c:pt idx="42">
                  <c:v>0.50105659680725345</c:v>
                </c:pt>
                <c:pt idx="43">
                  <c:v>0.4782443130031851</c:v>
                </c:pt>
                <c:pt idx="44">
                  <c:v>0.4551531467274248</c:v>
                </c:pt>
                <c:pt idx="45">
                  <c:v>0.43186271218295014</c:v>
                </c:pt>
                <c:pt idx="46">
                  <c:v>0.40845842756771128</c:v>
                </c:pt>
                <c:pt idx="47">
                  <c:v>0.38503332107371691</c:v>
                </c:pt>
                <c:pt idx="48">
                  <c:v>0.3616838702361776</c:v>
                </c:pt>
                <c:pt idx="49">
                  <c:v>0.33851158178188706</c:v>
                </c:pt>
                <c:pt idx="50">
                  <c:v>0.31561803462381527</c:v>
                </c:pt>
                <c:pt idx="51">
                  <c:v>0.29310616061377764</c:v>
                </c:pt>
                <c:pt idx="52">
                  <c:v>0.27107491385712001</c:v>
                </c:pt>
                <c:pt idx="53">
                  <c:v>0.24962029808689973</c:v>
                </c:pt>
                <c:pt idx="54">
                  <c:v>0.22883029703483806</c:v>
                </c:pt>
                <c:pt idx="55">
                  <c:v>0.2087858336191048</c:v>
                </c:pt>
                <c:pt idx="56">
                  <c:v>0.18955670757855977</c:v>
                </c:pt>
                <c:pt idx="57">
                  <c:v>0.17120276765261061</c:v>
                </c:pt>
                <c:pt idx="58">
                  <c:v>0.15377150765213041</c:v>
                </c:pt>
                <c:pt idx="59">
                  <c:v>0.13729969587789578</c:v>
                </c:pt>
                <c:pt idx="60">
                  <c:v>0.12181290080819986</c:v>
                </c:pt>
                <c:pt idx="61">
                  <c:v>0.10732757739558302</c:v>
                </c:pt>
                <c:pt idx="62">
                  <c:v>9.3852153554463497E-2</c:v>
                </c:pt>
                <c:pt idx="63">
                  <c:v>8.1389134459863913E-2</c:v>
                </c:pt>
                <c:pt idx="64">
                  <c:v>6.9936691328710582E-2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ED-43C0-8C4A-98597ACBA9EE}"/>
            </c:ext>
          </c:extLst>
        </c:ser>
        <c:ser>
          <c:idx val="2"/>
          <c:order val="2"/>
          <c:tx>
            <c:strRef>
              <c:f>'19 Acct. 378'!$I$5</c:f>
              <c:strCache>
                <c:ptCount val="1"/>
                <c:pt idx="0">
                  <c:v>OPC
R1-46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'19 Acct. 378'!$A$8:$A$72</c:f>
              <c:numCache>
                <c:formatCode>0.0</c:formatCode>
                <c:ptCount val="65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</c:numCache>
            </c:numRef>
          </c:xVal>
          <c:yVal>
            <c:numRef>
              <c:f>'19 Acct. 378'!$I$8:$I$72</c:f>
              <c:numCache>
                <c:formatCode>0.00%</c:formatCode>
                <c:ptCount val="65"/>
                <c:pt idx="0">
                  <c:v>1</c:v>
                </c:pt>
                <c:pt idx="1">
                  <c:v>0.9971947667459834</c:v>
                </c:pt>
                <c:pt idx="2">
                  <c:v>0.99144984520356005</c:v>
                </c:pt>
                <c:pt idx="3">
                  <c:v>0.98553397794645559</c:v>
                </c:pt>
                <c:pt idx="4">
                  <c:v>0.97944736374843189</c:v>
                </c:pt>
                <c:pt idx="5">
                  <c:v>0.97319035421166367</c:v>
                </c:pt>
                <c:pt idx="6">
                  <c:v>0.96676345453271861</c:v>
                </c:pt>
                <c:pt idx="7">
                  <c:v>0.96016264534399864</c:v>
                </c:pt>
                <c:pt idx="8">
                  <c:v>0.95339191876135443</c:v>
                </c:pt>
                <c:pt idx="9">
                  <c:v>0.94645382697859404</c:v>
                </c:pt>
                <c:pt idx="10">
                  <c:v>0.93934951201915851</c:v>
                </c:pt>
                <c:pt idx="11">
                  <c:v>0.9320802730971125</c:v>
                </c:pt>
                <c:pt idx="12">
                  <c:v>0.92464756726017261</c:v>
                </c:pt>
                <c:pt idx="13">
                  <c:v>0.91704707855621581</c:v>
                </c:pt>
                <c:pt idx="14">
                  <c:v>0.9092865478244555</c:v>
                </c:pt>
                <c:pt idx="15">
                  <c:v>0.9013660956552676</c:v>
                </c:pt>
                <c:pt idx="16">
                  <c:v>0.89328262592611418</c:v>
                </c:pt>
                <c:pt idx="17">
                  <c:v>0.88503071569209923</c:v>
                </c:pt>
                <c:pt idx="18">
                  <c:v>0.87660159693365358</c:v>
                </c:pt>
                <c:pt idx="19">
                  <c:v>0.8679832003468223</c:v>
                </c:pt>
                <c:pt idx="20">
                  <c:v>0.85917121532326746</c:v>
                </c:pt>
                <c:pt idx="21">
                  <c:v>0.85015587635622636</c:v>
                </c:pt>
                <c:pt idx="22">
                  <c:v>0.84092708495581958</c:v>
                </c:pt>
                <c:pt idx="23">
                  <c:v>0.83147461174817383</c:v>
                </c:pt>
                <c:pt idx="24">
                  <c:v>0.82178376031645817</c:v>
                </c:pt>
                <c:pt idx="25">
                  <c:v>0.81184406213037263</c:v>
                </c:pt>
                <c:pt idx="26">
                  <c:v>0.80165029168664992</c:v>
                </c:pt>
                <c:pt idx="27">
                  <c:v>0.79119338280847662</c:v>
                </c:pt>
                <c:pt idx="28">
                  <c:v>0.78046489175529787</c:v>
                </c:pt>
                <c:pt idx="29">
                  <c:v>0.76945710591357963</c:v>
                </c:pt>
                <c:pt idx="30">
                  <c:v>0.75815502900436738</c:v>
                </c:pt>
                <c:pt idx="31">
                  <c:v>0.74655780723503884</c:v>
                </c:pt>
                <c:pt idx="32">
                  <c:v>0.73466323890719076</c:v>
                </c:pt>
                <c:pt idx="33">
                  <c:v>0.72246755465835588</c:v>
                </c:pt>
                <c:pt idx="34">
                  <c:v>0.70996813729566743</c:v>
                </c:pt>
                <c:pt idx="35">
                  <c:v>0.69716358130026446</c:v>
                </c:pt>
                <c:pt idx="36">
                  <c:v>0.68404247741633994</c:v>
                </c:pt>
                <c:pt idx="37">
                  <c:v>0.67061743355973402</c:v>
                </c:pt>
                <c:pt idx="38">
                  <c:v>0.65689110579036669</c:v>
                </c:pt>
                <c:pt idx="39">
                  <c:v>0.64286753998238633</c:v>
                </c:pt>
                <c:pt idx="40">
                  <c:v>0.62855219975686116</c:v>
                </c:pt>
                <c:pt idx="41">
                  <c:v>0.61394942901876104</c:v>
                </c:pt>
                <c:pt idx="42">
                  <c:v>0.59906289226221343</c:v>
                </c:pt>
                <c:pt idx="43">
                  <c:v>0.58391045805083797</c:v>
                </c:pt>
                <c:pt idx="44">
                  <c:v>0.56850357095897452</c:v>
                </c:pt>
                <c:pt idx="45">
                  <c:v>0.55285514898008592</c:v>
                </c:pt>
                <c:pt idx="46">
                  <c:v>0.53697957775014804</c:v>
                </c:pt>
                <c:pt idx="47">
                  <c:v>0.52088910471710603</c:v>
                </c:pt>
                <c:pt idx="48">
                  <c:v>0.50460197821126929</c:v>
                </c:pt>
                <c:pt idx="49">
                  <c:v>0.48814092754993021</c:v>
                </c:pt>
                <c:pt idx="50">
                  <c:v>0.47152617515428319</c:v>
                </c:pt>
                <c:pt idx="51">
                  <c:v>0.45477929690403551</c:v>
                </c:pt>
                <c:pt idx="52">
                  <c:v>0.43792318307409528</c:v>
                </c:pt>
                <c:pt idx="53">
                  <c:v>0.42098032110166306</c:v>
                </c:pt>
                <c:pt idx="54">
                  <c:v>0.40397880507242634</c:v>
                </c:pt>
                <c:pt idx="55">
                  <c:v>0.38694606146608995</c:v>
                </c:pt>
                <c:pt idx="56">
                  <c:v>0.36990983287706491</c:v>
                </c:pt>
                <c:pt idx="57">
                  <c:v>0.35289888552342524</c:v>
                </c:pt>
                <c:pt idx="58">
                  <c:v>0.33594293376091905</c:v>
                </c:pt>
                <c:pt idx="59">
                  <c:v>0.31907684708025708</c:v>
                </c:pt>
                <c:pt idx="60">
                  <c:v>0.30232990215103589</c:v>
                </c:pt>
                <c:pt idx="61">
                  <c:v>0.28573419489811935</c:v>
                </c:pt>
                <c:pt idx="62">
                  <c:v>0.26932238615695725</c:v>
                </c:pt>
                <c:pt idx="63">
                  <c:v>0.25312758958369441</c:v>
                </c:pt>
                <c:pt idx="64">
                  <c:v>0.23718588731408496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3ED-43C0-8C4A-98597ACBA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'19 Acct. 378'!$A$8:$A$72</c:f>
              <c:numCache>
                <c:formatCode>0.0</c:formatCode>
                <c:ptCount val="65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</c:numCache>
            </c:numRef>
          </c:xVal>
          <c:yVal>
            <c:numRef>
              <c:f>'19 Acct. 378'!$E$8:$E$71</c:f>
              <c:numCache>
                <c:formatCode>0.00%</c:formatCode>
                <c:ptCount val="64"/>
                <c:pt idx="0">
                  <c:v>1</c:v>
                </c:pt>
                <c:pt idx="1">
                  <c:v>0.9998999999999999</c:v>
                </c:pt>
                <c:pt idx="2">
                  <c:v>0.9998999999999999</c:v>
                </c:pt>
                <c:pt idx="3">
                  <c:v>0.99939999999999996</c:v>
                </c:pt>
                <c:pt idx="4">
                  <c:v>0.998</c:v>
                </c:pt>
                <c:pt idx="5">
                  <c:v>0.99219999999999997</c:v>
                </c:pt>
                <c:pt idx="6">
                  <c:v>0.98599999999999999</c:v>
                </c:pt>
                <c:pt idx="7">
                  <c:v>0.98280000000000001</c:v>
                </c:pt>
                <c:pt idx="8">
                  <c:v>0.97730000000000006</c:v>
                </c:pt>
                <c:pt idx="9">
                  <c:v>0.97499999999999998</c:v>
                </c:pt>
                <c:pt idx="10">
                  <c:v>0.96430000000000005</c:v>
                </c:pt>
                <c:pt idx="11">
                  <c:v>0.95650000000000002</c:v>
                </c:pt>
                <c:pt idx="12">
                  <c:v>0.95340000000000003</c:v>
                </c:pt>
                <c:pt idx="13">
                  <c:v>0.92989999999999995</c:v>
                </c:pt>
                <c:pt idx="14">
                  <c:v>0.92090000000000005</c:v>
                </c:pt>
                <c:pt idx="15">
                  <c:v>0.90390000000000004</c:v>
                </c:pt>
                <c:pt idx="16">
                  <c:v>0.89060000000000006</c:v>
                </c:pt>
                <c:pt idx="17">
                  <c:v>0.8891</c:v>
                </c:pt>
                <c:pt idx="18">
                  <c:v>0.88489999999999991</c:v>
                </c:pt>
                <c:pt idx="19">
                  <c:v>0.88170000000000004</c:v>
                </c:pt>
                <c:pt idx="20">
                  <c:v>0.87139999999999995</c:v>
                </c:pt>
                <c:pt idx="21">
                  <c:v>0.86670000000000003</c:v>
                </c:pt>
                <c:pt idx="22">
                  <c:v>0.85580000000000001</c:v>
                </c:pt>
                <c:pt idx="23">
                  <c:v>0.84699999999999998</c:v>
                </c:pt>
                <c:pt idx="24">
                  <c:v>0.83810000000000007</c:v>
                </c:pt>
                <c:pt idx="25">
                  <c:v>0.8266</c:v>
                </c:pt>
                <c:pt idx="26">
                  <c:v>0.81790000000000007</c:v>
                </c:pt>
                <c:pt idx="27">
                  <c:v>0.81169999999999998</c:v>
                </c:pt>
                <c:pt idx="28">
                  <c:v>0.77439999999999998</c:v>
                </c:pt>
                <c:pt idx="29">
                  <c:v>0.76170000000000004</c:v>
                </c:pt>
                <c:pt idx="30">
                  <c:v>0.74470000000000003</c:v>
                </c:pt>
                <c:pt idx="31">
                  <c:v>0.73080000000000001</c:v>
                </c:pt>
                <c:pt idx="32">
                  <c:v>0.71519999999999995</c:v>
                </c:pt>
                <c:pt idx="33">
                  <c:v>0.70400000000000007</c:v>
                </c:pt>
                <c:pt idx="34">
                  <c:v>0.69299999999999995</c:v>
                </c:pt>
                <c:pt idx="35">
                  <c:v>0.68590000000000007</c:v>
                </c:pt>
                <c:pt idx="36">
                  <c:v>0.68209999999999993</c:v>
                </c:pt>
                <c:pt idx="37">
                  <c:v>0.66480000000000006</c:v>
                </c:pt>
                <c:pt idx="38">
                  <c:v>0.65129999999999999</c:v>
                </c:pt>
                <c:pt idx="39">
                  <c:v>0.63639999999999997</c:v>
                </c:pt>
                <c:pt idx="40">
                  <c:v>0.63149999999999995</c:v>
                </c:pt>
                <c:pt idx="41">
                  <c:v>0.60570000000000002</c:v>
                </c:pt>
                <c:pt idx="42">
                  <c:v>0.56479999999999997</c:v>
                </c:pt>
                <c:pt idx="43">
                  <c:v>0.5524</c:v>
                </c:pt>
                <c:pt idx="44">
                  <c:v>0.43829999999999997</c:v>
                </c:pt>
                <c:pt idx="45">
                  <c:v>0.43259999999999998</c:v>
                </c:pt>
                <c:pt idx="46">
                  <c:v>0.42409999999999998</c:v>
                </c:pt>
                <c:pt idx="47">
                  <c:v>0.41399999999999998</c:v>
                </c:pt>
                <c:pt idx="48">
                  <c:v>0.38829999999999998</c:v>
                </c:pt>
                <c:pt idx="49">
                  <c:v>0.3846</c:v>
                </c:pt>
                <c:pt idx="50">
                  <c:v>0.37340000000000001</c:v>
                </c:pt>
                <c:pt idx="51">
                  <c:v>0.35229999999999995</c:v>
                </c:pt>
                <c:pt idx="52">
                  <c:v>0.32939999999999997</c:v>
                </c:pt>
                <c:pt idx="53">
                  <c:v>0.27560000000000001</c:v>
                </c:pt>
                <c:pt idx="54">
                  <c:v>0.21230000000000002</c:v>
                </c:pt>
                <c:pt idx="55">
                  <c:v>0.20300000000000001</c:v>
                </c:pt>
                <c:pt idx="56">
                  <c:v>0.18760000000000002</c:v>
                </c:pt>
                <c:pt idx="57">
                  <c:v>0.16309999999999999</c:v>
                </c:pt>
                <c:pt idx="58">
                  <c:v>0.161</c:v>
                </c:pt>
                <c:pt idx="59">
                  <c:v>0.156</c:v>
                </c:pt>
                <c:pt idx="60">
                  <c:v>0.156</c:v>
                </c:pt>
                <c:pt idx="61">
                  <c:v>0.15109999999999998</c:v>
                </c:pt>
                <c:pt idx="62">
                  <c:v>0.15109999999999998</c:v>
                </c:pt>
                <c:pt idx="63">
                  <c:v>0.15109999999999998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62-4520-A112-7E2E280D2EF6}"/>
            </c:ext>
          </c:extLst>
        </c:ser>
        <c:ser>
          <c:idx val="1"/>
          <c:order val="1"/>
          <c:tx>
            <c:strRef>
              <c:f>'19 Acct. 378'!$G$5</c:f>
              <c:strCache>
                <c:ptCount val="1"/>
                <c:pt idx="0">
                  <c:v>Company 
R1.5-40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'19 Acct. 378'!$G$8:$G$72</c:f>
              <c:numCache>
                <c:formatCode>0.00%</c:formatCode>
                <c:ptCount val="65"/>
                <c:pt idx="0">
                  <c:v>1</c:v>
                </c:pt>
                <c:pt idx="1">
                  <c:v>0.99778706102002757</c:v>
                </c:pt>
                <c:pt idx="2">
                  <c:v>0.99320146964529443</c:v>
                </c:pt>
                <c:pt idx="3">
                  <c:v>0.9883921748557174</c:v>
                </c:pt>
                <c:pt idx="4">
                  <c:v>0.98335211709228898</c:v>
                </c:pt>
                <c:pt idx="5">
                  <c:v>0.97807393665610309</c:v>
                </c:pt>
                <c:pt idx="6">
                  <c:v>0.97255020047725727</c:v>
                </c:pt>
                <c:pt idx="7">
                  <c:v>0.96677315465233205</c:v>
                </c:pt>
                <c:pt idx="8">
                  <c:v>0.96073496254356716</c:v>
                </c:pt>
                <c:pt idx="9">
                  <c:v>0.95442744306007976</c:v>
                </c:pt>
                <c:pt idx="10">
                  <c:v>0.94784232121509182</c:v>
                </c:pt>
                <c:pt idx="11">
                  <c:v>0.94097095138648934</c:v>
                </c:pt>
                <c:pt idx="12">
                  <c:v>0.933804575671488</c:v>
                </c:pt>
                <c:pt idx="13">
                  <c:v>0.92633327278285205</c:v>
                </c:pt>
                <c:pt idx="14">
                  <c:v>0.91854432133292052</c:v>
                </c:pt>
                <c:pt idx="15">
                  <c:v>0.91042211931002659</c:v>
                </c:pt>
                <c:pt idx="16">
                  <c:v>0.90194942977012005</c:v>
                </c:pt>
                <c:pt idx="17">
                  <c:v>0.89310728658035077</c:v>
                </c:pt>
                <c:pt idx="18">
                  <c:v>0.88387593297071587</c:v>
                </c:pt>
                <c:pt idx="19">
                  <c:v>0.87423447372655583</c:v>
                </c:pt>
                <c:pt idx="20">
                  <c:v>0.86416178731320825</c:v>
                </c:pt>
                <c:pt idx="21">
                  <c:v>0.85363608324034645</c:v>
                </c:pt>
                <c:pt idx="22">
                  <c:v>0.84263581759924666</c:v>
                </c:pt>
                <c:pt idx="23">
                  <c:v>0.8311392294447032</c:v>
                </c:pt>
                <c:pt idx="24">
                  <c:v>0.81912526308510902</c:v>
                </c:pt>
                <c:pt idx="25">
                  <c:v>0.80657314173805372</c:v>
                </c:pt>
                <c:pt idx="26">
                  <c:v>0.79346329161596518</c:v>
                </c:pt>
                <c:pt idx="27">
                  <c:v>0.77977700922015658</c:v>
                </c:pt>
                <c:pt idx="28">
                  <c:v>0.76549737455210987</c:v>
                </c:pt>
                <c:pt idx="29">
                  <c:v>0.7506090703806414</c:v>
                </c:pt>
                <c:pt idx="30">
                  <c:v>0.73509926006183268</c:v>
                </c:pt>
                <c:pt idx="31">
                  <c:v>0.71895761869046981</c:v>
                </c:pt>
                <c:pt idx="32">
                  <c:v>0.70217713278760219</c:v>
                </c:pt>
                <c:pt idx="33">
                  <c:v>0.68475440103171936</c:v>
                </c:pt>
                <c:pt idx="34">
                  <c:v>0.66669028754150761</c:v>
                </c:pt>
                <c:pt idx="35">
                  <c:v>0.64799054054528971</c:v>
                </c:pt>
                <c:pt idx="36">
                  <c:v>0.62866619893056752</c:v>
                </c:pt>
                <c:pt idx="37">
                  <c:v>0.60873455777760999</c:v>
                </c:pt>
                <c:pt idx="38">
                  <c:v>0.5882191926597915</c:v>
                </c:pt>
                <c:pt idx="39">
                  <c:v>0.56715126972938412</c:v>
                </c:pt>
                <c:pt idx="40">
                  <c:v>0.54556902093744619</c:v>
                </c:pt>
                <c:pt idx="41">
                  <c:v>0.52351935425466711</c:v>
                </c:pt>
                <c:pt idx="42">
                  <c:v>0.50105659680725345</c:v>
                </c:pt>
                <c:pt idx="43">
                  <c:v>0.4782443130031851</c:v>
                </c:pt>
                <c:pt idx="44">
                  <c:v>0.4551531467274248</c:v>
                </c:pt>
                <c:pt idx="45">
                  <c:v>0.43186271218295014</c:v>
                </c:pt>
                <c:pt idx="46">
                  <c:v>0.40845842756771128</c:v>
                </c:pt>
                <c:pt idx="47">
                  <c:v>0.38503332107371691</c:v>
                </c:pt>
                <c:pt idx="48">
                  <c:v>0.3616838702361776</c:v>
                </c:pt>
                <c:pt idx="49">
                  <c:v>0.33851158178188706</c:v>
                </c:pt>
                <c:pt idx="50">
                  <c:v>0.31561803462381527</c:v>
                </c:pt>
                <c:pt idx="51">
                  <c:v>0.29310616061377764</c:v>
                </c:pt>
                <c:pt idx="52">
                  <c:v>0.27107491385712001</c:v>
                </c:pt>
                <c:pt idx="53">
                  <c:v>0.24962029808689973</c:v>
                </c:pt>
                <c:pt idx="54">
                  <c:v>0.22883029703483806</c:v>
                </c:pt>
                <c:pt idx="55">
                  <c:v>0.2087858336191048</c:v>
                </c:pt>
                <c:pt idx="56">
                  <c:v>0.18955670757855977</c:v>
                </c:pt>
                <c:pt idx="57">
                  <c:v>0.17120276765261061</c:v>
                </c:pt>
                <c:pt idx="58">
                  <c:v>0.15377150765213041</c:v>
                </c:pt>
                <c:pt idx="59">
                  <c:v>0.13729969587789578</c:v>
                </c:pt>
                <c:pt idx="60">
                  <c:v>0.12181290080819986</c:v>
                </c:pt>
                <c:pt idx="61">
                  <c:v>0.10732757739558302</c:v>
                </c:pt>
                <c:pt idx="62">
                  <c:v>9.3852153554463497E-2</c:v>
                </c:pt>
                <c:pt idx="63">
                  <c:v>8.1389134459863913E-2</c:v>
                </c:pt>
                <c:pt idx="64">
                  <c:v>6.9936691328710582E-2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762-4520-A112-7E2E280D2EF6}"/>
            </c:ext>
          </c:extLst>
        </c:ser>
        <c:ser>
          <c:idx val="2"/>
          <c:order val="2"/>
          <c:tx>
            <c:strRef>
              <c:f>'19 Acct. 378'!$I$5</c:f>
              <c:strCache>
                <c:ptCount val="1"/>
                <c:pt idx="0">
                  <c:v>OPC
R1-46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'19 Acct. 378'!$I$8:$I$72</c:f>
              <c:numCache>
                <c:formatCode>0.00%</c:formatCode>
                <c:ptCount val="65"/>
                <c:pt idx="0">
                  <c:v>1</c:v>
                </c:pt>
                <c:pt idx="1">
                  <c:v>0.9971947667459834</c:v>
                </c:pt>
                <c:pt idx="2">
                  <c:v>0.99144984520356005</c:v>
                </c:pt>
                <c:pt idx="3">
                  <c:v>0.98553397794645559</c:v>
                </c:pt>
                <c:pt idx="4">
                  <c:v>0.97944736374843189</c:v>
                </c:pt>
                <c:pt idx="5">
                  <c:v>0.97319035421166367</c:v>
                </c:pt>
                <c:pt idx="6">
                  <c:v>0.96676345453271861</c:v>
                </c:pt>
                <c:pt idx="7">
                  <c:v>0.96016264534399864</c:v>
                </c:pt>
                <c:pt idx="8">
                  <c:v>0.95339191876135443</c:v>
                </c:pt>
                <c:pt idx="9">
                  <c:v>0.94645382697859404</c:v>
                </c:pt>
                <c:pt idx="10">
                  <c:v>0.93934951201915851</c:v>
                </c:pt>
                <c:pt idx="11">
                  <c:v>0.9320802730971125</c:v>
                </c:pt>
                <c:pt idx="12">
                  <c:v>0.92464756726017261</c:v>
                </c:pt>
                <c:pt idx="13">
                  <c:v>0.91704707855621581</c:v>
                </c:pt>
                <c:pt idx="14">
                  <c:v>0.9092865478244555</c:v>
                </c:pt>
                <c:pt idx="15">
                  <c:v>0.9013660956552676</c:v>
                </c:pt>
                <c:pt idx="16">
                  <c:v>0.89328262592611418</c:v>
                </c:pt>
                <c:pt idx="17">
                  <c:v>0.88503071569209923</c:v>
                </c:pt>
                <c:pt idx="18">
                  <c:v>0.87660159693365358</c:v>
                </c:pt>
                <c:pt idx="19">
                  <c:v>0.8679832003468223</c:v>
                </c:pt>
                <c:pt idx="20">
                  <c:v>0.85917121532326746</c:v>
                </c:pt>
                <c:pt idx="21">
                  <c:v>0.85015587635622636</c:v>
                </c:pt>
                <c:pt idx="22">
                  <c:v>0.84092708495581958</c:v>
                </c:pt>
                <c:pt idx="23">
                  <c:v>0.83147461174817383</c:v>
                </c:pt>
                <c:pt idx="24">
                  <c:v>0.82178376031645817</c:v>
                </c:pt>
                <c:pt idx="25">
                  <c:v>0.81184406213037263</c:v>
                </c:pt>
                <c:pt idx="26">
                  <c:v>0.80165029168664992</c:v>
                </c:pt>
                <c:pt idx="27">
                  <c:v>0.79119338280847662</c:v>
                </c:pt>
                <c:pt idx="28">
                  <c:v>0.78046489175529787</c:v>
                </c:pt>
                <c:pt idx="29">
                  <c:v>0.76945710591357963</c:v>
                </c:pt>
                <c:pt idx="30">
                  <c:v>0.75815502900436738</c:v>
                </c:pt>
                <c:pt idx="31">
                  <c:v>0.74655780723503884</c:v>
                </c:pt>
                <c:pt idx="32">
                  <c:v>0.73466323890719076</c:v>
                </c:pt>
                <c:pt idx="33">
                  <c:v>0.72246755465835588</c:v>
                </c:pt>
                <c:pt idx="34">
                  <c:v>0.70996813729566743</c:v>
                </c:pt>
                <c:pt idx="35">
                  <c:v>0.69716358130026446</c:v>
                </c:pt>
                <c:pt idx="36">
                  <c:v>0.68404247741633994</c:v>
                </c:pt>
                <c:pt idx="37">
                  <c:v>0.67061743355973402</c:v>
                </c:pt>
                <c:pt idx="38">
                  <c:v>0.65689110579036669</c:v>
                </c:pt>
                <c:pt idx="39">
                  <c:v>0.64286753998238633</c:v>
                </c:pt>
                <c:pt idx="40">
                  <c:v>0.62855219975686116</c:v>
                </c:pt>
                <c:pt idx="41">
                  <c:v>0.61394942901876104</c:v>
                </c:pt>
                <c:pt idx="42">
                  <c:v>0.59906289226221343</c:v>
                </c:pt>
                <c:pt idx="43">
                  <c:v>0.58391045805083797</c:v>
                </c:pt>
                <c:pt idx="44">
                  <c:v>0.56850357095897452</c:v>
                </c:pt>
                <c:pt idx="45">
                  <c:v>0.55285514898008592</c:v>
                </c:pt>
                <c:pt idx="46">
                  <c:v>0.53697957775014804</c:v>
                </c:pt>
                <c:pt idx="47">
                  <c:v>0.52088910471710603</c:v>
                </c:pt>
                <c:pt idx="48">
                  <c:v>0.50460197821126929</c:v>
                </c:pt>
                <c:pt idx="49">
                  <c:v>0.48814092754993021</c:v>
                </c:pt>
                <c:pt idx="50">
                  <c:v>0.47152617515428319</c:v>
                </c:pt>
                <c:pt idx="51">
                  <c:v>0.45477929690403551</c:v>
                </c:pt>
                <c:pt idx="52">
                  <c:v>0.43792318307409528</c:v>
                </c:pt>
                <c:pt idx="53">
                  <c:v>0.42098032110166306</c:v>
                </c:pt>
                <c:pt idx="54">
                  <c:v>0.40397880507242634</c:v>
                </c:pt>
                <c:pt idx="55">
                  <c:v>0.38694606146608995</c:v>
                </c:pt>
                <c:pt idx="56">
                  <c:v>0.36990983287706491</c:v>
                </c:pt>
                <c:pt idx="57">
                  <c:v>0.35289888552342524</c:v>
                </c:pt>
                <c:pt idx="58">
                  <c:v>0.33594293376091905</c:v>
                </c:pt>
                <c:pt idx="59">
                  <c:v>0.31907684708025708</c:v>
                </c:pt>
                <c:pt idx="60">
                  <c:v>0.30232990215103589</c:v>
                </c:pt>
                <c:pt idx="61">
                  <c:v>0.28573419489811935</c:v>
                </c:pt>
                <c:pt idx="62">
                  <c:v>0.26932238615695725</c:v>
                </c:pt>
                <c:pt idx="63">
                  <c:v>0.25312758958369441</c:v>
                </c:pt>
                <c:pt idx="64">
                  <c:v>0.23718588731408496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762-4520-A112-7E2E280D2EF6}"/>
            </c:ext>
          </c:extLst>
        </c:ser>
        <c:ser>
          <c:idx val="3"/>
          <c:order val="3"/>
          <c:tx>
            <c:v>1% Cutoff</c:v>
          </c:tx>
          <c:spPr>
            <a:ln w="254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0762-4520-A112-7E2E280D2EF6}"/>
              </c:ext>
            </c:extLst>
          </c:dPt>
          <c:xVal>
            <c:numRef>
              <c:f>'19 Acct. 378'!$AB$8:$AB$9</c:f>
              <c:numCache>
                <c:formatCode>General</c:formatCode>
                <c:ptCount val="2"/>
                <c:pt idx="0">
                  <c:v>43</c:v>
                </c:pt>
                <c:pt idx="1">
                  <c:v>43</c:v>
                </c:pt>
              </c:numCache>
            </c:numRef>
          </c:xVal>
          <c:yVal>
            <c:numRef>
              <c:f>'19 Acct. 378'!$AC$8:$AC$9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762-4520-A112-7E2E280D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'19 Acct. 378'!$A$8:$A$72</c:f>
              <c:numCache>
                <c:formatCode>0.0</c:formatCode>
                <c:ptCount val="65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</c:numCache>
            </c:numRef>
          </c:xVal>
          <c:yVal>
            <c:numRef>
              <c:f>'19 Acct. 378'!$E$8:$E$51</c:f>
              <c:numCache>
                <c:formatCode>0.00%</c:formatCode>
                <c:ptCount val="44"/>
                <c:pt idx="0">
                  <c:v>1</c:v>
                </c:pt>
                <c:pt idx="1">
                  <c:v>0.9998999999999999</c:v>
                </c:pt>
                <c:pt idx="2">
                  <c:v>0.9998999999999999</c:v>
                </c:pt>
                <c:pt idx="3">
                  <c:v>0.99939999999999996</c:v>
                </c:pt>
                <c:pt idx="4">
                  <c:v>0.998</c:v>
                </c:pt>
                <c:pt idx="5">
                  <c:v>0.99219999999999997</c:v>
                </c:pt>
                <c:pt idx="6">
                  <c:v>0.98599999999999999</c:v>
                </c:pt>
                <c:pt idx="7">
                  <c:v>0.98280000000000001</c:v>
                </c:pt>
                <c:pt idx="8">
                  <c:v>0.97730000000000006</c:v>
                </c:pt>
                <c:pt idx="9">
                  <c:v>0.97499999999999998</c:v>
                </c:pt>
                <c:pt idx="10">
                  <c:v>0.96430000000000005</c:v>
                </c:pt>
                <c:pt idx="11">
                  <c:v>0.95650000000000002</c:v>
                </c:pt>
                <c:pt idx="12">
                  <c:v>0.95340000000000003</c:v>
                </c:pt>
                <c:pt idx="13">
                  <c:v>0.92989999999999995</c:v>
                </c:pt>
                <c:pt idx="14">
                  <c:v>0.92090000000000005</c:v>
                </c:pt>
                <c:pt idx="15">
                  <c:v>0.90390000000000004</c:v>
                </c:pt>
                <c:pt idx="16">
                  <c:v>0.89060000000000006</c:v>
                </c:pt>
                <c:pt idx="17">
                  <c:v>0.8891</c:v>
                </c:pt>
                <c:pt idx="18">
                  <c:v>0.88489999999999991</c:v>
                </c:pt>
                <c:pt idx="19">
                  <c:v>0.88170000000000004</c:v>
                </c:pt>
                <c:pt idx="20">
                  <c:v>0.87139999999999995</c:v>
                </c:pt>
                <c:pt idx="21">
                  <c:v>0.86670000000000003</c:v>
                </c:pt>
                <c:pt idx="22">
                  <c:v>0.85580000000000001</c:v>
                </c:pt>
                <c:pt idx="23">
                  <c:v>0.84699999999999998</c:v>
                </c:pt>
                <c:pt idx="24">
                  <c:v>0.83810000000000007</c:v>
                </c:pt>
                <c:pt idx="25">
                  <c:v>0.8266</c:v>
                </c:pt>
                <c:pt idx="26">
                  <c:v>0.81790000000000007</c:v>
                </c:pt>
                <c:pt idx="27">
                  <c:v>0.81169999999999998</c:v>
                </c:pt>
                <c:pt idx="28">
                  <c:v>0.77439999999999998</c:v>
                </c:pt>
                <c:pt idx="29">
                  <c:v>0.76170000000000004</c:v>
                </c:pt>
                <c:pt idx="30">
                  <c:v>0.74470000000000003</c:v>
                </c:pt>
                <c:pt idx="31">
                  <c:v>0.73080000000000001</c:v>
                </c:pt>
                <c:pt idx="32">
                  <c:v>0.71519999999999995</c:v>
                </c:pt>
                <c:pt idx="33">
                  <c:v>0.70400000000000007</c:v>
                </c:pt>
                <c:pt idx="34">
                  <c:v>0.69299999999999995</c:v>
                </c:pt>
                <c:pt idx="35">
                  <c:v>0.68590000000000007</c:v>
                </c:pt>
                <c:pt idx="36">
                  <c:v>0.68209999999999993</c:v>
                </c:pt>
                <c:pt idx="37">
                  <c:v>0.66480000000000006</c:v>
                </c:pt>
                <c:pt idx="38">
                  <c:v>0.65129999999999999</c:v>
                </c:pt>
                <c:pt idx="39">
                  <c:v>0.63639999999999997</c:v>
                </c:pt>
                <c:pt idx="40">
                  <c:v>0.63149999999999995</c:v>
                </c:pt>
                <c:pt idx="41">
                  <c:v>0.60570000000000002</c:v>
                </c:pt>
                <c:pt idx="42">
                  <c:v>0.56479999999999997</c:v>
                </c:pt>
                <c:pt idx="43">
                  <c:v>0.5524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21-4DD9-8D74-EA1487C60C22}"/>
            </c:ext>
          </c:extLst>
        </c:ser>
        <c:ser>
          <c:idx val="1"/>
          <c:order val="1"/>
          <c:tx>
            <c:strRef>
              <c:f>'19 Acct. 378'!$G$5</c:f>
              <c:strCache>
                <c:ptCount val="1"/>
                <c:pt idx="0">
                  <c:v>Company 
R1.5-40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'19 Acct. 378'!$G$8:$G$72</c:f>
              <c:numCache>
                <c:formatCode>0.00%</c:formatCode>
                <c:ptCount val="65"/>
                <c:pt idx="0">
                  <c:v>1</c:v>
                </c:pt>
                <c:pt idx="1">
                  <c:v>0.99778706102002757</c:v>
                </c:pt>
                <c:pt idx="2">
                  <c:v>0.99320146964529443</c:v>
                </c:pt>
                <c:pt idx="3">
                  <c:v>0.9883921748557174</c:v>
                </c:pt>
                <c:pt idx="4">
                  <c:v>0.98335211709228898</c:v>
                </c:pt>
                <c:pt idx="5">
                  <c:v>0.97807393665610309</c:v>
                </c:pt>
                <c:pt idx="6">
                  <c:v>0.97255020047725727</c:v>
                </c:pt>
                <c:pt idx="7">
                  <c:v>0.96677315465233205</c:v>
                </c:pt>
                <c:pt idx="8">
                  <c:v>0.96073496254356716</c:v>
                </c:pt>
                <c:pt idx="9">
                  <c:v>0.95442744306007976</c:v>
                </c:pt>
                <c:pt idx="10">
                  <c:v>0.94784232121509182</c:v>
                </c:pt>
                <c:pt idx="11">
                  <c:v>0.94097095138648934</c:v>
                </c:pt>
                <c:pt idx="12">
                  <c:v>0.933804575671488</c:v>
                </c:pt>
                <c:pt idx="13">
                  <c:v>0.92633327278285205</c:v>
                </c:pt>
                <c:pt idx="14">
                  <c:v>0.91854432133292052</c:v>
                </c:pt>
                <c:pt idx="15">
                  <c:v>0.91042211931002659</c:v>
                </c:pt>
                <c:pt idx="16">
                  <c:v>0.90194942977012005</c:v>
                </c:pt>
                <c:pt idx="17">
                  <c:v>0.89310728658035077</c:v>
                </c:pt>
                <c:pt idx="18">
                  <c:v>0.88387593297071587</c:v>
                </c:pt>
                <c:pt idx="19">
                  <c:v>0.87423447372655583</c:v>
                </c:pt>
                <c:pt idx="20">
                  <c:v>0.86416178731320825</c:v>
                </c:pt>
                <c:pt idx="21">
                  <c:v>0.85363608324034645</c:v>
                </c:pt>
                <c:pt idx="22">
                  <c:v>0.84263581759924666</c:v>
                </c:pt>
                <c:pt idx="23">
                  <c:v>0.8311392294447032</c:v>
                </c:pt>
                <c:pt idx="24">
                  <c:v>0.81912526308510902</c:v>
                </c:pt>
                <c:pt idx="25">
                  <c:v>0.80657314173805372</c:v>
                </c:pt>
                <c:pt idx="26">
                  <c:v>0.79346329161596518</c:v>
                </c:pt>
                <c:pt idx="27">
                  <c:v>0.77977700922015658</c:v>
                </c:pt>
                <c:pt idx="28">
                  <c:v>0.76549737455210987</c:v>
                </c:pt>
                <c:pt idx="29">
                  <c:v>0.7506090703806414</c:v>
                </c:pt>
                <c:pt idx="30">
                  <c:v>0.73509926006183268</c:v>
                </c:pt>
                <c:pt idx="31">
                  <c:v>0.71895761869046981</c:v>
                </c:pt>
                <c:pt idx="32">
                  <c:v>0.70217713278760219</c:v>
                </c:pt>
                <c:pt idx="33">
                  <c:v>0.68475440103171936</c:v>
                </c:pt>
                <c:pt idx="34">
                  <c:v>0.66669028754150761</c:v>
                </c:pt>
                <c:pt idx="35">
                  <c:v>0.64799054054528971</c:v>
                </c:pt>
                <c:pt idx="36">
                  <c:v>0.62866619893056752</c:v>
                </c:pt>
                <c:pt idx="37">
                  <c:v>0.60873455777760999</c:v>
                </c:pt>
                <c:pt idx="38">
                  <c:v>0.5882191926597915</c:v>
                </c:pt>
                <c:pt idx="39">
                  <c:v>0.56715126972938412</c:v>
                </c:pt>
                <c:pt idx="40">
                  <c:v>0.54556902093744619</c:v>
                </c:pt>
                <c:pt idx="41">
                  <c:v>0.52351935425466711</c:v>
                </c:pt>
                <c:pt idx="42">
                  <c:v>0.50105659680725345</c:v>
                </c:pt>
                <c:pt idx="43">
                  <c:v>0.4782443130031851</c:v>
                </c:pt>
                <c:pt idx="44">
                  <c:v>0.4551531467274248</c:v>
                </c:pt>
                <c:pt idx="45">
                  <c:v>0.43186271218295014</c:v>
                </c:pt>
                <c:pt idx="46">
                  <c:v>0.40845842756771128</c:v>
                </c:pt>
                <c:pt idx="47">
                  <c:v>0.38503332107371691</c:v>
                </c:pt>
                <c:pt idx="48">
                  <c:v>0.3616838702361776</c:v>
                </c:pt>
                <c:pt idx="49">
                  <c:v>0.33851158178188706</c:v>
                </c:pt>
                <c:pt idx="50">
                  <c:v>0.31561803462381527</c:v>
                </c:pt>
                <c:pt idx="51">
                  <c:v>0.29310616061377764</c:v>
                </c:pt>
                <c:pt idx="52">
                  <c:v>0.27107491385712001</c:v>
                </c:pt>
                <c:pt idx="53">
                  <c:v>0.24962029808689973</c:v>
                </c:pt>
                <c:pt idx="54">
                  <c:v>0.22883029703483806</c:v>
                </c:pt>
                <c:pt idx="55">
                  <c:v>0.2087858336191048</c:v>
                </c:pt>
                <c:pt idx="56">
                  <c:v>0.18955670757855977</c:v>
                </c:pt>
                <c:pt idx="57">
                  <c:v>0.17120276765261061</c:v>
                </c:pt>
                <c:pt idx="58">
                  <c:v>0.15377150765213041</c:v>
                </c:pt>
                <c:pt idx="59">
                  <c:v>0.13729969587789578</c:v>
                </c:pt>
                <c:pt idx="60">
                  <c:v>0.12181290080819986</c:v>
                </c:pt>
                <c:pt idx="61">
                  <c:v>0.10732757739558302</c:v>
                </c:pt>
                <c:pt idx="62">
                  <c:v>9.3852153554463497E-2</c:v>
                </c:pt>
                <c:pt idx="63">
                  <c:v>8.1389134459863913E-2</c:v>
                </c:pt>
                <c:pt idx="64">
                  <c:v>6.9936691328710582E-2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B21-4DD9-8D74-EA1487C60C22}"/>
            </c:ext>
          </c:extLst>
        </c:ser>
        <c:ser>
          <c:idx val="2"/>
          <c:order val="2"/>
          <c:tx>
            <c:strRef>
              <c:f>'19 Acct. 378'!$I$5</c:f>
              <c:strCache>
                <c:ptCount val="1"/>
                <c:pt idx="0">
                  <c:v>OPC
R1-46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'19 Acct. 378'!$I$8:$I$72</c:f>
              <c:numCache>
                <c:formatCode>0.00%</c:formatCode>
                <c:ptCount val="65"/>
                <c:pt idx="0">
                  <c:v>1</c:v>
                </c:pt>
                <c:pt idx="1">
                  <c:v>0.9971947667459834</c:v>
                </c:pt>
                <c:pt idx="2">
                  <c:v>0.99144984520356005</c:v>
                </c:pt>
                <c:pt idx="3">
                  <c:v>0.98553397794645559</c:v>
                </c:pt>
                <c:pt idx="4">
                  <c:v>0.97944736374843189</c:v>
                </c:pt>
                <c:pt idx="5">
                  <c:v>0.97319035421166367</c:v>
                </c:pt>
                <c:pt idx="6">
                  <c:v>0.96676345453271861</c:v>
                </c:pt>
                <c:pt idx="7">
                  <c:v>0.96016264534399864</c:v>
                </c:pt>
                <c:pt idx="8">
                  <c:v>0.95339191876135443</c:v>
                </c:pt>
                <c:pt idx="9">
                  <c:v>0.94645382697859404</c:v>
                </c:pt>
                <c:pt idx="10">
                  <c:v>0.93934951201915851</c:v>
                </c:pt>
                <c:pt idx="11">
                  <c:v>0.9320802730971125</c:v>
                </c:pt>
                <c:pt idx="12">
                  <c:v>0.92464756726017261</c:v>
                </c:pt>
                <c:pt idx="13">
                  <c:v>0.91704707855621581</c:v>
                </c:pt>
                <c:pt idx="14">
                  <c:v>0.9092865478244555</c:v>
                </c:pt>
                <c:pt idx="15">
                  <c:v>0.9013660956552676</c:v>
                </c:pt>
                <c:pt idx="16">
                  <c:v>0.89328262592611418</c:v>
                </c:pt>
                <c:pt idx="17">
                  <c:v>0.88503071569209923</c:v>
                </c:pt>
                <c:pt idx="18">
                  <c:v>0.87660159693365358</c:v>
                </c:pt>
                <c:pt idx="19">
                  <c:v>0.8679832003468223</c:v>
                </c:pt>
                <c:pt idx="20">
                  <c:v>0.85917121532326746</c:v>
                </c:pt>
                <c:pt idx="21">
                  <c:v>0.85015587635622636</c:v>
                </c:pt>
                <c:pt idx="22">
                  <c:v>0.84092708495581958</c:v>
                </c:pt>
                <c:pt idx="23">
                  <c:v>0.83147461174817383</c:v>
                </c:pt>
                <c:pt idx="24">
                  <c:v>0.82178376031645817</c:v>
                </c:pt>
                <c:pt idx="25">
                  <c:v>0.81184406213037263</c:v>
                </c:pt>
                <c:pt idx="26">
                  <c:v>0.80165029168664992</c:v>
                </c:pt>
                <c:pt idx="27">
                  <c:v>0.79119338280847662</c:v>
                </c:pt>
                <c:pt idx="28">
                  <c:v>0.78046489175529787</c:v>
                </c:pt>
                <c:pt idx="29">
                  <c:v>0.76945710591357963</c:v>
                </c:pt>
                <c:pt idx="30">
                  <c:v>0.75815502900436738</c:v>
                </c:pt>
                <c:pt idx="31">
                  <c:v>0.74655780723503884</c:v>
                </c:pt>
                <c:pt idx="32">
                  <c:v>0.73466323890719076</c:v>
                </c:pt>
                <c:pt idx="33">
                  <c:v>0.72246755465835588</c:v>
                </c:pt>
                <c:pt idx="34">
                  <c:v>0.70996813729566743</c:v>
                </c:pt>
                <c:pt idx="35">
                  <c:v>0.69716358130026446</c:v>
                </c:pt>
                <c:pt idx="36">
                  <c:v>0.68404247741633994</c:v>
                </c:pt>
                <c:pt idx="37">
                  <c:v>0.67061743355973402</c:v>
                </c:pt>
                <c:pt idx="38">
                  <c:v>0.65689110579036669</c:v>
                </c:pt>
                <c:pt idx="39">
                  <c:v>0.64286753998238633</c:v>
                </c:pt>
                <c:pt idx="40">
                  <c:v>0.62855219975686116</c:v>
                </c:pt>
                <c:pt idx="41">
                  <c:v>0.61394942901876104</c:v>
                </c:pt>
                <c:pt idx="42">
                  <c:v>0.59906289226221343</c:v>
                </c:pt>
                <c:pt idx="43">
                  <c:v>0.58391045805083797</c:v>
                </c:pt>
                <c:pt idx="44">
                  <c:v>0.56850357095897452</c:v>
                </c:pt>
                <c:pt idx="45">
                  <c:v>0.55285514898008592</c:v>
                </c:pt>
                <c:pt idx="46">
                  <c:v>0.53697957775014804</c:v>
                </c:pt>
                <c:pt idx="47">
                  <c:v>0.52088910471710603</c:v>
                </c:pt>
                <c:pt idx="48">
                  <c:v>0.50460197821126929</c:v>
                </c:pt>
                <c:pt idx="49">
                  <c:v>0.48814092754993021</c:v>
                </c:pt>
                <c:pt idx="50">
                  <c:v>0.47152617515428319</c:v>
                </c:pt>
                <c:pt idx="51">
                  <c:v>0.45477929690403551</c:v>
                </c:pt>
                <c:pt idx="52">
                  <c:v>0.43792318307409528</c:v>
                </c:pt>
                <c:pt idx="53">
                  <c:v>0.42098032110166306</c:v>
                </c:pt>
                <c:pt idx="54">
                  <c:v>0.40397880507242634</c:v>
                </c:pt>
                <c:pt idx="55">
                  <c:v>0.38694606146608995</c:v>
                </c:pt>
                <c:pt idx="56">
                  <c:v>0.36990983287706491</c:v>
                </c:pt>
                <c:pt idx="57">
                  <c:v>0.35289888552342524</c:v>
                </c:pt>
                <c:pt idx="58">
                  <c:v>0.33594293376091905</c:v>
                </c:pt>
                <c:pt idx="59">
                  <c:v>0.31907684708025708</c:v>
                </c:pt>
                <c:pt idx="60">
                  <c:v>0.30232990215103589</c:v>
                </c:pt>
                <c:pt idx="61">
                  <c:v>0.28573419489811935</c:v>
                </c:pt>
                <c:pt idx="62">
                  <c:v>0.26932238615695725</c:v>
                </c:pt>
                <c:pt idx="63">
                  <c:v>0.25312758958369441</c:v>
                </c:pt>
                <c:pt idx="64">
                  <c:v>0.23718588731408496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B21-4DD9-8D74-EA1487C6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v>1% Cutoff</c:v>
                </c:tx>
                <c:spPr>
                  <a:ln w="25400" cap="rnd">
                    <a:solidFill>
                      <a:schemeClr val="accent1"/>
                    </a:solidFill>
                    <a:prstDash val="sysDot"/>
                    <a:round/>
                  </a:ln>
                  <a:effectLst/>
                </c:spPr>
                <c:marker>
                  <c:symbol val="none"/>
                </c:marker>
                <c:dPt>
                  <c:idx val="1"/>
                  <c:marker>
                    <c:symbol val="none"/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03-9B21-4DD9-8D74-EA1487C60C22}"/>
                    </c:ext>
                  </c:extLst>
                </c:dPt>
                <c:xVal>
                  <c:numRef>
                    <c:extLst>
                      <c:ext uri="{02D57815-91ED-43cb-92C2-25804820EDAC}">
                        <c15:formulaRef>
                          <c15:sqref>'19 Acct. 378'!$AB$8:$AB$9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43</c:v>
                      </c:pt>
                      <c:pt idx="1">
                        <c:v>43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'19 Acct. 378'!$AC$8:$AC$9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9B21-4DD9-8D74-EA1487C60C22}"/>
                  </c:ext>
                </c:extLst>
              </c15:ser>
            </c15:filteredScatterSeries>
          </c:ext>
        </c:extLst>
      </c:scatterChart>
      <c:valAx>
        <c:axId val="166094384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'20 Acct. 380'!$A$8:$A$100</c:f>
              <c:numCache>
                <c:formatCode>0.0</c:formatCode>
                <c:ptCount val="93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  <c:pt idx="70">
                  <c:v>69.5</c:v>
                </c:pt>
                <c:pt idx="71">
                  <c:v>70.5</c:v>
                </c:pt>
                <c:pt idx="72">
                  <c:v>71.5</c:v>
                </c:pt>
                <c:pt idx="73">
                  <c:v>72.5</c:v>
                </c:pt>
                <c:pt idx="74">
                  <c:v>73.5</c:v>
                </c:pt>
                <c:pt idx="75">
                  <c:v>74.5</c:v>
                </c:pt>
                <c:pt idx="76">
                  <c:v>75.5</c:v>
                </c:pt>
                <c:pt idx="77">
                  <c:v>76.5</c:v>
                </c:pt>
                <c:pt idx="78">
                  <c:v>77.5</c:v>
                </c:pt>
                <c:pt idx="79">
                  <c:v>78.5</c:v>
                </c:pt>
                <c:pt idx="80">
                  <c:v>79.5</c:v>
                </c:pt>
                <c:pt idx="81">
                  <c:v>80.5</c:v>
                </c:pt>
                <c:pt idx="82">
                  <c:v>81.5</c:v>
                </c:pt>
                <c:pt idx="83">
                  <c:v>82.5</c:v>
                </c:pt>
                <c:pt idx="84">
                  <c:v>83.5</c:v>
                </c:pt>
                <c:pt idx="85">
                  <c:v>84.5</c:v>
                </c:pt>
                <c:pt idx="86">
                  <c:v>85.5</c:v>
                </c:pt>
                <c:pt idx="87">
                  <c:v>86.5</c:v>
                </c:pt>
                <c:pt idx="88">
                  <c:v>87.5</c:v>
                </c:pt>
                <c:pt idx="89">
                  <c:v>88.5</c:v>
                </c:pt>
                <c:pt idx="90">
                  <c:v>89.5</c:v>
                </c:pt>
                <c:pt idx="91">
                  <c:v>90.5</c:v>
                </c:pt>
                <c:pt idx="92">
                  <c:v>91.5</c:v>
                </c:pt>
              </c:numCache>
            </c:numRef>
          </c:xVal>
          <c:yVal>
            <c:numRef>
              <c:f>'20 Acct. 380'!$E$8:$E$100</c:f>
              <c:numCache>
                <c:formatCode>0.00%</c:formatCode>
                <c:ptCount val="93"/>
                <c:pt idx="0">
                  <c:v>1</c:v>
                </c:pt>
                <c:pt idx="1">
                  <c:v>1</c:v>
                </c:pt>
                <c:pt idx="2">
                  <c:v>0.99879999999999991</c:v>
                </c:pt>
                <c:pt idx="3">
                  <c:v>0.99670000000000003</c:v>
                </c:pt>
                <c:pt idx="4">
                  <c:v>0.99450000000000005</c:v>
                </c:pt>
                <c:pt idx="5">
                  <c:v>0.99109999999999998</c:v>
                </c:pt>
                <c:pt idx="6">
                  <c:v>0.98620000000000008</c:v>
                </c:pt>
                <c:pt idx="7">
                  <c:v>0.97959999999999992</c:v>
                </c:pt>
                <c:pt idx="8">
                  <c:v>0.97430000000000005</c:v>
                </c:pt>
                <c:pt idx="9">
                  <c:v>0.96829999999999994</c:v>
                </c:pt>
                <c:pt idx="10">
                  <c:v>0.95840000000000003</c:v>
                </c:pt>
                <c:pt idx="11">
                  <c:v>0.94980000000000009</c:v>
                </c:pt>
                <c:pt idx="12">
                  <c:v>0.9423999999999999</c:v>
                </c:pt>
                <c:pt idx="13">
                  <c:v>0.93559999999999999</c:v>
                </c:pt>
                <c:pt idx="14">
                  <c:v>0.9265000000000001</c:v>
                </c:pt>
                <c:pt idx="15">
                  <c:v>0.91819999999999991</c:v>
                </c:pt>
                <c:pt idx="16">
                  <c:v>0.90799999999999992</c:v>
                </c:pt>
                <c:pt idx="17">
                  <c:v>0.90029999999999999</c:v>
                </c:pt>
                <c:pt idx="18">
                  <c:v>0.89200000000000002</c:v>
                </c:pt>
                <c:pt idx="19">
                  <c:v>0.88540000000000008</c:v>
                </c:pt>
                <c:pt idx="20">
                  <c:v>0.87629999999999997</c:v>
                </c:pt>
                <c:pt idx="21">
                  <c:v>0.86659999999999993</c:v>
                </c:pt>
                <c:pt idx="22">
                  <c:v>0.85849999999999993</c:v>
                </c:pt>
                <c:pt idx="23">
                  <c:v>0.8506999999999999</c:v>
                </c:pt>
                <c:pt idx="24">
                  <c:v>0.84</c:v>
                </c:pt>
                <c:pt idx="25">
                  <c:v>0.82869999999999999</c:v>
                </c:pt>
                <c:pt idx="26">
                  <c:v>0.81879999999999997</c:v>
                </c:pt>
                <c:pt idx="27">
                  <c:v>0.81010000000000004</c:v>
                </c:pt>
                <c:pt idx="28">
                  <c:v>0.80030000000000001</c:v>
                </c:pt>
                <c:pt idx="29">
                  <c:v>0.79139999999999999</c:v>
                </c:pt>
                <c:pt idx="30">
                  <c:v>0.78290000000000004</c:v>
                </c:pt>
                <c:pt idx="31">
                  <c:v>0.77579999999999993</c:v>
                </c:pt>
                <c:pt idx="32">
                  <c:v>0.76760000000000006</c:v>
                </c:pt>
                <c:pt idx="33">
                  <c:v>0.75879999999999992</c:v>
                </c:pt>
                <c:pt idx="34">
                  <c:v>0.75019999999999998</c:v>
                </c:pt>
                <c:pt idx="35">
                  <c:v>0.74140000000000006</c:v>
                </c:pt>
                <c:pt idx="36">
                  <c:v>0.73269999999999991</c:v>
                </c:pt>
                <c:pt idx="37">
                  <c:v>0.72589999999999999</c:v>
                </c:pt>
                <c:pt idx="38">
                  <c:v>0.71790000000000009</c:v>
                </c:pt>
                <c:pt idx="39">
                  <c:v>0.71120000000000005</c:v>
                </c:pt>
                <c:pt idx="40">
                  <c:v>0.7036</c:v>
                </c:pt>
                <c:pt idx="41">
                  <c:v>0.69620000000000004</c:v>
                </c:pt>
                <c:pt idx="42">
                  <c:v>0.68930000000000002</c:v>
                </c:pt>
                <c:pt idx="43">
                  <c:v>0.68209999999999993</c:v>
                </c:pt>
                <c:pt idx="44">
                  <c:v>0.67379999999999995</c:v>
                </c:pt>
                <c:pt idx="45">
                  <c:v>0.66549999999999998</c:v>
                </c:pt>
                <c:pt idx="46">
                  <c:v>0.65590000000000004</c:v>
                </c:pt>
                <c:pt idx="47">
                  <c:v>0.64760000000000006</c:v>
                </c:pt>
                <c:pt idx="48">
                  <c:v>0.63890000000000002</c:v>
                </c:pt>
                <c:pt idx="49">
                  <c:v>0.63090000000000002</c:v>
                </c:pt>
                <c:pt idx="50">
                  <c:v>0.61899999999999999</c:v>
                </c:pt>
                <c:pt idx="51">
                  <c:v>0.60970000000000002</c:v>
                </c:pt>
                <c:pt idx="52">
                  <c:v>0.59939999999999993</c:v>
                </c:pt>
                <c:pt idx="53">
                  <c:v>0.58789999999999998</c:v>
                </c:pt>
                <c:pt idx="54">
                  <c:v>0.57899999999999996</c:v>
                </c:pt>
                <c:pt idx="55">
                  <c:v>0.5706</c:v>
                </c:pt>
                <c:pt idx="56">
                  <c:v>0.56000000000000005</c:v>
                </c:pt>
                <c:pt idx="57">
                  <c:v>0.55330000000000001</c:v>
                </c:pt>
                <c:pt idx="58">
                  <c:v>0.54759999999999998</c:v>
                </c:pt>
                <c:pt idx="59">
                  <c:v>0.53949999999999998</c:v>
                </c:pt>
                <c:pt idx="60">
                  <c:v>0.52959999999999996</c:v>
                </c:pt>
                <c:pt idx="61">
                  <c:v>0.52570000000000006</c:v>
                </c:pt>
                <c:pt idx="62">
                  <c:v>0.52060000000000006</c:v>
                </c:pt>
                <c:pt idx="63">
                  <c:v>0.50490000000000002</c:v>
                </c:pt>
                <c:pt idx="64">
                  <c:v>0.48080000000000001</c:v>
                </c:pt>
                <c:pt idx="65">
                  <c:v>0.42979999999999996</c:v>
                </c:pt>
                <c:pt idx="66">
                  <c:v>0.40789999999999998</c:v>
                </c:pt>
                <c:pt idx="67">
                  <c:v>0.38729999999999998</c:v>
                </c:pt>
                <c:pt idx="68">
                  <c:v>0.36780000000000002</c:v>
                </c:pt>
                <c:pt idx="69">
                  <c:v>0.35350000000000004</c:v>
                </c:pt>
                <c:pt idx="70">
                  <c:v>0.34060000000000001</c:v>
                </c:pt>
                <c:pt idx="71">
                  <c:v>0.32840000000000003</c:v>
                </c:pt>
                <c:pt idx="72">
                  <c:v>0.32240000000000002</c:v>
                </c:pt>
                <c:pt idx="73">
                  <c:v>0.32</c:v>
                </c:pt>
                <c:pt idx="74">
                  <c:v>0.31679999999999997</c:v>
                </c:pt>
                <c:pt idx="75">
                  <c:v>0.30829999999999996</c:v>
                </c:pt>
                <c:pt idx="76">
                  <c:v>0.29649999999999999</c:v>
                </c:pt>
                <c:pt idx="77">
                  <c:v>0.28589999999999999</c:v>
                </c:pt>
                <c:pt idx="78">
                  <c:v>0.27750000000000002</c:v>
                </c:pt>
                <c:pt idx="79">
                  <c:v>0.27039999999999997</c:v>
                </c:pt>
                <c:pt idx="80">
                  <c:v>0.26679999999999998</c:v>
                </c:pt>
                <c:pt idx="81">
                  <c:v>0.25819999999999999</c:v>
                </c:pt>
                <c:pt idx="82">
                  <c:v>0.25659999999999999</c:v>
                </c:pt>
                <c:pt idx="83">
                  <c:v>0.247</c:v>
                </c:pt>
                <c:pt idx="84">
                  <c:v>0.2208</c:v>
                </c:pt>
                <c:pt idx="85">
                  <c:v>0.20809999999999998</c:v>
                </c:pt>
                <c:pt idx="86">
                  <c:v>0.20480000000000001</c:v>
                </c:pt>
                <c:pt idx="87">
                  <c:v>0.191</c:v>
                </c:pt>
                <c:pt idx="88">
                  <c:v>0.1497</c:v>
                </c:pt>
                <c:pt idx="89">
                  <c:v>0.1051</c:v>
                </c:pt>
                <c:pt idx="90">
                  <c:v>9.9900000000000003E-2</c:v>
                </c:pt>
                <c:pt idx="91">
                  <c:v>9.2100000000000015E-2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94-4BF9-8BE9-BCBE9424B946}"/>
            </c:ext>
          </c:extLst>
        </c:ser>
        <c:ser>
          <c:idx val="1"/>
          <c:order val="1"/>
          <c:tx>
            <c:strRef>
              <c:f>'20 Acct. 380'!$G$5</c:f>
              <c:strCache>
                <c:ptCount val="1"/>
                <c:pt idx="0">
                  <c:v>Company 
R0.5-52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'20 Acct. 380'!$A$8:$A$100</c:f>
              <c:numCache>
                <c:formatCode>0.0</c:formatCode>
                <c:ptCount val="93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  <c:pt idx="70">
                  <c:v>69.5</c:v>
                </c:pt>
                <c:pt idx="71">
                  <c:v>70.5</c:v>
                </c:pt>
                <c:pt idx="72">
                  <c:v>71.5</c:v>
                </c:pt>
                <c:pt idx="73">
                  <c:v>72.5</c:v>
                </c:pt>
                <c:pt idx="74">
                  <c:v>73.5</c:v>
                </c:pt>
                <c:pt idx="75">
                  <c:v>74.5</c:v>
                </c:pt>
                <c:pt idx="76">
                  <c:v>75.5</c:v>
                </c:pt>
                <c:pt idx="77">
                  <c:v>76.5</c:v>
                </c:pt>
                <c:pt idx="78">
                  <c:v>77.5</c:v>
                </c:pt>
                <c:pt idx="79">
                  <c:v>78.5</c:v>
                </c:pt>
                <c:pt idx="80">
                  <c:v>79.5</c:v>
                </c:pt>
                <c:pt idx="81">
                  <c:v>80.5</c:v>
                </c:pt>
                <c:pt idx="82">
                  <c:v>81.5</c:v>
                </c:pt>
                <c:pt idx="83">
                  <c:v>82.5</c:v>
                </c:pt>
                <c:pt idx="84">
                  <c:v>83.5</c:v>
                </c:pt>
                <c:pt idx="85">
                  <c:v>84.5</c:v>
                </c:pt>
                <c:pt idx="86">
                  <c:v>85.5</c:v>
                </c:pt>
                <c:pt idx="87">
                  <c:v>86.5</c:v>
                </c:pt>
                <c:pt idx="88">
                  <c:v>87.5</c:v>
                </c:pt>
                <c:pt idx="89">
                  <c:v>88.5</c:v>
                </c:pt>
                <c:pt idx="90">
                  <c:v>89.5</c:v>
                </c:pt>
                <c:pt idx="91">
                  <c:v>90.5</c:v>
                </c:pt>
                <c:pt idx="92">
                  <c:v>91.5</c:v>
                </c:pt>
              </c:numCache>
            </c:numRef>
          </c:xVal>
          <c:yVal>
            <c:numRef>
              <c:f>'20 Acct. 380'!$G$8:$G$100</c:f>
              <c:numCache>
                <c:formatCode>0.00%</c:formatCode>
                <c:ptCount val="93"/>
                <c:pt idx="0">
                  <c:v>1</c:v>
                </c:pt>
                <c:pt idx="1">
                  <c:v>0.99635689757371182</c:v>
                </c:pt>
                <c:pt idx="2">
                  <c:v>0.98901734557432575</c:v>
                </c:pt>
                <c:pt idx="3">
                  <c:v>0.98161051536291311</c:v>
                </c:pt>
                <c:pt idx="4">
                  <c:v>0.9741365241210399</c:v>
                </c:pt>
                <c:pt idx="5">
                  <c:v>0.96659547727447315</c:v>
                </c:pt>
                <c:pt idx="6">
                  <c:v>0.95898752837140999</c:v>
                </c:pt>
                <c:pt idx="7">
                  <c:v>0.95131287929452268</c:v>
                </c:pt>
                <c:pt idx="8">
                  <c:v>0.94357178046762047</c:v>
                </c:pt>
                <c:pt idx="9">
                  <c:v>0.93576453105708668</c:v>
                </c:pt>
                <c:pt idx="10">
                  <c:v>0.92789147916823456</c:v>
                </c:pt>
                <c:pt idx="11">
                  <c:v>0.91995302203672225</c:v>
                </c:pt>
                <c:pt idx="12">
                  <c:v>0.91194960621515453</c:v>
                </c:pt>
                <c:pt idx="13">
                  <c:v>0.90388172775498921</c:v>
                </c:pt>
                <c:pt idx="14">
                  <c:v>0.89574927304232421</c:v>
                </c:pt>
                <c:pt idx="15">
                  <c:v>0.8875528588355841</c:v>
                </c:pt>
                <c:pt idx="16">
                  <c:v>0.87929369767880861</c:v>
                </c:pt>
                <c:pt idx="17">
                  <c:v>0.8709715266560919</c:v>
                </c:pt>
                <c:pt idx="18">
                  <c:v>0.86258508744322815</c:v>
                </c:pt>
                <c:pt idx="19">
                  <c:v>0.85413243194920097</c:v>
                </c:pt>
                <c:pt idx="20">
                  <c:v>0.8456111009085322</c:v>
                </c:pt>
                <c:pt idx="21">
                  <c:v>0.83701824741037323</c:v>
                </c:pt>
                <c:pt idx="22">
                  <c:v>0.82835073387267599</c:v>
                </c:pt>
                <c:pt idx="23">
                  <c:v>0.81960521276437215</c:v>
                </c:pt>
                <c:pt idx="24">
                  <c:v>0.81077819612018165</c:v>
                </c:pt>
                <c:pt idx="25">
                  <c:v>0.80186611671899211</c:v>
                </c:pt>
                <c:pt idx="26">
                  <c:v>0.79286538272404083</c:v>
                </c:pt>
                <c:pt idx="27">
                  <c:v>0.78377142829508617</c:v>
                </c:pt>
                <c:pt idx="28">
                  <c:v>0.77458064564750306</c:v>
                </c:pt>
                <c:pt idx="29">
                  <c:v>0.76529061825672495</c:v>
                </c:pt>
                <c:pt idx="30">
                  <c:v>0.75589812023299952</c:v>
                </c:pt>
                <c:pt idx="31">
                  <c:v>0.74640011120916283</c:v>
                </c:pt>
                <c:pt idx="32">
                  <c:v>0.7367937678347698</c:v>
                </c:pt>
                <c:pt idx="33">
                  <c:v>0.72707651278931251</c:v>
                </c:pt>
                <c:pt idx="34">
                  <c:v>0.71724604149814164</c:v>
                </c:pt>
                <c:pt idx="35">
                  <c:v>0.70730034670331077</c:v>
                </c:pt>
                <c:pt idx="36">
                  <c:v>0.69723774101674307</c:v>
                </c:pt>
                <c:pt idx="37">
                  <c:v>0.6870568775632091</c:v>
                </c:pt>
                <c:pt idx="38">
                  <c:v>0.67675676880439239</c:v>
                </c:pt>
                <c:pt idx="39">
                  <c:v>0.66633680362195402</c:v>
                </c:pt>
                <c:pt idx="40">
                  <c:v>0.65579551384493617</c:v>
                </c:pt>
                <c:pt idx="41">
                  <c:v>0.64513310659312406</c:v>
                </c:pt>
                <c:pt idx="42">
                  <c:v>0.63435146627064642</c:v>
                </c:pt>
                <c:pt idx="43">
                  <c:v>0.62345165564549421</c:v>
                </c:pt>
                <c:pt idx="44">
                  <c:v>0.61243517593028751</c:v>
                </c:pt>
                <c:pt idx="45">
                  <c:v>0.60130397435600536</c:v>
                </c:pt>
                <c:pt idx="46">
                  <c:v>0.59006045031687848</c:v>
                </c:pt>
                <c:pt idx="47">
                  <c:v>0.57870746010754781</c:v>
                </c:pt>
                <c:pt idx="48">
                  <c:v>0.56724832026974548</c:v>
                </c:pt>
                <c:pt idx="49">
                  <c:v>0.55568680956218419</c:v>
                </c:pt>
                <c:pt idx="50">
                  <c:v>0.54402716956401753</c:v>
                </c:pt>
                <c:pt idx="51">
                  <c:v>0.53227410391908281</c:v>
                </c:pt>
                <c:pt idx="52">
                  <c:v>0.52043277622511408</c:v>
                </c:pt>
                <c:pt idx="53">
                  <c:v>0.50850801158818526</c:v>
                </c:pt>
                <c:pt idx="54">
                  <c:v>0.49650609543749391</c:v>
                </c:pt>
                <c:pt idx="55">
                  <c:v>0.48443443605260272</c:v>
                </c:pt>
                <c:pt idx="56">
                  <c:v>0.47230001765386526</c:v>
                </c:pt>
                <c:pt idx="57">
                  <c:v>0.46011025245209342</c:v>
                </c:pt>
                <c:pt idx="58">
                  <c:v>0.44787297015703798</c:v>
                </c:pt>
                <c:pt idx="59">
                  <c:v>0.4355964060756447</c:v>
                </c:pt>
                <c:pt idx="60">
                  <c:v>0.42328918777979424</c:v>
                </c:pt>
                <c:pt idx="61">
                  <c:v>0.41096032031971669</c:v>
                </c:pt>
                <c:pt idx="62">
                  <c:v>0.39861916995548585</c:v>
                </c:pt>
                <c:pt idx="63">
                  <c:v>0.38627544637491207</c:v>
                </c:pt>
                <c:pt idx="64">
                  <c:v>0.37393918336169257</c:v>
                </c:pt>
                <c:pt idx="65">
                  <c:v>0.36162071787277322</c:v>
                </c:pt>
                <c:pt idx="66">
                  <c:v>0.34933108160099896</c:v>
                </c:pt>
                <c:pt idx="67">
                  <c:v>0.33708151116718632</c:v>
                </c:pt>
                <c:pt idx="68">
                  <c:v>0.32488282895817072</c:v>
                </c:pt>
                <c:pt idx="69">
                  <c:v>0.3127463528987986</c:v>
                </c:pt>
                <c:pt idx="70">
                  <c:v>0.30068357067319257</c:v>
                </c:pt>
                <c:pt idx="71">
                  <c:v>0.28870610777630129</c:v>
                </c:pt>
                <c:pt idx="72">
                  <c:v>0.2768256934723109</c:v>
                </c:pt>
                <c:pt idx="73">
                  <c:v>0.26505412454612276</c:v>
                </c:pt>
                <c:pt idx="74">
                  <c:v>0.25340322671784182</c:v>
                </c:pt>
                <c:pt idx="75">
                  <c:v>0.24188481357102667</c:v>
                </c:pt>
                <c:pt idx="76">
                  <c:v>0.23051064282265002</c:v>
                </c:pt>
                <c:pt idx="77">
                  <c:v>0.21929236973540056</c:v>
                </c:pt>
                <c:pt idx="78">
                  <c:v>0.20824149743995524</c:v>
                </c:pt>
                <c:pt idx="79">
                  <c:v>0.19737130539151532</c:v>
                </c:pt>
                <c:pt idx="80">
                  <c:v>0.18669317814571015</c:v>
                </c:pt>
                <c:pt idx="81">
                  <c:v>0.17621594123811213</c:v>
                </c:pt>
                <c:pt idx="82">
                  <c:v>0.1659498870800126</c:v>
                </c:pt>
                <c:pt idx="83">
                  <c:v>0.15590484219773063</c:v>
                </c:pt>
                <c:pt idx="84">
                  <c:v>0.14609009017140151</c:v>
                </c:pt>
                <c:pt idx="85">
                  <c:v>0.13651428775862331</c:v>
                </c:pt>
                <c:pt idx="86">
                  <c:v>0.12718537306212568</c:v>
                </c:pt>
                <c:pt idx="87">
                  <c:v>0.11811046426890931</c:v>
                </c:pt>
                <c:pt idx="88">
                  <c:v>0.10929574702241814</c:v>
                </c:pt>
                <c:pt idx="89">
                  <c:v>0.10074634781738093</c:v>
                </c:pt>
                <c:pt idx="90">
                  <c:v>9.2466189807632923E-2</c:v>
                </c:pt>
                <c:pt idx="91">
                  <c:v>8.4457825876466983E-2</c:v>
                </c:pt>
                <c:pt idx="92">
                  <c:v>7.6725074467435248E-2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94-4BF9-8BE9-BCBE9424B946}"/>
            </c:ext>
          </c:extLst>
        </c:ser>
        <c:ser>
          <c:idx val="2"/>
          <c:order val="2"/>
          <c:tx>
            <c:strRef>
              <c:f>'20 Acct. 380'!$I$5</c:f>
              <c:strCache>
                <c:ptCount val="1"/>
                <c:pt idx="0">
                  <c:v>OPC
R0.5-57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'20 Acct. 380'!$A$8:$A$100</c:f>
              <c:numCache>
                <c:formatCode>0.0</c:formatCode>
                <c:ptCount val="93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  <c:pt idx="70">
                  <c:v>69.5</c:v>
                </c:pt>
                <c:pt idx="71">
                  <c:v>70.5</c:v>
                </c:pt>
                <c:pt idx="72">
                  <c:v>71.5</c:v>
                </c:pt>
                <c:pt idx="73">
                  <c:v>72.5</c:v>
                </c:pt>
                <c:pt idx="74">
                  <c:v>73.5</c:v>
                </c:pt>
                <c:pt idx="75">
                  <c:v>74.5</c:v>
                </c:pt>
                <c:pt idx="76">
                  <c:v>75.5</c:v>
                </c:pt>
                <c:pt idx="77">
                  <c:v>76.5</c:v>
                </c:pt>
                <c:pt idx="78">
                  <c:v>77.5</c:v>
                </c:pt>
                <c:pt idx="79">
                  <c:v>78.5</c:v>
                </c:pt>
                <c:pt idx="80">
                  <c:v>79.5</c:v>
                </c:pt>
                <c:pt idx="81">
                  <c:v>80.5</c:v>
                </c:pt>
                <c:pt idx="82">
                  <c:v>81.5</c:v>
                </c:pt>
                <c:pt idx="83">
                  <c:v>82.5</c:v>
                </c:pt>
                <c:pt idx="84">
                  <c:v>83.5</c:v>
                </c:pt>
                <c:pt idx="85">
                  <c:v>84.5</c:v>
                </c:pt>
                <c:pt idx="86">
                  <c:v>85.5</c:v>
                </c:pt>
                <c:pt idx="87">
                  <c:v>86.5</c:v>
                </c:pt>
                <c:pt idx="88">
                  <c:v>87.5</c:v>
                </c:pt>
                <c:pt idx="89">
                  <c:v>88.5</c:v>
                </c:pt>
                <c:pt idx="90">
                  <c:v>89.5</c:v>
                </c:pt>
                <c:pt idx="91">
                  <c:v>90.5</c:v>
                </c:pt>
                <c:pt idx="92">
                  <c:v>91.5</c:v>
                </c:pt>
              </c:numCache>
            </c:numRef>
          </c:xVal>
          <c:yVal>
            <c:numRef>
              <c:f>'20 Acct. 380'!$I$8:$I$100</c:f>
              <c:numCache>
                <c:formatCode>0.00%</c:formatCode>
                <c:ptCount val="93"/>
                <c:pt idx="0">
                  <c:v>1</c:v>
                </c:pt>
                <c:pt idx="1">
                  <c:v>0.99667646796198273</c:v>
                </c:pt>
                <c:pt idx="2">
                  <c:v>0.98998566414130107</c:v>
                </c:pt>
                <c:pt idx="3">
                  <c:v>0.98323973236645645</c:v>
                </c:pt>
                <c:pt idx="4">
                  <c:v>0.97643889747019541</c:v>
                </c:pt>
                <c:pt idx="5">
                  <c:v>0.96958131345334697</c:v>
                </c:pt>
                <c:pt idx="6">
                  <c:v>0.9626664543536656</c:v>
                </c:pt>
                <c:pt idx="7">
                  <c:v>0.95569700249617395</c:v>
                </c:pt>
                <c:pt idx="8">
                  <c:v>0.9486731185019377</c:v>
                </c:pt>
                <c:pt idx="9">
                  <c:v>0.94159342294801984</c:v>
                </c:pt>
                <c:pt idx="10">
                  <c:v>0.93445691390955998</c:v>
                </c:pt>
                <c:pt idx="11">
                  <c:v>0.92726668935932199</c:v>
                </c:pt>
                <c:pt idx="12">
                  <c:v>0.92002303817487896</c:v>
                </c:pt>
                <c:pt idx="13">
                  <c:v>0.9127250532279928</c:v>
                </c:pt>
                <c:pt idx="14">
                  <c:v>0.9053712929566291</c:v>
                </c:pt>
                <c:pt idx="15">
                  <c:v>0.89796523494093161</c:v>
                </c:pt>
                <c:pt idx="16">
                  <c:v>0.89050729811040352</c:v>
                </c:pt>
                <c:pt idx="17">
                  <c:v>0.88299703570412713</c:v>
                </c:pt>
                <c:pt idx="18">
                  <c:v>0.87543222752803307</c:v>
                </c:pt>
                <c:pt idx="19">
                  <c:v>0.86781551644109145</c:v>
                </c:pt>
                <c:pt idx="20">
                  <c:v>0.86014576867330705</c:v>
                </c:pt>
                <c:pt idx="21">
                  <c:v>0.85242082242397021</c:v>
                </c:pt>
                <c:pt idx="22">
                  <c:v>0.84463535744516516</c:v>
                </c:pt>
                <c:pt idx="23">
                  <c:v>0.83679107163747601</c:v>
                </c:pt>
                <c:pt idx="24">
                  <c:v>0.82888570510910964</c:v>
                </c:pt>
                <c:pt idx="25">
                  <c:v>0.82091648799477968</c:v>
                </c:pt>
                <c:pt idx="26">
                  <c:v>0.81287605891784043</c:v>
                </c:pt>
                <c:pt idx="27">
                  <c:v>0.80476665187593366</c:v>
                </c:pt>
                <c:pt idx="28">
                  <c:v>0.79658570259827954</c:v>
                </c:pt>
                <c:pt idx="29">
                  <c:v>0.78833065330311991</c:v>
                </c:pt>
                <c:pt idx="30">
                  <c:v>0.7799924788909598</c:v>
                </c:pt>
                <c:pt idx="31">
                  <c:v>0.7715747374260884</c:v>
                </c:pt>
                <c:pt idx="32">
                  <c:v>0.76307505568075318</c:v>
                </c:pt>
                <c:pt idx="33">
                  <c:v>0.754491157703293</c:v>
                </c:pt>
                <c:pt idx="34">
                  <c:v>0.74581415897778425</c:v>
                </c:pt>
                <c:pt idx="35">
                  <c:v>0.73704789192676312</c:v>
                </c:pt>
                <c:pt idx="36">
                  <c:v>0.72819102926091506</c:v>
                </c:pt>
                <c:pt idx="37">
                  <c:v>0.71924190420274881</c:v>
                </c:pt>
                <c:pt idx="38">
                  <c:v>0.71019237321192075</c:v>
                </c:pt>
                <c:pt idx="39">
                  <c:v>0.70104649515762607</c:v>
                </c:pt>
                <c:pt idx="40">
                  <c:v>0.69180433198834446</c:v>
                </c:pt>
                <c:pt idx="41">
                  <c:v>0.68246506672821938</c:v>
                </c:pt>
                <c:pt idx="42">
                  <c:v>0.67302182943634814</c:v>
                </c:pt>
                <c:pt idx="43">
                  <c:v>0.66347881411096321</c:v>
                </c:pt>
                <c:pt idx="44">
                  <c:v>0.65383768420618527</c:v>
                </c:pt>
                <c:pt idx="45">
                  <c:v>0.6440986450905537</c:v>
                </c:pt>
                <c:pt idx="46">
                  <c:v>0.6342565432057149</c:v>
                </c:pt>
                <c:pt idx="47">
                  <c:v>0.6243156441742157</c:v>
                </c:pt>
                <c:pt idx="48">
                  <c:v>0.6142792881300102</c:v>
                </c:pt>
                <c:pt idx="49">
                  <c:v>0.60414881715435731</c:v>
                </c:pt>
                <c:pt idx="50">
                  <c:v>0.59392112758097315</c:v>
                </c:pt>
                <c:pt idx="51">
                  <c:v>0.58360056808890759</c:v>
                </c:pt>
                <c:pt idx="52">
                  <c:v>0.57319208961041168</c:v>
                </c:pt>
                <c:pt idx="53">
                  <c:v>0.56269823269488339</c:v>
                </c:pt>
                <c:pt idx="54">
                  <c:v>0.55211815242487083</c:v>
                </c:pt>
                <c:pt idx="55">
                  <c:v>0.54145639607028817</c:v>
                </c:pt>
                <c:pt idx="56">
                  <c:v>0.53071931784663473</c:v>
                </c:pt>
                <c:pt idx="57">
                  <c:v>0.51991066889640702</c:v>
                </c:pt>
                <c:pt idx="58">
                  <c:v>0.50903193624517373</c:v>
                </c:pt>
                <c:pt idx="59">
                  <c:v>0.49808809951860988</c:v>
                </c:pt>
                <c:pt idx="60">
                  <c:v>0.48708657040875303</c:v>
                </c:pt>
                <c:pt idx="61">
                  <c:v>0.47603227433039774</c:v>
                </c:pt>
                <c:pt idx="62">
                  <c:v>0.46492896115222393</c:v>
                </c:pt>
                <c:pt idx="63">
                  <c:v>0.45378239529145142</c:v>
                </c:pt>
                <c:pt idx="64">
                  <c:v>0.44260056936446945</c:v>
                </c:pt>
                <c:pt idx="65">
                  <c:v>0.43138949799260934</c:v>
                </c:pt>
                <c:pt idx="66">
                  <c:v>0.42015498016505276</c:v>
                </c:pt>
                <c:pt idx="67">
                  <c:v>0.40890402332657766</c:v>
                </c:pt>
                <c:pt idx="68">
                  <c:v>0.39764460567813403</c:v>
                </c:pt>
                <c:pt idx="69">
                  <c:v>0.38638369547943624</c:v>
                </c:pt>
                <c:pt idx="70">
                  <c:v>0.37512878436828656</c:v>
                </c:pt>
                <c:pt idx="71">
                  <c:v>0.36388866026307765</c:v>
                </c:pt>
                <c:pt idx="72">
                  <c:v>0.3526705893845653</c:v>
                </c:pt>
                <c:pt idx="73">
                  <c:v>0.34148230411629316</c:v>
                </c:pt>
                <c:pt idx="74">
                  <c:v>0.33033249546575044</c:v>
                </c:pt>
                <c:pt idx="75">
                  <c:v>0.31923230691876603</c:v>
                </c:pt>
                <c:pt idx="76">
                  <c:v>0.30818751428205959</c:v>
                </c:pt>
                <c:pt idx="77">
                  <c:v>0.29720636491969382</c:v>
                </c:pt>
                <c:pt idx="78">
                  <c:v>0.28629812890718809</c:v>
                </c:pt>
                <c:pt idx="79">
                  <c:v>0.27547685909661823</c:v>
                </c:pt>
                <c:pt idx="80">
                  <c:v>0.26474600786433344</c:v>
                </c:pt>
                <c:pt idx="81">
                  <c:v>0.25411401977501286</c:v>
                </c:pt>
                <c:pt idx="82">
                  <c:v>0.24359000979679929</c:v>
                </c:pt>
                <c:pt idx="83">
                  <c:v>0.23319139202878789</c:v>
                </c:pt>
                <c:pt idx="84">
                  <c:v>0.2229184389545113</c:v>
                </c:pt>
                <c:pt idx="85">
                  <c:v>0.2127793914577899</c:v>
                </c:pt>
                <c:pt idx="86">
                  <c:v>0.20278237673997684</c:v>
                </c:pt>
                <c:pt idx="87">
                  <c:v>0.19294840995531309</c:v>
                </c:pt>
                <c:pt idx="88">
                  <c:v>0.18327373895839663</c:v>
                </c:pt>
                <c:pt idx="89">
                  <c:v>0.17376589259829039</c:v>
                </c:pt>
                <c:pt idx="90">
                  <c:v>0.16443215020349061</c:v>
                </c:pt>
                <c:pt idx="91">
                  <c:v>0.15529383180665629</c:v>
                </c:pt>
                <c:pt idx="92">
                  <c:v>0.14634553239391812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994-4BF9-8BE9-BCBE9424B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8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'20 Acct. 380'!$A$8:$A$100</c:f>
              <c:numCache>
                <c:formatCode>0.0</c:formatCode>
                <c:ptCount val="93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  <c:pt idx="70">
                  <c:v>69.5</c:v>
                </c:pt>
                <c:pt idx="71">
                  <c:v>70.5</c:v>
                </c:pt>
                <c:pt idx="72">
                  <c:v>71.5</c:v>
                </c:pt>
                <c:pt idx="73">
                  <c:v>72.5</c:v>
                </c:pt>
                <c:pt idx="74">
                  <c:v>73.5</c:v>
                </c:pt>
                <c:pt idx="75">
                  <c:v>74.5</c:v>
                </c:pt>
                <c:pt idx="76">
                  <c:v>75.5</c:v>
                </c:pt>
                <c:pt idx="77">
                  <c:v>76.5</c:v>
                </c:pt>
                <c:pt idx="78">
                  <c:v>77.5</c:v>
                </c:pt>
                <c:pt idx="79">
                  <c:v>78.5</c:v>
                </c:pt>
                <c:pt idx="80">
                  <c:v>79.5</c:v>
                </c:pt>
                <c:pt idx="81">
                  <c:v>80.5</c:v>
                </c:pt>
                <c:pt idx="82">
                  <c:v>81.5</c:v>
                </c:pt>
                <c:pt idx="83">
                  <c:v>82.5</c:v>
                </c:pt>
                <c:pt idx="84">
                  <c:v>83.5</c:v>
                </c:pt>
                <c:pt idx="85">
                  <c:v>84.5</c:v>
                </c:pt>
                <c:pt idx="86">
                  <c:v>85.5</c:v>
                </c:pt>
                <c:pt idx="87">
                  <c:v>86.5</c:v>
                </c:pt>
                <c:pt idx="88">
                  <c:v>87.5</c:v>
                </c:pt>
                <c:pt idx="89">
                  <c:v>88.5</c:v>
                </c:pt>
                <c:pt idx="90">
                  <c:v>89.5</c:v>
                </c:pt>
                <c:pt idx="91">
                  <c:v>90.5</c:v>
                </c:pt>
                <c:pt idx="92">
                  <c:v>91.5</c:v>
                </c:pt>
              </c:numCache>
            </c:numRef>
          </c:xVal>
          <c:yVal>
            <c:numRef>
              <c:f>'20 Acct. 380'!$E$8:$E$99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0.99879999999999991</c:v>
                </c:pt>
                <c:pt idx="3">
                  <c:v>0.99670000000000003</c:v>
                </c:pt>
                <c:pt idx="4">
                  <c:v>0.99450000000000005</c:v>
                </c:pt>
                <c:pt idx="5">
                  <c:v>0.99109999999999998</c:v>
                </c:pt>
                <c:pt idx="6">
                  <c:v>0.98620000000000008</c:v>
                </c:pt>
                <c:pt idx="7">
                  <c:v>0.97959999999999992</c:v>
                </c:pt>
                <c:pt idx="8">
                  <c:v>0.97430000000000005</c:v>
                </c:pt>
                <c:pt idx="9">
                  <c:v>0.96829999999999994</c:v>
                </c:pt>
                <c:pt idx="10">
                  <c:v>0.95840000000000003</c:v>
                </c:pt>
                <c:pt idx="11">
                  <c:v>0.94980000000000009</c:v>
                </c:pt>
                <c:pt idx="12">
                  <c:v>0.9423999999999999</c:v>
                </c:pt>
                <c:pt idx="13">
                  <c:v>0.93559999999999999</c:v>
                </c:pt>
                <c:pt idx="14">
                  <c:v>0.9265000000000001</c:v>
                </c:pt>
                <c:pt idx="15">
                  <c:v>0.91819999999999991</c:v>
                </c:pt>
                <c:pt idx="16">
                  <c:v>0.90799999999999992</c:v>
                </c:pt>
                <c:pt idx="17">
                  <c:v>0.90029999999999999</c:v>
                </c:pt>
                <c:pt idx="18">
                  <c:v>0.89200000000000002</c:v>
                </c:pt>
                <c:pt idx="19">
                  <c:v>0.88540000000000008</c:v>
                </c:pt>
                <c:pt idx="20">
                  <c:v>0.87629999999999997</c:v>
                </c:pt>
                <c:pt idx="21">
                  <c:v>0.86659999999999993</c:v>
                </c:pt>
                <c:pt idx="22">
                  <c:v>0.85849999999999993</c:v>
                </c:pt>
                <c:pt idx="23">
                  <c:v>0.8506999999999999</c:v>
                </c:pt>
                <c:pt idx="24">
                  <c:v>0.84</c:v>
                </c:pt>
                <c:pt idx="25">
                  <c:v>0.82869999999999999</c:v>
                </c:pt>
                <c:pt idx="26">
                  <c:v>0.81879999999999997</c:v>
                </c:pt>
                <c:pt idx="27">
                  <c:v>0.81010000000000004</c:v>
                </c:pt>
                <c:pt idx="28">
                  <c:v>0.80030000000000001</c:v>
                </c:pt>
                <c:pt idx="29">
                  <c:v>0.79139999999999999</c:v>
                </c:pt>
                <c:pt idx="30">
                  <c:v>0.78290000000000004</c:v>
                </c:pt>
                <c:pt idx="31">
                  <c:v>0.77579999999999993</c:v>
                </c:pt>
                <c:pt idx="32">
                  <c:v>0.76760000000000006</c:v>
                </c:pt>
                <c:pt idx="33">
                  <c:v>0.75879999999999992</c:v>
                </c:pt>
                <c:pt idx="34">
                  <c:v>0.75019999999999998</c:v>
                </c:pt>
                <c:pt idx="35">
                  <c:v>0.74140000000000006</c:v>
                </c:pt>
                <c:pt idx="36">
                  <c:v>0.73269999999999991</c:v>
                </c:pt>
                <c:pt idx="37">
                  <c:v>0.72589999999999999</c:v>
                </c:pt>
                <c:pt idx="38">
                  <c:v>0.71790000000000009</c:v>
                </c:pt>
                <c:pt idx="39">
                  <c:v>0.71120000000000005</c:v>
                </c:pt>
                <c:pt idx="40">
                  <c:v>0.7036</c:v>
                </c:pt>
                <c:pt idx="41">
                  <c:v>0.69620000000000004</c:v>
                </c:pt>
                <c:pt idx="42">
                  <c:v>0.68930000000000002</c:v>
                </c:pt>
                <c:pt idx="43">
                  <c:v>0.68209999999999993</c:v>
                </c:pt>
                <c:pt idx="44">
                  <c:v>0.67379999999999995</c:v>
                </c:pt>
                <c:pt idx="45">
                  <c:v>0.66549999999999998</c:v>
                </c:pt>
                <c:pt idx="46">
                  <c:v>0.65590000000000004</c:v>
                </c:pt>
                <c:pt idx="47">
                  <c:v>0.64760000000000006</c:v>
                </c:pt>
                <c:pt idx="48">
                  <c:v>0.63890000000000002</c:v>
                </c:pt>
                <c:pt idx="49">
                  <c:v>0.63090000000000002</c:v>
                </c:pt>
                <c:pt idx="50">
                  <c:v>0.61899999999999999</c:v>
                </c:pt>
                <c:pt idx="51">
                  <c:v>0.60970000000000002</c:v>
                </c:pt>
                <c:pt idx="52">
                  <c:v>0.59939999999999993</c:v>
                </c:pt>
                <c:pt idx="53">
                  <c:v>0.58789999999999998</c:v>
                </c:pt>
                <c:pt idx="54">
                  <c:v>0.57899999999999996</c:v>
                </c:pt>
                <c:pt idx="55">
                  <c:v>0.5706</c:v>
                </c:pt>
                <c:pt idx="56">
                  <c:v>0.56000000000000005</c:v>
                </c:pt>
                <c:pt idx="57">
                  <c:v>0.55330000000000001</c:v>
                </c:pt>
                <c:pt idx="58">
                  <c:v>0.54759999999999998</c:v>
                </c:pt>
                <c:pt idx="59">
                  <c:v>0.53949999999999998</c:v>
                </c:pt>
                <c:pt idx="60">
                  <c:v>0.52959999999999996</c:v>
                </c:pt>
                <c:pt idx="61">
                  <c:v>0.52570000000000006</c:v>
                </c:pt>
                <c:pt idx="62">
                  <c:v>0.52060000000000006</c:v>
                </c:pt>
                <c:pt idx="63">
                  <c:v>0.50490000000000002</c:v>
                </c:pt>
                <c:pt idx="64">
                  <c:v>0.48080000000000001</c:v>
                </c:pt>
                <c:pt idx="65">
                  <c:v>0.42979999999999996</c:v>
                </c:pt>
                <c:pt idx="66">
                  <c:v>0.40789999999999998</c:v>
                </c:pt>
                <c:pt idx="67">
                  <c:v>0.38729999999999998</c:v>
                </c:pt>
                <c:pt idx="68">
                  <c:v>0.36780000000000002</c:v>
                </c:pt>
                <c:pt idx="69">
                  <c:v>0.35350000000000004</c:v>
                </c:pt>
                <c:pt idx="70">
                  <c:v>0.34060000000000001</c:v>
                </c:pt>
                <c:pt idx="71">
                  <c:v>0.32840000000000003</c:v>
                </c:pt>
                <c:pt idx="72">
                  <c:v>0.32240000000000002</c:v>
                </c:pt>
                <c:pt idx="73">
                  <c:v>0.32</c:v>
                </c:pt>
                <c:pt idx="74">
                  <c:v>0.31679999999999997</c:v>
                </c:pt>
                <c:pt idx="75">
                  <c:v>0.30829999999999996</c:v>
                </c:pt>
                <c:pt idx="76">
                  <c:v>0.29649999999999999</c:v>
                </c:pt>
                <c:pt idx="77">
                  <c:v>0.28589999999999999</c:v>
                </c:pt>
                <c:pt idx="78">
                  <c:v>0.27750000000000002</c:v>
                </c:pt>
                <c:pt idx="79">
                  <c:v>0.27039999999999997</c:v>
                </c:pt>
                <c:pt idx="80">
                  <c:v>0.26679999999999998</c:v>
                </c:pt>
                <c:pt idx="81">
                  <c:v>0.25819999999999999</c:v>
                </c:pt>
                <c:pt idx="82">
                  <c:v>0.25659999999999999</c:v>
                </c:pt>
                <c:pt idx="83">
                  <c:v>0.247</c:v>
                </c:pt>
                <c:pt idx="84">
                  <c:v>0.2208</c:v>
                </c:pt>
                <c:pt idx="85">
                  <c:v>0.20809999999999998</c:v>
                </c:pt>
                <c:pt idx="86">
                  <c:v>0.20480000000000001</c:v>
                </c:pt>
                <c:pt idx="87">
                  <c:v>0.191</c:v>
                </c:pt>
                <c:pt idx="88">
                  <c:v>0.1497</c:v>
                </c:pt>
                <c:pt idx="89">
                  <c:v>0.1051</c:v>
                </c:pt>
                <c:pt idx="90">
                  <c:v>9.9900000000000003E-2</c:v>
                </c:pt>
                <c:pt idx="91">
                  <c:v>9.2100000000000015E-2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42-4722-90A4-87C3A2AD83C5}"/>
            </c:ext>
          </c:extLst>
        </c:ser>
        <c:ser>
          <c:idx val="1"/>
          <c:order val="1"/>
          <c:tx>
            <c:strRef>
              <c:f>'20 Acct. 380'!$G$5</c:f>
              <c:strCache>
                <c:ptCount val="1"/>
                <c:pt idx="0">
                  <c:v>Company 
R0.5-52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'20 Acct. 380'!$G$8:$G$100</c:f>
              <c:numCache>
                <c:formatCode>0.00%</c:formatCode>
                <c:ptCount val="93"/>
                <c:pt idx="0">
                  <c:v>1</c:v>
                </c:pt>
                <c:pt idx="1">
                  <c:v>0.99635689757371182</c:v>
                </c:pt>
                <c:pt idx="2">
                  <c:v>0.98901734557432575</c:v>
                </c:pt>
                <c:pt idx="3">
                  <c:v>0.98161051536291311</c:v>
                </c:pt>
                <c:pt idx="4">
                  <c:v>0.9741365241210399</c:v>
                </c:pt>
                <c:pt idx="5">
                  <c:v>0.96659547727447315</c:v>
                </c:pt>
                <c:pt idx="6">
                  <c:v>0.95898752837140999</c:v>
                </c:pt>
                <c:pt idx="7">
                  <c:v>0.95131287929452268</c:v>
                </c:pt>
                <c:pt idx="8">
                  <c:v>0.94357178046762047</c:v>
                </c:pt>
                <c:pt idx="9">
                  <c:v>0.93576453105708668</c:v>
                </c:pt>
                <c:pt idx="10">
                  <c:v>0.92789147916823456</c:v>
                </c:pt>
                <c:pt idx="11">
                  <c:v>0.91995302203672225</c:v>
                </c:pt>
                <c:pt idx="12">
                  <c:v>0.91194960621515453</c:v>
                </c:pt>
                <c:pt idx="13">
                  <c:v>0.90388172775498921</c:v>
                </c:pt>
                <c:pt idx="14">
                  <c:v>0.89574927304232421</c:v>
                </c:pt>
                <c:pt idx="15">
                  <c:v>0.8875528588355841</c:v>
                </c:pt>
                <c:pt idx="16">
                  <c:v>0.87929369767880861</c:v>
                </c:pt>
                <c:pt idx="17">
                  <c:v>0.8709715266560919</c:v>
                </c:pt>
                <c:pt idx="18">
                  <c:v>0.86258508744322815</c:v>
                </c:pt>
                <c:pt idx="19">
                  <c:v>0.85413243194920097</c:v>
                </c:pt>
                <c:pt idx="20">
                  <c:v>0.8456111009085322</c:v>
                </c:pt>
                <c:pt idx="21">
                  <c:v>0.83701824741037323</c:v>
                </c:pt>
                <c:pt idx="22">
                  <c:v>0.82835073387267599</c:v>
                </c:pt>
                <c:pt idx="23">
                  <c:v>0.81960521276437215</c:v>
                </c:pt>
                <c:pt idx="24">
                  <c:v>0.81077819612018165</c:v>
                </c:pt>
                <c:pt idx="25">
                  <c:v>0.80186611671899211</c:v>
                </c:pt>
                <c:pt idx="26">
                  <c:v>0.79286538272404083</c:v>
                </c:pt>
                <c:pt idx="27">
                  <c:v>0.78377142829508617</c:v>
                </c:pt>
                <c:pt idx="28">
                  <c:v>0.77458064564750306</c:v>
                </c:pt>
                <c:pt idx="29">
                  <c:v>0.76529061825672495</c:v>
                </c:pt>
                <c:pt idx="30">
                  <c:v>0.75589812023299952</c:v>
                </c:pt>
                <c:pt idx="31">
                  <c:v>0.74640011120916283</c:v>
                </c:pt>
                <c:pt idx="32">
                  <c:v>0.7367937678347698</c:v>
                </c:pt>
                <c:pt idx="33">
                  <c:v>0.72707651278931251</c:v>
                </c:pt>
                <c:pt idx="34">
                  <c:v>0.71724604149814164</c:v>
                </c:pt>
                <c:pt idx="35">
                  <c:v>0.70730034670331077</c:v>
                </c:pt>
                <c:pt idx="36">
                  <c:v>0.69723774101674307</c:v>
                </c:pt>
                <c:pt idx="37">
                  <c:v>0.6870568775632091</c:v>
                </c:pt>
                <c:pt idx="38">
                  <c:v>0.67675676880439239</c:v>
                </c:pt>
                <c:pt idx="39">
                  <c:v>0.66633680362195402</c:v>
                </c:pt>
                <c:pt idx="40">
                  <c:v>0.65579551384493617</c:v>
                </c:pt>
                <c:pt idx="41">
                  <c:v>0.64513310659312406</c:v>
                </c:pt>
                <c:pt idx="42">
                  <c:v>0.63435146627064642</c:v>
                </c:pt>
                <c:pt idx="43">
                  <c:v>0.62345165564549421</c:v>
                </c:pt>
                <c:pt idx="44">
                  <c:v>0.61243517593028751</c:v>
                </c:pt>
                <c:pt idx="45">
                  <c:v>0.60130397435600536</c:v>
                </c:pt>
                <c:pt idx="46">
                  <c:v>0.59006045031687848</c:v>
                </c:pt>
                <c:pt idx="47">
                  <c:v>0.57870746010754781</c:v>
                </c:pt>
                <c:pt idx="48">
                  <c:v>0.56724832026974548</c:v>
                </c:pt>
                <c:pt idx="49">
                  <c:v>0.55568680956218419</c:v>
                </c:pt>
                <c:pt idx="50">
                  <c:v>0.54402716956401753</c:v>
                </c:pt>
                <c:pt idx="51">
                  <c:v>0.53227410391908281</c:v>
                </c:pt>
                <c:pt idx="52">
                  <c:v>0.52043277622511408</c:v>
                </c:pt>
                <c:pt idx="53">
                  <c:v>0.50850801158818526</c:v>
                </c:pt>
                <c:pt idx="54">
                  <c:v>0.49650609543749391</c:v>
                </c:pt>
                <c:pt idx="55">
                  <c:v>0.48443443605260272</c:v>
                </c:pt>
                <c:pt idx="56">
                  <c:v>0.47230001765386526</c:v>
                </c:pt>
                <c:pt idx="57">
                  <c:v>0.46011025245209342</c:v>
                </c:pt>
                <c:pt idx="58">
                  <c:v>0.44787297015703798</c:v>
                </c:pt>
                <c:pt idx="59">
                  <c:v>0.4355964060756447</c:v>
                </c:pt>
                <c:pt idx="60">
                  <c:v>0.42328918777979424</c:v>
                </c:pt>
                <c:pt idx="61">
                  <c:v>0.41096032031971669</c:v>
                </c:pt>
                <c:pt idx="62">
                  <c:v>0.39861916995548585</c:v>
                </c:pt>
                <c:pt idx="63">
                  <c:v>0.38627544637491207</c:v>
                </c:pt>
                <c:pt idx="64">
                  <c:v>0.37393918336169257</c:v>
                </c:pt>
                <c:pt idx="65">
                  <c:v>0.36162071787277322</c:v>
                </c:pt>
                <c:pt idx="66">
                  <c:v>0.34933108160099896</c:v>
                </c:pt>
                <c:pt idx="67">
                  <c:v>0.33708151116718632</c:v>
                </c:pt>
                <c:pt idx="68">
                  <c:v>0.32488282895817072</c:v>
                </c:pt>
                <c:pt idx="69">
                  <c:v>0.3127463528987986</c:v>
                </c:pt>
                <c:pt idx="70">
                  <c:v>0.30068357067319257</c:v>
                </c:pt>
                <c:pt idx="71">
                  <c:v>0.28870610777630129</c:v>
                </c:pt>
                <c:pt idx="72">
                  <c:v>0.2768256934723109</c:v>
                </c:pt>
                <c:pt idx="73">
                  <c:v>0.26505412454612276</c:v>
                </c:pt>
                <c:pt idx="74">
                  <c:v>0.25340322671784182</c:v>
                </c:pt>
                <c:pt idx="75">
                  <c:v>0.24188481357102667</c:v>
                </c:pt>
                <c:pt idx="76">
                  <c:v>0.23051064282265002</c:v>
                </c:pt>
                <c:pt idx="77">
                  <c:v>0.21929236973540056</c:v>
                </c:pt>
                <c:pt idx="78">
                  <c:v>0.20824149743995524</c:v>
                </c:pt>
                <c:pt idx="79">
                  <c:v>0.19737130539151532</c:v>
                </c:pt>
                <c:pt idx="80">
                  <c:v>0.18669317814571015</c:v>
                </c:pt>
                <c:pt idx="81">
                  <c:v>0.17621594123811213</c:v>
                </c:pt>
                <c:pt idx="82">
                  <c:v>0.1659498870800126</c:v>
                </c:pt>
                <c:pt idx="83">
                  <c:v>0.15590484219773063</c:v>
                </c:pt>
                <c:pt idx="84">
                  <c:v>0.14609009017140151</c:v>
                </c:pt>
                <c:pt idx="85">
                  <c:v>0.13651428775862331</c:v>
                </c:pt>
                <c:pt idx="86">
                  <c:v>0.12718537306212568</c:v>
                </c:pt>
                <c:pt idx="87">
                  <c:v>0.11811046426890931</c:v>
                </c:pt>
                <c:pt idx="88">
                  <c:v>0.10929574702241814</c:v>
                </c:pt>
                <c:pt idx="89">
                  <c:v>0.10074634781738093</c:v>
                </c:pt>
                <c:pt idx="90">
                  <c:v>9.2466189807632923E-2</c:v>
                </c:pt>
                <c:pt idx="91">
                  <c:v>8.4457825876466983E-2</c:v>
                </c:pt>
                <c:pt idx="92">
                  <c:v>7.6725074467435248E-2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D42-4722-90A4-87C3A2AD83C5}"/>
            </c:ext>
          </c:extLst>
        </c:ser>
        <c:ser>
          <c:idx val="2"/>
          <c:order val="2"/>
          <c:tx>
            <c:strRef>
              <c:f>'20 Acct. 380'!$I$5</c:f>
              <c:strCache>
                <c:ptCount val="1"/>
                <c:pt idx="0">
                  <c:v>OPC
R0.5-57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'20 Acct. 380'!$I$8:$I$100</c:f>
              <c:numCache>
                <c:formatCode>0.00%</c:formatCode>
                <c:ptCount val="93"/>
                <c:pt idx="0">
                  <c:v>1</c:v>
                </c:pt>
                <c:pt idx="1">
                  <c:v>0.99667646796198273</c:v>
                </c:pt>
                <c:pt idx="2">
                  <c:v>0.98998566414130107</c:v>
                </c:pt>
                <c:pt idx="3">
                  <c:v>0.98323973236645645</c:v>
                </c:pt>
                <c:pt idx="4">
                  <c:v>0.97643889747019541</c:v>
                </c:pt>
                <c:pt idx="5">
                  <c:v>0.96958131345334697</c:v>
                </c:pt>
                <c:pt idx="6">
                  <c:v>0.9626664543536656</c:v>
                </c:pt>
                <c:pt idx="7">
                  <c:v>0.95569700249617395</c:v>
                </c:pt>
                <c:pt idx="8">
                  <c:v>0.9486731185019377</c:v>
                </c:pt>
                <c:pt idx="9">
                  <c:v>0.94159342294801984</c:v>
                </c:pt>
                <c:pt idx="10">
                  <c:v>0.93445691390955998</c:v>
                </c:pt>
                <c:pt idx="11">
                  <c:v>0.92726668935932199</c:v>
                </c:pt>
                <c:pt idx="12">
                  <c:v>0.92002303817487896</c:v>
                </c:pt>
                <c:pt idx="13">
                  <c:v>0.9127250532279928</c:v>
                </c:pt>
                <c:pt idx="14">
                  <c:v>0.9053712929566291</c:v>
                </c:pt>
                <c:pt idx="15">
                  <c:v>0.89796523494093161</c:v>
                </c:pt>
                <c:pt idx="16">
                  <c:v>0.89050729811040352</c:v>
                </c:pt>
                <c:pt idx="17">
                  <c:v>0.88299703570412713</c:v>
                </c:pt>
                <c:pt idx="18">
                  <c:v>0.87543222752803307</c:v>
                </c:pt>
                <c:pt idx="19">
                  <c:v>0.86781551644109145</c:v>
                </c:pt>
                <c:pt idx="20">
                  <c:v>0.86014576867330705</c:v>
                </c:pt>
                <c:pt idx="21">
                  <c:v>0.85242082242397021</c:v>
                </c:pt>
                <c:pt idx="22">
                  <c:v>0.84463535744516516</c:v>
                </c:pt>
                <c:pt idx="23">
                  <c:v>0.83679107163747601</c:v>
                </c:pt>
                <c:pt idx="24">
                  <c:v>0.82888570510910964</c:v>
                </c:pt>
                <c:pt idx="25">
                  <c:v>0.82091648799477968</c:v>
                </c:pt>
                <c:pt idx="26">
                  <c:v>0.81287605891784043</c:v>
                </c:pt>
                <c:pt idx="27">
                  <c:v>0.80476665187593366</c:v>
                </c:pt>
                <c:pt idx="28">
                  <c:v>0.79658570259827954</c:v>
                </c:pt>
                <c:pt idx="29">
                  <c:v>0.78833065330311991</c:v>
                </c:pt>
                <c:pt idx="30">
                  <c:v>0.7799924788909598</c:v>
                </c:pt>
                <c:pt idx="31">
                  <c:v>0.7715747374260884</c:v>
                </c:pt>
                <c:pt idx="32">
                  <c:v>0.76307505568075318</c:v>
                </c:pt>
                <c:pt idx="33">
                  <c:v>0.754491157703293</c:v>
                </c:pt>
                <c:pt idx="34">
                  <c:v>0.74581415897778425</c:v>
                </c:pt>
                <c:pt idx="35">
                  <c:v>0.73704789192676312</c:v>
                </c:pt>
                <c:pt idx="36">
                  <c:v>0.72819102926091506</c:v>
                </c:pt>
                <c:pt idx="37">
                  <c:v>0.71924190420274881</c:v>
                </c:pt>
                <c:pt idx="38">
                  <c:v>0.71019237321192075</c:v>
                </c:pt>
                <c:pt idx="39">
                  <c:v>0.70104649515762607</c:v>
                </c:pt>
                <c:pt idx="40">
                  <c:v>0.69180433198834446</c:v>
                </c:pt>
                <c:pt idx="41">
                  <c:v>0.68246506672821938</c:v>
                </c:pt>
                <c:pt idx="42">
                  <c:v>0.67302182943634814</c:v>
                </c:pt>
                <c:pt idx="43">
                  <c:v>0.66347881411096321</c:v>
                </c:pt>
                <c:pt idx="44">
                  <c:v>0.65383768420618527</c:v>
                </c:pt>
                <c:pt idx="45">
                  <c:v>0.6440986450905537</c:v>
                </c:pt>
                <c:pt idx="46">
                  <c:v>0.6342565432057149</c:v>
                </c:pt>
                <c:pt idx="47">
                  <c:v>0.6243156441742157</c:v>
                </c:pt>
                <c:pt idx="48">
                  <c:v>0.6142792881300102</c:v>
                </c:pt>
                <c:pt idx="49">
                  <c:v>0.60414881715435731</c:v>
                </c:pt>
                <c:pt idx="50">
                  <c:v>0.59392112758097315</c:v>
                </c:pt>
                <c:pt idx="51">
                  <c:v>0.58360056808890759</c:v>
                </c:pt>
                <c:pt idx="52">
                  <c:v>0.57319208961041168</c:v>
                </c:pt>
                <c:pt idx="53">
                  <c:v>0.56269823269488339</c:v>
                </c:pt>
                <c:pt idx="54">
                  <c:v>0.55211815242487083</c:v>
                </c:pt>
                <c:pt idx="55">
                  <c:v>0.54145639607028817</c:v>
                </c:pt>
                <c:pt idx="56">
                  <c:v>0.53071931784663473</c:v>
                </c:pt>
                <c:pt idx="57">
                  <c:v>0.51991066889640702</c:v>
                </c:pt>
                <c:pt idx="58">
                  <c:v>0.50903193624517373</c:v>
                </c:pt>
                <c:pt idx="59">
                  <c:v>0.49808809951860988</c:v>
                </c:pt>
                <c:pt idx="60">
                  <c:v>0.48708657040875303</c:v>
                </c:pt>
                <c:pt idx="61">
                  <c:v>0.47603227433039774</c:v>
                </c:pt>
                <c:pt idx="62">
                  <c:v>0.46492896115222393</c:v>
                </c:pt>
                <c:pt idx="63">
                  <c:v>0.45378239529145142</c:v>
                </c:pt>
                <c:pt idx="64">
                  <c:v>0.44260056936446945</c:v>
                </c:pt>
                <c:pt idx="65">
                  <c:v>0.43138949799260934</c:v>
                </c:pt>
                <c:pt idx="66">
                  <c:v>0.42015498016505276</c:v>
                </c:pt>
                <c:pt idx="67">
                  <c:v>0.40890402332657766</c:v>
                </c:pt>
                <c:pt idx="68">
                  <c:v>0.39764460567813403</c:v>
                </c:pt>
                <c:pt idx="69">
                  <c:v>0.38638369547943624</c:v>
                </c:pt>
                <c:pt idx="70">
                  <c:v>0.37512878436828656</c:v>
                </c:pt>
                <c:pt idx="71">
                  <c:v>0.36388866026307765</c:v>
                </c:pt>
                <c:pt idx="72">
                  <c:v>0.3526705893845653</c:v>
                </c:pt>
                <c:pt idx="73">
                  <c:v>0.34148230411629316</c:v>
                </c:pt>
                <c:pt idx="74">
                  <c:v>0.33033249546575044</c:v>
                </c:pt>
                <c:pt idx="75">
                  <c:v>0.31923230691876603</c:v>
                </c:pt>
                <c:pt idx="76">
                  <c:v>0.30818751428205959</c:v>
                </c:pt>
                <c:pt idx="77">
                  <c:v>0.29720636491969382</c:v>
                </c:pt>
                <c:pt idx="78">
                  <c:v>0.28629812890718809</c:v>
                </c:pt>
                <c:pt idx="79">
                  <c:v>0.27547685909661823</c:v>
                </c:pt>
                <c:pt idx="80">
                  <c:v>0.26474600786433344</c:v>
                </c:pt>
                <c:pt idx="81">
                  <c:v>0.25411401977501286</c:v>
                </c:pt>
                <c:pt idx="82">
                  <c:v>0.24359000979679929</c:v>
                </c:pt>
                <c:pt idx="83">
                  <c:v>0.23319139202878789</c:v>
                </c:pt>
                <c:pt idx="84">
                  <c:v>0.2229184389545113</c:v>
                </c:pt>
                <c:pt idx="85">
                  <c:v>0.2127793914577899</c:v>
                </c:pt>
                <c:pt idx="86">
                  <c:v>0.20278237673997684</c:v>
                </c:pt>
                <c:pt idx="87">
                  <c:v>0.19294840995531309</c:v>
                </c:pt>
                <c:pt idx="88">
                  <c:v>0.18327373895839663</c:v>
                </c:pt>
                <c:pt idx="89">
                  <c:v>0.17376589259829039</c:v>
                </c:pt>
                <c:pt idx="90">
                  <c:v>0.16443215020349061</c:v>
                </c:pt>
                <c:pt idx="91">
                  <c:v>0.15529383180665629</c:v>
                </c:pt>
                <c:pt idx="92">
                  <c:v>0.14634553239391812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D42-4722-90A4-87C3A2AD83C5}"/>
            </c:ext>
          </c:extLst>
        </c:ser>
        <c:ser>
          <c:idx val="3"/>
          <c:order val="3"/>
          <c:tx>
            <c:v>1% Cutoff</c:v>
          </c:tx>
          <c:spPr>
            <a:ln w="254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9D42-4722-90A4-87C3A2AD83C5}"/>
              </c:ext>
            </c:extLst>
          </c:dPt>
          <c:xVal>
            <c:numRef>
              <c:f>'20 Acct. 380'!$AB$8:$AB$9</c:f>
              <c:numCache>
                <c:formatCode>General</c:formatCode>
                <c:ptCount val="2"/>
                <c:pt idx="0">
                  <c:v>66</c:v>
                </c:pt>
                <c:pt idx="1">
                  <c:v>66</c:v>
                </c:pt>
              </c:numCache>
            </c:numRef>
          </c:xVal>
          <c:yVal>
            <c:numRef>
              <c:f>'20 Acct. 380'!$AC$8:$AC$9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D42-4722-90A4-87C3A2AD8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'21 Acct. 380.02'!$A$8:$A$57</c:f>
              <c:numCache>
                <c:formatCode>0.0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</c:numCache>
            </c:numRef>
          </c:xVal>
          <c:yVal>
            <c:numRef>
              <c:f>'21 Acct. 380.02'!$E$8:$E$57</c:f>
              <c:numCache>
                <c:formatCode>0.00%</c:formatCode>
                <c:ptCount val="50"/>
                <c:pt idx="0">
                  <c:v>1</c:v>
                </c:pt>
                <c:pt idx="1">
                  <c:v>1</c:v>
                </c:pt>
                <c:pt idx="2">
                  <c:v>0.99950000000000006</c:v>
                </c:pt>
                <c:pt idx="3">
                  <c:v>0.99879999999999991</c:v>
                </c:pt>
                <c:pt idx="4">
                  <c:v>0.99780000000000002</c:v>
                </c:pt>
                <c:pt idx="5">
                  <c:v>0.99659999999999993</c:v>
                </c:pt>
                <c:pt idx="6">
                  <c:v>0.99439999999999995</c:v>
                </c:pt>
                <c:pt idx="7">
                  <c:v>0.99140000000000006</c:v>
                </c:pt>
                <c:pt idx="8">
                  <c:v>0.98860000000000003</c:v>
                </c:pt>
                <c:pt idx="9">
                  <c:v>0.98540000000000005</c:v>
                </c:pt>
                <c:pt idx="10">
                  <c:v>0.98269999999999991</c:v>
                </c:pt>
                <c:pt idx="11">
                  <c:v>0.98010000000000008</c:v>
                </c:pt>
                <c:pt idx="12">
                  <c:v>0.97640000000000005</c:v>
                </c:pt>
                <c:pt idx="13">
                  <c:v>0.9729000000000001</c:v>
                </c:pt>
                <c:pt idx="14">
                  <c:v>0.96860000000000002</c:v>
                </c:pt>
                <c:pt idx="15">
                  <c:v>0.9647</c:v>
                </c:pt>
                <c:pt idx="16">
                  <c:v>0.96010000000000006</c:v>
                </c:pt>
                <c:pt idx="17">
                  <c:v>0.95499999999999996</c:v>
                </c:pt>
                <c:pt idx="18">
                  <c:v>0.94989999999999997</c:v>
                </c:pt>
                <c:pt idx="19">
                  <c:v>0.94550000000000001</c:v>
                </c:pt>
                <c:pt idx="20">
                  <c:v>0.9405</c:v>
                </c:pt>
                <c:pt idx="21">
                  <c:v>0.93640000000000001</c:v>
                </c:pt>
                <c:pt idx="22">
                  <c:v>0.93129999999999991</c:v>
                </c:pt>
                <c:pt idx="23">
                  <c:v>0.92519999999999991</c:v>
                </c:pt>
                <c:pt idx="24">
                  <c:v>0.92030000000000001</c:v>
                </c:pt>
                <c:pt idx="25">
                  <c:v>0.91489999999999994</c:v>
                </c:pt>
                <c:pt idx="26">
                  <c:v>0.90849999999999997</c:v>
                </c:pt>
                <c:pt idx="27">
                  <c:v>0.90180000000000005</c:v>
                </c:pt>
                <c:pt idx="28">
                  <c:v>0.89590000000000003</c:v>
                </c:pt>
                <c:pt idx="29">
                  <c:v>0.89029999999999998</c:v>
                </c:pt>
                <c:pt idx="30">
                  <c:v>0.8862000000000001</c:v>
                </c:pt>
                <c:pt idx="31">
                  <c:v>0.88129999999999997</c:v>
                </c:pt>
                <c:pt idx="32">
                  <c:v>0.87629999999999997</c:v>
                </c:pt>
                <c:pt idx="33">
                  <c:v>0.87129999999999996</c:v>
                </c:pt>
                <c:pt idx="34">
                  <c:v>0.86670000000000003</c:v>
                </c:pt>
                <c:pt idx="35">
                  <c:v>0.86040000000000005</c:v>
                </c:pt>
                <c:pt idx="36">
                  <c:v>0.85549999999999993</c:v>
                </c:pt>
                <c:pt idx="37">
                  <c:v>0.85</c:v>
                </c:pt>
                <c:pt idx="38">
                  <c:v>0.84160000000000001</c:v>
                </c:pt>
                <c:pt idx="39">
                  <c:v>0.82900000000000007</c:v>
                </c:pt>
                <c:pt idx="40">
                  <c:v>0.81640000000000001</c:v>
                </c:pt>
                <c:pt idx="41">
                  <c:v>0.80169999999999997</c:v>
                </c:pt>
                <c:pt idx="42">
                  <c:v>0.79079999999999995</c:v>
                </c:pt>
                <c:pt idx="43">
                  <c:v>0.75859999999999994</c:v>
                </c:pt>
                <c:pt idx="44">
                  <c:v>0.61870000000000003</c:v>
                </c:pt>
                <c:pt idx="45">
                  <c:v>0.38479999999999998</c:v>
                </c:pt>
                <c:pt idx="46">
                  <c:v>0.30459999999999998</c:v>
                </c:pt>
                <c:pt idx="47">
                  <c:v>0.22579999999999997</c:v>
                </c:pt>
                <c:pt idx="48">
                  <c:v>0.16510000000000002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43-40F9-9E12-A2DF2E0CADDF}"/>
            </c:ext>
          </c:extLst>
        </c:ser>
        <c:ser>
          <c:idx val="1"/>
          <c:order val="1"/>
          <c:tx>
            <c:strRef>
              <c:f>'21 Acct. 380.02'!$G$5</c:f>
              <c:strCache>
                <c:ptCount val="1"/>
                <c:pt idx="0">
                  <c:v>Company 
R1.5-55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'21 Acct. 380.02'!$A$8:$A$57</c:f>
              <c:numCache>
                <c:formatCode>0.0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</c:numCache>
            </c:numRef>
          </c:xVal>
          <c:yVal>
            <c:numRef>
              <c:f>'21 Acct. 380.02'!$G$8:$G$57</c:f>
              <c:numCache>
                <c:formatCode>0.00%</c:formatCode>
                <c:ptCount val="50"/>
                <c:pt idx="0">
                  <c:v>1</c:v>
                </c:pt>
                <c:pt idx="1">
                  <c:v>0.99839712312788731</c:v>
                </c:pt>
                <c:pt idx="2">
                  <c:v>0.99510384441229816</c:v>
                </c:pt>
                <c:pt idx="3">
                  <c:v>0.99169474437496841</c:v>
                </c:pt>
                <c:pt idx="4">
                  <c:v>0.98816733264217904</c:v>
                </c:pt>
                <c:pt idx="5">
                  <c:v>0.98451894755980962</c:v>
                </c:pt>
                <c:pt idx="6">
                  <c:v>0.98074687929829552</c:v>
                </c:pt>
                <c:pt idx="7">
                  <c:v>0.9768411582840506</c:v>
                </c:pt>
                <c:pt idx="8">
                  <c:v>0.97280582501217183</c:v>
                </c:pt>
                <c:pt idx="9">
                  <c:v>0.9686380058377394</c:v>
                </c:pt>
                <c:pt idx="10">
                  <c:v>0.96433477307343596</c:v>
                </c:pt>
                <c:pt idx="11">
                  <c:v>0.95989314343524568</c:v>
                </c:pt>
                <c:pt idx="12">
                  <c:v>0.95530605065062812</c:v>
                </c:pt>
                <c:pt idx="13">
                  <c:v>0.95057009760697342</c:v>
                </c:pt>
                <c:pt idx="14">
                  <c:v>0.9456860395421206</c:v>
                </c:pt>
                <c:pt idx="15">
                  <c:v>0.94065064002571164</c:v>
                </c:pt>
                <c:pt idx="16">
                  <c:v>0.93546059636138867</c:v>
                </c:pt>
                <c:pt idx="17">
                  <c:v>0.93011242127357974</c:v>
                </c:pt>
                <c:pt idx="18">
                  <c:v>0.92459249173379277</c:v>
                </c:pt>
                <c:pt idx="19">
                  <c:v>0.91890429688393382</c:v>
                </c:pt>
                <c:pt idx="20">
                  <c:v>0.91304195769853391</c:v>
                </c:pt>
                <c:pt idx="21">
                  <c:v>0.90699910431687547</c:v>
                </c:pt>
                <c:pt idx="22">
                  <c:v>0.90076895936246482</c:v>
                </c:pt>
                <c:pt idx="23">
                  <c:v>0.89433877391484973</c:v>
                </c:pt>
                <c:pt idx="24">
                  <c:v>0.88770042962590112</c:v>
                </c:pt>
                <c:pt idx="25">
                  <c:v>0.88085166015624139</c:v>
                </c:pt>
                <c:pt idx="26">
                  <c:v>0.87378463070885881</c:v>
                </c:pt>
                <c:pt idx="27">
                  <c:v>0.86649138088707134</c:v>
                </c:pt>
                <c:pt idx="28">
                  <c:v>0.8589638661801472</c:v>
                </c:pt>
                <c:pt idx="29">
                  <c:v>0.85118000100591606</c:v>
                </c:pt>
                <c:pt idx="30">
                  <c:v>0.8431446881867557</c:v>
                </c:pt>
                <c:pt idx="31">
                  <c:v>0.83484989542632893</c:v>
                </c:pt>
                <c:pt idx="32">
                  <c:v>0.82628768403349095</c:v>
                </c:pt>
                <c:pt idx="33">
                  <c:v>0.81745025281788275</c:v>
                </c:pt>
                <c:pt idx="34">
                  <c:v>0.80832189717128022</c:v>
                </c:pt>
                <c:pt idx="35">
                  <c:v>0.79889457358644611</c:v>
                </c:pt>
                <c:pt idx="36">
                  <c:v>0.78916911275636836</c:v>
                </c:pt>
                <c:pt idx="37">
                  <c:v>0.77913884737084427</c:v>
                </c:pt>
                <c:pt idx="38">
                  <c:v>0.76879753006906315</c:v>
                </c:pt>
                <c:pt idx="39">
                  <c:v>0.7581393987216114</c:v>
                </c:pt>
                <c:pt idx="40">
                  <c:v>0.74714105952774479</c:v>
                </c:pt>
                <c:pt idx="41">
                  <c:v>0.73581567061530773</c:v>
                </c:pt>
                <c:pt idx="42">
                  <c:v>0.72415954391577431</c:v>
                </c:pt>
                <c:pt idx="43">
                  <c:v>0.71216981619100783</c:v>
                </c:pt>
                <c:pt idx="44">
                  <c:v>0.69984454069726321</c:v>
                </c:pt>
                <c:pt idx="45">
                  <c:v>0.68717344411513426</c:v>
                </c:pt>
                <c:pt idx="46">
                  <c:v>0.67415686661187946</c:v>
                </c:pt>
                <c:pt idx="47">
                  <c:v>0.66080584033811651</c:v>
                </c:pt>
                <c:pt idx="48">
                  <c:v>0.64712340735074969</c:v>
                </c:pt>
                <c:pt idx="49">
                  <c:v>0.63311407607166692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43-40F9-9E12-A2DF2E0CADDF}"/>
            </c:ext>
          </c:extLst>
        </c:ser>
        <c:ser>
          <c:idx val="2"/>
          <c:order val="2"/>
          <c:tx>
            <c:strRef>
              <c:f>'21 Acct. 380.02'!$I$5</c:f>
              <c:strCache>
                <c:ptCount val="1"/>
                <c:pt idx="0">
                  <c:v>OPC
R1.5-64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'21 Acct. 380.02'!$A$8:$A$57</c:f>
              <c:numCache>
                <c:formatCode>0.0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</c:numCache>
            </c:numRef>
          </c:xVal>
          <c:yVal>
            <c:numRef>
              <c:f>'21 Acct. 380.02'!$I$8:$I$57</c:f>
              <c:numCache>
                <c:formatCode>0.00%</c:formatCode>
                <c:ptCount val="50"/>
                <c:pt idx="0">
                  <c:v>1</c:v>
                </c:pt>
                <c:pt idx="1">
                  <c:v>0.99862252768802817</c:v>
                </c:pt>
                <c:pt idx="2">
                  <c:v>0.99580726473136383</c:v>
                </c:pt>
                <c:pt idx="3">
                  <c:v>0.99290935198647479</c:v>
                </c:pt>
                <c:pt idx="4">
                  <c:v>0.98991841028731098</c:v>
                </c:pt>
                <c:pt idx="5">
                  <c:v>0.9868452199045844</c:v>
                </c:pt>
                <c:pt idx="6">
                  <c:v>0.98367299547085718</c:v>
                </c:pt>
                <c:pt idx="7">
                  <c:v>0.98041398552353154</c:v>
                </c:pt>
                <c:pt idx="8">
                  <c:v>0.97705689449915978</c:v>
                </c:pt>
                <c:pt idx="9">
                  <c:v>0.97360465168377985</c:v>
                </c:pt>
                <c:pt idx="10">
                  <c:v>0.97005551875781493</c:v>
                </c:pt>
                <c:pt idx="11">
                  <c:v>0.96640238127614397</c:v>
                </c:pt>
                <c:pt idx="12">
                  <c:v>0.96265379394393302</c:v>
                </c:pt>
                <c:pt idx="13">
                  <c:v>0.95879183863497186</c:v>
                </c:pt>
                <c:pt idx="14">
                  <c:v>0.95483198335033048</c:v>
                </c:pt>
                <c:pt idx="15">
                  <c:v>0.95075716323782333</c:v>
                </c:pt>
                <c:pt idx="16">
                  <c:v>0.9465763712690165</c:v>
                </c:pt>
                <c:pt idx="17">
                  <c:v>0.9422819415462933</c:v>
                </c:pt>
                <c:pt idx="18">
                  <c:v>0.93787158054113162</c:v>
                </c:pt>
                <c:pt idx="19">
                  <c:v>0.9333491699817652</c:v>
                </c:pt>
                <c:pt idx="20">
                  <c:v>0.92869998150991961</c:v>
                </c:pt>
                <c:pt idx="21">
                  <c:v>0.92393808924095366</c:v>
                </c:pt>
                <c:pt idx="22">
                  <c:v>0.91903928771556398</c:v>
                </c:pt>
                <c:pt idx="23">
                  <c:v>0.91401916769494396</c:v>
                </c:pt>
                <c:pt idx="24">
                  <c:v>0.90886035660498099</c:v>
                </c:pt>
                <c:pt idx="25">
                  <c:v>0.90356515192004505</c:v>
                </c:pt>
                <c:pt idx="26">
                  <c:v>0.89812929496123894</c:v>
                </c:pt>
                <c:pt idx="27">
                  <c:v>0.89254027363195543</c:v>
                </c:pt>
                <c:pt idx="28">
                  <c:v>0.88680886103924916</c:v>
                </c:pt>
                <c:pt idx="29">
                  <c:v>0.88090595937359428</c:v>
                </c:pt>
                <c:pt idx="30">
                  <c:v>0.87485300787588915</c:v>
                </c:pt>
                <c:pt idx="31">
                  <c:v>0.86862170235475544</c:v>
                </c:pt>
                <c:pt idx="32">
                  <c:v>0.86222394427433569</c:v>
                </c:pt>
                <c:pt idx="33">
                  <c:v>0.85564581402651341</c:v>
                </c:pt>
                <c:pt idx="34">
                  <c:v>0.84888166083605388</c:v>
                </c:pt>
                <c:pt idx="35">
                  <c:v>0.84193612054142197</c:v>
                </c:pt>
                <c:pt idx="36">
                  <c:v>0.83478400168550182</c:v>
                </c:pt>
                <c:pt idx="37">
                  <c:v>0.82744802825034736</c:v>
                </c:pt>
                <c:pt idx="38">
                  <c:v>0.81988937499956305</c:v>
                </c:pt>
                <c:pt idx="39">
                  <c:v>0.81213462078216903</c:v>
                </c:pt>
                <c:pt idx="40">
                  <c:v>0.80415748347680449</c:v>
                </c:pt>
                <c:pt idx="41">
                  <c:v>0.7959640502849511</c:v>
                </c:pt>
                <c:pt idx="42">
                  <c:v>0.78755012163764715</c:v>
                </c:pt>
                <c:pt idx="43">
                  <c:v>0.77889953667735223</c:v>
                </c:pt>
                <c:pt idx="44">
                  <c:v>0.77003206612136965</c:v>
                </c:pt>
                <c:pt idx="45">
                  <c:v>0.76090779281678589</c:v>
                </c:pt>
                <c:pt idx="46">
                  <c:v>0.75156277336518795</c:v>
                </c:pt>
                <c:pt idx="47">
                  <c:v>0.74196010064416063</c:v>
                </c:pt>
                <c:pt idx="48">
                  <c:v>0.73212191404479077</c:v>
                </c:pt>
                <c:pt idx="49">
                  <c:v>0.7220335306072091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B43-40F9-9E12-A2DF2E0CA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'21 Acct. 380.02'!$A$8:$A$57</c:f>
              <c:numCache>
                <c:formatCode>0.0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</c:numCache>
            </c:numRef>
          </c:xVal>
          <c:yVal>
            <c:numRef>
              <c:f>'21 Acct. 380.02'!$E$8:$E$56</c:f>
              <c:numCache>
                <c:formatCode>0.00%</c:formatCode>
                <c:ptCount val="49"/>
                <c:pt idx="0">
                  <c:v>1</c:v>
                </c:pt>
                <c:pt idx="1">
                  <c:v>1</c:v>
                </c:pt>
                <c:pt idx="2">
                  <c:v>0.99950000000000006</c:v>
                </c:pt>
                <c:pt idx="3">
                  <c:v>0.99879999999999991</c:v>
                </c:pt>
                <c:pt idx="4">
                  <c:v>0.99780000000000002</c:v>
                </c:pt>
                <c:pt idx="5">
                  <c:v>0.99659999999999993</c:v>
                </c:pt>
                <c:pt idx="6">
                  <c:v>0.99439999999999995</c:v>
                </c:pt>
                <c:pt idx="7">
                  <c:v>0.99140000000000006</c:v>
                </c:pt>
                <c:pt idx="8">
                  <c:v>0.98860000000000003</c:v>
                </c:pt>
                <c:pt idx="9">
                  <c:v>0.98540000000000005</c:v>
                </c:pt>
                <c:pt idx="10">
                  <c:v>0.98269999999999991</c:v>
                </c:pt>
                <c:pt idx="11">
                  <c:v>0.98010000000000008</c:v>
                </c:pt>
                <c:pt idx="12">
                  <c:v>0.97640000000000005</c:v>
                </c:pt>
                <c:pt idx="13">
                  <c:v>0.9729000000000001</c:v>
                </c:pt>
                <c:pt idx="14">
                  <c:v>0.96860000000000002</c:v>
                </c:pt>
                <c:pt idx="15">
                  <c:v>0.9647</c:v>
                </c:pt>
                <c:pt idx="16">
                  <c:v>0.96010000000000006</c:v>
                </c:pt>
                <c:pt idx="17">
                  <c:v>0.95499999999999996</c:v>
                </c:pt>
                <c:pt idx="18">
                  <c:v>0.94989999999999997</c:v>
                </c:pt>
                <c:pt idx="19">
                  <c:v>0.94550000000000001</c:v>
                </c:pt>
                <c:pt idx="20">
                  <c:v>0.9405</c:v>
                </c:pt>
                <c:pt idx="21">
                  <c:v>0.93640000000000001</c:v>
                </c:pt>
                <c:pt idx="22">
                  <c:v>0.93129999999999991</c:v>
                </c:pt>
                <c:pt idx="23">
                  <c:v>0.92519999999999991</c:v>
                </c:pt>
                <c:pt idx="24">
                  <c:v>0.92030000000000001</c:v>
                </c:pt>
                <c:pt idx="25">
                  <c:v>0.91489999999999994</c:v>
                </c:pt>
                <c:pt idx="26">
                  <c:v>0.90849999999999997</c:v>
                </c:pt>
                <c:pt idx="27">
                  <c:v>0.90180000000000005</c:v>
                </c:pt>
                <c:pt idx="28">
                  <c:v>0.89590000000000003</c:v>
                </c:pt>
                <c:pt idx="29">
                  <c:v>0.89029999999999998</c:v>
                </c:pt>
                <c:pt idx="30">
                  <c:v>0.8862000000000001</c:v>
                </c:pt>
                <c:pt idx="31">
                  <c:v>0.88129999999999997</c:v>
                </c:pt>
                <c:pt idx="32">
                  <c:v>0.87629999999999997</c:v>
                </c:pt>
                <c:pt idx="33">
                  <c:v>0.87129999999999996</c:v>
                </c:pt>
                <c:pt idx="34">
                  <c:v>0.86670000000000003</c:v>
                </c:pt>
                <c:pt idx="35">
                  <c:v>0.86040000000000005</c:v>
                </c:pt>
                <c:pt idx="36">
                  <c:v>0.85549999999999993</c:v>
                </c:pt>
                <c:pt idx="37">
                  <c:v>0.85</c:v>
                </c:pt>
                <c:pt idx="38">
                  <c:v>0.84160000000000001</c:v>
                </c:pt>
                <c:pt idx="39">
                  <c:v>0.82900000000000007</c:v>
                </c:pt>
                <c:pt idx="40">
                  <c:v>0.81640000000000001</c:v>
                </c:pt>
                <c:pt idx="41">
                  <c:v>0.80169999999999997</c:v>
                </c:pt>
                <c:pt idx="42">
                  <c:v>0.79079999999999995</c:v>
                </c:pt>
                <c:pt idx="43">
                  <c:v>0.75859999999999994</c:v>
                </c:pt>
                <c:pt idx="44">
                  <c:v>0.61870000000000003</c:v>
                </c:pt>
                <c:pt idx="45">
                  <c:v>0.38479999999999998</c:v>
                </c:pt>
                <c:pt idx="46">
                  <c:v>0.30459999999999998</c:v>
                </c:pt>
                <c:pt idx="47">
                  <c:v>0.22579999999999997</c:v>
                </c:pt>
                <c:pt idx="48">
                  <c:v>0.16510000000000002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B3-4864-A48E-9AE75F799C54}"/>
            </c:ext>
          </c:extLst>
        </c:ser>
        <c:ser>
          <c:idx val="1"/>
          <c:order val="1"/>
          <c:tx>
            <c:strRef>
              <c:f>'21 Acct. 380.02'!$G$5</c:f>
              <c:strCache>
                <c:ptCount val="1"/>
                <c:pt idx="0">
                  <c:v>Company 
R1.5-55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'21 Acct. 380.02'!$G$8:$G$57</c:f>
              <c:numCache>
                <c:formatCode>0.00%</c:formatCode>
                <c:ptCount val="50"/>
                <c:pt idx="0">
                  <c:v>1</c:v>
                </c:pt>
                <c:pt idx="1">
                  <c:v>0.99839712312788731</c:v>
                </c:pt>
                <c:pt idx="2">
                  <c:v>0.99510384441229816</c:v>
                </c:pt>
                <c:pt idx="3">
                  <c:v>0.99169474437496841</c:v>
                </c:pt>
                <c:pt idx="4">
                  <c:v>0.98816733264217904</c:v>
                </c:pt>
                <c:pt idx="5">
                  <c:v>0.98451894755980962</c:v>
                </c:pt>
                <c:pt idx="6">
                  <c:v>0.98074687929829552</c:v>
                </c:pt>
                <c:pt idx="7">
                  <c:v>0.9768411582840506</c:v>
                </c:pt>
                <c:pt idx="8">
                  <c:v>0.97280582501217183</c:v>
                </c:pt>
                <c:pt idx="9">
                  <c:v>0.9686380058377394</c:v>
                </c:pt>
                <c:pt idx="10">
                  <c:v>0.96433477307343596</c:v>
                </c:pt>
                <c:pt idx="11">
                  <c:v>0.95989314343524568</c:v>
                </c:pt>
                <c:pt idx="12">
                  <c:v>0.95530605065062812</c:v>
                </c:pt>
                <c:pt idx="13">
                  <c:v>0.95057009760697342</c:v>
                </c:pt>
                <c:pt idx="14">
                  <c:v>0.9456860395421206</c:v>
                </c:pt>
                <c:pt idx="15">
                  <c:v>0.94065064002571164</c:v>
                </c:pt>
                <c:pt idx="16">
                  <c:v>0.93546059636138867</c:v>
                </c:pt>
                <c:pt idx="17">
                  <c:v>0.93011242127357974</c:v>
                </c:pt>
                <c:pt idx="18">
                  <c:v>0.92459249173379277</c:v>
                </c:pt>
                <c:pt idx="19">
                  <c:v>0.91890429688393382</c:v>
                </c:pt>
                <c:pt idx="20">
                  <c:v>0.91304195769853391</c:v>
                </c:pt>
                <c:pt idx="21">
                  <c:v>0.90699910431687547</c:v>
                </c:pt>
                <c:pt idx="22">
                  <c:v>0.90076895936246482</c:v>
                </c:pt>
                <c:pt idx="23">
                  <c:v>0.89433877391484973</c:v>
                </c:pt>
                <c:pt idx="24">
                  <c:v>0.88770042962590112</c:v>
                </c:pt>
                <c:pt idx="25">
                  <c:v>0.88085166015624139</c:v>
                </c:pt>
                <c:pt idx="26">
                  <c:v>0.87378463070885881</c:v>
                </c:pt>
                <c:pt idx="27">
                  <c:v>0.86649138088707134</c:v>
                </c:pt>
                <c:pt idx="28">
                  <c:v>0.8589638661801472</c:v>
                </c:pt>
                <c:pt idx="29">
                  <c:v>0.85118000100591606</c:v>
                </c:pt>
                <c:pt idx="30">
                  <c:v>0.8431446881867557</c:v>
                </c:pt>
                <c:pt idx="31">
                  <c:v>0.83484989542632893</c:v>
                </c:pt>
                <c:pt idx="32">
                  <c:v>0.82628768403349095</c:v>
                </c:pt>
                <c:pt idx="33">
                  <c:v>0.81745025281788275</c:v>
                </c:pt>
                <c:pt idx="34">
                  <c:v>0.80832189717128022</c:v>
                </c:pt>
                <c:pt idx="35">
                  <c:v>0.79889457358644611</c:v>
                </c:pt>
                <c:pt idx="36">
                  <c:v>0.78916911275636836</c:v>
                </c:pt>
                <c:pt idx="37">
                  <c:v>0.77913884737084427</c:v>
                </c:pt>
                <c:pt idx="38">
                  <c:v>0.76879753006906315</c:v>
                </c:pt>
                <c:pt idx="39">
                  <c:v>0.7581393987216114</c:v>
                </c:pt>
                <c:pt idx="40">
                  <c:v>0.74714105952774479</c:v>
                </c:pt>
                <c:pt idx="41">
                  <c:v>0.73581567061530773</c:v>
                </c:pt>
                <c:pt idx="42">
                  <c:v>0.72415954391577431</c:v>
                </c:pt>
                <c:pt idx="43">
                  <c:v>0.71216981619100783</c:v>
                </c:pt>
                <c:pt idx="44">
                  <c:v>0.69984454069726321</c:v>
                </c:pt>
                <c:pt idx="45">
                  <c:v>0.68717344411513426</c:v>
                </c:pt>
                <c:pt idx="46">
                  <c:v>0.67415686661187946</c:v>
                </c:pt>
                <c:pt idx="47">
                  <c:v>0.66080584033811651</c:v>
                </c:pt>
                <c:pt idx="48">
                  <c:v>0.64712340735074969</c:v>
                </c:pt>
                <c:pt idx="49">
                  <c:v>0.63311407607166692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B3-4864-A48E-9AE75F799C54}"/>
            </c:ext>
          </c:extLst>
        </c:ser>
        <c:ser>
          <c:idx val="2"/>
          <c:order val="2"/>
          <c:tx>
            <c:strRef>
              <c:f>'21 Acct. 380.02'!$I$5</c:f>
              <c:strCache>
                <c:ptCount val="1"/>
                <c:pt idx="0">
                  <c:v>OPC
R1.5-64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'21 Acct. 380.02'!$I$8:$I$57</c:f>
              <c:numCache>
                <c:formatCode>0.00%</c:formatCode>
                <c:ptCount val="50"/>
                <c:pt idx="0">
                  <c:v>1</c:v>
                </c:pt>
                <c:pt idx="1">
                  <c:v>0.99862252768802817</c:v>
                </c:pt>
                <c:pt idx="2">
                  <c:v>0.99580726473136383</c:v>
                </c:pt>
                <c:pt idx="3">
                  <c:v>0.99290935198647479</c:v>
                </c:pt>
                <c:pt idx="4">
                  <c:v>0.98991841028731098</c:v>
                </c:pt>
                <c:pt idx="5">
                  <c:v>0.9868452199045844</c:v>
                </c:pt>
                <c:pt idx="6">
                  <c:v>0.98367299547085718</c:v>
                </c:pt>
                <c:pt idx="7">
                  <c:v>0.98041398552353154</c:v>
                </c:pt>
                <c:pt idx="8">
                  <c:v>0.97705689449915978</c:v>
                </c:pt>
                <c:pt idx="9">
                  <c:v>0.97360465168377985</c:v>
                </c:pt>
                <c:pt idx="10">
                  <c:v>0.97005551875781493</c:v>
                </c:pt>
                <c:pt idx="11">
                  <c:v>0.96640238127614397</c:v>
                </c:pt>
                <c:pt idx="12">
                  <c:v>0.96265379394393302</c:v>
                </c:pt>
                <c:pt idx="13">
                  <c:v>0.95879183863497186</c:v>
                </c:pt>
                <c:pt idx="14">
                  <c:v>0.95483198335033048</c:v>
                </c:pt>
                <c:pt idx="15">
                  <c:v>0.95075716323782333</c:v>
                </c:pt>
                <c:pt idx="16">
                  <c:v>0.9465763712690165</c:v>
                </c:pt>
                <c:pt idx="17">
                  <c:v>0.9422819415462933</c:v>
                </c:pt>
                <c:pt idx="18">
                  <c:v>0.93787158054113162</c:v>
                </c:pt>
                <c:pt idx="19">
                  <c:v>0.9333491699817652</c:v>
                </c:pt>
                <c:pt idx="20">
                  <c:v>0.92869998150991961</c:v>
                </c:pt>
                <c:pt idx="21">
                  <c:v>0.92393808924095366</c:v>
                </c:pt>
                <c:pt idx="22">
                  <c:v>0.91903928771556398</c:v>
                </c:pt>
                <c:pt idx="23">
                  <c:v>0.91401916769494396</c:v>
                </c:pt>
                <c:pt idx="24">
                  <c:v>0.90886035660498099</c:v>
                </c:pt>
                <c:pt idx="25">
                  <c:v>0.90356515192004505</c:v>
                </c:pt>
                <c:pt idx="26">
                  <c:v>0.89812929496123894</c:v>
                </c:pt>
                <c:pt idx="27">
                  <c:v>0.89254027363195543</c:v>
                </c:pt>
                <c:pt idx="28">
                  <c:v>0.88680886103924916</c:v>
                </c:pt>
                <c:pt idx="29">
                  <c:v>0.88090595937359428</c:v>
                </c:pt>
                <c:pt idx="30">
                  <c:v>0.87485300787588915</c:v>
                </c:pt>
                <c:pt idx="31">
                  <c:v>0.86862170235475544</c:v>
                </c:pt>
                <c:pt idx="32">
                  <c:v>0.86222394427433569</c:v>
                </c:pt>
                <c:pt idx="33">
                  <c:v>0.85564581402651341</c:v>
                </c:pt>
                <c:pt idx="34">
                  <c:v>0.84888166083605388</c:v>
                </c:pt>
                <c:pt idx="35">
                  <c:v>0.84193612054142197</c:v>
                </c:pt>
                <c:pt idx="36">
                  <c:v>0.83478400168550182</c:v>
                </c:pt>
                <c:pt idx="37">
                  <c:v>0.82744802825034736</c:v>
                </c:pt>
                <c:pt idx="38">
                  <c:v>0.81988937499956305</c:v>
                </c:pt>
                <c:pt idx="39">
                  <c:v>0.81213462078216903</c:v>
                </c:pt>
                <c:pt idx="40">
                  <c:v>0.80415748347680449</c:v>
                </c:pt>
                <c:pt idx="41">
                  <c:v>0.7959640502849511</c:v>
                </c:pt>
                <c:pt idx="42">
                  <c:v>0.78755012163764715</c:v>
                </c:pt>
                <c:pt idx="43">
                  <c:v>0.77889953667735223</c:v>
                </c:pt>
                <c:pt idx="44">
                  <c:v>0.77003206612136965</c:v>
                </c:pt>
                <c:pt idx="45">
                  <c:v>0.76090779281678589</c:v>
                </c:pt>
                <c:pt idx="46">
                  <c:v>0.75156277336518795</c:v>
                </c:pt>
                <c:pt idx="47">
                  <c:v>0.74196010064416063</c:v>
                </c:pt>
                <c:pt idx="48">
                  <c:v>0.73212191404479077</c:v>
                </c:pt>
                <c:pt idx="49">
                  <c:v>0.7220335306072091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DB3-4864-A48E-9AE75F799C54}"/>
            </c:ext>
          </c:extLst>
        </c:ser>
        <c:ser>
          <c:idx val="3"/>
          <c:order val="3"/>
          <c:tx>
            <c:v>1% Cutoff</c:v>
          </c:tx>
          <c:spPr>
            <a:ln w="254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CDB3-4864-A48E-9AE75F799C54}"/>
              </c:ext>
            </c:extLst>
          </c:dPt>
          <c:xVal>
            <c:numRef>
              <c:f>'21 Acct. 380.02'!$AB$8:$AB$9</c:f>
              <c:numCache>
                <c:formatCode>General</c:formatCode>
                <c:ptCount val="2"/>
                <c:pt idx="0">
                  <c:v>38</c:v>
                </c:pt>
                <c:pt idx="1">
                  <c:v>38</c:v>
                </c:pt>
              </c:numCache>
            </c:numRef>
          </c:xVal>
          <c:yVal>
            <c:numRef>
              <c:f>'21 Acct. 380.02'!$AC$8:$AC$9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DB3-4864-A48E-9AE75F799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'22 Acct. 385'!$A$8:$A$59</c:f>
              <c:numCache>
                <c:formatCode>0.0</c:formatCode>
                <c:ptCount val="52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</c:numCache>
            </c:numRef>
          </c:xVal>
          <c:yVal>
            <c:numRef>
              <c:f>'22 Acct. 385'!$E$8:$E$59</c:f>
              <c:numCache>
                <c:formatCode>0.00%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0.99980000000000002</c:v>
                </c:pt>
                <c:pt idx="4">
                  <c:v>0.99980000000000002</c:v>
                </c:pt>
                <c:pt idx="5">
                  <c:v>0.99290000000000012</c:v>
                </c:pt>
                <c:pt idx="6">
                  <c:v>0.98790000000000011</c:v>
                </c:pt>
                <c:pt idx="7">
                  <c:v>0.98670000000000002</c:v>
                </c:pt>
                <c:pt idx="8">
                  <c:v>0.98599999999999999</c:v>
                </c:pt>
                <c:pt idx="9">
                  <c:v>0.98510000000000009</c:v>
                </c:pt>
                <c:pt idx="10">
                  <c:v>0.97860000000000003</c:v>
                </c:pt>
                <c:pt idx="11">
                  <c:v>0.97439999999999993</c:v>
                </c:pt>
                <c:pt idx="12">
                  <c:v>0.97209999999999996</c:v>
                </c:pt>
                <c:pt idx="13">
                  <c:v>0.96819999999999995</c:v>
                </c:pt>
                <c:pt idx="14">
                  <c:v>0.96239999999999992</c:v>
                </c:pt>
                <c:pt idx="15">
                  <c:v>0.96099999999999997</c:v>
                </c:pt>
                <c:pt idx="16">
                  <c:v>0.95930000000000004</c:v>
                </c:pt>
                <c:pt idx="17">
                  <c:v>0.95849999999999991</c:v>
                </c:pt>
                <c:pt idx="18">
                  <c:v>0.95750000000000002</c:v>
                </c:pt>
                <c:pt idx="19">
                  <c:v>0.95579999999999998</c:v>
                </c:pt>
                <c:pt idx="20">
                  <c:v>0.95209999999999995</c:v>
                </c:pt>
                <c:pt idx="21">
                  <c:v>0.93120000000000003</c:v>
                </c:pt>
                <c:pt idx="22">
                  <c:v>0.91480000000000006</c:v>
                </c:pt>
                <c:pt idx="23">
                  <c:v>0.89599999999999991</c:v>
                </c:pt>
                <c:pt idx="24">
                  <c:v>0.89300000000000002</c:v>
                </c:pt>
                <c:pt idx="25">
                  <c:v>0.88670000000000004</c:v>
                </c:pt>
                <c:pt idx="26">
                  <c:v>0.88090000000000002</c:v>
                </c:pt>
                <c:pt idx="27">
                  <c:v>0.8798999999999999</c:v>
                </c:pt>
                <c:pt idx="28">
                  <c:v>0.8698999999999999</c:v>
                </c:pt>
                <c:pt idx="29">
                  <c:v>0.84430000000000005</c:v>
                </c:pt>
                <c:pt idx="30">
                  <c:v>0.82709999999999995</c:v>
                </c:pt>
                <c:pt idx="31">
                  <c:v>0.81790000000000007</c:v>
                </c:pt>
                <c:pt idx="32">
                  <c:v>0.8076000000000001</c:v>
                </c:pt>
                <c:pt idx="33">
                  <c:v>0.80059999999999998</c:v>
                </c:pt>
                <c:pt idx="34">
                  <c:v>0.76180000000000003</c:v>
                </c:pt>
                <c:pt idx="35">
                  <c:v>0.74980000000000002</c:v>
                </c:pt>
                <c:pt idx="36">
                  <c:v>0.72360000000000002</c:v>
                </c:pt>
                <c:pt idx="37">
                  <c:v>0.71349999999999991</c:v>
                </c:pt>
                <c:pt idx="38">
                  <c:v>0.68120000000000003</c:v>
                </c:pt>
                <c:pt idx="39">
                  <c:v>0.59089999999999998</c:v>
                </c:pt>
                <c:pt idx="40">
                  <c:v>0.56540000000000001</c:v>
                </c:pt>
                <c:pt idx="41">
                  <c:v>0.55169999999999997</c:v>
                </c:pt>
                <c:pt idx="42">
                  <c:v>0.53320000000000001</c:v>
                </c:pt>
                <c:pt idx="43">
                  <c:v>0.50719999999999998</c:v>
                </c:pt>
                <c:pt idx="44">
                  <c:v>0.46740000000000004</c:v>
                </c:pt>
                <c:pt idx="45">
                  <c:v>0.44429999999999997</c:v>
                </c:pt>
                <c:pt idx="46">
                  <c:v>0.40950000000000003</c:v>
                </c:pt>
                <c:pt idx="47">
                  <c:v>0.35070000000000001</c:v>
                </c:pt>
                <c:pt idx="48">
                  <c:v>0.2021</c:v>
                </c:pt>
                <c:pt idx="49">
                  <c:v>0.2021</c:v>
                </c:pt>
                <c:pt idx="50">
                  <c:v>0.2021</c:v>
                </c:pt>
                <c:pt idx="51">
                  <c:v>0.182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56-4435-82DA-57CC6C542546}"/>
            </c:ext>
          </c:extLst>
        </c:ser>
        <c:ser>
          <c:idx val="1"/>
          <c:order val="1"/>
          <c:tx>
            <c:strRef>
              <c:f>'22 Acct. 385'!$G$5</c:f>
              <c:strCache>
                <c:ptCount val="1"/>
                <c:pt idx="0">
                  <c:v>Company 
R3-37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'22 Acct. 385'!$A$8:$A$59</c:f>
              <c:numCache>
                <c:formatCode>0.0</c:formatCode>
                <c:ptCount val="52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</c:numCache>
            </c:numRef>
          </c:xVal>
          <c:yVal>
            <c:numRef>
              <c:f>'22 Acct. 385'!$G$8:$G$59</c:f>
              <c:numCache>
                <c:formatCode>0.00%</c:formatCode>
                <c:ptCount val="52"/>
                <c:pt idx="0">
                  <c:v>1</c:v>
                </c:pt>
                <c:pt idx="1">
                  <c:v>0.99978597980371109</c:v>
                </c:pt>
                <c:pt idx="2">
                  <c:v>0.99928365834813737</c:v>
                </c:pt>
                <c:pt idx="3">
                  <c:v>0.99865692523442828</c:v>
                </c:pt>
                <c:pt idx="4">
                  <c:v>0.9978860008748679</c:v>
                </c:pt>
                <c:pt idx="5">
                  <c:v>0.99694734398328533</c:v>
                </c:pt>
                <c:pt idx="6">
                  <c:v>0.99580957368597534</c:v>
                </c:pt>
                <c:pt idx="7">
                  <c:v>0.99443969768130358</c:v>
                </c:pt>
                <c:pt idx="8">
                  <c:v>0.9928089457972511</c:v>
                </c:pt>
                <c:pt idx="9">
                  <c:v>0.99088010376657165</c:v>
                </c:pt>
                <c:pt idx="10">
                  <c:v>0.98860086939159786</c:v>
                </c:pt>
                <c:pt idx="11">
                  <c:v>0.98594026469000862</c:v>
                </c:pt>
                <c:pt idx="12">
                  <c:v>0.98285363884345456</c:v>
                </c:pt>
                <c:pt idx="13">
                  <c:v>0.97927785855124727</c:v>
                </c:pt>
                <c:pt idx="14">
                  <c:v>0.97516885418165944</c:v>
                </c:pt>
                <c:pt idx="15">
                  <c:v>0.97047946122286621</c:v>
                </c:pt>
                <c:pt idx="16">
                  <c:v>0.96514443326411115</c:v>
                </c:pt>
                <c:pt idx="17">
                  <c:v>0.95909499760110239</c:v>
                </c:pt>
                <c:pt idx="18">
                  <c:v>0.95228787820745509</c:v>
                </c:pt>
                <c:pt idx="19">
                  <c:v>0.94466061997928685</c:v>
                </c:pt>
                <c:pt idx="20">
                  <c:v>0.93610798494101843</c:v>
                </c:pt>
                <c:pt idx="21">
                  <c:v>0.92659410261011743</c:v>
                </c:pt>
                <c:pt idx="22">
                  <c:v>0.91604541107550796</c:v>
                </c:pt>
                <c:pt idx="23">
                  <c:v>0.90435176026883823</c:v>
                </c:pt>
                <c:pt idx="24">
                  <c:v>0.89143554378666101</c:v>
                </c:pt>
                <c:pt idx="25">
                  <c:v>0.8772218609130078</c:v>
                </c:pt>
                <c:pt idx="26">
                  <c:v>0.86159535993476088</c:v>
                </c:pt>
                <c:pt idx="27">
                  <c:v>0.84441596865735191</c:v>
                </c:pt>
                <c:pt idx="28">
                  <c:v>0.8256136936923345</c:v>
                </c:pt>
                <c:pt idx="29">
                  <c:v>0.80507357784786482</c:v>
                </c:pt>
                <c:pt idx="30">
                  <c:v>0.78260661482410343</c:v>
                </c:pt>
                <c:pt idx="31">
                  <c:v>0.75816155465453505</c:v>
                </c:pt>
                <c:pt idx="32">
                  <c:v>0.73165126123212088</c:v>
                </c:pt>
                <c:pt idx="33">
                  <c:v>0.70295531508965681</c:v>
                </c:pt>
                <c:pt idx="34">
                  <c:v>0.67204457550490559</c:v>
                </c:pt>
                <c:pt idx="35">
                  <c:v>0.63897391289706329</c:v>
                </c:pt>
                <c:pt idx="36">
                  <c:v>0.60380183200823412</c:v>
                </c:pt>
                <c:pt idx="37">
                  <c:v>0.56663205550464324</c:v>
                </c:pt>
                <c:pt idx="38">
                  <c:v>0.52776695200406254</c:v>
                </c:pt>
                <c:pt idx="39">
                  <c:v>0.48751978011264441</c:v>
                </c:pt>
                <c:pt idx="40">
                  <c:v>0.44626919030498891</c:v>
                </c:pt>
                <c:pt idx="41">
                  <c:v>0.40453965919430956</c:v>
                </c:pt>
                <c:pt idx="42">
                  <c:v>0.36287043351566939</c:v>
                </c:pt>
                <c:pt idx="43">
                  <c:v>0.32185077070543078</c:v>
                </c:pt>
                <c:pt idx="44">
                  <c:v>0.2820958411433947</c:v>
                </c:pt>
                <c:pt idx="45">
                  <c:v>0.24413487569276446</c:v>
                </c:pt>
                <c:pt idx="46">
                  <c:v>0.208462913025627</c:v>
                </c:pt>
                <c:pt idx="47">
                  <c:v>0.17558645149038846</c:v>
                </c:pt>
                <c:pt idx="48">
                  <c:v>0.14569973463807404</c:v>
                </c:pt>
                <c:pt idx="49">
                  <c:v>0.11896557320666451</c:v>
                </c:pt>
                <c:pt idx="50">
                  <c:v>9.5526674945109052E-2</c:v>
                </c:pt>
                <c:pt idx="51">
                  <c:v>7.5257714671736226E-2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656-4435-82DA-57CC6C542546}"/>
            </c:ext>
          </c:extLst>
        </c:ser>
        <c:ser>
          <c:idx val="2"/>
          <c:order val="2"/>
          <c:tx>
            <c:strRef>
              <c:f>'22 Acct. 385'!$I$5</c:f>
              <c:strCache>
                <c:ptCount val="1"/>
                <c:pt idx="0">
                  <c:v>OPC
R3-41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'22 Acct. 385'!$A$8:$A$59</c:f>
              <c:numCache>
                <c:formatCode>0.0</c:formatCode>
                <c:ptCount val="52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</c:numCache>
            </c:numRef>
          </c:xVal>
          <c:yVal>
            <c:numRef>
              <c:f>'22 Acct. 385'!$I$8:$I$59</c:f>
              <c:numCache>
                <c:formatCode>0.00%</c:formatCode>
                <c:ptCount val="52"/>
                <c:pt idx="0">
                  <c:v>1</c:v>
                </c:pt>
                <c:pt idx="1">
                  <c:v>0.99980818132721194</c:v>
                </c:pt>
                <c:pt idx="2">
                  <c:v>0.99936306924245044</c:v>
                </c:pt>
                <c:pt idx="3">
                  <c:v>0.99882281545976559</c:v>
                </c:pt>
                <c:pt idx="4">
                  <c:v>0.99816678983466334</c:v>
                </c:pt>
                <c:pt idx="5">
                  <c:v>0.99738411416547124</c:v>
                </c:pt>
                <c:pt idx="6">
                  <c:v>0.99644485276958061</c:v>
                </c:pt>
                <c:pt idx="7">
                  <c:v>0.99533748902865327</c:v>
                </c:pt>
                <c:pt idx="8">
                  <c:v>0.99403000289556387</c:v>
                </c:pt>
                <c:pt idx="9">
                  <c:v>0.99250143150641212</c:v>
                </c:pt>
                <c:pt idx="10">
                  <c:v>0.99072303873919798</c:v>
                </c:pt>
                <c:pt idx="11">
                  <c:v>0.98866024888176329</c:v>
                </c:pt>
                <c:pt idx="12">
                  <c:v>0.98629233893127111</c:v>
                </c:pt>
                <c:pt idx="13">
                  <c:v>0.98356606563926474</c:v>
                </c:pt>
                <c:pt idx="14">
                  <c:v>0.98046943124749564</c:v>
                </c:pt>
                <c:pt idx="15">
                  <c:v>0.97694014216969405</c:v>
                </c:pt>
                <c:pt idx="16">
                  <c:v>0.97296012645369379</c:v>
                </c:pt>
                <c:pt idx="17">
                  <c:v>0.96847490262009606</c:v>
                </c:pt>
                <c:pt idx="18">
                  <c:v>0.96344577313875579</c:v>
                </c:pt>
                <c:pt idx="19">
                  <c:v>0.95783568346515058</c:v>
                </c:pt>
                <c:pt idx="20">
                  <c:v>0.95157809161006712</c:v>
                </c:pt>
                <c:pt idx="21">
                  <c:v>0.94466061997928685</c:v>
                </c:pt>
                <c:pt idx="22">
                  <c:v>0.93698018387719217</c:v>
                </c:pt>
                <c:pt idx="23">
                  <c:v>0.92853943249741666</c:v>
                </c:pt>
                <c:pt idx="24">
                  <c:v>0.91923997885368902</c:v>
                </c:pt>
                <c:pt idx="25">
                  <c:v>0.90905087561230891</c:v>
                </c:pt>
                <c:pt idx="26">
                  <c:v>0.89789813258993378</c:v>
                </c:pt>
                <c:pt idx="27">
                  <c:v>0.8857056451919153</c:v>
                </c:pt>
                <c:pt idx="28">
                  <c:v>0.87243240451655946</c:v>
                </c:pt>
                <c:pt idx="29">
                  <c:v>0.85794421275629995</c:v>
                </c:pt>
                <c:pt idx="30">
                  <c:v>0.84223442563660644</c:v>
                </c:pt>
                <c:pt idx="31">
                  <c:v>0.82513130328515061</c:v>
                </c:pt>
                <c:pt idx="32">
                  <c:v>0.80662589434140419</c:v>
                </c:pt>
                <c:pt idx="33">
                  <c:v>0.78657676108383034</c:v>
                </c:pt>
                <c:pt idx="34">
                  <c:v>0.76492525462887018</c:v>
                </c:pt>
                <c:pt idx="35">
                  <c:v>0.74160356936710903</c:v>
                </c:pt>
                <c:pt idx="36">
                  <c:v>0.71650853719819063</c:v>
                </c:pt>
                <c:pt idx="37">
                  <c:v>0.6896805635882971</c:v>
                </c:pt>
                <c:pt idx="38">
                  <c:v>0.66099228933905341</c:v>
                </c:pt>
                <c:pt idx="39">
                  <c:v>0.63059459965062303</c:v>
                </c:pt>
                <c:pt idx="40">
                  <c:v>0.59846019387451799</c:v>
                </c:pt>
                <c:pt idx="41">
                  <c:v>0.56478035433357598</c:v>
                </c:pt>
                <c:pt idx="42">
                  <c:v>0.52970374517062369</c:v>
                </c:pt>
                <c:pt idx="43">
                  <c:v>0.49347120235730302</c:v>
                </c:pt>
                <c:pt idx="44">
                  <c:v>0.45639787095503109</c:v>
                </c:pt>
                <c:pt idx="45">
                  <c:v>0.41880969457882405</c:v>
                </c:pt>
                <c:pt idx="46">
                  <c:v>0.38111564188710484</c:v>
                </c:pt>
                <c:pt idx="47">
                  <c:v>0.34375165110858158</c:v>
                </c:pt>
                <c:pt idx="48">
                  <c:v>0.30712562911712565</c:v>
                </c:pt>
                <c:pt idx="49">
                  <c:v>0.2717083126685873</c:v>
                </c:pt>
                <c:pt idx="50">
                  <c:v>0.23787262263648629</c:v>
                </c:pt>
                <c:pt idx="51">
                  <c:v>0.20597974669189884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656-4435-82DA-57CC6C542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'22 Acct. 385'!$A$8:$A$59</c:f>
              <c:numCache>
                <c:formatCode>0.0</c:formatCode>
                <c:ptCount val="52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</c:numCache>
            </c:numRef>
          </c:xVal>
          <c:yVal>
            <c:numRef>
              <c:f>'22 Acct. 385'!$E$8:$E$58</c:f>
              <c:numCache>
                <c:formatCode>0.00%</c:formatCode>
                <c:ptCount val="5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0.99980000000000002</c:v>
                </c:pt>
                <c:pt idx="4">
                  <c:v>0.99980000000000002</c:v>
                </c:pt>
                <c:pt idx="5">
                  <c:v>0.99290000000000012</c:v>
                </c:pt>
                <c:pt idx="6">
                  <c:v>0.98790000000000011</c:v>
                </c:pt>
                <c:pt idx="7">
                  <c:v>0.98670000000000002</c:v>
                </c:pt>
                <c:pt idx="8">
                  <c:v>0.98599999999999999</c:v>
                </c:pt>
                <c:pt idx="9">
                  <c:v>0.98510000000000009</c:v>
                </c:pt>
                <c:pt idx="10">
                  <c:v>0.97860000000000003</c:v>
                </c:pt>
                <c:pt idx="11">
                  <c:v>0.97439999999999993</c:v>
                </c:pt>
                <c:pt idx="12">
                  <c:v>0.97209999999999996</c:v>
                </c:pt>
                <c:pt idx="13">
                  <c:v>0.96819999999999995</c:v>
                </c:pt>
                <c:pt idx="14">
                  <c:v>0.96239999999999992</c:v>
                </c:pt>
                <c:pt idx="15">
                  <c:v>0.96099999999999997</c:v>
                </c:pt>
                <c:pt idx="16">
                  <c:v>0.95930000000000004</c:v>
                </c:pt>
                <c:pt idx="17">
                  <c:v>0.95849999999999991</c:v>
                </c:pt>
                <c:pt idx="18">
                  <c:v>0.95750000000000002</c:v>
                </c:pt>
                <c:pt idx="19">
                  <c:v>0.95579999999999998</c:v>
                </c:pt>
                <c:pt idx="20">
                  <c:v>0.95209999999999995</c:v>
                </c:pt>
                <c:pt idx="21">
                  <c:v>0.93120000000000003</c:v>
                </c:pt>
                <c:pt idx="22">
                  <c:v>0.91480000000000006</c:v>
                </c:pt>
                <c:pt idx="23">
                  <c:v>0.89599999999999991</c:v>
                </c:pt>
                <c:pt idx="24">
                  <c:v>0.89300000000000002</c:v>
                </c:pt>
                <c:pt idx="25">
                  <c:v>0.88670000000000004</c:v>
                </c:pt>
                <c:pt idx="26">
                  <c:v>0.88090000000000002</c:v>
                </c:pt>
                <c:pt idx="27">
                  <c:v>0.8798999999999999</c:v>
                </c:pt>
                <c:pt idx="28">
                  <c:v>0.8698999999999999</c:v>
                </c:pt>
                <c:pt idx="29">
                  <c:v>0.84430000000000005</c:v>
                </c:pt>
                <c:pt idx="30">
                  <c:v>0.82709999999999995</c:v>
                </c:pt>
                <c:pt idx="31">
                  <c:v>0.81790000000000007</c:v>
                </c:pt>
                <c:pt idx="32">
                  <c:v>0.8076000000000001</c:v>
                </c:pt>
                <c:pt idx="33">
                  <c:v>0.80059999999999998</c:v>
                </c:pt>
                <c:pt idx="34">
                  <c:v>0.76180000000000003</c:v>
                </c:pt>
                <c:pt idx="35">
                  <c:v>0.74980000000000002</c:v>
                </c:pt>
                <c:pt idx="36">
                  <c:v>0.72360000000000002</c:v>
                </c:pt>
                <c:pt idx="37">
                  <c:v>0.71349999999999991</c:v>
                </c:pt>
                <c:pt idx="38">
                  <c:v>0.68120000000000003</c:v>
                </c:pt>
                <c:pt idx="39">
                  <c:v>0.59089999999999998</c:v>
                </c:pt>
                <c:pt idx="40">
                  <c:v>0.56540000000000001</c:v>
                </c:pt>
                <c:pt idx="41">
                  <c:v>0.55169999999999997</c:v>
                </c:pt>
                <c:pt idx="42">
                  <c:v>0.53320000000000001</c:v>
                </c:pt>
                <c:pt idx="43">
                  <c:v>0.50719999999999998</c:v>
                </c:pt>
                <c:pt idx="44">
                  <c:v>0.46740000000000004</c:v>
                </c:pt>
                <c:pt idx="45">
                  <c:v>0.44429999999999997</c:v>
                </c:pt>
                <c:pt idx="46">
                  <c:v>0.40950000000000003</c:v>
                </c:pt>
                <c:pt idx="47">
                  <c:v>0.35070000000000001</c:v>
                </c:pt>
                <c:pt idx="48">
                  <c:v>0.2021</c:v>
                </c:pt>
                <c:pt idx="49">
                  <c:v>0.2021</c:v>
                </c:pt>
                <c:pt idx="50">
                  <c:v>0.2021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B5-44FE-ACCE-447AA06F8AFF}"/>
            </c:ext>
          </c:extLst>
        </c:ser>
        <c:ser>
          <c:idx val="1"/>
          <c:order val="1"/>
          <c:tx>
            <c:strRef>
              <c:f>'22 Acct. 385'!$G$5</c:f>
              <c:strCache>
                <c:ptCount val="1"/>
                <c:pt idx="0">
                  <c:v>Company 
R3-37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'22 Acct. 385'!$G$8:$G$59</c:f>
              <c:numCache>
                <c:formatCode>0.00%</c:formatCode>
                <c:ptCount val="52"/>
                <c:pt idx="0">
                  <c:v>1</c:v>
                </c:pt>
                <c:pt idx="1">
                  <c:v>0.99978597980371109</c:v>
                </c:pt>
                <c:pt idx="2">
                  <c:v>0.99928365834813737</c:v>
                </c:pt>
                <c:pt idx="3">
                  <c:v>0.99865692523442828</c:v>
                </c:pt>
                <c:pt idx="4">
                  <c:v>0.9978860008748679</c:v>
                </c:pt>
                <c:pt idx="5">
                  <c:v>0.99694734398328533</c:v>
                </c:pt>
                <c:pt idx="6">
                  <c:v>0.99580957368597534</c:v>
                </c:pt>
                <c:pt idx="7">
                  <c:v>0.99443969768130358</c:v>
                </c:pt>
                <c:pt idx="8">
                  <c:v>0.9928089457972511</c:v>
                </c:pt>
                <c:pt idx="9">
                  <c:v>0.99088010376657165</c:v>
                </c:pt>
                <c:pt idx="10">
                  <c:v>0.98860086939159786</c:v>
                </c:pt>
                <c:pt idx="11">
                  <c:v>0.98594026469000862</c:v>
                </c:pt>
                <c:pt idx="12">
                  <c:v>0.98285363884345456</c:v>
                </c:pt>
                <c:pt idx="13">
                  <c:v>0.97927785855124727</c:v>
                </c:pt>
                <c:pt idx="14">
                  <c:v>0.97516885418165944</c:v>
                </c:pt>
                <c:pt idx="15">
                  <c:v>0.97047946122286621</c:v>
                </c:pt>
                <c:pt idx="16">
                  <c:v>0.96514443326411115</c:v>
                </c:pt>
                <c:pt idx="17">
                  <c:v>0.95909499760110239</c:v>
                </c:pt>
                <c:pt idx="18">
                  <c:v>0.95228787820745509</c:v>
                </c:pt>
                <c:pt idx="19">
                  <c:v>0.94466061997928685</c:v>
                </c:pt>
                <c:pt idx="20">
                  <c:v>0.93610798494101843</c:v>
                </c:pt>
                <c:pt idx="21">
                  <c:v>0.92659410261011743</c:v>
                </c:pt>
                <c:pt idx="22">
                  <c:v>0.91604541107550796</c:v>
                </c:pt>
                <c:pt idx="23">
                  <c:v>0.90435176026883823</c:v>
                </c:pt>
                <c:pt idx="24">
                  <c:v>0.89143554378666101</c:v>
                </c:pt>
                <c:pt idx="25">
                  <c:v>0.8772218609130078</c:v>
                </c:pt>
                <c:pt idx="26">
                  <c:v>0.86159535993476088</c:v>
                </c:pt>
                <c:pt idx="27">
                  <c:v>0.84441596865735191</c:v>
                </c:pt>
                <c:pt idx="28">
                  <c:v>0.8256136936923345</c:v>
                </c:pt>
                <c:pt idx="29">
                  <c:v>0.80507357784786482</c:v>
                </c:pt>
                <c:pt idx="30">
                  <c:v>0.78260661482410343</c:v>
                </c:pt>
                <c:pt idx="31">
                  <c:v>0.75816155465453505</c:v>
                </c:pt>
                <c:pt idx="32">
                  <c:v>0.73165126123212088</c:v>
                </c:pt>
                <c:pt idx="33">
                  <c:v>0.70295531508965681</c:v>
                </c:pt>
                <c:pt idx="34">
                  <c:v>0.67204457550490559</c:v>
                </c:pt>
                <c:pt idx="35">
                  <c:v>0.63897391289706329</c:v>
                </c:pt>
                <c:pt idx="36">
                  <c:v>0.60380183200823412</c:v>
                </c:pt>
                <c:pt idx="37">
                  <c:v>0.56663205550464324</c:v>
                </c:pt>
                <c:pt idx="38">
                  <c:v>0.52776695200406254</c:v>
                </c:pt>
                <c:pt idx="39">
                  <c:v>0.48751978011264441</c:v>
                </c:pt>
                <c:pt idx="40">
                  <c:v>0.44626919030498891</c:v>
                </c:pt>
                <c:pt idx="41">
                  <c:v>0.40453965919430956</c:v>
                </c:pt>
                <c:pt idx="42">
                  <c:v>0.36287043351566939</c:v>
                </c:pt>
                <c:pt idx="43">
                  <c:v>0.32185077070543078</c:v>
                </c:pt>
                <c:pt idx="44">
                  <c:v>0.2820958411433947</c:v>
                </c:pt>
                <c:pt idx="45">
                  <c:v>0.24413487569276446</c:v>
                </c:pt>
                <c:pt idx="46">
                  <c:v>0.208462913025627</c:v>
                </c:pt>
                <c:pt idx="47">
                  <c:v>0.17558645149038846</c:v>
                </c:pt>
                <c:pt idx="48">
                  <c:v>0.14569973463807404</c:v>
                </c:pt>
                <c:pt idx="49">
                  <c:v>0.11896557320666451</c:v>
                </c:pt>
                <c:pt idx="50">
                  <c:v>9.5526674945109052E-2</c:v>
                </c:pt>
                <c:pt idx="51">
                  <c:v>7.5257714671736226E-2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B5-44FE-ACCE-447AA06F8AFF}"/>
            </c:ext>
          </c:extLst>
        </c:ser>
        <c:ser>
          <c:idx val="2"/>
          <c:order val="2"/>
          <c:tx>
            <c:strRef>
              <c:f>'22 Acct. 385'!$I$5</c:f>
              <c:strCache>
                <c:ptCount val="1"/>
                <c:pt idx="0">
                  <c:v>OPC
R3-41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'22 Acct. 385'!$I$8:$I$59</c:f>
              <c:numCache>
                <c:formatCode>0.00%</c:formatCode>
                <c:ptCount val="52"/>
                <c:pt idx="0">
                  <c:v>1</c:v>
                </c:pt>
                <c:pt idx="1">
                  <c:v>0.99980818132721194</c:v>
                </c:pt>
                <c:pt idx="2">
                  <c:v>0.99936306924245044</c:v>
                </c:pt>
                <c:pt idx="3">
                  <c:v>0.99882281545976559</c:v>
                </c:pt>
                <c:pt idx="4">
                  <c:v>0.99816678983466334</c:v>
                </c:pt>
                <c:pt idx="5">
                  <c:v>0.99738411416547124</c:v>
                </c:pt>
                <c:pt idx="6">
                  <c:v>0.99644485276958061</c:v>
                </c:pt>
                <c:pt idx="7">
                  <c:v>0.99533748902865327</c:v>
                </c:pt>
                <c:pt idx="8">
                  <c:v>0.99403000289556387</c:v>
                </c:pt>
                <c:pt idx="9">
                  <c:v>0.99250143150641212</c:v>
                </c:pt>
                <c:pt idx="10">
                  <c:v>0.99072303873919798</c:v>
                </c:pt>
                <c:pt idx="11">
                  <c:v>0.98866024888176329</c:v>
                </c:pt>
                <c:pt idx="12">
                  <c:v>0.98629233893127111</c:v>
                </c:pt>
                <c:pt idx="13">
                  <c:v>0.98356606563926474</c:v>
                </c:pt>
                <c:pt idx="14">
                  <c:v>0.98046943124749564</c:v>
                </c:pt>
                <c:pt idx="15">
                  <c:v>0.97694014216969405</c:v>
                </c:pt>
                <c:pt idx="16">
                  <c:v>0.97296012645369379</c:v>
                </c:pt>
                <c:pt idx="17">
                  <c:v>0.96847490262009606</c:v>
                </c:pt>
                <c:pt idx="18">
                  <c:v>0.96344577313875579</c:v>
                </c:pt>
                <c:pt idx="19">
                  <c:v>0.95783568346515058</c:v>
                </c:pt>
                <c:pt idx="20">
                  <c:v>0.95157809161006712</c:v>
                </c:pt>
                <c:pt idx="21">
                  <c:v>0.94466061997928685</c:v>
                </c:pt>
                <c:pt idx="22">
                  <c:v>0.93698018387719217</c:v>
                </c:pt>
                <c:pt idx="23">
                  <c:v>0.92853943249741666</c:v>
                </c:pt>
                <c:pt idx="24">
                  <c:v>0.91923997885368902</c:v>
                </c:pt>
                <c:pt idx="25">
                  <c:v>0.90905087561230891</c:v>
                </c:pt>
                <c:pt idx="26">
                  <c:v>0.89789813258993378</c:v>
                </c:pt>
                <c:pt idx="27">
                  <c:v>0.8857056451919153</c:v>
                </c:pt>
                <c:pt idx="28">
                  <c:v>0.87243240451655946</c:v>
                </c:pt>
                <c:pt idx="29">
                  <c:v>0.85794421275629995</c:v>
                </c:pt>
                <c:pt idx="30">
                  <c:v>0.84223442563660644</c:v>
                </c:pt>
                <c:pt idx="31">
                  <c:v>0.82513130328515061</c:v>
                </c:pt>
                <c:pt idx="32">
                  <c:v>0.80662589434140419</c:v>
                </c:pt>
                <c:pt idx="33">
                  <c:v>0.78657676108383034</c:v>
                </c:pt>
                <c:pt idx="34">
                  <c:v>0.76492525462887018</c:v>
                </c:pt>
                <c:pt idx="35">
                  <c:v>0.74160356936710903</c:v>
                </c:pt>
                <c:pt idx="36">
                  <c:v>0.71650853719819063</c:v>
                </c:pt>
                <c:pt idx="37">
                  <c:v>0.6896805635882971</c:v>
                </c:pt>
                <c:pt idx="38">
                  <c:v>0.66099228933905341</c:v>
                </c:pt>
                <c:pt idx="39">
                  <c:v>0.63059459965062303</c:v>
                </c:pt>
                <c:pt idx="40">
                  <c:v>0.59846019387451799</c:v>
                </c:pt>
                <c:pt idx="41">
                  <c:v>0.56478035433357598</c:v>
                </c:pt>
                <c:pt idx="42">
                  <c:v>0.52970374517062369</c:v>
                </c:pt>
                <c:pt idx="43">
                  <c:v>0.49347120235730302</c:v>
                </c:pt>
                <c:pt idx="44">
                  <c:v>0.45639787095503109</c:v>
                </c:pt>
                <c:pt idx="45">
                  <c:v>0.41880969457882405</c:v>
                </c:pt>
                <c:pt idx="46">
                  <c:v>0.38111564188710484</c:v>
                </c:pt>
                <c:pt idx="47">
                  <c:v>0.34375165110858158</c:v>
                </c:pt>
                <c:pt idx="48">
                  <c:v>0.30712562911712565</c:v>
                </c:pt>
                <c:pt idx="49">
                  <c:v>0.2717083126685873</c:v>
                </c:pt>
                <c:pt idx="50">
                  <c:v>0.23787262263648629</c:v>
                </c:pt>
                <c:pt idx="51">
                  <c:v>0.20597974669189884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B5-44FE-ACCE-447AA06F8AFF}"/>
            </c:ext>
          </c:extLst>
        </c:ser>
        <c:ser>
          <c:idx val="3"/>
          <c:order val="3"/>
          <c:tx>
            <c:v>1% Cutoff</c:v>
          </c:tx>
          <c:spPr>
            <a:ln w="254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78B5-44FE-ACCE-447AA06F8AFF}"/>
              </c:ext>
            </c:extLst>
          </c:dPt>
          <c:xVal>
            <c:numRef>
              <c:f>'22 Acct. 385'!$AB$8:$AB$9</c:f>
              <c:numCache>
                <c:formatCode>General</c:formatCode>
                <c:ptCount val="2"/>
                <c:pt idx="0">
                  <c:v>38</c:v>
                </c:pt>
                <c:pt idx="1">
                  <c:v>38</c:v>
                </c:pt>
              </c:numCache>
            </c:numRef>
          </c:xVal>
          <c:yVal>
            <c:numRef>
              <c:f>'22 Acct. 385'!$AC$8:$AC$9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8B5-44FE-ACCE-447AA06F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AA3AB0-61A3-4539-96BD-829AFC449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35</xdr:row>
      <xdr:rowOff>0</xdr:rowOff>
    </xdr:from>
    <xdr:to>
      <xdr:col>24</xdr:col>
      <xdr:colOff>447675</xdr:colOff>
      <xdr:row>58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DA24D1-D087-4DAC-B566-A8140407B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61</xdr:row>
      <xdr:rowOff>0</xdr:rowOff>
    </xdr:from>
    <xdr:to>
      <xdr:col>24</xdr:col>
      <xdr:colOff>447675</xdr:colOff>
      <xdr:row>85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314DF8-CC74-43C5-8760-118DFC5AF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528C6A-B5F3-4D1F-A68A-85FE8956A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35</xdr:row>
      <xdr:rowOff>0</xdr:rowOff>
    </xdr:from>
    <xdr:to>
      <xdr:col>24</xdr:col>
      <xdr:colOff>447675</xdr:colOff>
      <xdr:row>58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8542DB-B9ED-463F-824A-555720421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5BBFEB-39DB-42CC-A2E7-53D4B2226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628650</xdr:colOff>
      <xdr:row>32</xdr:row>
      <xdr:rowOff>133350</xdr:rowOff>
    </xdr:from>
    <xdr:to>
      <xdr:col>24</xdr:col>
      <xdr:colOff>276225</xdr:colOff>
      <xdr:row>56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5059AD-9E4F-4129-80C6-F4E75D605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790574</xdr:colOff>
      <xdr:row>7</xdr:row>
      <xdr:rowOff>28575</xdr:rowOff>
    </xdr:from>
    <xdr:to>
      <xdr:col>25</xdr:col>
      <xdr:colOff>19049</xdr:colOff>
      <xdr:row>31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99D154-E622-40FD-912C-8E66D8CB9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</xdr:colOff>
      <xdr:row>33</xdr:row>
      <xdr:rowOff>28575</xdr:rowOff>
    </xdr:from>
    <xdr:to>
      <xdr:col>24</xdr:col>
      <xdr:colOff>457200</xdr:colOff>
      <xdr:row>57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F80AF3-2BF2-4D9C-A4CD-1073E168D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b20273/Local%20Settings/Temporary%20Internet%20Files/Content.Outlook/JX9Y489C/Sierra%20Electric%20Depr%20Summary%204%201%202010%20-%20DRAF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b20273/Local%20Settings/Temporary%20Internet%20Files/Content.Outlook/JX9Y489C/Sierra%20Electric%20Depr%20Summary%204%205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D/DRA/PSO%202017%20RATE%20CASE/Final%20Order/Acct%20Exhibit%20Final%20Order%202-14-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T%20ACCTG/COMMON/GRC%20and%20Other%20Rate%20Cases/SPPC/Depreciation%20Studies/10-06004%20-%202010%20Gas%20depr%20Study/Files%20per%20Order/2009%20Gas%20STATEMENT%20A(1)(a)%20per%20Or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Controls"/>
      <sheetName val="Reserve"/>
      <sheetName val="Comparison Schedule"/>
      <sheetName val="Deprate"/>
      <sheetName val="Existing Rates"/>
      <sheetName val="General Info"/>
      <sheetName val="Deprate 2004"/>
    </sheetNames>
    <sheetDataSet>
      <sheetData sheetId="0">
        <row r="218">
          <cell r="X218">
            <v>78485832.176015988</v>
          </cell>
        </row>
      </sheetData>
      <sheetData sheetId="1"/>
      <sheetData sheetId="2"/>
      <sheetData sheetId="3"/>
      <sheetData sheetId="4">
        <row r="1">
          <cell r="A1" t="str">
            <v xml:space="preserve"> ACCT  GROUP        </v>
          </cell>
          <cell r="B1" t="str">
            <v>LS DATE</v>
          </cell>
          <cell r="C1" t="str">
            <v xml:space="preserve">  LIFE</v>
          </cell>
          <cell r="D1" t="str">
            <v>TP CV</v>
          </cell>
          <cell r="E1" t="str">
            <v xml:space="preserve"> SAL</v>
          </cell>
          <cell r="F1" t="str">
            <v xml:space="preserve">        COST</v>
          </cell>
          <cell r="G1" t="str">
            <v xml:space="preserve">  RESERVE</v>
          </cell>
          <cell r="H1" t="str">
            <v xml:space="preserve">  FUT-ACC</v>
          </cell>
          <cell r="I1" t="str">
            <v xml:space="preserve">  ANNUAL</v>
          </cell>
          <cell r="J1" t="str">
            <v xml:space="preserve"> RATE</v>
          </cell>
          <cell r="K1" t="str">
            <v>REM LF</v>
          </cell>
          <cell r="L1" t="str">
            <v xml:space="preserve"> PR LF</v>
          </cell>
          <cell r="M1" t="str">
            <v>PR CV</v>
          </cell>
          <cell r="N1" t="str">
            <v>FSAL</v>
          </cell>
          <cell r="O1" t="str">
            <v>% RES</v>
          </cell>
          <cell r="P1" t="str">
            <v>AGE</v>
          </cell>
          <cell r="Q1" t="str">
            <v xml:space="preserve"> CALC RES</v>
          </cell>
          <cell r="R1" t="str">
            <v>WHLF ANN</v>
          </cell>
          <cell r="S1" t="str">
            <v>WHLF RT</v>
          </cell>
        </row>
        <row r="2">
          <cell r="A2">
            <v>301</v>
          </cell>
          <cell r="B2" t="str">
            <v xml:space="preserve">       </v>
          </cell>
          <cell r="C2">
            <v>0</v>
          </cell>
          <cell r="D2" t="str">
            <v xml:space="preserve">ND   </v>
          </cell>
          <cell r="E2">
            <v>0</v>
          </cell>
          <cell r="F2">
            <v>26156.28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 t="str">
            <v xml:space="preserve">      </v>
          </cell>
          <cell r="M2" t="str">
            <v xml:space="preserve">     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</row>
        <row r="3">
          <cell r="A3">
            <v>302</v>
          </cell>
          <cell r="B3" t="str">
            <v xml:space="preserve">       </v>
          </cell>
          <cell r="C3">
            <v>0</v>
          </cell>
          <cell r="D3" t="str">
            <v xml:space="preserve">ND   </v>
          </cell>
          <cell r="E3">
            <v>0</v>
          </cell>
          <cell r="F3">
            <v>5851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 t="str">
            <v xml:space="preserve">      </v>
          </cell>
          <cell r="M3" t="str">
            <v xml:space="preserve">     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>
            <v>303</v>
          </cell>
          <cell r="B4" t="str">
            <v xml:space="preserve">       </v>
          </cell>
          <cell r="C4">
            <v>8</v>
          </cell>
          <cell r="D4" t="str">
            <v xml:space="preserve">SQ   </v>
          </cell>
          <cell r="E4">
            <v>0</v>
          </cell>
          <cell r="F4">
            <v>20468261.739999998</v>
          </cell>
          <cell r="G4">
            <v>12943129</v>
          </cell>
          <cell r="H4">
            <v>7525134</v>
          </cell>
          <cell r="I4">
            <v>1464728</v>
          </cell>
          <cell r="J4">
            <v>7.16</v>
          </cell>
          <cell r="K4">
            <v>5.0999999999999996</v>
          </cell>
          <cell r="L4" t="str">
            <v xml:space="preserve">      </v>
          </cell>
          <cell r="M4" t="str">
            <v xml:space="preserve">     </v>
          </cell>
          <cell r="N4">
            <v>0</v>
          </cell>
          <cell r="O4">
            <v>63.2</v>
          </cell>
          <cell r="P4">
            <v>6.6</v>
          </cell>
          <cell r="Q4">
            <v>12850700</v>
          </cell>
          <cell r="R4">
            <v>1531035</v>
          </cell>
          <cell r="S4">
            <v>7.48</v>
          </cell>
        </row>
        <row r="5">
          <cell r="A5" t="str">
            <v xml:space="preserve">310.10 06           </v>
          </cell>
          <cell r="B5" t="str">
            <v xml:space="preserve">       </v>
          </cell>
          <cell r="C5">
            <v>0</v>
          </cell>
          <cell r="D5" t="str">
            <v xml:space="preserve">ND   </v>
          </cell>
          <cell r="E5">
            <v>0</v>
          </cell>
          <cell r="F5">
            <v>151339.82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 t="str">
            <v xml:space="preserve">      </v>
          </cell>
          <cell r="M5" t="str">
            <v xml:space="preserve">     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A6" t="str">
            <v xml:space="preserve">310.10 10           </v>
          </cell>
          <cell r="B6" t="str">
            <v xml:space="preserve">       </v>
          </cell>
          <cell r="C6">
            <v>0</v>
          </cell>
          <cell r="D6" t="str">
            <v xml:space="preserve">ND   </v>
          </cell>
          <cell r="E6">
            <v>0</v>
          </cell>
          <cell r="F6">
            <v>64886.35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 t="str">
            <v xml:space="preserve">      </v>
          </cell>
          <cell r="M6" t="str">
            <v xml:space="preserve">     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A7" t="str">
            <v xml:space="preserve">310.10 22           </v>
          </cell>
          <cell r="B7" t="str">
            <v xml:space="preserve">       </v>
          </cell>
          <cell r="C7">
            <v>0</v>
          </cell>
          <cell r="D7" t="str">
            <v xml:space="preserve">ND   </v>
          </cell>
          <cell r="E7">
            <v>0</v>
          </cell>
          <cell r="F7">
            <v>731773.84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 xml:space="preserve">      </v>
          </cell>
          <cell r="M7" t="str">
            <v xml:space="preserve">     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A8" t="str">
            <v xml:space="preserve">310.20 06           </v>
          </cell>
          <cell r="B8">
            <v>52566</v>
          </cell>
          <cell r="C8" t="str">
            <v xml:space="preserve">   VAR</v>
          </cell>
          <cell r="D8" t="str">
            <v xml:space="preserve">SQ   </v>
          </cell>
          <cell r="E8">
            <v>0</v>
          </cell>
          <cell r="F8">
            <v>208590.97</v>
          </cell>
          <cell r="G8">
            <v>122347</v>
          </cell>
          <cell r="H8">
            <v>86243</v>
          </cell>
          <cell r="I8">
            <v>2537</v>
          </cell>
          <cell r="J8">
            <v>1.22</v>
          </cell>
          <cell r="K8">
            <v>34</v>
          </cell>
          <cell r="L8" t="str">
            <v xml:space="preserve">      </v>
          </cell>
          <cell r="M8" t="str">
            <v xml:space="preserve">     </v>
          </cell>
          <cell r="N8">
            <v>0</v>
          </cell>
          <cell r="O8">
            <v>58.7</v>
          </cell>
          <cell r="P8">
            <v>33.200000000000003</v>
          </cell>
          <cell r="Q8">
            <v>98855</v>
          </cell>
          <cell r="R8">
            <v>3230</v>
          </cell>
          <cell r="S8">
            <v>1.55</v>
          </cell>
        </row>
        <row r="9">
          <cell r="A9" t="str">
            <v xml:space="preserve">310.20 12           </v>
          </cell>
          <cell r="B9">
            <v>44531</v>
          </cell>
          <cell r="C9" t="str">
            <v xml:space="preserve">   VAR</v>
          </cell>
          <cell r="D9" t="str">
            <v xml:space="preserve">SQ   </v>
          </cell>
          <cell r="E9">
            <v>0</v>
          </cell>
          <cell r="F9">
            <v>46091.78</v>
          </cell>
          <cell r="G9">
            <v>173</v>
          </cell>
          <cell r="H9">
            <v>45918</v>
          </cell>
          <cell r="I9">
            <v>3826</v>
          </cell>
          <cell r="J9">
            <v>8.3000000000000007</v>
          </cell>
          <cell r="K9">
            <v>12</v>
          </cell>
          <cell r="L9" t="str">
            <v xml:space="preserve">      </v>
          </cell>
          <cell r="M9" t="str">
            <v xml:space="preserve">     </v>
          </cell>
          <cell r="N9">
            <v>0</v>
          </cell>
          <cell r="O9">
            <v>0.4</v>
          </cell>
          <cell r="P9">
            <v>11.9</v>
          </cell>
          <cell r="Q9">
            <v>22353</v>
          </cell>
          <cell r="R9">
            <v>1978</v>
          </cell>
          <cell r="S9">
            <v>4.29</v>
          </cell>
        </row>
        <row r="10">
          <cell r="A10" t="str">
            <v xml:space="preserve">310.20 22           </v>
          </cell>
          <cell r="B10">
            <v>45992</v>
          </cell>
          <cell r="C10" t="str">
            <v xml:space="preserve">   VAR</v>
          </cell>
          <cell r="D10" t="str">
            <v xml:space="preserve">SQ   </v>
          </cell>
          <cell r="E10">
            <v>0</v>
          </cell>
          <cell r="F10">
            <v>17096.59</v>
          </cell>
          <cell r="G10">
            <v>49</v>
          </cell>
          <cell r="H10">
            <v>17048</v>
          </cell>
          <cell r="I10">
            <v>1065</v>
          </cell>
          <cell r="J10">
            <v>6.23</v>
          </cell>
          <cell r="K10">
            <v>16</v>
          </cell>
          <cell r="L10" t="str">
            <v xml:space="preserve">      </v>
          </cell>
          <cell r="M10" t="str">
            <v xml:space="preserve">     </v>
          </cell>
          <cell r="N10">
            <v>0</v>
          </cell>
          <cell r="O10">
            <v>0.3</v>
          </cell>
          <cell r="P10">
            <v>25.7</v>
          </cell>
          <cell r="Q10">
            <v>10535</v>
          </cell>
          <cell r="R10">
            <v>410</v>
          </cell>
          <cell r="S10">
            <v>2.4</v>
          </cell>
        </row>
        <row r="11">
          <cell r="A11" t="str">
            <v xml:space="preserve">311.00 01           </v>
          </cell>
          <cell r="B11">
            <v>41609</v>
          </cell>
          <cell r="C11">
            <v>125</v>
          </cell>
          <cell r="D11" t="str">
            <v xml:space="preserve">R2   </v>
          </cell>
          <cell r="E11">
            <v>-39</v>
          </cell>
          <cell r="F11">
            <v>1434880.09</v>
          </cell>
          <cell r="G11">
            <v>1408672</v>
          </cell>
          <cell r="H11">
            <v>585812</v>
          </cell>
          <cell r="I11">
            <v>147074</v>
          </cell>
          <cell r="J11">
            <v>10.25</v>
          </cell>
          <cell r="K11">
            <v>4</v>
          </cell>
          <cell r="L11" t="str">
            <v xml:space="preserve">      </v>
          </cell>
          <cell r="M11" t="str">
            <v xml:space="preserve">     </v>
          </cell>
          <cell r="N11">
            <v>0</v>
          </cell>
          <cell r="O11">
            <v>98.2</v>
          </cell>
          <cell r="P11">
            <v>38.799999999999997</v>
          </cell>
          <cell r="Q11">
            <v>1734720</v>
          </cell>
          <cell r="R11">
            <v>65141</v>
          </cell>
          <cell r="S11">
            <v>4.54</v>
          </cell>
        </row>
        <row r="12">
          <cell r="A12" t="str">
            <v xml:space="preserve">311.00 02           </v>
          </cell>
          <cell r="B12">
            <v>42339</v>
          </cell>
          <cell r="C12">
            <v>125</v>
          </cell>
          <cell r="D12" t="str">
            <v xml:space="preserve">R2   </v>
          </cell>
          <cell r="E12">
            <v>-27</v>
          </cell>
          <cell r="F12">
            <v>1056703.49</v>
          </cell>
          <cell r="G12">
            <v>1128657</v>
          </cell>
          <cell r="H12">
            <v>213355</v>
          </cell>
          <cell r="I12">
            <v>35758</v>
          </cell>
          <cell r="J12">
            <v>3.38</v>
          </cell>
          <cell r="K12">
            <v>6</v>
          </cell>
          <cell r="L12" t="str">
            <v xml:space="preserve">      </v>
          </cell>
          <cell r="M12" t="str">
            <v xml:space="preserve">     </v>
          </cell>
          <cell r="N12">
            <v>0</v>
          </cell>
          <cell r="O12">
            <v>106.8</v>
          </cell>
          <cell r="P12">
            <v>40.4</v>
          </cell>
          <cell r="Q12">
            <v>1137928</v>
          </cell>
          <cell r="R12">
            <v>34177</v>
          </cell>
          <cell r="S12">
            <v>3.23</v>
          </cell>
        </row>
        <row r="13">
          <cell r="A13" t="str">
            <v xml:space="preserve">311.00 03           </v>
          </cell>
          <cell r="B13">
            <v>45627</v>
          </cell>
          <cell r="C13">
            <v>125</v>
          </cell>
          <cell r="D13" t="str">
            <v xml:space="preserve">R2   </v>
          </cell>
          <cell r="E13">
            <v>-16</v>
          </cell>
          <cell r="F13">
            <v>2582254.67</v>
          </cell>
          <cell r="G13">
            <v>2278800</v>
          </cell>
          <cell r="H13">
            <v>716616</v>
          </cell>
          <cell r="I13">
            <v>48440</v>
          </cell>
          <cell r="J13">
            <v>1.88</v>
          </cell>
          <cell r="K13">
            <v>14.8</v>
          </cell>
          <cell r="L13" t="str">
            <v xml:space="preserve">      </v>
          </cell>
          <cell r="M13" t="str">
            <v xml:space="preserve">     </v>
          </cell>
          <cell r="N13">
            <v>0</v>
          </cell>
          <cell r="O13">
            <v>88.2</v>
          </cell>
          <cell r="P13">
            <v>32.799999999999997</v>
          </cell>
          <cell r="Q13">
            <v>1974694</v>
          </cell>
          <cell r="R13">
            <v>68988</v>
          </cell>
          <cell r="S13">
            <v>2.67</v>
          </cell>
        </row>
        <row r="14">
          <cell r="A14" t="str">
            <v xml:space="preserve">311.00 06           </v>
          </cell>
          <cell r="B14">
            <v>45627</v>
          </cell>
          <cell r="C14">
            <v>125</v>
          </cell>
          <cell r="D14" t="str">
            <v xml:space="preserve">R2   </v>
          </cell>
          <cell r="E14">
            <v>-3</v>
          </cell>
          <cell r="F14">
            <v>4021981.17</v>
          </cell>
          <cell r="G14">
            <v>2019086</v>
          </cell>
          <cell r="H14">
            <v>2123555</v>
          </cell>
          <cell r="I14">
            <v>142834</v>
          </cell>
          <cell r="J14">
            <v>3.55</v>
          </cell>
          <cell r="K14">
            <v>14.9</v>
          </cell>
          <cell r="L14" t="str">
            <v xml:space="preserve">      </v>
          </cell>
          <cell r="M14" t="str">
            <v xml:space="preserve">     </v>
          </cell>
          <cell r="N14">
            <v>0</v>
          </cell>
          <cell r="O14">
            <v>50.2</v>
          </cell>
          <cell r="P14">
            <v>16.7</v>
          </cell>
          <cell r="Q14">
            <v>1834669</v>
          </cell>
          <cell r="R14">
            <v>155238</v>
          </cell>
          <cell r="S14">
            <v>3.86</v>
          </cell>
        </row>
        <row r="15">
          <cell r="A15" t="str">
            <v xml:space="preserve">311.00 10           </v>
          </cell>
          <cell r="B15">
            <v>44531</v>
          </cell>
          <cell r="C15">
            <v>125</v>
          </cell>
          <cell r="D15" t="str">
            <v xml:space="preserve">R2   </v>
          </cell>
          <cell r="E15">
            <v>-3</v>
          </cell>
          <cell r="F15">
            <v>3644518.75</v>
          </cell>
          <cell r="G15">
            <v>1689948</v>
          </cell>
          <cell r="H15">
            <v>2063907</v>
          </cell>
          <cell r="I15">
            <v>173020</v>
          </cell>
          <cell r="J15">
            <v>4.75</v>
          </cell>
          <cell r="K15">
            <v>11.9</v>
          </cell>
          <cell r="L15" t="str">
            <v xml:space="preserve">      </v>
          </cell>
          <cell r="M15" t="str">
            <v xml:space="preserve">     </v>
          </cell>
          <cell r="N15">
            <v>0</v>
          </cell>
          <cell r="O15">
            <v>46.4</v>
          </cell>
          <cell r="P15">
            <v>9.3000000000000007</v>
          </cell>
          <cell r="Q15">
            <v>1378673</v>
          </cell>
          <cell r="R15">
            <v>199161</v>
          </cell>
          <cell r="S15">
            <v>5.46</v>
          </cell>
        </row>
        <row r="16">
          <cell r="A16" t="str">
            <v xml:space="preserve">311.00 11           </v>
          </cell>
          <cell r="B16">
            <v>43435</v>
          </cell>
          <cell r="C16">
            <v>125</v>
          </cell>
          <cell r="D16" t="str">
            <v xml:space="preserve">R2   </v>
          </cell>
          <cell r="E16">
            <v>-35</v>
          </cell>
          <cell r="F16">
            <v>2793450.68</v>
          </cell>
          <cell r="G16">
            <v>3598528</v>
          </cell>
          <cell r="H16">
            <v>172629</v>
          </cell>
          <cell r="I16">
            <v>19343</v>
          </cell>
          <cell r="J16">
            <v>0.69</v>
          </cell>
          <cell r="K16">
            <v>8.9</v>
          </cell>
          <cell r="L16" t="str">
            <v xml:space="preserve">      </v>
          </cell>
          <cell r="M16" t="str">
            <v xml:space="preserve">     </v>
          </cell>
          <cell r="N16">
            <v>0</v>
          </cell>
          <cell r="O16">
            <v>128.80000000000001</v>
          </cell>
          <cell r="P16">
            <v>39.799999999999997</v>
          </cell>
          <cell r="Q16">
            <v>3037735</v>
          </cell>
          <cell r="R16">
            <v>82219</v>
          </cell>
          <cell r="S16">
            <v>2.94</v>
          </cell>
        </row>
        <row r="17">
          <cell r="A17" t="str">
            <v xml:space="preserve">311.00 12           </v>
          </cell>
          <cell r="B17">
            <v>44531</v>
          </cell>
          <cell r="C17">
            <v>125</v>
          </cell>
          <cell r="D17" t="str">
            <v xml:space="preserve">R2   </v>
          </cell>
          <cell r="E17">
            <v>-29</v>
          </cell>
          <cell r="F17">
            <v>2463285.63</v>
          </cell>
          <cell r="G17">
            <v>2154709</v>
          </cell>
          <cell r="H17">
            <v>1022928</v>
          </cell>
          <cell r="I17">
            <v>86066</v>
          </cell>
          <cell r="J17">
            <v>3.49</v>
          </cell>
          <cell r="K17">
            <v>11.9</v>
          </cell>
          <cell r="L17" t="str">
            <v xml:space="preserve">      </v>
          </cell>
          <cell r="M17" t="str">
            <v xml:space="preserve">     </v>
          </cell>
          <cell r="N17">
            <v>0</v>
          </cell>
          <cell r="O17">
            <v>87.5</v>
          </cell>
          <cell r="P17">
            <v>30.7</v>
          </cell>
          <cell r="Q17">
            <v>2072465</v>
          </cell>
          <cell r="R17">
            <v>92961</v>
          </cell>
          <cell r="S17">
            <v>3.77</v>
          </cell>
        </row>
        <row r="18">
          <cell r="A18" t="str">
            <v xml:space="preserve">311.00 21           </v>
          </cell>
          <cell r="B18">
            <v>44531</v>
          </cell>
          <cell r="C18">
            <v>125</v>
          </cell>
          <cell r="D18" t="str">
            <v xml:space="preserve">R2   </v>
          </cell>
          <cell r="E18">
            <v>-7</v>
          </cell>
          <cell r="F18">
            <v>30642325.949999999</v>
          </cell>
          <cell r="G18">
            <v>21766872</v>
          </cell>
          <cell r="H18">
            <v>11020416</v>
          </cell>
          <cell r="I18">
            <v>925838</v>
          </cell>
          <cell r="J18">
            <v>3.02</v>
          </cell>
          <cell r="K18">
            <v>11.9</v>
          </cell>
          <cell r="L18" t="str">
            <v xml:space="preserve">      </v>
          </cell>
          <cell r="M18" t="str">
            <v xml:space="preserve">     </v>
          </cell>
          <cell r="N18">
            <v>0</v>
          </cell>
          <cell r="O18">
            <v>71</v>
          </cell>
          <cell r="P18">
            <v>24.1</v>
          </cell>
          <cell r="Q18">
            <v>20054169</v>
          </cell>
          <cell r="R18">
            <v>1068871</v>
          </cell>
          <cell r="S18">
            <v>3.49</v>
          </cell>
        </row>
        <row r="19">
          <cell r="A19" t="str">
            <v xml:space="preserve">311.00 22           </v>
          </cell>
          <cell r="B19">
            <v>45992</v>
          </cell>
          <cell r="C19">
            <v>125</v>
          </cell>
          <cell r="D19" t="str">
            <v xml:space="preserve">R2   </v>
          </cell>
          <cell r="E19">
            <v>-8</v>
          </cell>
          <cell r="F19">
            <v>27403868.82</v>
          </cell>
          <cell r="G19">
            <v>16621412</v>
          </cell>
          <cell r="H19">
            <v>12974764</v>
          </cell>
          <cell r="I19">
            <v>819943</v>
          </cell>
          <cell r="J19">
            <v>2.99</v>
          </cell>
          <cell r="K19">
            <v>15.8</v>
          </cell>
          <cell r="L19" t="str">
            <v xml:space="preserve">      </v>
          </cell>
          <cell r="M19" t="str">
            <v xml:space="preserve">     </v>
          </cell>
          <cell r="N19">
            <v>0</v>
          </cell>
          <cell r="O19">
            <v>60.7</v>
          </cell>
          <cell r="P19">
            <v>20.6</v>
          </cell>
          <cell r="Q19">
            <v>15190114</v>
          </cell>
          <cell r="R19">
            <v>909813</v>
          </cell>
          <cell r="S19">
            <v>3.32</v>
          </cell>
        </row>
        <row r="20">
          <cell r="A20" t="str">
            <v xml:space="preserve">312.00 01           </v>
          </cell>
          <cell r="B20">
            <v>41609</v>
          </cell>
          <cell r="C20">
            <v>60</v>
          </cell>
          <cell r="D20" t="str">
            <v xml:space="preserve">R2   </v>
          </cell>
          <cell r="E20">
            <v>-41</v>
          </cell>
          <cell r="F20">
            <v>3620369.54</v>
          </cell>
          <cell r="G20">
            <v>4112644</v>
          </cell>
          <cell r="H20">
            <v>992078</v>
          </cell>
          <cell r="I20">
            <v>254963</v>
          </cell>
          <cell r="J20">
            <v>7.04</v>
          </cell>
          <cell r="K20">
            <v>3.9</v>
          </cell>
          <cell r="L20" t="str">
            <v xml:space="preserve">      </v>
          </cell>
          <cell r="M20" t="str">
            <v xml:space="preserve">     </v>
          </cell>
          <cell r="N20">
            <v>0</v>
          </cell>
          <cell r="O20">
            <v>113.6</v>
          </cell>
          <cell r="P20">
            <v>40.4</v>
          </cell>
          <cell r="Q20">
            <v>4552742</v>
          </cell>
          <cell r="R20">
            <v>141448</v>
          </cell>
          <cell r="S20">
            <v>3.91</v>
          </cell>
        </row>
        <row r="21">
          <cell r="A21" t="str">
            <v xml:space="preserve">312.00 02           </v>
          </cell>
          <cell r="B21">
            <v>42339</v>
          </cell>
          <cell r="C21">
            <v>60</v>
          </cell>
          <cell r="D21" t="str">
            <v xml:space="preserve">R2   </v>
          </cell>
          <cell r="E21">
            <v>-29</v>
          </cell>
          <cell r="F21">
            <v>13074087.640000001</v>
          </cell>
          <cell r="G21">
            <v>13391296</v>
          </cell>
          <cell r="H21">
            <v>3474277</v>
          </cell>
          <cell r="I21">
            <v>588851</v>
          </cell>
          <cell r="J21">
            <v>4.5</v>
          </cell>
          <cell r="K21">
            <v>5.9</v>
          </cell>
          <cell r="L21" t="str">
            <v xml:space="preserve">      </v>
          </cell>
          <cell r="M21" t="str">
            <v xml:space="preserve">     </v>
          </cell>
          <cell r="N21">
            <v>0</v>
          </cell>
          <cell r="O21">
            <v>102.4</v>
          </cell>
          <cell r="P21">
            <v>24.8</v>
          </cell>
          <cell r="Q21">
            <v>12868257</v>
          </cell>
          <cell r="R21">
            <v>678222</v>
          </cell>
          <cell r="S21">
            <v>5.19</v>
          </cell>
        </row>
        <row r="22">
          <cell r="A22" t="str">
            <v xml:space="preserve">312.00 03           </v>
          </cell>
          <cell r="B22">
            <v>45627</v>
          </cell>
          <cell r="C22">
            <v>60</v>
          </cell>
          <cell r="D22" t="str">
            <v xml:space="preserve">R2   </v>
          </cell>
          <cell r="E22">
            <v>-18</v>
          </cell>
          <cell r="F22">
            <v>26116801.59</v>
          </cell>
          <cell r="G22">
            <v>13386282</v>
          </cell>
          <cell r="H22">
            <v>17431543</v>
          </cell>
          <cell r="I22">
            <v>1206144</v>
          </cell>
          <cell r="J22">
            <v>4.62</v>
          </cell>
          <cell r="K22">
            <v>14.5</v>
          </cell>
          <cell r="L22" t="str">
            <v xml:space="preserve">      </v>
          </cell>
          <cell r="M22" t="str">
            <v xml:space="preserve">     </v>
          </cell>
          <cell r="N22">
            <v>0</v>
          </cell>
          <cell r="O22">
            <v>51.3</v>
          </cell>
          <cell r="P22">
            <v>19.100000000000001</v>
          </cell>
          <cell r="Q22">
            <v>13044637</v>
          </cell>
          <cell r="R22">
            <v>1229968</v>
          </cell>
          <cell r="S22">
            <v>4.71</v>
          </cell>
        </row>
        <row r="23">
          <cell r="A23" t="str">
            <v xml:space="preserve">312.00 06           </v>
          </cell>
          <cell r="B23">
            <v>45627</v>
          </cell>
          <cell r="C23">
            <v>60</v>
          </cell>
          <cell r="D23" t="str">
            <v xml:space="preserve">R2   </v>
          </cell>
          <cell r="E23">
            <v>-5</v>
          </cell>
          <cell r="F23">
            <v>3153163.32</v>
          </cell>
          <cell r="G23">
            <v>1429766</v>
          </cell>
          <cell r="H23">
            <v>1881055</v>
          </cell>
          <cell r="I23">
            <v>130161</v>
          </cell>
          <cell r="J23">
            <v>4.13</v>
          </cell>
          <cell r="K23">
            <v>14.5</v>
          </cell>
          <cell r="L23" t="str">
            <v xml:space="preserve">      </v>
          </cell>
          <cell r="M23" t="str">
            <v xml:space="preserve">     </v>
          </cell>
          <cell r="N23">
            <v>0</v>
          </cell>
          <cell r="O23">
            <v>45.3</v>
          </cell>
          <cell r="P23">
            <v>17.3</v>
          </cell>
          <cell r="Q23">
            <v>1498951</v>
          </cell>
          <cell r="R23">
            <v>125291</v>
          </cell>
          <cell r="S23">
            <v>3.97</v>
          </cell>
        </row>
        <row r="24">
          <cell r="A24" t="str">
            <v xml:space="preserve">312.00 10           </v>
          </cell>
          <cell r="B24">
            <v>44531</v>
          </cell>
          <cell r="C24">
            <v>60</v>
          </cell>
          <cell r="D24" t="str">
            <v xml:space="preserve">R2   </v>
          </cell>
          <cell r="E24">
            <v>-5</v>
          </cell>
          <cell r="F24">
            <v>2310692.41</v>
          </cell>
          <cell r="G24">
            <v>1566953</v>
          </cell>
          <cell r="H24">
            <v>859276</v>
          </cell>
          <cell r="I24">
            <v>73083</v>
          </cell>
          <cell r="J24">
            <v>3.16</v>
          </cell>
          <cell r="K24">
            <v>11.8</v>
          </cell>
          <cell r="L24" t="str">
            <v xml:space="preserve">      </v>
          </cell>
          <cell r="M24" t="str">
            <v xml:space="preserve">     </v>
          </cell>
          <cell r="N24">
            <v>0</v>
          </cell>
          <cell r="O24">
            <v>67.8</v>
          </cell>
          <cell r="P24">
            <v>14.5</v>
          </cell>
          <cell r="Q24">
            <v>1184712</v>
          </cell>
          <cell r="R24">
            <v>105963</v>
          </cell>
          <cell r="S24">
            <v>4.59</v>
          </cell>
        </row>
        <row r="25">
          <cell r="A25" t="str">
            <v xml:space="preserve">312.00 11           </v>
          </cell>
          <cell r="B25">
            <v>43435</v>
          </cell>
          <cell r="C25">
            <v>60</v>
          </cell>
          <cell r="D25" t="str">
            <v xml:space="preserve">R2   </v>
          </cell>
          <cell r="E25">
            <v>-37</v>
          </cell>
          <cell r="F25">
            <v>10431226.1</v>
          </cell>
          <cell r="G25">
            <v>8967568</v>
          </cell>
          <cell r="H25">
            <v>5323212</v>
          </cell>
          <cell r="I25">
            <v>614451</v>
          </cell>
          <cell r="J25">
            <v>5.89</v>
          </cell>
          <cell r="K25">
            <v>8.6999999999999993</v>
          </cell>
          <cell r="L25" t="str">
            <v xml:space="preserve">      </v>
          </cell>
          <cell r="M25" t="str">
            <v xml:space="preserve">     </v>
          </cell>
          <cell r="N25">
            <v>0</v>
          </cell>
          <cell r="O25">
            <v>86</v>
          </cell>
          <cell r="P25">
            <v>30.8</v>
          </cell>
          <cell r="Q25">
            <v>9832334</v>
          </cell>
          <cell r="R25">
            <v>512608</v>
          </cell>
          <cell r="S25">
            <v>4.91</v>
          </cell>
        </row>
        <row r="26">
          <cell r="A26" t="str">
            <v xml:space="preserve">312.00 12           </v>
          </cell>
          <cell r="B26">
            <v>44531</v>
          </cell>
          <cell r="C26">
            <v>60</v>
          </cell>
          <cell r="D26" t="str">
            <v xml:space="preserve">R2   </v>
          </cell>
          <cell r="E26">
            <v>-31</v>
          </cell>
          <cell r="F26">
            <v>10209014.029999999</v>
          </cell>
          <cell r="G26">
            <v>9447524</v>
          </cell>
          <cell r="H26">
            <v>3926286</v>
          </cell>
          <cell r="I26">
            <v>343955</v>
          </cell>
          <cell r="J26">
            <v>3.37</v>
          </cell>
          <cell r="K26">
            <v>11.4</v>
          </cell>
          <cell r="L26" t="str">
            <v xml:space="preserve">      </v>
          </cell>
          <cell r="M26" t="str">
            <v xml:space="preserve">     </v>
          </cell>
          <cell r="N26">
            <v>0</v>
          </cell>
          <cell r="O26">
            <v>92.5</v>
          </cell>
          <cell r="P26">
            <v>30.4</v>
          </cell>
          <cell r="Q26">
            <v>8927044</v>
          </cell>
          <cell r="R26">
            <v>390108</v>
          </cell>
          <cell r="S26">
            <v>3.82</v>
          </cell>
        </row>
        <row r="27">
          <cell r="A27" t="str">
            <v xml:space="preserve">312.00 21           </v>
          </cell>
          <cell r="B27">
            <v>44531</v>
          </cell>
          <cell r="C27">
            <v>60</v>
          </cell>
          <cell r="D27" t="str">
            <v xml:space="preserve">R2   </v>
          </cell>
          <cell r="E27">
            <v>-9</v>
          </cell>
          <cell r="F27">
            <v>66552170.75</v>
          </cell>
          <cell r="G27">
            <v>47862504</v>
          </cell>
          <cell r="H27">
            <v>24679363</v>
          </cell>
          <cell r="I27">
            <v>2131833</v>
          </cell>
          <cell r="J27">
            <v>3.2</v>
          </cell>
          <cell r="K27">
            <v>11.6</v>
          </cell>
          <cell r="L27" t="str">
            <v xml:space="preserve">      </v>
          </cell>
          <cell r="M27" t="str">
            <v xml:space="preserve">     </v>
          </cell>
          <cell r="N27">
            <v>0</v>
          </cell>
          <cell r="O27">
            <v>71.900000000000006</v>
          </cell>
          <cell r="P27">
            <v>23.9</v>
          </cell>
          <cell r="Q27">
            <v>44412746</v>
          </cell>
          <cell r="R27">
            <v>2431403</v>
          </cell>
          <cell r="S27">
            <v>3.65</v>
          </cell>
        </row>
        <row r="28">
          <cell r="A28" t="str">
            <v xml:space="preserve">312.00 22           </v>
          </cell>
          <cell r="B28">
            <v>45992</v>
          </cell>
          <cell r="C28">
            <v>60</v>
          </cell>
          <cell r="D28" t="str">
            <v xml:space="preserve">R2   </v>
          </cell>
          <cell r="E28">
            <v>-8</v>
          </cell>
          <cell r="F28">
            <v>100560103.08</v>
          </cell>
          <cell r="G28">
            <v>59630602</v>
          </cell>
          <cell r="H28">
            <v>48974312</v>
          </cell>
          <cell r="I28">
            <v>3209118</v>
          </cell>
          <cell r="J28">
            <v>3.19</v>
          </cell>
          <cell r="K28">
            <v>15.3</v>
          </cell>
          <cell r="L28" t="str">
            <v xml:space="preserve">      </v>
          </cell>
          <cell r="M28" t="str">
            <v xml:space="preserve">     </v>
          </cell>
          <cell r="N28">
            <v>0</v>
          </cell>
          <cell r="O28">
            <v>59.3</v>
          </cell>
          <cell r="P28">
            <v>20.8</v>
          </cell>
          <cell r="Q28">
            <v>57287766</v>
          </cell>
          <cell r="R28">
            <v>3360587</v>
          </cell>
          <cell r="S28">
            <v>3.34</v>
          </cell>
        </row>
        <row r="29">
          <cell r="A29" t="str">
            <v xml:space="preserve">314.00 01           </v>
          </cell>
          <cell r="B29">
            <v>41609</v>
          </cell>
          <cell r="C29">
            <v>70</v>
          </cell>
          <cell r="D29" t="str">
            <v xml:space="preserve">R2   </v>
          </cell>
          <cell r="E29">
            <v>-40</v>
          </cell>
          <cell r="F29">
            <v>2773606.56</v>
          </cell>
          <cell r="G29">
            <v>3074820</v>
          </cell>
          <cell r="H29">
            <v>808230</v>
          </cell>
          <cell r="I29">
            <v>206053</v>
          </cell>
          <cell r="J29">
            <v>7.43</v>
          </cell>
          <cell r="K29">
            <v>3.9</v>
          </cell>
          <cell r="L29" t="str">
            <v xml:space="preserve">      </v>
          </cell>
          <cell r="M29" t="str">
            <v xml:space="preserve">     </v>
          </cell>
          <cell r="N29">
            <v>0</v>
          </cell>
          <cell r="O29">
            <v>110.9</v>
          </cell>
          <cell r="P29">
            <v>42.7</v>
          </cell>
          <cell r="Q29">
            <v>3486293</v>
          </cell>
          <cell r="R29">
            <v>101061</v>
          </cell>
          <cell r="S29">
            <v>3.64</v>
          </cell>
        </row>
        <row r="30">
          <cell r="A30" t="str">
            <v xml:space="preserve">314.00 02           </v>
          </cell>
          <cell r="B30">
            <v>42339</v>
          </cell>
          <cell r="C30">
            <v>70</v>
          </cell>
          <cell r="D30" t="str">
            <v xml:space="preserve">R2   </v>
          </cell>
          <cell r="E30">
            <v>-29</v>
          </cell>
          <cell r="F30">
            <v>6317388.3099999996</v>
          </cell>
          <cell r="G30">
            <v>5841089</v>
          </cell>
          <cell r="H30">
            <v>2308341</v>
          </cell>
          <cell r="I30">
            <v>389934</v>
          </cell>
          <cell r="J30">
            <v>6.17</v>
          </cell>
          <cell r="K30">
            <v>5.9</v>
          </cell>
          <cell r="L30" t="str">
            <v xml:space="preserve">      </v>
          </cell>
          <cell r="M30" t="str">
            <v xml:space="preserve">     </v>
          </cell>
          <cell r="N30">
            <v>0</v>
          </cell>
          <cell r="O30">
            <v>92.5</v>
          </cell>
          <cell r="P30">
            <v>26.8</v>
          </cell>
          <cell r="Q30">
            <v>5998931</v>
          </cell>
          <cell r="R30">
            <v>362983</v>
          </cell>
          <cell r="S30">
            <v>5.75</v>
          </cell>
        </row>
        <row r="31">
          <cell r="A31" t="str">
            <v xml:space="preserve">314.00 03           </v>
          </cell>
          <cell r="B31">
            <v>45627</v>
          </cell>
          <cell r="C31">
            <v>70</v>
          </cell>
          <cell r="D31" t="str">
            <v xml:space="preserve">R2   </v>
          </cell>
          <cell r="E31">
            <v>-18</v>
          </cell>
          <cell r="F31">
            <v>10458250.01</v>
          </cell>
          <cell r="G31">
            <v>8714748</v>
          </cell>
          <cell r="H31">
            <v>3625987</v>
          </cell>
          <cell r="I31">
            <v>252513</v>
          </cell>
          <cell r="J31">
            <v>2.41</v>
          </cell>
          <cell r="K31">
            <v>14.4</v>
          </cell>
          <cell r="L31" t="str">
            <v xml:space="preserve">      </v>
          </cell>
          <cell r="M31" t="str">
            <v xml:space="preserve">     </v>
          </cell>
          <cell r="N31">
            <v>0</v>
          </cell>
          <cell r="O31">
            <v>83.3</v>
          </cell>
          <cell r="P31">
            <v>30.9</v>
          </cell>
          <cell r="Q31">
            <v>7740199</v>
          </cell>
          <cell r="R31">
            <v>321372</v>
          </cell>
          <cell r="S31">
            <v>3.07</v>
          </cell>
        </row>
        <row r="32">
          <cell r="A32" t="str">
            <v xml:space="preserve">314.00 06           </v>
          </cell>
          <cell r="B32">
            <v>45627</v>
          </cell>
          <cell r="C32">
            <v>70</v>
          </cell>
          <cell r="D32" t="str">
            <v xml:space="preserve">R2   </v>
          </cell>
          <cell r="E32">
            <v>-3</v>
          </cell>
          <cell r="F32">
            <v>413539.56</v>
          </cell>
          <cell r="G32">
            <v>254122</v>
          </cell>
          <cell r="H32">
            <v>171824</v>
          </cell>
          <cell r="I32">
            <v>11701</v>
          </cell>
          <cell r="J32">
            <v>2.83</v>
          </cell>
          <cell r="K32">
            <v>14.7</v>
          </cell>
          <cell r="L32" t="str">
            <v xml:space="preserve">      </v>
          </cell>
          <cell r="M32" t="str">
            <v xml:space="preserve">     </v>
          </cell>
          <cell r="N32">
            <v>0</v>
          </cell>
          <cell r="O32">
            <v>61.5</v>
          </cell>
          <cell r="P32">
            <v>14.3</v>
          </cell>
          <cell r="Q32">
            <v>185236</v>
          </cell>
          <cell r="R32">
            <v>16438</v>
          </cell>
          <cell r="S32">
            <v>3.97</v>
          </cell>
        </row>
        <row r="33">
          <cell r="A33" t="str">
            <v xml:space="preserve">314.00 10           </v>
          </cell>
          <cell r="B33">
            <v>44531</v>
          </cell>
          <cell r="C33">
            <v>70</v>
          </cell>
          <cell r="D33" t="str">
            <v xml:space="preserve">R2   </v>
          </cell>
          <cell r="E33">
            <v>-3</v>
          </cell>
          <cell r="F33">
            <v>60987.16</v>
          </cell>
          <cell r="G33">
            <v>11885</v>
          </cell>
          <cell r="H33">
            <v>50932</v>
          </cell>
          <cell r="I33">
            <v>4301</v>
          </cell>
          <cell r="J33">
            <v>7.05</v>
          </cell>
          <cell r="K33">
            <v>11.8</v>
          </cell>
          <cell r="L33" t="str">
            <v xml:space="preserve">      </v>
          </cell>
          <cell r="M33" t="str">
            <v xml:space="preserve">     </v>
          </cell>
          <cell r="N33">
            <v>0</v>
          </cell>
          <cell r="O33">
            <v>19.5</v>
          </cell>
          <cell r="P33">
            <v>6.2</v>
          </cell>
          <cell r="Q33">
            <v>20781</v>
          </cell>
          <cell r="R33">
            <v>3548</v>
          </cell>
          <cell r="S33">
            <v>5.82</v>
          </cell>
        </row>
        <row r="34">
          <cell r="A34" t="str">
            <v xml:space="preserve">314.00 11           </v>
          </cell>
          <cell r="B34">
            <v>43435</v>
          </cell>
          <cell r="C34">
            <v>70</v>
          </cell>
          <cell r="D34" t="str">
            <v xml:space="preserve">R2   </v>
          </cell>
          <cell r="E34">
            <v>-35</v>
          </cell>
          <cell r="F34">
            <v>7102196.0700000003</v>
          </cell>
          <cell r="G34">
            <v>6158211</v>
          </cell>
          <cell r="H34">
            <v>3429754</v>
          </cell>
          <cell r="I34">
            <v>389931</v>
          </cell>
          <cell r="J34">
            <v>5.49</v>
          </cell>
          <cell r="K34">
            <v>8.8000000000000007</v>
          </cell>
          <cell r="L34" t="str">
            <v xml:space="preserve">      </v>
          </cell>
          <cell r="M34" t="str">
            <v xml:space="preserve">     </v>
          </cell>
          <cell r="N34">
            <v>0</v>
          </cell>
          <cell r="O34">
            <v>86.7</v>
          </cell>
          <cell r="P34">
            <v>28.9</v>
          </cell>
          <cell r="Q34">
            <v>6514945</v>
          </cell>
          <cell r="R34">
            <v>348962</v>
          </cell>
          <cell r="S34">
            <v>4.91</v>
          </cell>
        </row>
        <row r="35">
          <cell r="A35" t="str">
            <v xml:space="preserve">314.00 12           </v>
          </cell>
          <cell r="B35">
            <v>44531</v>
          </cell>
          <cell r="C35">
            <v>70</v>
          </cell>
          <cell r="D35" t="str">
            <v xml:space="preserve">R2   </v>
          </cell>
          <cell r="E35">
            <v>-30</v>
          </cell>
          <cell r="F35">
            <v>12854060.460000001</v>
          </cell>
          <cell r="G35">
            <v>7491676</v>
          </cell>
          <cell r="H35">
            <v>9218602</v>
          </cell>
          <cell r="I35">
            <v>784969</v>
          </cell>
          <cell r="J35">
            <v>6.11</v>
          </cell>
          <cell r="K35">
            <v>11.7</v>
          </cell>
          <cell r="L35" t="str">
            <v xml:space="preserve">      </v>
          </cell>
          <cell r="M35" t="str">
            <v xml:space="preserve">     </v>
          </cell>
          <cell r="N35">
            <v>0</v>
          </cell>
          <cell r="O35">
            <v>58.3</v>
          </cell>
          <cell r="P35">
            <v>19.2</v>
          </cell>
          <cell r="Q35">
            <v>8093104</v>
          </cell>
          <cell r="R35">
            <v>732783</v>
          </cell>
          <cell r="S35">
            <v>5.7</v>
          </cell>
        </row>
        <row r="36">
          <cell r="A36" t="str">
            <v xml:space="preserve">314.00 21           </v>
          </cell>
          <cell r="B36">
            <v>44531</v>
          </cell>
          <cell r="C36">
            <v>70</v>
          </cell>
          <cell r="D36" t="str">
            <v xml:space="preserve">R2   </v>
          </cell>
          <cell r="E36">
            <v>-7</v>
          </cell>
          <cell r="F36">
            <v>20354760.690000001</v>
          </cell>
          <cell r="G36">
            <v>12301121</v>
          </cell>
          <cell r="H36">
            <v>9478472</v>
          </cell>
          <cell r="I36">
            <v>808077</v>
          </cell>
          <cell r="J36">
            <v>3.97</v>
          </cell>
          <cell r="K36">
            <v>11.7</v>
          </cell>
          <cell r="L36" t="str">
            <v xml:space="preserve">      </v>
          </cell>
          <cell r="M36" t="str">
            <v xml:space="preserve">     </v>
          </cell>
          <cell r="N36">
            <v>0</v>
          </cell>
          <cell r="O36">
            <v>60.4</v>
          </cell>
          <cell r="P36">
            <v>21.3</v>
          </cell>
          <cell r="Q36">
            <v>12190016</v>
          </cell>
          <cell r="R36">
            <v>817754</v>
          </cell>
          <cell r="S36">
            <v>4.0199999999999996</v>
          </cell>
        </row>
        <row r="37">
          <cell r="A37" t="str">
            <v xml:space="preserve">314.00 22           </v>
          </cell>
          <cell r="B37">
            <v>45992</v>
          </cell>
          <cell r="C37">
            <v>70</v>
          </cell>
          <cell r="D37" t="str">
            <v xml:space="preserve">R2   </v>
          </cell>
          <cell r="E37">
            <v>-7</v>
          </cell>
          <cell r="F37">
            <v>24975604.940000001</v>
          </cell>
          <cell r="G37">
            <v>14187740</v>
          </cell>
          <cell r="H37">
            <v>12536158</v>
          </cell>
          <cell r="I37">
            <v>810073</v>
          </cell>
          <cell r="J37">
            <v>3.24</v>
          </cell>
          <cell r="K37">
            <v>15.5</v>
          </cell>
          <cell r="L37" t="str">
            <v xml:space="preserve">      </v>
          </cell>
          <cell r="M37" t="str">
            <v xml:space="preserve">     </v>
          </cell>
          <cell r="N37">
            <v>0</v>
          </cell>
          <cell r="O37">
            <v>56.8</v>
          </cell>
          <cell r="P37">
            <v>20.6</v>
          </cell>
          <cell r="Q37">
            <v>14057184</v>
          </cell>
          <cell r="R37">
            <v>819007</v>
          </cell>
          <cell r="S37">
            <v>3.28</v>
          </cell>
        </row>
        <row r="38">
          <cell r="A38" t="str">
            <v xml:space="preserve">315.00 01           </v>
          </cell>
          <cell r="B38">
            <v>41609</v>
          </cell>
          <cell r="C38">
            <v>60</v>
          </cell>
          <cell r="D38" t="str">
            <v xml:space="preserve">S1.5 </v>
          </cell>
          <cell r="E38">
            <v>-38</v>
          </cell>
          <cell r="F38">
            <v>983607.87</v>
          </cell>
          <cell r="G38">
            <v>1088067</v>
          </cell>
          <cell r="H38">
            <v>269312</v>
          </cell>
          <cell r="I38">
            <v>69632</v>
          </cell>
          <cell r="J38">
            <v>7.08</v>
          </cell>
          <cell r="K38">
            <v>3.9</v>
          </cell>
          <cell r="L38" t="str">
            <v xml:space="preserve">      </v>
          </cell>
          <cell r="M38" t="str">
            <v xml:space="preserve">     </v>
          </cell>
          <cell r="N38">
            <v>0</v>
          </cell>
          <cell r="O38">
            <v>110.6</v>
          </cell>
          <cell r="P38">
            <v>40.700000000000003</v>
          </cell>
          <cell r="Q38">
            <v>1218334</v>
          </cell>
          <cell r="R38">
            <v>35850</v>
          </cell>
          <cell r="S38">
            <v>3.64</v>
          </cell>
        </row>
        <row r="39">
          <cell r="A39" t="str">
            <v xml:space="preserve">315.00 02           </v>
          </cell>
          <cell r="B39">
            <v>42339</v>
          </cell>
          <cell r="C39">
            <v>60</v>
          </cell>
          <cell r="D39" t="str">
            <v xml:space="preserve">S1.5 </v>
          </cell>
          <cell r="E39">
            <v>-26</v>
          </cell>
          <cell r="F39">
            <v>932580.81</v>
          </cell>
          <cell r="G39">
            <v>1021919</v>
          </cell>
          <cell r="H39">
            <v>153132</v>
          </cell>
          <cell r="I39">
            <v>26288</v>
          </cell>
          <cell r="J39">
            <v>2.82</v>
          </cell>
          <cell r="K39">
            <v>5.8</v>
          </cell>
          <cell r="L39" t="str">
            <v xml:space="preserve">      </v>
          </cell>
          <cell r="M39" t="str">
            <v xml:space="preserve">     </v>
          </cell>
          <cell r="N39">
            <v>0</v>
          </cell>
          <cell r="O39">
            <v>109.6</v>
          </cell>
          <cell r="P39">
            <v>35.9</v>
          </cell>
          <cell r="Q39">
            <v>966679</v>
          </cell>
          <cell r="R39">
            <v>35956</v>
          </cell>
          <cell r="S39">
            <v>3.86</v>
          </cell>
        </row>
        <row r="40">
          <cell r="A40" t="str">
            <v xml:space="preserve">315.00 03           </v>
          </cell>
          <cell r="B40">
            <v>45627</v>
          </cell>
          <cell r="C40">
            <v>60</v>
          </cell>
          <cell r="D40" t="str">
            <v xml:space="preserve">S1.5 </v>
          </cell>
          <cell r="E40">
            <v>-15</v>
          </cell>
          <cell r="F40">
            <v>4247729.8</v>
          </cell>
          <cell r="G40">
            <v>3894123</v>
          </cell>
          <cell r="H40">
            <v>990766</v>
          </cell>
          <cell r="I40">
            <v>72836</v>
          </cell>
          <cell r="J40">
            <v>1.71</v>
          </cell>
          <cell r="K40">
            <v>13.6</v>
          </cell>
          <cell r="L40" t="str">
            <v xml:space="preserve">      </v>
          </cell>
          <cell r="M40" t="str">
            <v xml:space="preserve">     </v>
          </cell>
          <cell r="N40">
            <v>0</v>
          </cell>
          <cell r="O40">
            <v>91.7</v>
          </cell>
          <cell r="P40">
            <v>33.4</v>
          </cell>
          <cell r="Q40">
            <v>3354901</v>
          </cell>
          <cell r="R40">
            <v>112901</v>
          </cell>
          <cell r="S40">
            <v>2.66</v>
          </cell>
        </row>
        <row r="41">
          <cell r="A41" t="str">
            <v xml:space="preserve">315.00 06           </v>
          </cell>
          <cell r="B41">
            <v>45627</v>
          </cell>
          <cell r="C41">
            <v>60</v>
          </cell>
          <cell r="D41" t="str">
            <v xml:space="preserve">S1.5 </v>
          </cell>
          <cell r="E41">
            <v>-2</v>
          </cell>
          <cell r="F41">
            <v>489375.58</v>
          </cell>
          <cell r="G41">
            <v>231694</v>
          </cell>
          <cell r="H41">
            <v>267468</v>
          </cell>
          <cell r="I41">
            <v>18144</v>
          </cell>
          <cell r="J41">
            <v>3.71</v>
          </cell>
          <cell r="K41">
            <v>14.7</v>
          </cell>
          <cell r="L41" t="str">
            <v xml:space="preserve">      </v>
          </cell>
          <cell r="M41" t="str">
            <v xml:space="preserve">     </v>
          </cell>
          <cell r="N41">
            <v>0</v>
          </cell>
          <cell r="O41">
            <v>47.3</v>
          </cell>
          <cell r="P41">
            <v>11.6</v>
          </cell>
          <cell r="Q41">
            <v>192153</v>
          </cell>
          <cell r="R41">
            <v>20872</v>
          </cell>
          <cell r="S41">
            <v>4.2699999999999996</v>
          </cell>
        </row>
        <row r="42">
          <cell r="A42" t="str">
            <v xml:space="preserve">315.00 10           </v>
          </cell>
          <cell r="B42">
            <v>44531</v>
          </cell>
          <cell r="C42">
            <v>60</v>
          </cell>
          <cell r="D42" t="str">
            <v xml:space="preserve">S1.5 </v>
          </cell>
          <cell r="E42">
            <v>-2</v>
          </cell>
          <cell r="F42">
            <v>607840.06000000006</v>
          </cell>
          <cell r="G42">
            <v>441408</v>
          </cell>
          <cell r="H42">
            <v>178590</v>
          </cell>
          <cell r="I42">
            <v>15122</v>
          </cell>
          <cell r="J42">
            <v>2.4900000000000002</v>
          </cell>
          <cell r="K42">
            <v>11.8</v>
          </cell>
          <cell r="L42" t="str">
            <v xml:space="preserve">      </v>
          </cell>
          <cell r="M42" t="str">
            <v xml:space="preserve">     </v>
          </cell>
          <cell r="N42">
            <v>0</v>
          </cell>
          <cell r="O42">
            <v>72.599999999999994</v>
          </cell>
          <cell r="P42">
            <v>16.100000000000001</v>
          </cell>
          <cell r="Q42">
            <v>329222</v>
          </cell>
          <cell r="R42">
            <v>24763</v>
          </cell>
          <cell r="S42">
            <v>4.07</v>
          </cell>
        </row>
        <row r="43">
          <cell r="A43" t="str">
            <v xml:space="preserve">315.00 11           </v>
          </cell>
          <cell r="B43">
            <v>43435</v>
          </cell>
          <cell r="C43">
            <v>60</v>
          </cell>
          <cell r="D43" t="str">
            <v xml:space="preserve">S1.5 </v>
          </cell>
          <cell r="E43">
            <v>-34</v>
          </cell>
          <cell r="F43">
            <v>1976019.39</v>
          </cell>
          <cell r="G43">
            <v>1858311</v>
          </cell>
          <cell r="H43">
            <v>789555</v>
          </cell>
          <cell r="I43">
            <v>92264</v>
          </cell>
          <cell r="J43">
            <v>4.67</v>
          </cell>
          <cell r="K43">
            <v>8.6</v>
          </cell>
          <cell r="L43" t="str">
            <v xml:space="preserve">      </v>
          </cell>
          <cell r="M43" t="str">
            <v xml:space="preserve">     </v>
          </cell>
          <cell r="N43">
            <v>0</v>
          </cell>
          <cell r="O43">
            <v>94</v>
          </cell>
          <cell r="P43">
            <v>34.6</v>
          </cell>
          <cell r="Q43">
            <v>1929472</v>
          </cell>
          <cell r="R43">
            <v>83686</v>
          </cell>
          <cell r="S43">
            <v>4.24</v>
          </cell>
        </row>
        <row r="44">
          <cell r="A44" t="str">
            <v xml:space="preserve">315.00 12           </v>
          </cell>
          <cell r="B44">
            <v>44531</v>
          </cell>
          <cell r="C44">
            <v>60</v>
          </cell>
          <cell r="D44" t="str">
            <v xml:space="preserve">S1.5 </v>
          </cell>
          <cell r="E44">
            <v>-28</v>
          </cell>
          <cell r="F44">
            <v>1487292.45</v>
          </cell>
          <cell r="G44">
            <v>1584278</v>
          </cell>
          <cell r="H44">
            <v>319457</v>
          </cell>
          <cell r="I44">
            <v>29399</v>
          </cell>
          <cell r="J44">
            <v>1.98</v>
          </cell>
          <cell r="K44">
            <v>10.9</v>
          </cell>
          <cell r="L44" t="str">
            <v xml:space="preserve">      </v>
          </cell>
          <cell r="M44" t="str">
            <v xml:space="preserve">     </v>
          </cell>
          <cell r="N44">
            <v>0</v>
          </cell>
          <cell r="O44">
            <v>106.5</v>
          </cell>
          <cell r="P44">
            <v>38</v>
          </cell>
          <cell r="Q44">
            <v>1447310</v>
          </cell>
          <cell r="R44">
            <v>42006</v>
          </cell>
          <cell r="S44">
            <v>2.82</v>
          </cell>
        </row>
        <row r="45">
          <cell r="A45" t="str">
            <v xml:space="preserve">315.00 21           </v>
          </cell>
          <cell r="B45">
            <v>44531</v>
          </cell>
          <cell r="C45">
            <v>60</v>
          </cell>
          <cell r="D45" t="str">
            <v xml:space="preserve">S1.5 </v>
          </cell>
          <cell r="E45">
            <v>-6</v>
          </cell>
          <cell r="F45">
            <v>14353517.27</v>
          </cell>
          <cell r="G45">
            <v>11524373</v>
          </cell>
          <cell r="H45">
            <v>3690357</v>
          </cell>
          <cell r="I45">
            <v>323837</v>
          </cell>
          <cell r="J45">
            <v>2.2599999999999998</v>
          </cell>
          <cell r="K45">
            <v>11.4</v>
          </cell>
          <cell r="L45" t="str">
            <v xml:space="preserve">      </v>
          </cell>
          <cell r="M45" t="str">
            <v xml:space="preserve">     </v>
          </cell>
          <cell r="N45">
            <v>0</v>
          </cell>
          <cell r="O45">
            <v>80.3</v>
          </cell>
          <cell r="P45">
            <v>27.1</v>
          </cell>
          <cell r="Q45">
            <v>10389235</v>
          </cell>
          <cell r="R45">
            <v>424234</v>
          </cell>
          <cell r="S45">
            <v>2.96</v>
          </cell>
        </row>
        <row r="46">
          <cell r="A46" t="str">
            <v xml:space="preserve">315.00 22           </v>
          </cell>
          <cell r="B46">
            <v>45992</v>
          </cell>
          <cell r="C46">
            <v>60</v>
          </cell>
          <cell r="D46" t="str">
            <v xml:space="preserve">S1.5 </v>
          </cell>
          <cell r="E46">
            <v>-5</v>
          </cell>
          <cell r="F46">
            <v>12670860.199999999</v>
          </cell>
          <cell r="G46">
            <v>8233528</v>
          </cell>
          <cell r="H46">
            <v>5070875</v>
          </cell>
          <cell r="I46">
            <v>336750</v>
          </cell>
          <cell r="J46">
            <v>2.66</v>
          </cell>
          <cell r="K46">
            <v>15.1</v>
          </cell>
          <cell r="L46" t="str">
            <v xml:space="preserve">      </v>
          </cell>
          <cell r="M46" t="str">
            <v xml:space="preserve">     </v>
          </cell>
          <cell r="N46">
            <v>0</v>
          </cell>
          <cell r="O46">
            <v>65</v>
          </cell>
          <cell r="P46">
            <v>23.3</v>
          </cell>
          <cell r="Q46">
            <v>7806491</v>
          </cell>
          <cell r="R46">
            <v>365347</v>
          </cell>
          <cell r="S46">
            <v>2.88</v>
          </cell>
        </row>
        <row r="47">
          <cell r="A47" t="str">
            <v xml:space="preserve">316.00 01           </v>
          </cell>
          <cell r="B47">
            <v>41609</v>
          </cell>
          <cell r="C47">
            <v>50</v>
          </cell>
          <cell r="D47" t="str">
            <v xml:space="preserve">R1.5 </v>
          </cell>
          <cell r="E47">
            <v>-39</v>
          </cell>
          <cell r="F47">
            <v>512216.74</v>
          </cell>
          <cell r="G47">
            <v>544003</v>
          </cell>
          <cell r="H47">
            <v>167978</v>
          </cell>
          <cell r="I47">
            <v>43151</v>
          </cell>
          <cell r="J47">
            <v>8.42</v>
          </cell>
          <cell r="K47">
            <v>3.9</v>
          </cell>
          <cell r="L47" t="str">
            <v xml:space="preserve">      </v>
          </cell>
          <cell r="M47" t="str">
            <v xml:space="preserve">     </v>
          </cell>
          <cell r="N47">
            <v>0</v>
          </cell>
          <cell r="O47">
            <v>106.2</v>
          </cell>
          <cell r="P47">
            <v>28.6</v>
          </cell>
          <cell r="Q47">
            <v>597714</v>
          </cell>
          <cell r="R47">
            <v>29236</v>
          </cell>
          <cell r="S47">
            <v>5.71</v>
          </cell>
        </row>
        <row r="48">
          <cell r="A48" t="str">
            <v xml:space="preserve">316.00 02           </v>
          </cell>
          <cell r="B48">
            <v>42339</v>
          </cell>
          <cell r="C48">
            <v>50</v>
          </cell>
          <cell r="D48" t="str">
            <v xml:space="preserve">R1.5 </v>
          </cell>
          <cell r="E48">
            <v>-27</v>
          </cell>
          <cell r="F48">
            <v>412496.69</v>
          </cell>
          <cell r="G48">
            <v>367747</v>
          </cell>
          <cell r="H48">
            <v>156124</v>
          </cell>
          <cell r="I48">
            <v>26807</v>
          </cell>
          <cell r="J48">
            <v>6.5</v>
          </cell>
          <cell r="K48">
            <v>5.8</v>
          </cell>
          <cell r="L48" t="str">
            <v xml:space="preserve">      </v>
          </cell>
          <cell r="M48" t="str">
            <v xml:space="preserve">     </v>
          </cell>
          <cell r="N48">
            <v>0</v>
          </cell>
          <cell r="O48">
            <v>89.2</v>
          </cell>
          <cell r="P48">
            <v>21.6</v>
          </cell>
          <cell r="Q48">
            <v>390406</v>
          </cell>
          <cell r="R48">
            <v>22872</v>
          </cell>
          <cell r="S48">
            <v>5.54</v>
          </cell>
        </row>
        <row r="49">
          <cell r="A49" t="str">
            <v xml:space="preserve">316.00 03           </v>
          </cell>
          <cell r="B49">
            <v>45627</v>
          </cell>
          <cell r="C49">
            <v>50</v>
          </cell>
          <cell r="D49" t="str">
            <v xml:space="preserve">R1.5 </v>
          </cell>
          <cell r="E49">
            <v>-16</v>
          </cell>
          <cell r="F49">
            <v>667967.71</v>
          </cell>
          <cell r="G49">
            <v>532612</v>
          </cell>
          <cell r="H49">
            <v>242231</v>
          </cell>
          <cell r="I49">
            <v>17812</v>
          </cell>
          <cell r="J49">
            <v>2.67</v>
          </cell>
          <cell r="K49">
            <v>13.6</v>
          </cell>
          <cell r="L49" t="str">
            <v xml:space="preserve">      </v>
          </cell>
          <cell r="M49" t="str">
            <v xml:space="preserve">     </v>
          </cell>
          <cell r="N49">
            <v>0</v>
          </cell>
          <cell r="O49">
            <v>79.7</v>
          </cell>
          <cell r="P49">
            <v>26.9</v>
          </cell>
          <cell r="Q49">
            <v>471034</v>
          </cell>
          <cell r="R49">
            <v>22442</v>
          </cell>
          <cell r="S49">
            <v>3.36</v>
          </cell>
        </row>
        <row r="50">
          <cell r="A50" t="str">
            <v xml:space="preserve">316.00 06           </v>
          </cell>
          <cell r="B50">
            <v>45627</v>
          </cell>
          <cell r="C50">
            <v>50</v>
          </cell>
          <cell r="D50" t="str">
            <v xml:space="preserve">R1.5 </v>
          </cell>
          <cell r="E50">
            <v>-2</v>
          </cell>
          <cell r="F50">
            <v>878087.69</v>
          </cell>
          <cell r="G50">
            <v>127126</v>
          </cell>
          <cell r="H50">
            <v>768523</v>
          </cell>
          <cell r="I50">
            <v>53682</v>
          </cell>
          <cell r="J50">
            <v>6.11</v>
          </cell>
          <cell r="K50">
            <v>14.3</v>
          </cell>
          <cell r="L50" t="str">
            <v xml:space="preserve">      </v>
          </cell>
          <cell r="M50" t="str">
            <v xml:space="preserve">     </v>
          </cell>
          <cell r="N50">
            <v>0</v>
          </cell>
          <cell r="O50">
            <v>14.5</v>
          </cell>
          <cell r="P50">
            <v>8.1999999999999993</v>
          </cell>
          <cell r="Q50">
            <v>270188</v>
          </cell>
          <cell r="R50">
            <v>43595</v>
          </cell>
          <cell r="S50">
            <v>4.96</v>
          </cell>
        </row>
        <row r="51">
          <cell r="A51" t="str">
            <v xml:space="preserve">316.00 10           </v>
          </cell>
          <cell r="B51">
            <v>44531</v>
          </cell>
          <cell r="C51">
            <v>50</v>
          </cell>
          <cell r="D51" t="str">
            <v xml:space="preserve">R1.5 </v>
          </cell>
          <cell r="E51">
            <v>-2</v>
          </cell>
          <cell r="F51">
            <v>1447989.63</v>
          </cell>
          <cell r="G51">
            <v>1125581</v>
          </cell>
          <cell r="H51">
            <v>351368</v>
          </cell>
          <cell r="I51">
            <v>30487</v>
          </cell>
          <cell r="J51">
            <v>2.11</v>
          </cell>
          <cell r="K51">
            <v>11.5</v>
          </cell>
          <cell r="L51" t="str">
            <v xml:space="preserve">      </v>
          </cell>
          <cell r="M51" t="str">
            <v xml:space="preserve">     </v>
          </cell>
          <cell r="N51">
            <v>0</v>
          </cell>
          <cell r="O51">
            <v>77.7</v>
          </cell>
          <cell r="P51">
            <v>13.6</v>
          </cell>
          <cell r="Q51">
            <v>751709</v>
          </cell>
          <cell r="R51">
            <v>63054</v>
          </cell>
          <cell r="S51">
            <v>4.3499999999999996</v>
          </cell>
        </row>
        <row r="52">
          <cell r="A52" t="str">
            <v xml:space="preserve">316.00 11           </v>
          </cell>
          <cell r="B52">
            <v>43435</v>
          </cell>
          <cell r="C52">
            <v>50</v>
          </cell>
          <cell r="D52" t="str">
            <v xml:space="preserve">R1.5 </v>
          </cell>
          <cell r="E52">
            <v>-34</v>
          </cell>
          <cell r="F52">
            <v>256664.48</v>
          </cell>
          <cell r="G52">
            <v>276784</v>
          </cell>
          <cell r="H52">
            <v>67146</v>
          </cell>
          <cell r="I52">
            <v>8341</v>
          </cell>
          <cell r="J52">
            <v>3.25</v>
          </cell>
          <cell r="K52">
            <v>8.1</v>
          </cell>
          <cell r="L52" t="str">
            <v xml:space="preserve">      </v>
          </cell>
          <cell r="M52" t="str">
            <v xml:space="preserve">     </v>
          </cell>
          <cell r="N52">
            <v>0</v>
          </cell>
          <cell r="O52">
            <v>107.8</v>
          </cell>
          <cell r="P52">
            <v>41.5</v>
          </cell>
          <cell r="Q52">
            <v>277481</v>
          </cell>
          <cell r="R52">
            <v>8254</v>
          </cell>
          <cell r="S52">
            <v>3.22</v>
          </cell>
        </row>
        <row r="53">
          <cell r="A53" t="str">
            <v xml:space="preserve">316.00 12           </v>
          </cell>
          <cell r="B53">
            <v>44531</v>
          </cell>
          <cell r="C53">
            <v>50</v>
          </cell>
          <cell r="D53" t="str">
            <v xml:space="preserve">R1.5 </v>
          </cell>
          <cell r="E53">
            <v>-29</v>
          </cell>
          <cell r="F53">
            <v>229258.33</v>
          </cell>
          <cell r="G53">
            <v>90560</v>
          </cell>
          <cell r="H53">
            <v>205183</v>
          </cell>
          <cell r="I53">
            <v>17933</v>
          </cell>
          <cell r="J53">
            <v>7.82</v>
          </cell>
          <cell r="K53">
            <v>11.4</v>
          </cell>
          <cell r="L53" t="str">
            <v xml:space="preserve">      </v>
          </cell>
          <cell r="M53" t="str">
            <v xml:space="preserve">     </v>
          </cell>
          <cell r="N53">
            <v>0</v>
          </cell>
          <cell r="O53">
            <v>39.5</v>
          </cell>
          <cell r="P53">
            <v>14.1</v>
          </cell>
          <cell r="Q53">
            <v>112539</v>
          </cell>
          <cell r="R53">
            <v>15932</v>
          </cell>
          <cell r="S53">
            <v>6.95</v>
          </cell>
        </row>
        <row r="54">
          <cell r="A54" t="str">
            <v xml:space="preserve">316.00 21           </v>
          </cell>
          <cell r="B54">
            <v>44531</v>
          </cell>
          <cell r="C54">
            <v>50</v>
          </cell>
          <cell r="D54" t="str">
            <v xml:space="preserve">R1.5 </v>
          </cell>
          <cell r="E54">
            <v>-6</v>
          </cell>
          <cell r="F54">
            <v>2196418.0299999998</v>
          </cell>
          <cell r="G54">
            <v>1274066</v>
          </cell>
          <cell r="H54">
            <v>1054137</v>
          </cell>
          <cell r="I54">
            <v>92324</v>
          </cell>
          <cell r="J54">
            <v>4.2</v>
          </cell>
          <cell r="K54">
            <v>11.4</v>
          </cell>
          <cell r="L54" t="str">
            <v xml:space="preserve">      </v>
          </cell>
          <cell r="M54" t="str">
            <v xml:space="preserve">     </v>
          </cell>
          <cell r="N54">
            <v>0</v>
          </cell>
          <cell r="O54">
            <v>58</v>
          </cell>
          <cell r="P54">
            <v>18</v>
          </cell>
          <cell r="Q54">
            <v>1257571</v>
          </cell>
          <cell r="R54">
            <v>93789</v>
          </cell>
          <cell r="S54">
            <v>4.2699999999999996</v>
          </cell>
        </row>
        <row r="55">
          <cell r="A55" t="str">
            <v xml:space="preserve">316.00 22           </v>
          </cell>
          <cell r="B55">
            <v>45992</v>
          </cell>
          <cell r="C55">
            <v>50</v>
          </cell>
          <cell r="D55" t="str">
            <v xml:space="preserve">R1.5 </v>
          </cell>
          <cell r="E55">
            <v>-6</v>
          </cell>
          <cell r="F55">
            <v>1225615.42</v>
          </cell>
          <cell r="G55">
            <v>766004</v>
          </cell>
          <cell r="H55">
            <v>533148</v>
          </cell>
          <cell r="I55">
            <v>35838</v>
          </cell>
          <cell r="J55">
            <v>2.92</v>
          </cell>
          <cell r="K55">
            <v>14.9</v>
          </cell>
          <cell r="L55" t="str">
            <v xml:space="preserve">      </v>
          </cell>
          <cell r="M55" t="str">
            <v xml:space="preserve">     </v>
          </cell>
          <cell r="N55">
            <v>0</v>
          </cell>
          <cell r="O55">
            <v>62.5</v>
          </cell>
          <cell r="P55">
            <v>19.100000000000001</v>
          </cell>
          <cell r="Q55">
            <v>649992</v>
          </cell>
          <cell r="R55">
            <v>43765</v>
          </cell>
          <cell r="S55">
            <v>3.57</v>
          </cell>
        </row>
        <row r="56">
          <cell r="A56">
            <v>317</v>
          </cell>
          <cell r="B56" t="str">
            <v xml:space="preserve">       </v>
          </cell>
          <cell r="C56">
            <v>0</v>
          </cell>
          <cell r="D56" t="str">
            <v xml:space="preserve">ND   </v>
          </cell>
          <cell r="E56">
            <v>0</v>
          </cell>
          <cell r="F56">
            <v>2116131.12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 t="str">
            <v xml:space="preserve">      </v>
          </cell>
          <cell r="M56" t="str">
            <v xml:space="preserve">     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A57">
            <v>330</v>
          </cell>
          <cell r="B57" t="str">
            <v xml:space="preserve">       </v>
          </cell>
          <cell r="C57">
            <v>0</v>
          </cell>
          <cell r="D57" t="str">
            <v xml:space="preserve">ND   </v>
          </cell>
          <cell r="E57">
            <v>0</v>
          </cell>
          <cell r="F57">
            <v>2226.66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 t="str">
            <v xml:space="preserve">      </v>
          </cell>
          <cell r="M57" t="str">
            <v xml:space="preserve">     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A58" t="str">
            <v xml:space="preserve">340.10 00           </v>
          </cell>
          <cell r="B58" t="str">
            <v xml:space="preserve">       </v>
          </cell>
          <cell r="C58">
            <v>0</v>
          </cell>
          <cell r="D58" t="str">
            <v xml:space="preserve">ND   </v>
          </cell>
          <cell r="E58">
            <v>0</v>
          </cell>
          <cell r="F58">
            <v>18825.2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 t="str">
            <v xml:space="preserve">      </v>
          </cell>
          <cell r="M58" t="str">
            <v xml:space="preserve">     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A59" t="str">
            <v xml:space="preserve">340.10 01           </v>
          </cell>
          <cell r="B59" t="str">
            <v xml:space="preserve">       </v>
          </cell>
          <cell r="C59">
            <v>0</v>
          </cell>
          <cell r="D59" t="str">
            <v xml:space="preserve">ND   </v>
          </cell>
          <cell r="E59">
            <v>0</v>
          </cell>
          <cell r="F59">
            <v>4881.59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 t="str">
            <v xml:space="preserve">      </v>
          </cell>
          <cell r="M59" t="str">
            <v xml:space="preserve">     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A60" t="str">
            <v xml:space="preserve">340.10 02           </v>
          </cell>
          <cell r="B60" t="str">
            <v xml:space="preserve">       </v>
          </cell>
          <cell r="C60">
            <v>0</v>
          </cell>
          <cell r="D60" t="str">
            <v xml:space="preserve">ND   </v>
          </cell>
          <cell r="E60">
            <v>0</v>
          </cell>
          <cell r="F60">
            <v>17319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 xml:space="preserve">      </v>
          </cell>
          <cell r="M60" t="str">
            <v xml:space="preserve">     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A61" t="str">
            <v xml:space="preserve">340.10 08           </v>
          </cell>
          <cell r="B61" t="str">
            <v xml:space="preserve">       </v>
          </cell>
          <cell r="C61">
            <v>0</v>
          </cell>
          <cell r="D61" t="str">
            <v xml:space="preserve">ND   </v>
          </cell>
          <cell r="E61">
            <v>0</v>
          </cell>
          <cell r="F61">
            <v>165267.75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 t="str">
            <v xml:space="preserve">      </v>
          </cell>
          <cell r="M61" t="str">
            <v xml:space="preserve">     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A62" t="str">
            <v xml:space="preserve">341.00 01           </v>
          </cell>
          <cell r="B62">
            <v>44166</v>
          </cell>
          <cell r="C62" t="str">
            <v xml:space="preserve">   VAR</v>
          </cell>
          <cell r="D62" t="str">
            <v xml:space="preserve">SQ   </v>
          </cell>
          <cell r="E62">
            <v>-20</v>
          </cell>
          <cell r="F62">
            <v>36992.769999999997</v>
          </cell>
          <cell r="G62">
            <v>28317</v>
          </cell>
          <cell r="H62">
            <v>16074</v>
          </cell>
          <cell r="I62">
            <v>1462</v>
          </cell>
          <cell r="J62">
            <v>3.95</v>
          </cell>
          <cell r="K62">
            <v>11</v>
          </cell>
          <cell r="L62" t="str">
            <v xml:space="preserve">      </v>
          </cell>
          <cell r="M62" t="str">
            <v xml:space="preserve">     </v>
          </cell>
          <cell r="N62">
            <v>0</v>
          </cell>
          <cell r="O62">
            <v>76.5</v>
          </cell>
          <cell r="P62">
            <v>42.6</v>
          </cell>
          <cell r="Q62">
            <v>32340</v>
          </cell>
          <cell r="R62">
            <v>1096</v>
          </cell>
          <cell r="S62">
            <v>2.96</v>
          </cell>
        </row>
        <row r="63">
          <cell r="A63" t="str">
            <v xml:space="preserve">341.00 02           </v>
          </cell>
          <cell r="B63">
            <v>43800</v>
          </cell>
          <cell r="C63" t="str">
            <v xml:space="preserve">   VAR</v>
          </cell>
          <cell r="D63" t="str">
            <v xml:space="preserve">SQ   </v>
          </cell>
          <cell r="E63">
            <v>-22</v>
          </cell>
          <cell r="F63">
            <v>23728.32</v>
          </cell>
          <cell r="G63">
            <v>22317</v>
          </cell>
          <cell r="H63">
            <v>6632</v>
          </cell>
          <cell r="I63">
            <v>663</v>
          </cell>
          <cell r="J63">
            <v>2.79</v>
          </cell>
          <cell r="K63">
            <v>10</v>
          </cell>
          <cell r="L63" t="str">
            <v xml:space="preserve">      </v>
          </cell>
          <cell r="M63" t="str">
            <v xml:space="preserve">     </v>
          </cell>
          <cell r="N63">
            <v>0</v>
          </cell>
          <cell r="O63">
            <v>94.1</v>
          </cell>
          <cell r="P63">
            <v>40.9</v>
          </cell>
          <cell r="Q63">
            <v>22834</v>
          </cell>
          <cell r="R63">
            <v>611</v>
          </cell>
          <cell r="S63">
            <v>2.57</v>
          </cell>
        </row>
        <row r="64">
          <cell r="A64" t="str">
            <v xml:space="preserve">341.00 03           </v>
          </cell>
          <cell r="B64">
            <v>45627</v>
          </cell>
          <cell r="C64" t="str">
            <v xml:space="preserve">   VAR</v>
          </cell>
          <cell r="D64" t="str">
            <v xml:space="preserve">SQ   </v>
          </cell>
          <cell r="E64">
            <v>-7</v>
          </cell>
          <cell r="F64">
            <v>2400198.2000000002</v>
          </cell>
          <cell r="G64">
            <v>1200140</v>
          </cell>
          <cell r="H64">
            <v>1368072</v>
          </cell>
          <cell r="I64">
            <v>91205</v>
          </cell>
          <cell r="J64">
            <v>3.8</v>
          </cell>
          <cell r="K64">
            <v>15</v>
          </cell>
          <cell r="L64" t="str">
            <v xml:space="preserve">      </v>
          </cell>
          <cell r="M64" t="str">
            <v xml:space="preserve">     </v>
          </cell>
          <cell r="N64">
            <v>0</v>
          </cell>
          <cell r="O64">
            <v>50</v>
          </cell>
          <cell r="P64">
            <v>17.100000000000001</v>
          </cell>
          <cell r="Q64">
            <v>1355949</v>
          </cell>
          <cell r="R64">
            <v>80870</v>
          </cell>
          <cell r="S64">
            <v>3.37</v>
          </cell>
        </row>
        <row r="65">
          <cell r="A65" t="str">
            <v xml:space="preserve">341.00 04           </v>
          </cell>
          <cell r="B65">
            <v>45627</v>
          </cell>
          <cell r="C65" t="str">
            <v xml:space="preserve">   VAR</v>
          </cell>
          <cell r="D65" t="str">
            <v xml:space="preserve">SQ   </v>
          </cell>
          <cell r="E65">
            <v>-8</v>
          </cell>
          <cell r="F65">
            <v>2363834.54</v>
          </cell>
          <cell r="G65">
            <v>1192803</v>
          </cell>
          <cell r="H65">
            <v>1360139</v>
          </cell>
          <cell r="I65">
            <v>90676</v>
          </cell>
          <cell r="J65">
            <v>3.84</v>
          </cell>
          <cell r="K65">
            <v>15</v>
          </cell>
          <cell r="L65" t="str">
            <v xml:space="preserve">      </v>
          </cell>
          <cell r="M65" t="str">
            <v xml:space="preserve">     </v>
          </cell>
          <cell r="N65">
            <v>0</v>
          </cell>
          <cell r="O65">
            <v>50.5</v>
          </cell>
          <cell r="P65">
            <v>17.2</v>
          </cell>
          <cell r="Q65">
            <v>1358065</v>
          </cell>
          <cell r="R65">
            <v>79710</v>
          </cell>
          <cell r="S65">
            <v>3.37</v>
          </cell>
        </row>
        <row r="66">
          <cell r="A66" t="str">
            <v xml:space="preserve">341.00 06           </v>
          </cell>
          <cell r="B66">
            <v>43800</v>
          </cell>
          <cell r="C66" t="str">
            <v xml:space="preserve">   VAR</v>
          </cell>
          <cell r="D66" t="str">
            <v xml:space="preserve">SQ   </v>
          </cell>
          <cell r="E66">
            <v>-15</v>
          </cell>
          <cell r="F66">
            <v>21158.93</v>
          </cell>
          <cell r="G66">
            <v>17845</v>
          </cell>
          <cell r="H66">
            <v>6487</v>
          </cell>
          <cell r="I66">
            <v>649</v>
          </cell>
          <cell r="J66">
            <v>3.07</v>
          </cell>
          <cell r="K66">
            <v>10</v>
          </cell>
          <cell r="L66" t="str">
            <v xml:space="preserve">      </v>
          </cell>
          <cell r="M66" t="str">
            <v xml:space="preserve">     </v>
          </cell>
          <cell r="N66">
            <v>0</v>
          </cell>
          <cell r="O66">
            <v>84.3</v>
          </cell>
          <cell r="P66">
            <v>35</v>
          </cell>
          <cell r="Q66">
            <v>18824</v>
          </cell>
          <cell r="R66">
            <v>551</v>
          </cell>
          <cell r="S66">
            <v>2.6</v>
          </cell>
        </row>
        <row r="67">
          <cell r="A67" t="str">
            <v xml:space="preserve">341.00 08           </v>
          </cell>
          <cell r="B67">
            <v>58045</v>
          </cell>
          <cell r="C67" t="str">
            <v xml:space="preserve">   VAR</v>
          </cell>
          <cell r="D67" t="str">
            <v xml:space="preserve">SQ   </v>
          </cell>
          <cell r="E67">
            <v>-3</v>
          </cell>
          <cell r="F67">
            <v>4736246.37</v>
          </cell>
          <cell r="G67">
            <v>11093</v>
          </cell>
          <cell r="H67">
            <v>4867241</v>
          </cell>
          <cell r="I67">
            <v>99331</v>
          </cell>
          <cell r="J67">
            <v>2.1</v>
          </cell>
          <cell r="K67">
            <v>49</v>
          </cell>
          <cell r="L67" t="str">
            <v xml:space="preserve">      </v>
          </cell>
          <cell r="M67" t="str">
            <v xml:space="preserve">     </v>
          </cell>
          <cell r="N67">
            <v>0</v>
          </cell>
          <cell r="O67">
            <v>0.2</v>
          </cell>
          <cell r="P67">
            <v>2</v>
          </cell>
          <cell r="Q67">
            <v>175256</v>
          </cell>
          <cell r="R67">
            <v>95971</v>
          </cell>
          <cell r="S67">
            <v>2.0299999999999998</v>
          </cell>
        </row>
        <row r="68">
          <cell r="A68" t="str">
            <v xml:space="preserve">341.00 09           </v>
          </cell>
          <cell r="B68">
            <v>48183</v>
          </cell>
          <cell r="C68" t="str">
            <v xml:space="preserve">   VAR</v>
          </cell>
          <cell r="D68" t="str">
            <v xml:space="preserve">SQ   </v>
          </cell>
          <cell r="E68">
            <v>-3</v>
          </cell>
          <cell r="F68">
            <v>1340880.04</v>
          </cell>
          <cell r="G68">
            <v>9608</v>
          </cell>
          <cell r="H68">
            <v>1371499</v>
          </cell>
          <cell r="I68">
            <v>62340</v>
          </cell>
          <cell r="J68">
            <v>4.6500000000000004</v>
          </cell>
          <cell r="K68">
            <v>22</v>
          </cell>
          <cell r="L68" t="str">
            <v xml:space="preserve">      </v>
          </cell>
          <cell r="M68" t="str">
            <v xml:space="preserve">     </v>
          </cell>
          <cell r="N68">
            <v>0</v>
          </cell>
          <cell r="O68">
            <v>0.7</v>
          </cell>
          <cell r="P68">
            <v>9.6</v>
          </cell>
          <cell r="Q68">
            <v>412769</v>
          </cell>
          <cell r="R68">
            <v>44054</v>
          </cell>
          <cell r="S68">
            <v>3.29</v>
          </cell>
        </row>
        <row r="69">
          <cell r="A69" t="str">
            <v xml:space="preserve">341.00 12           </v>
          </cell>
          <cell r="B69">
            <v>41609</v>
          </cell>
          <cell r="C69" t="str">
            <v xml:space="preserve">   VAR</v>
          </cell>
          <cell r="D69" t="str">
            <v xml:space="preserve">SQ   </v>
          </cell>
          <cell r="E69">
            <v>-22</v>
          </cell>
          <cell r="F69">
            <v>98991.11</v>
          </cell>
          <cell r="G69">
            <v>88365</v>
          </cell>
          <cell r="H69">
            <v>32403</v>
          </cell>
          <cell r="I69">
            <v>8102</v>
          </cell>
          <cell r="J69">
            <v>8.18</v>
          </cell>
          <cell r="K69">
            <v>4</v>
          </cell>
          <cell r="L69" t="str">
            <v xml:space="preserve">      </v>
          </cell>
          <cell r="M69" t="str">
            <v xml:space="preserve">     </v>
          </cell>
          <cell r="N69">
            <v>0</v>
          </cell>
          <cell r="O69">
            <v>89.3</v>
          </cell>
          <cell r="P69">
            <v>43.9</v>
          </cell>
          <cell r="Q69">
            <v>109291</v>
          </cell>
          <cell r="R69">
            <v>2867</v>
          </cell>
          <cell r="S69">
            <v>2.9</v>
          </cell>
        </row>
        <row r="70">
          <cell r="A70" t="str">
            <v xml:space="preserve">341.00 15           </v>
          </cell>
          <cell r="B70">
            <v>44166</v>
          </cell>
          <cell r="C70" t="str">
            <v xml:space="preserve">   VAR</v>
          </cell>
          <cell r="D70" t="str">
            <v xml:space="preserve">SQ   </v>
          </cell>
          <cell r="E70">
            <v>-17</v>
          </cell>
          <cell r="F70">
            <v>104549.52</v>
          </cell>
          <cell r="G70">
            <v>85427</v>
          </cell>
          <cell r="H70">
            <v>36896</v>
          </cell>
          <cell r="I70">
            <v>3354</v>
          </cell>
          <cell r="J70">
            <v>3.21</v>
          </cell>
          <cell r="K70">
            <v>11</v>
          </cell>
          <cell r="L70" t="str">
            <v xml:space="preserve">      </v>
          </cell>
          <cell r="M70" t="str">
            <v xml:space="preserve">     </v>
          </cell>
          <cell r="N70">
            <v>0</v>
          </cell>
          <cell r="O70">
            <v>81.7</v>
          </cell>
          <cell r="P70">
            <v>39.4</v>
          </cell>
          <cell r="Q70">
            <v>95596</v>
          </cell>
          <cell r="R70">
            <v>2430</v>
          </cell>
          <cell r="S70">
            <v>2.3199999999999998</v>
          </cell>
        </row>
        <row r="71">
          <cell r="A71" t="str">
            <v xml:space="preserve">341.00 16           </v>
          </cell>
          <cell r="B71">
            <v>40513</v>
          </cell>
          <cell r="C71" t="str">
            <v xml:space="preserve">   VAR</v>
          </cell>
          <cell r="D71" t="str">
            <v xml:space="preserve">SQ   </v>
          </cell>
          <cell r="E71">
            <v>-23</v>
          </cell>
          <cell r="F71">
            <v>28437.360000000001</v>
          </cell>
          <cell r="G71">
            <v>17110</v>
          </cell>
          <cell r="H71">
            <v>17868</v>
          </cell>
          <cell r="I71">
            <v>17868</v>
          </cell>
          <cell r="J71">
            <v>62.83</v>
          </cell>
          <cell r="K71">
            <v>1</v>
          </cell>
          <cell r="L71" t="str">
            <v xml:space="preserve">      </v>
          </cell>
          <cell r="M71" t="str">
            <v xml:space="preserve">     </v>
          </cell>
          <cell r="N71">
            <v>0</v>
          </cell>
          <cell r="O71">
            <v>60.2</v>
          </cell>
          <cell r="P71">
            <v>26.7</v>
          </cell>
          <cell r="Q71">
            <v>33542</v>
          </cell>
          <cell r="R71">
            <v>1437</v>
          </cell>
          <cell r="S71">
            <v>5.05</v>
          </cell>
        </row>
        <row r="72">
          <cell r="A72" t="str">
            <v xml:space="preserve">341.00 41           </v>
          </cell>
          <cell r="B72">
            <v>52566</v>
          </cell>
          <cell r="C72" t="str">
            <v xml:space="preserve">   VAR</v>
          </cell>
          <cell r="D72" t="str">
            <v xml:space="preserve">SQ   </v>
          </cell>
          <cell r="E72">
            <v>-2</v>
          </cell>
          <cell r="F72">
            <v>33136575.030000001</v>
          </cell>
          <cell r="G72">
            <v>1216077</v>
          </cell>
          <cell r="H72">
            <v>32583229</v>
          </cell>
          <cell r="I72">
            <v>958331</v>
          </cell>
          <cell r="J72">
            <v>2.89</v>
          </cell>
          <cell r="K72">
            <v>34</v>
          </cell>
          <cell r="L72" t="str">
            <v xml:space="preserve">      </v>
          </cell>
          <cell r="M72" t="str">
            <v xml:space="preserve">     </v>
          </cell>
          <cell r="N72">
            <v>0</v>
          </cell>
          <cell r="O72">
            <v>3.7</v>
          </cell>
          <cell r="P72">
            <v>1.4</v>
          </cell>
          <cell r="Q72">
            <v>1369247</v>
          </cell>
          <cell r="R72">
            <v>954880</v>
          </cell>
          <cell r="S72">
            <v>2.88</v>
          </cell>
        </row>
        <row r="73">
          <cell r="A73" t="str">
            <v xml:space="preserve">342.00 01           </v>
          </cell>
          <cell r="B73">
            <v>50010</v>
          </cell>
          <cell r="C73" t="str">
            <v xml:space="preserve">   VAR</v>
          </cell>
          <cell r="D73" t="str">
            <v xml:space="preserve">SQ   </v>
          </cell>
          <cell r="E73">
            <v>-20</v>
          </cell>
          <cell r="F73">
            <v>37723.83</v>
          </cell>
          <cell r="G73">
            <v>17844</v>
          </cell>
          <cell r="H73">
            <v>27425</v>
          </cell>
          <cell r="I73">
            <v>1016</v>
          </cell>
          <cell r="J73">
            <v>2.69</v>
          </cell>
          <cell r="K73">
            <v>27</v>
          </cell>
          <cell r="L73" t="str">
            <v xml:space="preserve">      </v>
          </cell>
          <cell r="M73" t="str">
            <v xml:space="preserve">     </v>
          </cell>
          <cell r="N73">
            <v>0</v>
          </cell>
          <cell r="O73">
            <v>47.3</v>
          </cell>
          <cell r="P73">
            <v>33.200000000000003</v>
          </cell>
          <cell r="Q73">
            <v>24710</v>
          </cell>
          <cell r="R73">
            <v>761</v>
          </cell>
          <cell r="S73">
            <v>2.02</v>
          </cell>
        </row>
        <row r="74">
          <cell r="A74" t="str">
            <v xml:space="preserve">342.00 02           </v>
          </cell>
          <cell r="B74">
            <v>43800</v>
          </cell>
          <cell r="C74" t="str">
            <v xml:space="preserve">   VAR</v>
          </cell>
          <cell r="D74" t="str">
            <v xml:space="preserve">SQ   </v>
          </cell>
          <cell r="E74">
            <v>-22</v>
          </cell>
          <cell r="F74">
            <v>7707.85</v>
          </cell>
          <cell r="G74">
            <v>5187</v>
          </cell>
          <cell r="H74">
            <v>4217</v>
          </cell>
          <cell r="I74">
            <v>422</v>
          </cell>
          <cell r="J74">
            <v>5.47</v>
          </cell>
          <cell r="K74">
            <v>10</v>
          </cell>
          <cell r="L74" t="str">
            <v xml:space="preserve">      </v>
          </cell>
          <cell r="M74" t="str">
            <v xml:space="preserve">     </v>
          </cell>
          <cell r="N74">
            <v>0</v>
          </cell>
          <cell r="O74">
            <v>67.3</v>
          </cell>
          <cell r="P74">
            <v>47.2</v>
          </cell>
          <cell r="Q74">
            <v>7758</v>
          </cell>
          <cell r="R74">
            <v>165</v>
          </cell>
          <cell r="S74">
            <v>2.14</v>
          </cell>
        </row>
        <row r="75">
          <cell r="A75" t="str">
            <v xml:space="preserve">342.00 03           </v>
          </cell>
          <cell r="B75">
            <v>45627</v>
          </cell>
          <cell r="C75" t="str">
            <v xml:space="preserve">   VAR</v>
          </cell>
          <cell r="D75" t="str">
            <v xml:space="preserve">SQ   </v>
          </cell>
          <cell r="E75">
            <v>-7</v>
          </cell>
          <cell r="F75">
            <v>5063651.29</v>
          </cell>
          <cell r="G75">
            <v>2798834</v>
          </cell>
          <cell r="H75">
            <v>2619272</v>
          </cell>
          <cell r="I75">
            <v>174619</v>
          </cell>
          <cell r="J75">
            <v>3.45</v>
          </cell>
          <cell r="K75">
            <v>15</v>
          </cell>
          <cell r="L75" t="str">
            <v xml:space="preserve">      </v>
          </cell>
          <cell r="M75" t="str">
            <v xml:space="preserve">     </v>
          </cell>
          <cell r="N75">
            <v>0</v>
          </cell>
          <cell r="O75">
            <v>55.3</v>
          </cell>
          <cell r="P75">
            <v>16.3</v>
          </cell>
          <cell r="Q75">
            <v>2805023</v>
          </cell>
          <cell r="R75">
            <v>174297</v>
          </cell>
          <cell r="S75">
            <v>3.44</v>
          </cell>
        </row>
        <row r="76">
          <cell r="A76" t="str">
            <v xml:space="preserve">342.00 04           </v>
          </cell>
          <cell r="B76">
            <v>45627</v>
          </cell>
          <cell r="C76" t="str">
            <v xml:space="preserve">   VAR</v>
          </cell>
          <cell r="D76" t="str">
            <v xml:space="preserve">SQ   </v>
          </cell>
          <cell r="E76">
            <v>-8</v>
          </cell>
          <cell r="F76">
            <v>5043601.9800000004</v>
          </cell>
          <cell r="G76">
            <v>2792373</v>
          </cell>
          <cell r="H76">
            <v>2654717</v>
          </cell>
          <cell r="I76">
            <v>176982</v>
          </cell>
          <cell r="J76">
            <v>3.51</v>
          </cell>
          <cell r="K76">
            <v>15</v>
          </cell>
          <cell r="L76" t="str">
            <v xml:space="preserve">      </v>
          </cell>
          <cell r="M76" t="str">
            <v xml:space="preserve">     </v>
          </cell>
          <cell r="N76">
            <v>0</v>
          </cell>
          <cell r="O76">
            <v>55.4</v>
          </cell>
          <cell r="P76">
            <v>16.3</v>
          </cell>
          <cell r="Q76">
            <v>2825429</v>
          </cell>
          <cell r="R76">
            <v>174869</v>
          </cell>
          <cell r="S76">
            <v>3.47</v>
          </cell>
        </row>
        <row r="77">
          <cell r="A77" t="str">
            <v xml:space="preserve">342.00 06           </v>
          </cell>
          <cell r="B77">
            <v>43800</v>
          </cell>
          <cell r="C77" t="str">
            <v xml:space="preserve">   VAR</v>
          </cell>
          <cell r="D77" t="str">
            <v xml:space="preserve">SQ   </v>
          </cell>
          <cell r="E77">
            <v>-15</v>
          </cell>
          <cell r="F77">
            <v>24053.31</v>
          </cell>
          <cell r="G77">
            <v>23370</v>
          </cell>
          <cell r="H77">
            <v>4291</v>
          </cell>
          <cell r="I77">
            <v>429</v>
          </cell>
          <cell r="J77">
            <v>1.78</v>
          </cell>
          <cell r="K77">
            <v>10</v>
          </cell>
          <cell r="L77" t="str">
            <v xml:space="preserve">      </v>
          </cell>
          <cell r="M77" t="str">
            <v xml:space="preserve">     </v>
          </cell>
          <cell r="N77">
            <v>0</v>
          </cell>
          <cell r="O77">
            <v>97.2</v>
          </cell>
          <cell r="P77">
            <v>40.5</v>
          </cell>
          <cell r="Q77">
            <v>22184</v>
          </cell>
          <cell r="R77">
            <v>548</v>
          </cell>
          <cell r="S77">
            <v>2.2799999999999998</v>
          </cell>
        </row>
        <row r="78">
          <cell r="A78" t="str">
            <v xml:space="preserve">342.00 08           </v>
          </cell>
          <cell r="B78">
            <v>50740</v>
          </cell>
          <cell r="C78" t="str">
            <v xml:space="preserve">   VAR</v>
          </cell>
          <cell r="D78" t="str">
            <v xml:space="preserve">SQ   </v>
          </cell>
          <cell r="E78">
            <v>-3</v>
          </cell>
          <cell r="F78">
            <v>46005.34</v>
          </cell>
          <cell r="G78">
            <v>283</v>
          </cell>
          <cell r="H78">
            <v>47103</v>
          </cell>
          <cell r="I78">
            <v>1623</v>
          </cell>
          <cell r="J78">
            <v>3.53</v>
          </cell>
          <cell r="K78">
            <v>29</v>
          </cell>
          <cell r="L78" t="str">
            <v xml:space="preserve">      </v>
          </cell>
          <cell r="M78" t="str">
            <v xml:space="preserve">     </v>
          </cell>
          <cell r="N78">
            <v>0</v>
          </cell>
          <cell r="O78">
            <v>0.6</v>
          </cell>
          <cell r="P78">
            <v>19.7</v>
          </cell>
          <cell r="Q78">
            <v>14446</v>
          </cell>
          <cell r="R78">
            <v>1136</v>
          </cell>
          <cell r="S78">
            <v>2.4700000000000002</v>
          </cell>
        </row>
        <row r="79">
          <cell r="A79" t="str">
            <v xml:space="preserve">342.00 09           </v>
          </cell>
          <cell r="B79">
            <v>48183</v>
          </cell>
          <cell r="C79" t="str">
            <v xml:space="preserve">   VAR</v>
          </cell>
          <cell r="D79" t="str">
            <v xml:space="preserve">SQ   </v>
          </cell>
          <cell r="E79">
            <v>-3</v>
          </cell>
          <cell r="F79">
            <v>1183473.1599999999</v>
          </cell>
          <cell r="G79">
            <v>739705</v>
          </cell>
          <cell r="H79">
            <v>479272</v>
          </cell>
          <cell r="I79">
            <v>21786</v>
          </cell>
          <cell r="J79">
            <v>1.84</v>
          </cell>
          <cell r="K79">
            <v>22</v>
          </cell>
          <cell r="L79" t="str">
            <v xml:space="preserve">      </v>
          </cell>
          <cell r="M79" t="str">
            <v xml:space="preserve">     </v>
          </cell>
          <cell r="N79">
            <v>0</v>
          </cell>
          <cell r="O79">
            <v>62.5</v>
          </cell>
          <cell r="P79">
            <v>8.6</v>
          </cell>
          <cell r="Q79">
            <v>341870</v>
          </cell>
          <cell r="R79">
            <v>39891</v>
          </cell>
          <cell r="S79">
            <v>3.37</v>
          </cell>
        </row>
        <row r="80">
          <cell r="A80" t="str">
            <v xml:space="preserve">342.00 12           </v>
          </cell>
          <cell r="B80">
            <v>41609</v>
          </cell>
          <cell r="C80" t="str">
            <v xml:space="preserve">   VAR</v>
          </cell>
          <cell r="D80" t="str">
            <v xml:space="preserve">SQ   </v>
          </cell>
          <cell r="E80">
            <v>-22</v>
          </cell>
          <cell r="F80">
            <v>82028.240000000005</v>
          </cell>
          <cell r="G80">
            <v>42265</v>
          </cell>
          <cell r="H80">
            <v>57810</v>
          </cell>
          <cell r="I80">
            <v>14454</v>
          </cell>
          <cell r="J80">
            <v>17.62</v>
          </cell>
          <cell r="K80">
            <v>4</v>
          </cell>
          <cell r="L80" t="str">
            <v xml:space="preserve">      </v>
          </cell>
          <cell r="M80" t="str">
            <v xml:space="preserve">     </v>
          </cell>
          <cell r="N80">
            <v>0</v>
          </cell>
          <cell r="O80">
            <v>51.5</v>
          </cell>
          <cell r="P80">
            <v>26</v>
          </cell>
          <cell r="Q80">
            <v>84790</v>
          </cell>
          <cell r="R80">
            <v>3822</v>
          </cell>
          <cell r="S80">
            <v>4.66</v>
          </cell>
        </row>
        <row r="81">
          <cell r="A81" t="str">
            <v xml:space="preserve">342.00 16           </v>
          </cell>
          <cell r="B81">
            <v>40513</v>
          </cell>
          <cell r="C81" t="str">
            <v xml:space="preserve">   VAR</v>
          </cell>
          <cell r="D81" t="str">
            <v xml:space="preserve">SQ   </v>
          </cell>
          <cell r="E81">
            <v>-23</v>
          </cell>
          <cell r="F81">
            <v>38485.47</v>
          </cell>
          <cell r="G81">
            <v>21205</v>
          </cell>
          <cell r="H81">
            <v>26132</v>
          </cell>
          <cell r="I81">
            <v>26132</v>
          </cell>
          <cell r="J81">
            <v>67.900000000000006</v>
          </cell>
          <cell r="K81">
            <v>1</v>
          </cell>
          <cell r="L81" t="str">
            <v xml:space="preserve">      </v>
          </cell>
          <cell r="M81" t="str">
            <v xml:space="preserve">     </v>
          </cell>
          <cell r="N81">
            <v>0</v>
          </cell>
          <cell r="O81">
            <v>55.1</v>
          </cell>
          <cell r="P81">
            <v>38.6</v>
          </cell>
          <cell r="Q81">
            <v>46128</v>
          </cell>
          <cell r="R81">
            <v>1209</v>
          </cell>
          <cell r="S81">
            <v>3.14</v>
          </cell>
        </row>
        <row r="82">
          <cell r="A82" t="str">
            <v xml:space="preserve">342.00 41           </v>
          </cell>
          <cell r="B82">
            <v>52566</v>
          </cell>
          <cell r="C82" t="str">
            <v xml:space="preserve">   VAR</v>
          </cell>
          <cell r="D82" t="str">
            <v xml:space="preserve">SQ   </v>
          </cell>
          <cell r="E82">
            <v>-2</v>
          </cell>
          <cell r="F82">
            <v>99032245.609999999</v>
          </cell>
          <cell r="G82">
            <v>3901879</v>
          </cell>
          <cell r="H82">
            <v>97111012</v>
          </cell>
          <cell r="I82">
            <v>2856206</v>
          </cell>
          <cell r="J82">
            <v>2.88</v>
          </cell>
          <cell r="K82">
            <v>34</v>
          </cell>
          <cell r="L82" t="str">
            <v xml:space="preserve">      </v>
          </cell>
          <cell r="M82" t="str">
            <v xml:space="preserve">     </v>
          </cell>
          <cell r="N82">
            <v>0</v>
          </cell>
          <cell r="O82">
            <v>3.9</v>
          </cell>
          <cell r="P82">
            <v>1.5</v>
          </cell>
          <cell r="Q82">
            <v>4272845</v>
          </cell>
          <cell r="R82">
            <v>2848564</v>
          </cell>
          <cell r="S82">
            <v>2.88</v>
          </cell>
        </row>
        <row r="83">
          <cell r="A83" t="str">
            <v xml:space="preserve">343.00 03           </v>
          </cell>
          <cell r="B83">
            <v>45627</v>
          </cell>
          <cell r="C83" t="str">
            <v xml:space="preserve">   VAR</v>
          </cell>
          <cell r="D83" t="str">
            <v xml:space="preserve">SQ   </v>
          </cell>
          <cell r="E83">
            <v>-7</v>
          </cell>
          <cell r="F83">
            <v>11149534.949999999</v>
          </cell>
          <cell r="G83">
            <v>5855084</v>
          </cell>
          <cell r="H83">
            <v>6074918</v>
          </cell>
          <cell r="I83">
            <v>404994</v>
          </cell>
          <cell r="J83">
            <v>3.63</v>
          </cell>
          <cell r="K83">
            <v>15</v>
          </cell>
          <cell r="L83" t="str">
            <v xml:space="preserve">      </v>
          </cell>
          <cell r="M83" t="str">
            <v xml:space="preserve">     </v>
          </cell>
          <cell r="N83">
            <v>0</v>
          </cell>
          <cell r="O83">
            <v>52.5</v>
          </cell>
          <cell r="P83">
            <v>16.3</v>
          </cell>
          <cell r="Q83">
            <v>6200504</v>
          </cell>
          <cell r="R83">
            <v>382165</v>
          </cell>
          <cell r="S83">
            <v>3.43</v>
          </cell>
        </row>
        <row r="84">
          <cell r="A84" t="str">
            <v xml:space="preserve">343.00 04           </v>
          </cell>
          <cell r="B84">
            <v>45627</v>
          </cell>
          <cell r="C84" t="str">
            <v xml:space="preserve">   VAR</v>
          </cell>
          <cell r="D84" t="str">
            <v xml:space="preserve">SQ   </v>
          </cell>
          <cell r="E84">
            <v>-8</v>
          </cell>
          <cell r="F84">
            <v>11036607.75</v>
          </cell>
          <cell r="G84">
            <v>5849970</v>
          </cell>
          <cell r="H84">
            <v>6069566</v>
          </cell>
          <cell r="I84">
            <v>404638</v>
          </cell>
          <cell r="J84">
            <v>3.67</v>
          </cell>
          <cell r="K84">
            <v>15</v>
          </cell>
          <cell r="L84" t="str">
            <v xml:space="preserve">      </v>
          </cell>
          <cell r="M84" t="str">
            <v xml:space="preserve">     </v>
          </cell>
          <cell r="N84">
            <v>0</v>
          </cell>
          <cell r="O84">
            <v>53</v>
          </cell>
          <cell r="P84">
            <v>16.3</v>
          </cell>
          <cell r="Q84">
            <v>6195057</v>
          </cell>
          <cell r="R84">
            <v>381830</v>
          </cell>
          <cell r="S84">
            <v>3.46</v>
          </cell>
        </row>
        <row r="85">
          <cell r="A85" t="str">
            <v xml:space="preserve">343.00 09           </v>
          </cell>
          <cell r="B85">
            <v>48183</v>
          </cell>
          <cell r="C85" t="str">
            <v xml:space="preserve">   VAR</v>
          </cell>
          <cell r="D85" t="str">
            <v xml:space="preserve">SQ   </v>
          </cell>
          <cell r="E85">
            <v>-3</v>
          </cell>
          <cell r="F85">
            <v>152110.44</v>
          </cell>
          <cell r="G85">
            <v>127114</v>
          </cell>
          <cell r="H85">
            <v>29560</v>
          </cell>
          <cell r="I85">
            <v>1344</v>
          </cell>
          <cell r="J85">
            <v>0.88</v>
          </cell>
          <cell r="K85">
            <v>22</v>
          </cell>
          <cell r="L85" t="str">
            <v xml:space="preserve">      </v>
          </cell>
          <cell r="M85" t="str">
            <v xml:space="preserve">     </v>
          </cell>
          <cell r="N85">
            <v>0</v>
          </cell>
          <cell r="O85">
            <v>83.6</v>
          </cell>
          <cell r="P85">
            <v>12.5</v>
          </cell>
          <cell r="Q85">
            <v>56763</v>
          </cell>
          <cell r="R85">
            <v>4544</v>
          </cell>
          <cell r="S85">
            <v>2.99</v>
          </cell>
        </row>
        <row r="86">
          <cell r="A86" t="str">
            <v xml:space="preserve">344.00 01           </v>
          </cell>
          <cell r="B86">
            <v>50010</v>
          </cell>
          <cell r="C86" t="str">
            <v xml:space="preserve">   VAR</v>
          </cell>
          <cell r="D86" t="str">
            <v xml:space="preserve">SQ   </v>
          </cell>
          <cell r="E86">
            <v>-20</v>
          </cell>
          <cell r="F86">
            <v>905282.04</v>
          </cell>
          <cell r="G86">
            <v>647171</v>
          </cell>
          <cell r="H86">
            <v>439167</v>
          </cell>
          <cell r="I86">
            <v>16264</v>
          </cell>
          <cell r="J86">
            <v>1.8</v>
          </cell>
          <cell r="K86">
            <v>27</v>
          </cell>
          <cell r="L86" t="str">
            <v xml:space="preserve">      </v>
          </cell>
          <cell r="M86" t="str">
            <v xml:space="preserve">     </v>
          </cell>
          <cell r="N86">
            <v>0</v>
          </cell>
          <cell r="O86">
            <v>71.5</v>
          </cell>
          <cell r="P86">
            <v>31.2</v>
          </cell>
          <cell r="Q86">
            <v>472219</v>
          </cell>
          <cell r="R86">
            <v>22724</v>
          </cell>
          <cell r="S86">
            <v>2.5099999999999998</v>
          </cell>
        </row>
        <row r="87">
          <cell r="A87" t="str">
            <v xml:space="preserve">344.00 02           </v>
          </cell>
          <cell r="B87">
            <v>49644</v>
          </cell>
          <cell r="C87" t="str">
            <v xml:space="preserve">   VAR</v>
          </cell>
          <cell r="D87" t="str">
            <v xml:space="preserve">SQ   </v>
          </cell>
          <cell r="E87">
            <v>-22</v>
          </cell>
          <cell r="F87">
            <v>606803.56999999995</v>
          </cell>
          <cell r="G87">
            <v>511143</v>
          </cell>
          <cell r="H87">
            <v>229158</v>
          </cell>
          <cell r="I87">
            <v>8816</v>
          </cell>
          <cell r="J87">
            <v>1.45</v>
          </cell>
          <cell r="K87">
            <v>26</v>
          </cell>
          <cell r="L87" t="str">
            <v xml:space="preserve">      </v>
          </cell>
          <cell r="M87" t="str">
            <v xml:space="preserve">     </v>
          </cell>
          <cell r="N87">
            <v>0</v>
          </cell>
          <cell r="O87">
            <v>84.2</v>
          </cell>
          <cell r="P87">
            <v>37.299999999999997</v>
          </cell>
          <cell r="Q87">
            <v>387101</v>
          </cell>
          <cell r="R87">
            <v>13578</v>
          </cell>
          <cell r="S87">
            <v>2.2400000000000002</v>
          </cell>
        </row>
        <row r="88">
          <cell r="A88" t="str">
            <v xml:space="preserve">344.00 03           </v>
          </cell>
          <cell r="B88">
            <v>45627</v>
          </cell>
          <cell r="C88" t="str">
            <v xml:space="preserve">   VAR</v>
          </cell>
          <cell r="D88" t="str">
            <v xml:space="preserve">SQ   </v>
          </cell>
          <cell r="E88">
            <v>-7</v>
          </cell>
          <cell r="F88">
            <v>9936312.9299999997</v>
          </cell>
          <cell r="G88">
            <v>3281749</v>
          </cell>
          <cell r="H88">
            <v>7350106</v>
          </cell>
          <cell r="I88">
            <v>490008</v>
          </cell>
          <cell r="J88">
            <v>4.93</v>
          </cell>
          <cell r="K88">
            <v>15</v>
          </cell>
          <cell r="L88" t="str">
            <v xml:space="preserve">      </v>
          </cell>
          <cell r="M88" t="str">
            <v xml:space="preserve">     </v>
          </cell>
          <cell r="N88">
            <v>0</v>
          </cell>
          <cell r="O88">
            <v>33</v>
          </cell>
          <cell r="P88">
            <v>11.9</v>
          </cell>
          <cell r="Q88">
            <v>4596828</v>
          </cell>
          <cell r="R88">
            <v>402660</v>
          </cell>
          <cell r="S88">
            <v>4.05</v>
          </cell>
        </row>
        <row r="89">
          <cell r="A89" t="str">
            <v xml:space="preserve">344.00 04           </v>
          </cell>
          <cell r="B89">
            <v>45627</v>
          </cell>
          <cell r="C89" t="str">
            <v xml:space="preserve">   VAR</v>
          </cell>
          <cell r="D89" t="str">
            <v xml:space="preserve">SQ   </v>
          </cell>
          <cell r="E89">
            <v>-8</v>
          </cell>
          <cell r="F89">
            <v>5602202.9900000002</v>
          </cell>
          <cell r="G89">
            <v>2205093</v>
          </cell>
          <cell r="H89">
            <v>3845287</v>
          </cell>
          <cell r="I89">
            <v>256353</v>
          </cell>
          <cell r="J89">
            <v>4.58</v>
          </cell>
          <cell r="K89">
            <v>15</v>
          </cell>
          <cell r="L89" t="str">
            <v xml:space="preserve">      </v>
          </cell>
          <cell r="M89" t="str">
            <v xml:space="preserve">     </v>
          </cell>
          <cell r="N89">
            <v>0</v>
          </cell>
          <cell r="O89">
            <v>39.4</v>
          </cell>
          <cell r="P89">
            <v>14.2</v>
          </cell>
          <cell r="Q89">
            <v>2877831</v>
          </cell>
          <cell r="R89">
            <v>211536</v>
          </cell>
          <cell r="S89">
            <v>3.78</v>
          </cell>
        </row>
        <row r="90">
          <cell r="A90" t="str">
            <v xml:space="preserve">344.00 06           </v>
          </cell>
          <cell r="B90">
            <v>43800</v>
          </cell>
          <cell r="C90" t="str">
            <v xml:space="preserve">   VAR</v>
          </cell>
          <cell r="D90" t="str">
            <v xml:space="preserve">SQ   </v>
          </cell>
          <cell r="E90">
            <v>-15</v>
          </cell>
          <cell r="F90">
            <v>594812.57999999996</v>
          </cell>
          <cell r="G90">
            <v>471951</v>
          </cell>
          <cell r="H90">
            <v>212083</v>
          </cell>
          <cell r="I90">
            <v>21209</v>
          </cell>
          <cell r="J90">
            <v>3.57</v>
          </cell>
          <cell r="K90">
            <v>10</v>
          </cell>
          <cell r="L90" t="str">
            <v xml:space="preserve">      </v>
          </cell>
          <cell r="M90" t="str">
            <v xml:space="preserve">     </v>
          </cell>
          <cell r="N90">
            <v>0</v>
          </cell>
          <cell r="O90">
            <v>79.3</v>
          </cell>
          <cell r="P90">
            <v>35.9</v>
          </cell>
          <cell r="Q90">
            <v>526109</v>
          </cell>
          <cell r="R90">
            <v>15796</v>
          </cell>
          <cell r="S90">
            <v>2.66</v>
          </cell>
        </row>
        <row r="91">
          <cell r="A91" t="str">
            <v xml:space="preserve">344.00 08           </v>
          </cell>
          <cell r="B91">
            <v>50740</v>
          </cell>
          <cell r="C91" t="str">
            <v xml:space="preserve">   VAR</v>
          </cell>
          <cell r="D91" t="str">
            <v xml:space="preserve">SQ   </v>
          </cell>
          <cell r="E91">
            <v>-3</v>
          </cell>
          <cell r="F91">
            <v>9090299.7699999996</v>
          </cell>
          <cell r="G91">
            <v>-279700</v>
          </cell>
          <cell r="H91">
            <v>9642709</v>
          </cell>
          <cell r="I91">
            <v>332507</v>
          </cell>
          <cell r="J91">
            <v>3.66</v>
          </cell>
          <cell r="K91">
            <v>29</v>
          </cell>
          <cell r="L91" t="str">
            <v xml:space="preserve">      </v>
          </cell>
          <cell r="M91" t="str">
            <v xml:space="preserve">     </v>
          </cell>
          <cell r="N91">
            <v>0</v>
          </cell>
          <cell r="O91">
            <v>-3.1</v>
          </cell>
          <cell r="P91">
            <v>1.5</v>
          </cell>
          <cell r="Q91">
            <v>460660</v>
          </cell>
          <cell r="R91">
            <v>307107</v>
          </cell>
          <cell r="S91">
            <v>3.38</v>
          </cell>
        </row>
        <row r="92">
          <cell r="A92" t="str">
            <v xml:space="preserve">344.00 09           </v>
          </cell>
          <cell r="B92">
            <v>48183</v>
          </cell>
          <cell r="C92" t="str">
            <v xml:space="preserve">   VAR</v>
          </cell>
          <cell r="D92" t="str">
            <v xml:space="preserve">SQ   </v>
          </cell>
          <cell r="E92">
            <v>-3</v>
          </cell>
          <cell r="F92">
            <v>37664577.969999999</v>
          </cell>
          <cell r="G92">
            <v>12995783</v>
          </cell>
          <cell r="H92">
            <v>25798733</v>
          </cell>
          <cell r="I92">
            <v>1172669</v>
          </cell>
          <cell r="J92">
            <v>3.11</v>
          </cell>
          <cell r="K92">
            <v>22</v>
          </cell>
          <cell r="L92" t="str">
            <v xml:space="preserve">      </v>
          </cell>
          <cell r="M92" t="str">
            <v xml:space="preserve">     </v>
          </cell>
          <cell r="N92">
            <v>0</v>
          </cell>
          <cell r="O92">
            <v>34.5</v>
          </cell>
          <cell r="P92">
            <v>9</v>
          </cell>
          <cell r="Q92">
            <v>10406682</v>
          </cell>
          <cell r="R92">
            <v>1291252</v>
          </cell>
          <cell r="S92">
            <v>3.43</v>
          </cell>
        </row>
        <row r="93">
          <cell r="A93" t="str">
            <v xml:space="preserve">344.00 12           </v>
          </cell>
          <cell r="B93">
            <v>41609</v>
          </cell>
          <cell r="C93" t="str">
            <v xml:space="preserve">   VAR</v>
          </cell>
          <cell r="D93" t="str">
            <v xml:space="preserve">SQ   </v>
          </cell>
          <cell r="E93">
            <v>-22</v>
          </cell>
          <cell r="F93">
            <v>1641872.88</v>
          </cell>
          <cell r="G93">
            <v>1695571</v>
          </cell>
          <cell r="H93">
            <v>307512</v>
          </cell>
          <cell r="I93">
            <v>76880</v>
          </cell>
          <cell r="J93">
            <v>4.68</v>
          </cell>
          <cell r="K93">
            <v>4</v>
          </cell>
          <cell r="L93" t="str">
            <v xml:space="preserve">      </v>
          </cell>
          <cell r="M93" t="str">
            <v xml:space="preserve">     </v>
          </cell>
          <cell r="N93">
            <v>0</v>
          </cell>
          <cell r="O93">
            <v>103.3</v>
          </cell>
          <cell r="P93">
            <v>41</v>
          </cell>
          <cell r="Q93">
            <v>1805542</v>
          </cell>
          <cell r="R93">
            <v>49342</v>
          </cell>
          <cell r="S93">
            <v>3.01</v>
          </cell>
        </row>
        <row r="94">
          <cell r="A94" t="str">
            <v xml:space="preserve">344.00 15           </v>
          </cell>
          <cell r="B94">
            <v>44166</v>
          </cell>
          <cell r="C94" t="str">
            <v xml:space="preserve">   VAR</v>
          </cell>
          <cell r="D94" t="str">
            <v xml:space="preserve">SQ   </v>
          </cell>
          <cell r="E94">
            <v>-17</v>
          </cell>
          <cell r="F94">
            <v>1707684.75</v>
          </cell>
          <cell r="G94">
            <v>1423820</v>
          </cell>
          <cell r="H94">
            <v>574172</v>
          </cell>
          <cell r="I94">
            <v>52197</v>
          </cell>
          <cell r="J94">
            <v>3.06</v>
          </cell>
          <cell r="K94">
            <v>11</v>
          </cell>
          <cell r="L94" t="str">
            <v xml:space="preserve">      </v>
          </cell>
          <cell r="M94" t="str">
            <v xml:space="preserve">     </v>
          </cell>
          <cell r="N94">
            <v>0</v>
          </cell>
          <cell r="O94">
            <v>83.4</v>
          </cell>
          <cell r="P94">
            <v>37.4</v>
          </cell>
          <cell r="Q94">
            <v>1530543</v>
          </cell>
          <cell r="R94">
            <v>42497</v>
          </cell>
          <cell r="S94">
            <v>2.4900000000000002</v>
          </cell>
        </row>
        <row r="95">
          <cell r="A95" t="str">
            <v xml:space="preserve">344.00 16           </v>
          </cell>
          <cell r="B95">
            <v>40513</v>
          </cell>
          <cell r="C95" t="str">
            <v xml:space="preserve">   VAR</v>
          </cell>
          <cell r="D95" t="str">
            <v xml:space="preserve">SQ   </v>
          </cell>
          <cell r="E95">
            <v>-23</v>
          </cell>
          <cell r="F95">
            <v>709282.64</v>
          </cell>
          <cell r="G95">
            <v>547676</v>
          </cell>
          <cell r="H95">
            <v>324742</v>
          </cell>
          <cell r="I95">
            <v>324742</v>
          </cell>
          <cell r="J95">
            <v>45.78</v>
          </cell>
          <cell r="K95">
            <v>1</v>
          </cell>
          <cell r="L95" t="str">
            <v xml:space="preserve">      </v>
          </cell>
          <cell r="M95" t="str">
            <v xml:space="preserve">     </v>
          </cell>
          <cell r="N95">
            <v>0</v>
          </cell>
          <cell r="O95">
            <v>77.2</v>
          </cell>
          <cell r="P95">
            <v>34.299999999999997</v>
          </cell>
          <cell r="Q95">
            <v>817047</v>
          </cell>
          <cell r="R95">
            <v>55372</v>
          </cell>
          <cell r="S95">
            <v>7.81</v>
          </cell>
        </row>
        <row r="96">
          <cell r="A96" t="str">
            <v xml:space="preserve">344.00 41           </v>
          </cell>
          <cell r="B96">
            <v>52566</v>
          </cell>
          <cell r="C96" t="str">
            <v xml:space="preserve">   VAR</v>
          </cell>
          <cell r="D96" t="str">
            <v xml:space="preserve">SQ   </v>
          </cell>
          <cell r="E96">
            <v>-2</v>
          </cell>
          <cell r="F96">
            <v>257843197.40000001</v>
          </cell>
          <cell r="G96">
            <v>11263836</v>
          </cell>
          <cell r="H96">
            <v>251736225</v>
          </cell>
          <cell r="I96">
            <v>7404007</v>
          </cell>
          <cell r="J96">
            <v>2.87</v>
          </cell>
          <cell r="K96">
            <v>34</v>
          </cell>
          <cell r="L96" t="str">
            <v xml:space="preserve">      </v>
          </cell>
          <cell r="M96" t="str">
            <v xml:space="preserve">     </v>
          </cell>
          <cell r="N96">
            <v>0</v>
          </cell>
          <cell r="O96">
            <v>4.4000000000000004</v>
          </cell>
          <cell r="P96">
            <v>1.5</v>
          </cell>
          <cell r="Q96">
            <v>11121942</v>
          </cell>
          <cell r="R96">
            <v>7416685</v>
          </cell>
          <cell r="S96">
            <v>2.88</v>
          </cell>
        </row>
        <row r="97">
          <cell r="A97" t="str">
            <v xml:space="preserve">345.00 01           </v>
          </cell>
          <cell r="B97">
            <v>50010</v>
          </cell>
          <cell r="C97" t="str">
            <v xml:space="preserve">   VAR</v>
          </cell>
          <cell r="D97" t="str">
            <v xml:space="preserve">SQ   </v>
          </cell>
          <cell r="E97">
            <v>-20</v>
          </cell>
          <cell r="F97">
            <v>182877.48</v>
          </cell>
          <cell r="G97">
            <v>337642</v>
          </cell>
          <cell r="H97">
            <v>-118189</v>
          </cell>
          <cell r="I97">
            <v>0</v>
          </cell>
          <cell r="J97">
            <v>0</v>
          </cell>
          <cell r="K97">
            <v>0</v>
          </cell>
          <cell r="L97" t="str">
            <v xml:space="preserve">      </v>
          </cell>
          <cell r="M97" t="str">
            <v xml:space="preserve">     </v>
          </cell>
          <cell r="N97">
            <v>0</v>
          </cell>
          <cell r="O97">
            <v>184.6</v>
          </cell>
          <cell r="P97">
            <v>40.299999999999997</v>
          </cell>
          <cell r="Q97">
            <v>127404</v>
          </cell>
          <cell r="R97">
            <v>3406</v>
          </cell>
          <cell r="S97">
            <v>1.86</v>
          </cell>
        </row>
        <row r="98">
          <cell r="A98" t="str">
            <v xml:space="preserve">345.00 02           </v>
          </cell>
          <cell r="B98">
            <v>43800</v>
          </cell>
          <cell r="C98" t="str">
            <v xml:space="preserve">   VAR</v>
          </cell>
          <cell r="D98" t="str">
            <v xml:space="preserve">SQ   </v>
          </cell>
          <cell r="E98">
            <v>-22</v>
          </cell>
          <cell r="F98">
            <v>151291.99</v>
          </cell>
          <cell r="G98">
            <v>273280</v>
          </cell>
          <cell r="H98">
            <v>-88704</v>
          </cell>
          <cell r="I98">
            <v>0</v>
          </cell>
          <cell r="J98">
            <v>0</v>
          </cell>
          <cell r="K98">
            <v>0</v>
          </cell>
          <cell r="L98" t="str">
            <v xml:space="preserve">      </v>
          </cell>
          <cell r="M98" t="str">
            <v xml:space="preserve">     </v>
          </cell>
          <cell r="N98">
            <v>0</v>
          </cell>
          <cell r="O98">
            <v>180.6</v>
          </cell>
          <cell r="P98">
            <v>38.4</v>
          </cell>
          <cell r="Q98">
            <v>139673</v>
          </cell>
          <cell r="R98">
            <v>4494</v>
          </cell>
          <cell r="S98">
            <v>2.97</v>
          </cell>
        </row>
        <row r="99">
          <cell r="A99" t="str">
            <v xml:space="preserve">345.00 03           </v>
          </cell>
          <cell r="B99">
            <v>45627</v>
          </cell>
          <cell r="C99" t="str">
            <v xml:space="preserve">   VAR</v>
          </cell>
          <cell r="D99" t="str">
            <v xml:space="preserve">SQ   </v>
          </cell>
          <cell r="E99">
            <v>-7</v>
          </cell>
          <cell r="F99">
            <v>3659112.85</v>
          </cell>
          <cell r="G99">
            <v>1499290</v>
          </cell>
          <cell r="H99">
            <v>2415961</v>
          </cell>
          <cell r="I99">
            <v>161064</v>
          </cell>
          <cell r="J99">
            <v>4.4000000000000004</v>
          </cell>
          <cell r="K99">
            <v>15</v>
          </cell>
          <cell r="L99" t="str">
            <v xml:space="preserve">      </v>
          </cell>
          <cell r="M99" t="str">
            <v xml:space="preserve">     </v>
          </cell>
          <cell r="N99">
            <v>0</v>
          </cell>
          <cell r="O99">
            <v>41</v>
          </cell>
          <cell r="P99">
            <v>16.2</v>
          </cell>
          <cell r="Q99">
            <v>1999625</v>
          </cell>
          <cell r="R99">
            <v>127783</v>
          </cell>
          <cell r="S99">
            <v>3.49</v>
          </cell>
        </row>
        <row r="100">
          <cell r="A100" t="str">
            <v xml:space="preserve">345.00 04           </v>
          </cell>
          <cell r="B100">
            <v>45627</v>
          </cell>
          <cell r="C100" t="str">
            <v xml:space="preserve">   VAR</v>
          </cell>
          <cell r="D100" t="str">
            <v xml:space="preserve">SQ   </v>
          </cell>
          <cell r="E100">
            <v>-8</v>
          </cell>
          <cell r="F100">
            <v>3524519.87</v>
          </cell>
          <cell r="G100">
            <v>1477827</v>
          </cell>
          <cell r="H100">
            <v>2328654</v>
          </cell>
          <cell r="I100">
            <v>155243</v>
          </cell>
          <cell r="J100">
            <v>4.4000000000000004</v>
          </cell>
          <cell r="K100">
            <v>15</v>
          </cell>
          <cell r="L100" t="str">
            <v xml:space="preserve">      </v>
          </cell>
          <cell r="M100" t="str">
            <v xml:space="preserve">     </v>
          </cell>
          <cell r="N100">
            <v>0</v>
          </cell>
          <cell r="O100">
            <v>41.9</v>
          </cell>
          <cell r="P100">
            <v>16.600000000000001</v>
          </cell>
          <cell r="Q100">
            <v>1967353</v>
          </cell>
          <cell r="R100">
            <v>122678</v>
          </cell>
          <cell r="S100">
            <v>3.48</v>
          </cell>
        </row>
        <row r="101">
          <cell r="A101" t="str">
            <v xml:space="preserve">345.00 06           </v>
          </cell>
          <cell r="B101">
            <v>43800</v>
          </cell>
          <cell r="C101" t="str">
            <v xml:space="preserve">   VAR</v>
          </cell>
          <cell r="D101" t="str">
            <v xml:space="preserve">SQ   </v>
          </cell>
          <cell r="E101">
            <v>-15</v>
          </cell>
          <cell r="F101">
            <v>410984.14</v>
          </cell>
          <cell r="G101">
            <v>98686</v>
          </cell>
          <cell r="H101">
            <v>373946</v>
          </cell>
          <cell r="I101">
            <v>37395</v>
          </cell>
          <cell r="J101">
            <v>9.1</v>
          </cell>
          <cell r="K101">
            <v>10</v>
          </cell>
          <cell r="L101" t="str">
            <v xml:space="preserve">      </v>
          </cell>
          <cell r="M101" t="str">
            <v xml:space="preserve">     </v>
          </cell>
          <cell r="N101">
            <v>0</v>
          </cell>
          <cell r="O101">
            <v>24</v>
          </cell>
          <cell r="P101">
            <v>14.7</v>
          </cell>
          <cell r="Q101">
            <v>268431</v>
          </cell>
          <cell r="R101">
            <v>20416</v>
          </cell>
          <cell r="S101">
            <v>4.97</v>
          </cell>
        </row>
        <row r="102">
          <cell r="A102" t="str">
            <v xml:space="preserve">345.00 09           </v>
          </cell>
          <cell r="B102">
            <v>48183</v>
          </cell>
          <cell r="C102" t="str">
            <v xml:space="preserve">   VAR</v>
          </cell>
          <cell r="D102" t="str">
            <v xml:space="preserve">SQ   </v>
          </cell>
          <cell r="E102">
            <v>-3</v>
          </cell>
          <cell r="F102">
            <v>28766716.109999999</v>
          </cell>
          <cell r="G102">
            <v>14571192</v>
          </cell>
          <cell r="H102">
            <v>15058527</v>
          </cell>
          <cell r="I102">
            <v>684479</v>
          </cell>
          <cell r="J102">
            <v>2.38</v>
          </cell>
          <cell r="K102">
            <v>22</v>
          </cell>
          <cell r="L102" t="str">
            <v xml:space="preserve">      </v>
          </cell>
          <cell r="M102" t="str">
            <v xml:space="preserve">     </v>
          </cell>
          <cell r="N102">
            <v>0</v>
          </cell>
          <cell r="O102">
            <v>50.7</v>
          </cell>
          <cell r="P102">
            <v>13.7</v>
          </cell>
          <cell r="Q102">
            <v>11359719</v>
          </cell>
          <cell r="R102">
            <v>831353</v>
          </cell>
          <cell r="S102">
            <v>2.89</v>
          </cell>
        </row>
        <row r="103">
          <cell r="A103" t="str">
            <v xml:space="preserve">345.00 12           </v>
          </cell>
          <cell r="B103">
            <v>41609</v>
          </cell>
          <cell r="C103" t="str">
            <v xml:space="preserve">   VAR</v>
          </cell>
          <cell r="D103" t="str">
            <v xml:space="preserve">SQ   </v>
          </cell>
          <cell r="E103">
            <v>-22</v>
          </cell>
          <cell r="F103">
            <v>862904.11</v>
          </cell>
          <cell r="G103">
            <v>884842</v>
          </cell>
          <cell r="H103">
            <v>167901</v>
          </cell>
          <cell r="I103">
            <v>41976</v>
          </cell>
          <cell r="J103">
            <v>4.8600000000000003</v>
          </cell>
          <cell r="K103">
            <v>4</v>
          </cell>
          <cell r="L103" t="str">
            <v xml:space="preserve">      </v>
          </cell>
          <cell r="M103" t="str">
            <v xml:space="preserve">     </v>
          </cell>
          <cell r="N103">
            <v>0</v>
          </cell>
          <cell r="O103">
            <v>102.5</v>
          </cell>
          <cell r="P103">
            <v>26.1</v>
          </cell>
          <cell r="Q103">
            <v>893328</v>
          </cell>
          <cell r="R103">
            <v>39832</v>
          </cell>
          <cell r="S103">
            <v>4.62</v>
          </cell>
        </row>
        <row r="104">
          <cell r="A104" t="str">
            <v xml:space="preserve">345.00 15           </v>
          </cell>
          <cell r="B104">
            <v>44166</v>
          </cell>
          <cell r="C104" t="str">
            <v xml:space="preserve">   VAR</v>
          </cell>
          <cell r="D104" t="str">
            <v xml:space="preserve">SQ   </v>
          </cell>
          <cell r="E104">
            <v>-17</v>
          </cell>
          <cell r="F104">
            <v>568143.43000000005</v>
          </cell>
          <cell r="G104">
            <v>361963</v>
          </cell>
          <cell r="H104">
            <v>302766</v>
          </cell>
          <cell r="I104">
            <v>27523</v>
          </cell>
          <cell r="J104">
            <v>4.84</v>
          </cell>
          <cell r="K104">
            <v>11</v>
          </cell>
          <cell r="L104" t="str">
            <v xml:space="preserve">      </v>
          </cell>
          <cell r="M104" t="str">
            <v xml:space="preserve">     </v>
          </cell>
          <cell r="N104">
            <v>0</v>
          </cell>
          <cell r="O104">
            <v>63.7</v>
          </cell>
          <cell r="P104">
            <v>19.3</v>
          </cell>
          <cell r="Q104">
            <v>420931</v>
          </cell>
          <cell r="R104">
            <v>22162</v>
          </cell>
          <cell r="S104">
            <v>3.9</v>
          </cell>
        </row>
        <row r="105">
          <cell r="A105" t="str">
            <v xml:space="preserve">345.00 16           </v>
          </cell>
          <cell r="B105">
            <v>40513</v>
          </cell>
          <cell r="C105" t="str">
            <v xml:space="preserve">   VAR</v>
          </cell>
          <cell r="D105" t="str">
            <v xml:space="preserve">SQ   </v>
          </cell>
          <cell r="E105">
            <v>-23</v>
          </cell>
          <cell r="F105">
            <v>21868.6</v>
          </cell>
          <cell r="G105">
            <v>42011</v>
          </cell>
          <cell r="H105">
            <v>-15113</v>
          </cell>
          <cell r="I105">
            <v>0</v>
          </cell>
          <cell r="J105">
            <v>0</v>
          </cell>
          <cell r="K105">
            <v>0</v>
          </cell>
          <cell r="L105" t="str">
            <v xml:space="preserve">      </v>
          </cell>
          <cell r="M105" t="str">
            <v xml:space="preserve">     </v>
          </cell>
          <cell r="N105">
            <v>0</v>
          </cell>
          <cell r="O105">
            <v>192.1</v>
          </cell>
          <cell r="P105">
            <v>43.9</v>
          </cell>
          <cell r="Q105">
            <v>26292</v>
          </cell>
          <cell r="R105">
            <v>607</v>
          </cell>
          <cell r="S105">
            <v>2.78</v>
          </cell>
        </row>
        <row r="106">
          <cell r="A106" t="str">
            <v xml:space="preserve">345.00 41           </v>
          </cell>
          <cell r="B106">
            <v>52566</v>
          </cell>
          <cell r="C106" t="str">
            <v xml:space="preserve">   VAR</v>
          </cell>
          <cell r="D106" t="str">
            <v xml:space="preserve">SQ   </v>
          </cell>
          <cell r="E106">
            <v>-2</v>
          </cell>
          <cell r="F106">
            <v>29210347.370000001</v>
          </cell>
          <cell r="G106">
            <v>1616321</v>
          </cell>
          <cell r="H106">
            <v>28178233</v>
          </cell>
          <cell r="I106">
            <v>828771</v>
          </cell>
          <cell r="J106">
            <v>2.84</v>
          </cell>
          <cell r="K106">
            <v>34</v>
          </cell>
          <cell r="L106" t="str">
            <v xml:space="preserve">      </v>
          </cell>
          <cell r="M106" t="str">
            <v xml:space="preserve">     </v>
          </cell>
          <cell r="N106">
            <v>0</v>
          </cell>
          <cell r="O106">
            <v>5.5</v>
          </cell>
          <cell r="P106">
            <v>1.5</v>
          </cell>
          <cell r="Q106">
            <v>1247148</v>
          </cell>
          <cell r="R106">
            <v>840585</v>
          </cell>
          <cell r="S106">
            <v>2.88</v>
          </cell>
        </row>
        <row r="107">
          <cell r="A107" t="str">
            <v xml:space="preserve">346.00 03           </v>
          </cell>
          <cell r="B107">
            <v>45627</v>
          </cell>
          <cell r="C107" t="str">
            <v xml:space="preserve">   VAR</v>
          </cell>
          <cell r="D107" t="str">
            <v xml:space="preserve">SQ   </v>
          </cell>
          <cell r="E107">
            <v>-7</v>
          </cell>
          <cell r="F107">
            <v>317087.42</v>
          </cell>
          <cell r="G107">
            <v>349039</v>
          </cell>
          <cell r="H107">
            <v>-9756</v>
          </cell>
          <cell r="I107">
            <v>0</v>
          </cell>
          <cell r="J107">
            <v>0</v>
          </cell>
          <cell r="K107">
            <v>0</v>
          </cell>
          <cell r="L107" t="str">
            <v xml:space="preserve">      </v>
          </cell>
          <cell r="M107" t="str">
            <v xml:space="preserve">     </v>
          </cell>
          <cell r="N107">
            <v>0</v>
          </cell>
          <cell r="O107">
            <v>110.1</v>
          </cell>
          <cell r="P107">
            <v>14.1</v>
          </cell>
          <cell r="Q107">
            <v>163770</v>
          </cell>
          <cell r="R107">
            <v>11706</v>
          </cell>
          <cell r="S107">
            <v>3.69</v>
          </cell>
        </row>
        <row r="108">
          <cell r="A108" t="str">
            <v xml:space="preserve">346.00 04           </v>
          </cell>
          <cell r="B108">
            <v>45627</v>
          </cell>
          <cell r="C108" t="str">
            <v xml:space="preserve">   VAR</v>
          </cell>
          <cell r="D108" t="str">
            <v xml:space="preserve">SQ   </v>
          </cell>
          <cell r="E108">
            <v>-8</v>
          </cell>
          <cell r="F108">
            <v>336554.97</v>
          </cell>
          <cell r="G108">
            <v>369967</v>
          </cell>
          <cell r="H108">
            <v>-6488</v>
          </cell>
          <cell r="I108">
            <v>0</v>
          </cell>
          <cell r="J108">
            <v>0</v>
          </cell>
          <cell r="K108">
            <v>0</v>
          </cell>
          <cell r="L108" t="str">
            <v xml:space="preserve">      </v>
          </cell>
          <cell r="M108" t="str">
            <v xml:space="preserve">     </v>
          </cell>
          <cell r="N108">
            <v>0</v>
          </cell>
          <cell r="O108">
            <v>109.9</v>
          </cell>
          <cell r="P108">
            <v>13.9</v>
          </cell>
          <cell r="Q108">
            <v>173960</v>
          </cell>
          <cell r="R108">
            <v>12640</v>
          </cell>
          <cell r="S108">
            <v>3.76</v>
          </cell>
        </row>
        <row r="109">
          <cell r="A109" t="str">
            <v xml:space="preserve">346.00 08           </v>
          </cell>
          <cell r="B109">
            <v>50740</v>
          </cell>
          <cell r="C109" t="str">
            <v xml:space="preserve">   VAR</v>
          </cell>
          <cell r="D109" t="str">
            <v xml:space="preserve">SQ   </v>
          </cell>
          <cell r="E109">
            <v>-3</v>
          </cell>
          <cell r="F109">
            <v>195955.51</v>
          </cell>
          <cell r="G109">
            <v>6257</v>
          </cell>
          <cell r="H109">
            <v>195577</v>
          </cell>
          <cell r="I109">
            <v>6744</v>
          </cell>
          <cell r="J109">
            <v>3.44</v>
          </cell>
          <cell r="K109">
            <v>29</v>
          </cell>
          <cell r="L109" t="str">
            <v xml:space="preserve">      </v>
          </cell>
          <cell r="M109" t="str">
            <v xml:space="preserve">     </v>
          </cell>
          <cell r="N109">
            <v>0</v>
          </cell>
          <cell r="O109">
            <v>3.2</v>
          </cell>
          <cell r="P109">
            <v>1.5</v>
          </cell>
          <cell r="Q109">
            <v>9930</v>
          </cell>
          <cell r="R109">
            <v>6620</v>
          </cell>
          <cell r="S109">
            <v>3.38</v>
          </cell>
        </row>
        <row r="110">
          <cell r="A110" t="str">
            <v xml:space="preserve">346.00 09           </v>
          </cell>
          <cell r="B110">
            <v>48183</v>
          </cell>
          <cell r="C110" t="str">
            <v xml:space="preserve">   VAR</v>
          </cell>
          <cell r="D110" t="str">
            <v xml:space="preserve">SQ   </v>
          </cell>
          <cell r="E110">
            <v>-3</v>
          </cell>
          <cell r="F110">
            <v>2454025.48</v>
          </cell>
          <cell r="G110">
            <v>1176965</v>
          </cell>
          <cell r="H110">
            <v>1350680</v>
          </cell>
          <cell r="I110">
            <v>61394</v>
          </cell>
          <cell r="J110">
            <v>2.5</v>
          </cell>
          <cell r="K110">
            <v>22</v>
          </cell>
          <cell r="L110" t="str">
            <v xml:space="preserve">      </v>
          </cell>
          <cell r="M110" t="str">
            <v xml:space="preserve">     </v>
          </cell>
          <cell r="N110">
            <v>0</v>
          </cell>
          <cell r="O110">
            <v>48</v>
          </cell>
          <cell r="P110">
            <v>10.1</v>
          </cell>
          <cell r="Q110">
            <v>794097</v>
          </cell>
          <cell r="R110">
            <v>78810</v>
          </cell>
          <cell r="S110">
            <v>3.21</v>
          </cell>
        </row>
        <row r="111">
          <cell r="A111" t="str">
            <v xml:space="preserve">346.00 41           </v>
          </cell>
          <cell r="B111">
            <v>52566</v>
          </cell>
          <cell r="C111" t="str">
            <v xml:space="preserve">   VAR</v>
          </cell>
          <cell r="D111" t="str">
            <v xml:space="preserve">SQ   </v>
          </cell>
          <cell r="E111">
            <v>-2</v>
          </cell>
          <cell r="F111">
            <v>29810396.379999999</v>
          </cell>
          <cell r="G111">
            <v>1043838</v>
          </cell>
          <cell r="H111">
            <v>29362766</v>
          </cell>
          <cell r="I111">
            <v>863611</v>
          </cell>
          <cell r="J111">
            <v>2.9</v>
          </cell>
          <cell r="K111">
            <v>34</v>
          </cell>
          <cell r="L111" t="str">
            <v xml:space="preserve">      </v>
          </cell>
          <cell r="M111" t="str">
            <v xml:space="preserve">     </v>
          </cell>
          <cell r="N111">
            <v>0</v>
          </cell>
          <cell r="O111">
            <v>3.5</v>
          </cell>
          <cell r="P111">
            <v>1.5</v>
          </cell>
          <cell r="Q111">
            <v>1286199</v>
          </cell>
          <cell r="R111">
            <v>857466</v>
          </cell>
          <cell r="S111">
            <v>2.88</v>
          </cell>
        </row>
        <row r="112">
          <cell r="A112" t="str">
            <v xml:space="preserve">346.00 91           </v>
          </cell>
          <cell r="B112">
            <v>48549</v>
          </cell>
          <cell r="C112" t="str">
            <v xml:space="preserve">   VAR</v>
          </cell>
          <cell r="D112" t="str">
            <v xml:space="preserve">SQ   </v>
          </cell>
          <cell r="E112">
            <v>0</v>
          </cell>
          <cell r="F112">
            <v>1535273.72</v>
          </cell>
          <cell r="G112">
            <v>91321</v>
          </cell>
          <cell r="H112">
            <v>1443952</v>
          </cell>
          <cell r="I112">
            <v>62781</v>
          </cell>
          <cell r="J112">
            <v>4.09</v>
          </cell>
          <cell r="K112">
            <v>23</v>
          </cell>
          <cell r="L112" t="str">
            <v xml:space="preserve">      </v>
          </cell>
          <cell r="M112" t="str">
            <v xml:space="preserve">     </v>
          </cell>
          <cell r="N112">
            <v>0</v>
          </cell>
          <cell r="O112">
            <v>5.9</v>
          </cell>
          <cell r="P112">
            <v>2</v>
          </cell>
          <cell r="Q112">
            <v>123566</v>
          </cell>
          <cell r="R112">
            <v>61352</v>
          </cell>
          <cell r="S112">
            <v>4</v>
          </cell>
        </row>
        <row r="113">
          <cell r="A113" t="str">
            <v xml:space="preserve">347.00 04           </v>
          </cell>
          <cell r="B113" t="str">
            <v xml:space="preserve">       </v>
          </cell>
          <cell r="C113">
            <v>0</v>
          </cell>
          <cell r="D113" t="str">
            <v xml:space="preserve">ND   </v>
          </cell>
          <cell r="E113">
            <v>0</v>
          </cell>
          <cell r="F113">
            <v>-15159.95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 t="str">
            <v xml:space="preserve">      </v>
          </cell>
          <cell r="M113" t="str">
            <v xml:space="preserve">     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A114" t="str">
            <v xml:space="preserve">347.00 12           </v>
          </cell>
          <cell r="B114" t="str">
            <v xml:space="preserve">       </v>
          </cell>
          <cell r="C114">
            <v>0</v>
          </cell>
          <cell r="D114" t="str">
            <v xml:space="preserve">ND   </v>
          </cell>
          <cell r="E114">
            <v>0</v>
          </cell>
          <cell r="F114">
            <v>389959.73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 xml:space="preserve">      </v>
          </cell>
          <cell r="M114" t="str">
            <v xml:space="preserve">     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A115">
            <v>350.1</v>
          </cell>
          <cell r="B115" t="str">
            <v xml:space="preserve">       </v>
          </cell>
          <cell r="C115">
            <v>0</v>
          </cell>
          <cell r="D115" t="str">
            <v xml:space="preserve">ND   </v>
          </cell>
          <cell r="E115">
            <v>0</v>
          </cell>
          <cell r="F115">
            <v>4097963.75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 t="str">
            <v xml:space="preserve">      </v>
          </cell>
          <cell r="M115" t="str">
            <v xml:space="preserve">     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A116">
            <v>350.2</v>
          </cell>
          <cell r="B116" t="str">
            <v xml:space="preserve">       </v>
          </cell>
          <cell r="C116">
            <v>70</v>
          </cell>
          <cell r="D116" t="str">
            <v xml:space="preserve">R4   </v>
          </cell>
          <cell r="E116">
            <v>0</v>
          </cell>
          <cell r="F116">
            <v>41261621.789999999</v>
          </cell>
          <cell r="G116">
            <v>6816027</v>
          </cell>
          <cell r="H116">
            <v>34445594</v>
          </cell>
          <cell r="I116">
            <v>576211</v>
          </cell>
          <cell r="J116">
            <v>1.4</v>
          </cell>
          <cell r="K116">
            <v>59.8</v>
          </cell>
          <cell r="L116" t="str">
            <v xml:space="preserve">      </v>
          </cell>
          <cell r="M116" t="str">
            <v xml:space="preserve">     </v>
          </cell>
          <cell r="N116">
            <v>0</v>
          </cell>
          <cell r="O116">
            <v>16.5</v>
          </cell>
          <cell r="P116">
            <v>10.5</v>
          </cell>
          <cell r="Q116">
            <v>6137303</v>
          </cell>
          <cell r="R116">
            <v>590041</v>
          </cell>
          <cell r="S116">
            <v>1.43</v>
          </cell>
        </row>
        <row r="117">
          <cell r="A117">
            <v>352</v>
          </cell>
          <cell r="B117" t="str">
            <v xml:space="preserve">       </v>
          </cell>
          <cell r="C117">
            <v>55</v>
          </cell>
          <cell r="D117" t="str">
            <v xml:space="preserve">R4   </v>
          </cell>
          <cell r="E117">
            <v>-5</v>
          </cell>
          <cell r="F117">
            <v>19597670.98</v>
          </cell>
          <cell r="G117">
            <v>2769964</v>
          </cell>
          <cell r="H117">
            <v>17807589</v>
          </cell>
          <cell r="I117">
            <v>391921</v>
          </cell>
          <cell r="J117">
            <v>2</v>
          </cell>
          <cell r="K117">
            <v>45.4</v>
          </cell>
          <cell r="L117" t="str">
            <v xml:space="preserve">      </v>
          </cell>
          <cell r="M117" t="str">
            <v xml:space="preserve">     </v>
          </cell>
          <cell r="N117">
            <v>0</v>
          </cell>
          <cell r="O117">
            <v>14.1</v>
          </cell>
          <cell r="P117">
            <v>9.1999999999999993</v>
          </cell>
          <cell r="Q117">
            <v>3371738</v>
          </cell>
          <cell r="R117">
            <v>374512</v>
          </cell>
          <cell r="S117">
            <v>1.91</v>
          </cell>
        </row>
        <row r="118">
          <cell r="A118">
            <v>353</v>
          </cell>
          <cell r="B118" t="str">
            <v xml:space="preserve">       </v>
          </cell>
          <cell r="C118">
            <v>65</v>
          </cell>
          <cell r="D118" t="str">
            <v xml:space="preserve">R3   </v>
          </cell>
          <cell r="E118">
            <v>-5</v>
          </cell>
          <cell r="F118">
            <v>209574159.16999999</v>
          </cell>
          <cell r="G118">
            <v>73927522</v>
          </cell>
          <cell r="H118">
            <v>146125345</v>
          </cell>
          <cell r="I118">
            <v>2675729</v>
          </cell>
          <cell r="J118">
            <v>1.28</v>
          </cell>
          <cell r="K118">
            <v>54.6</v>
          </cell>
          <cell r="L118" t="str">
            <v xml:space="preserve">      </v>
          </cell>
          <cell r="M118" t="str">
            <v xml:space="preserve">     </v>
          </cell>
          <cell r="N118">
            <v>0</v>
          </cell>
          <cell r="O118">
            <v>35.299999999999997</v>
          </cell>
          <cell r="P118">
            <v>13.8</v>
          </cell>
          <cell r="Q118">
            <v>44287895</v>
          </cell>
          <cell r="R118">
            <v>3388814</v>
          </cell>
          <cell r="S118">
            <v>1.62</v>
          </cell>
        </row>
        <row r="119">
          <cell r="A119">
            <v>354</v>
          </cell>
          <cell r="B119" t="str">
            <v xml:space="preserve">       </v>
          </cell>
          <cell r="C119">
            <v>65</v>
          </cell>
          <cell r="D119" t="str">
            <v xml:space="preserve">R3   </v>
          </cell>
          <cell r="E119">
            <v>-5</v>
          </cell>
          <cell r="F119">
            <v>130072345.33</v>
          </cell>
          <cell r="G119">
            <v>33282587</v>
          </cell>
          <cell r="H119">
            <v>103293376</v>
          </cell>
          <cell r="I119">
            <v>1950450</v>
          </cell>
          <cell r="J119">
            <v>1.5</v>
          </cell>
          <cell r="K119">
            <v>53</v>
          </cell>
          <cell r="L119" t="str">
            <v xml:space="preserve">      </v>
          </cell>
          <cell r="M119" t="str">
            <v xml:space="preserve">     </v>
          </cell>
          <cell r="N119">
            <v>0</v>
          </cell>
          <cell r="O119">
            <v>25.6</v>
          </cell>
          <cell r="P119">
            <v>13.2</v>
          </cell>
          <cell r="Q119">
            <v>26501665</v>
          </cell>
          <cell r="R119">
            <v>2103270</v>
          </cell>
          <cell r="S119">
            <v>1.62</v>
          </cell>
        </row>
        <row r="120">
          <cell r="A120">
            <v>355</v>
          </cell>
          <cell r="B120" t="str">
            <v xml:space="preserve">       </v>
          </cell>
          <cell r="C120">
            <v>70</v>
          </cell>
          <cell r="D120" t="str">
            <v xml:space="preserve">R3   </v>
          </cell>
          <cell r="E120">
            <v>-40</v>
          </cell>
          <cell r="F120">
            <v>72328772.120000005</v>
          </cell>
          <cell r="G120">
            <v>24473699</v>
          </cell>
          <cell r="H120">
            <v>76786581</v>
          </cell>
          <cell r="I120">
            <v>1380599</v>
          </cell>
          <cell r="J120">
            <v>1.91</v>
          </cell>
          <cell r="K120">
            <v>55.6</v>
          </cell>
          <cell r="L120" t="str">
            <v xml:space="preserve">      </v>
          </cell>
          <cell r="M120" t="str">
            <v xml:space="preserve">     </v>
          </cell>
          <cell r="N120">
            <v>0</v>
          </cell>
          <cell r="O120">
            <v>33.799999999999997</v>
          </cell>
          <cell r="P120">
            <v>15.9</v>
          </cell>
          <cell r="Q120">
            <v>21661787</v>
          </cell>
          <cell r="R120">
            <v>1448022</v>
          </cell>
          <cell r="S120">
            <v>2</v>
          </cell>
        </row>
        <row r="121">
          <cell r="A121">
            <v>356</v>
          </cell>
          <cell r="B121" t="str">
            <v xml:space="preserve">       </v>
          </cell>
          <cell r="C121">
            <v>65</v>
          </cell>
          <cell r="D121" t="str">
            <v xml:space="preserve">R4   </v>
          </cell>
          <cell r="E121">
            <v>-25</v>
          </cell>
          <cell r="F121">
            <v>143905075.56999999</v>
          </cell>
          <cell r="G121">
            <v>50343774</v>
          </cell>
          <cell r="H121">
            <v>129537574</v>
          </cell>
          <cell r="I121">
            <v>2511535</v>
          </cell>
          <cell r="J121">
            <v>1.75</v>
          </cell>
          <cell r="K121">
            <v>51.6</v>
          </cell>
          <cell r="L121" t="str">
            <v xml:space="preserve">      </v>
          </cell>
          <cell r="M121" t="str">
            <v xml:space="preserve">     </v>
          </cell>
          <cell r="N121">
            <v>0</v>
          </cell>
          <cell r="O121">
            <v>35</v>
          </cell>
          <cell r="P121">
            <v>14.9</v>
          </cell>
          <cell r="Q121">
            <v>40479306</v>
          </cell>
          <cell r="R121">
            <v>2770173</v>
          </cell>
          <cell r="S121">
            <v>1.93</v>
          </cell>
        </row>
        <row r="122">
          <cell r="A122">
            <v>357</v>
          </cell>
          <cell r="B122" t="str">
            <v xml:space="preserve">       </v>
          </cell>
          <cell r="C122">
            <v>60</v>
          </cell>
          <cell r="D122" t="str">
            <v xml:space="preserve">S4   </v>
          </cell>
          <cell r="E122">
            <v>0</v>
          </cell>
          <cell r="F122">
            <v>18517074.940000001</v>
          </cell>
          <cell r="G122">
            <v>1649386</v>
          </cell>
          <cell r="H122">
            <v>16867688</v>
          </cell>
          <cell r="I122">
            <v>311301</v>
          </cell>
          <cell r="J122">
            <v>1.68</v>
          </cell>
          <cell r="K122">
            <v>54.2</v>
          </cell>
          <cell r="L122" t="str">
            <v xml:space="preserve">      </v>
          </cell>
          <cell r="M122" t="str">
            <v xml:space="preserve">     </v>
          </cell>
          <cell r="N122">
            <v>0</v>
          </cell>
          <cell r="O122">
            <v>8.9</v>
          </cell>
          <cell r="P122">
            <v>5.7</v>
          </cell>
          <cell r="Q122">
            <v>1771289</v>
          </cell>
          <cell r="R122">
            <v>309235</v>
          </cell>
          <cell r="S122">
            <v>1.67</v>
          </cell>
        </row>
        <row r="123">
          <cell r="A123">
            <v>358</v>
          </cell>
          <cell r="B123" t="str">
            <v xml:space="preserve">       </v>
          </cell>
          <cell r="C123">
            <v>50</v>
          </cell>
          <cell r="D123" t="str">
            <v xml:space="preserve">S3   </v>
          </cell>
          <cell r="E123">
            <v>0</v>
          </cell>
          <cell r="F123">
            <v>15781549.84</v>
          </cell>
          <cell r="G123">
            <v>2581524</v>
          </cell>
          <cell r="H123">
            <v>13200025</v>
          </cell>
          <cell r="I123">
            <v>305674</v>
          </cell>
          <cell r="J123">
            <v>1.94</v>
          </cell>
          <cell r="K123">
            <v>43.2</v>
          </cell>
          <cell r="L123" t="str">
            <v xml:space="preserve">      </v>
          </cell>
          <cell r="M123" t="str">
            <v xml:space="preserve">     </v>
          </cell>
          <cell r="N123">
            <v>0</v>
          </cell>
          <cell r="O123">
            <v>16.399999999999999</v>
          </cell>
          <cell r="P123">
            <v>7</v>
          </cell>
          <cell r="Q123">
            <v>2194436</v>
          </cell>
          <cell r="R123">
            <v>315631</v>
          </cell>
          <cell r="S123">
            <v>2</v>
          </cell>
        </row>
        <row r="124">
          <cell r="A124">
            <v>359</v>
          </cell>
          <cell r="B124" t="str">
            <v xml:space="preserve">       </v>
          </cell>
          <cell r="C124">
            <v>70</v>
          </cell>
          <cell r="D124" t="str">
            <v xml:space="preserve">R4   </v>
          </cell>
          <cell r="E124">
            <v>0</v>
          </cell>
          <cell r="F124">
            <v>383111.54</v>
          </cell>
          <cell r="G124">
            <v>243087</v>
          </cell>
          <cell r="H124">
            <v>140024</v>
          </cell>
          <cell r="I124">
            <v>4347</v>
          </cell>
          <cell r="J124">
            <v>1.1299999999999999</v>
          </cell>
          <cell r="K124">
            <v>32.200000000000003</v>
          </cell>
          <cell r="L124" t="str">
            <v xml:space="preserve">      </v>
          </cell>
          <cell r="M124" t="str">
            <v xml:space="preserve">     </v>
          </cell>
          <cell r="N124">
            <v>0</v>
          </cell>
          <cell r="O124">
            <v>63.5</v>
          </cell>
          <cell r="P124">
            <v>40.4</v>
          </cell>
          <cell r="Q124">
            <v>211406</v>
          </cell>
          <cell r="R124">
            <v>5479</v>
          </cell>
          <cell r="S124">
            <v>1.43</v>
          </cell>
        </row>
        <row r="125">
          <cell r="A125">
            <v>360.1</v>
          </cell>
          <cell r="B125" t="str">
            <v xml:space="preserve">       </v>
          </cell>
          <cell r="C125">
            <v>0</v>
          </cell>
          <cell r="D125" t="str">
            <v xml:space="preserve">ND   </v>
          </cell>
          <cell r="E125">
            <v>0</v>
          </cell>
          <cell r="F125">
            <v>4278623.82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 t="str">
            <v xml:space="preserve">      </v>
          </cell>
          <cell r="M125" t="str">
            <v xml:space="preserve">     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A126">
            <v>360.2</v>
          </cell>
          <cell r="B126" t="str">
            <v xml:space="preserve">       </v>
          </cell>
          <cell r="C126">
            <v>65</v>
          </cell>
          <cell r="D126" t="str">
            <v xml:space="preserve">R4   </v>
          </cell>
          <cell r="E126">
            <v>0</v>
          </cell>
          <cell r="F126">
            <v>12483904.359999999</v>
          </cell>
          <cell r="G126">
            <v>3481022</v>
          </cell>
          <cell r="H126">
            <v>9002881</v>
          </cell>
          <cell r="I126">
            <v>167427</v>
          </cell>
          <cell r="J126">
            <v>1.34</v>
          </cell>
          <cell r="K126">
            <v>53.8</v>
          </cell>
          <cell r="L126" t="str">
            <v xml:space="preserve">      </v>
          </cell>
          <cell r="M126" t="str">
            <v xml:space="preserve">     </v>
          </cell>
          <cell r="N126">
            <v>0</v>
          </cell>
          <cell r="O126">
            <v>27.9</v>
          </cell>
          <cell r="P126">
            <v>14.6</v>
          </cell>
          <cell r="Q126">
            <v>2718461</v>
          </cell>
          <cell r="R126">
            <v>192252</v>
          </cell>
          <cell r="S126">
            <v>1.54</v>
          </cell>
        </row>
        <row r="127">
          <cell r="A127">
            <v>361</v>
          </cell>
          <cell r="B127" t="str">
            <v xml:space="preserve">       </v>
          </cell>
          <cell r="C127">
            <v>55</v>
          </cell>
          <cell r="D127" t="str">
            <v xml:space="preserve">R3   </v>
          </cell>
          <cell r="E127">
            <v>-5</v>
          </cell>
          <cell r="F127">
            <v>2860857.97</v>
          </cell>
          <cell r="G127">
            <v>704275</v>
          </cell>
          <cell r="H127">
            <v>2299626</v>
          </cell>
          <cell r="I127">
            <v>53512</v>
          </cell>
          <cell r="J127">
            <v>1.87</v>
          </cell>
          <cell r="K127">
            <v>43</v>
          </cell>
          <cell r="L127" t="str">
            <v xml:space="preserve">      </v>
          </cell>
          <cell r="M127" t="str">
            <v xml:space="preserve">     </v>
          </cell>
          <cell r="N127">
            <v>0</v>
          </cell>
          <cell r="O127">
            <v>24.6</v>
          </cell>
          <cell r="P127">
            <v>14.2</v>
          </cell>
          <cell r="Q127">
            <v>683058</v>
          </cell>
          <cell r="R127">
            <v>54671</v>
          </cell>
          <cell r="S127">
            <v>1.91</v>
          </cell>
        </row>
        <row r="128">
          <cell r="A128">
            <v>362</v>
          </cell>
          <cell r="B128" t="str">
            <v xml:space="preserve">       </v>
          </cell>
          <cell r="C128">
            <v>55</v>
          </cell>
          <cell r="D128" t="str">
            <v xml:space="preserve">R4   </v>
          </cell>
          <cell r="E128">
            <v>-10</v>
          </cell>
          <cell r="F128">
            <v>193361744.30000001</v>
          </cell>
          <cell r="G128">
            <v>76942088</v>
          </cell>
          <cell r="H128">
            <v>135755828</v>
          </cell>
          <cell r="I128">
            <v>3198076</v>
          </cell>
          <cell r="J128">
            <v>1.65</v>
          </cell>
          <cell r="K128">
            <v>42.4</v>
          </cell>
          <cell r="L128" t="str">
            <v xml:space="preserve">      </v>
          </cell>
          <cell r="M128" t="str">
            <v xml:space="preserve">     </v>
          </cell>
          <cell r="N128">
            <v>0</v>
          </cell>
          <cell r="O128">
            <v>39.799999999999997</v>
          </cell>
          <cell r="P128">
            <v>16.100000000000001</v>
          </cell>
          <cell r="Q128">
            <v>59257084</v>
          </cell>
          <cell r="R128">
            <v>3837247</v>
          </cell>
          <cell r="S128">
            <v>1.98</v>
          </cell>
        </row>
        <row r="129">
          <cell r="A129">
            <v>364</v>
          </cell>
          <cell r="B129" t="str">
            <v xml:space="preserve">       </v>
          </cell>
          <cell r="C129">
            <v>65</v>
          </cell>
          <cell r="D129" t="str">
            <v xml:space="preserve">R1   </v>
          </cell>
          <cell r="E129">
            <v>-40</v>
          </cell>
          <cell r="F129">
            <v>168981885.21000001</v>
          </cell>
          <cell r="G129">
            <v>80252894</v>
          </cell>
          <cell r="H129">
            <v>156321746</v>
          </cell>
          <cell r="I129">
            <v>2877556</v>
          </cell>
          <cell r="J129">
            <v>1.7</v>
          </cell>
          <cell r="K129">
            <v>54.3</v>
          </cell>
          <cell r="L129" t="str">
            <v xml:space="preserve">      </v>
          </cell>
          <cell r="M129" t="str">
            <v xml:space="preserve">     </v>
          </cell>
          <cell r="N129">
            <v>0</v>
          </cell>
          <cell r="O129">
            <v>47.5</v>
          </cell>
          <cell r="P129">
            <v>17.899999999999999</v>
          </cell>
          <cell r="Q129">
            <v>45658994</v>
          </cell>
          <cell r="R129">
            <v>3643249</v>
          </cell>
          <cell r="S129">
            <v>2.16</v>
          </cell>
        </row>
        <row r="130">
          <cell r="A130">
            <v>365</v>
          </cell>
          <cell r="B130" t="str">
            <v xml:space="preserve">       </v>
          </cell>
          <cell r="C130">
            <v>55</v>
          </cell>
          <cell r="D130" t="str">
            <v xml:space="preserve">R3   </v>
          </cell>
          <cell r="E130">
            <v>-70</v>
          </cell>
          <cell r="F130">
            <v>146416354.47</v>
          </cell>
          <cell r="G130">
            <v>97463349</v>
          </cell>
          <cell r="H130">
            <v>151444454</v>
          </cell>
          <cell r="I130">
            <v>3988501</v>
          </cell>
          <cell r="J130">
            <v>2.72</v>
          </cell>
          <cell r="K130">
            <v>38</v>
          </cell>
          <cell r="L130" t="str">
            <v xml:space="preserve">      </v>
          </cell>
          <cell r="M130" t="str">
            <v xml:space="preserve">     </v>
          </cell>
          <cell r="N130">
            <v>0</v>
          </cell>
          <cell r="O130">
            <v>66.599999999999994</v>
          </cell>
          <cell r="P130">
            <v>20.2</v>
          </cell>
          <cell r="Q130">
            <v>83600593</v>
          </cell>
          <cell r="R130">
            <v>4530122</v>
          </cell>
          <cell r="S130">
            <v>3.09</v>
          </cell>
        </row>
        <row r="131">
          <cell r="A131">
            <v>366</v>
          </cell>
          <cell r="B131" t="str">
            <v xml:space="preserve">       </v>
          </cell>
          <cell r="C131">
            <v>65</v>
          </cell>
          <cell r="D131" t="str">
            <v xml:space="preserve">R4   </v>
          </cell>
          <cell r="E131">
            <v>-75</v>
          </cell>
          <cell r="F131">
            <v>84847061.540000007</v>
          </cell>
          <cell r="G131">
            <v>31361100</v>
          </cell>
          <cell r="H131">
            <v>117121258</v>
          </cell>
          <cell r="I131">
            <v>2517343</v>
          </cell>
          <cell r="J131">
            <v>2.97</v>
          </cell>
          <cell r="K131">
            <v>46.5</v>
          </cell>
          <cell r="L131" t="str">
            <v xml:space="preserve">      </v>
          </cell>
          <cell r="M131" t="str">
            <v xml:space="preserve">     </v>
          </cell>
          <cell r="N131">
            <v>0</v>
          </cell>
          <cell r="O131">
            <v>37</v>
          </cell>
          <cell r="P131">
            <v>18</v>
          </cell>
          <cell r="Q131">
            <v>40588103</v>
          </cell>
          <cell r="R131">
            <v>2286628</v>
          </cell>
          <cell r="S131">
            <v>2.69</v>
          </cell>
        </row>
        <row r="132">
          <cell r="A132">
            <v>367</v>
          </cell>
          <cell r="B132" t="str">
            <v xml:space="preserve">       </v>
          </cell>
          <cell r="C132">
            <v>65</v>
          </cell>
          <cell r="D132" t="str">
            <v xml:space="preserve">R4   </v>
          </cell>
          <cell r="E132">
            <v>-75</v>
          </cell>
          <cell r="F132">
            <v>338861548.50999999</v>
          </cell>
          <cell r="G132">
            <v>108835834</v>
          </cell>
          <cell r="H132">
            <v>484171877</v>
          </cell>
          <cell r="I132">
            <v>8915320</v>
          </cell>
          <cell r="J132">
            <v>2.63</v>
          </cell>
          <cell r="K132">
            <v>54.3</v>
          </cell>
          <cell r="L132" t="str">
            <v xml:space="preserve">      </v>
          </cell>
          <cell r="M132" t="str">
            <v xml:space="preserve">     </v>
          </cell>
          <cell r="N132">
            <v>0</v>
          </cell>
          <cell r="O132">
            <v>32.1</v>
          </cell>
          <cell r="P132">
            <v>11.1</v>
          </cell>
          <cell r="Q132">
            <v>99791094</v>
          </cell>
          <cell r="R132">
            <v>9132319</v>
          </cell>
          <cell r="S132">
            <v>2.7</v>
          </cell>
        </row>
        <row r="133">
          <cell r="A133">
            <v>368</v>
          </cell>
          <cell r="B133" t="str">
            <v xml:space="preserve">       </v>
          </cell>
          <cell r="C133">
            <v>50</v>
          </cell>
          <cell r="D133" t="str">
            <v xml:space="preserve">R0.5 </v>
          </cell>
          <cell r="E133">
            <v>-5</v>
          </cell>
          <cell r="F133">
            <v>181784638.38999999</v>
          </cell>
          <cell r="G133">
            <v>63158527</v>
          </cell>
          <cell r="H133">
            <v>127715344</v>
          </cell>
          <cell r="I133">
            <v>3004804</v>
          </cell>
          <cell r="J133">
            <v>1.65</v>
          </cell>
          <cell r="K133">
            <v>42.5</v>
          </cell>
          <cell r="L133" t="str">
            <v xml:space="preserve">      </v>
          </cell>
          <cell r="M133" t="str">
            <v xml:space="preserve">     </v>
          </cell>
          <cell r="N133">
            <v>0</v>
          </cell>
          <cell r="O133">
            <v>34.700000000000003</v>
          </cell>
          <cell r="P133">
            <v>15.5</v>
          </cell>
          <cell r="Q133">
            <v>35454412</v>
          </cell>
          <cell r="R133">
            <v>3817477</v>
          </cell>
          <cell r="S133">
            <v>2.1</v>
          </cell>
        </row>
        <row r="134">
          <cell r="A134">
            <v>369</v>
          </cell>
          <cell r="B134" t="str">
            <v xml:space="preserve">       </v>
          </cell>
          <cell r="C134">
            <v>60</v>
          </cell>
          <cell r="D134" t="str">
            <v xml:space="preserve">R2   </v>
          </cell>
          <cell r="E134">
            <v>-25</v>
          </cell>
          <cell r="F134">
            <v>124384395.28</v>
          </cell>
          <cell r="G134">
            <v>67921780</v>
          </cell>
          <cell r="H134">
            <v>87558717</v>
          </cell>
          <cell r="I134">
            <v>1690427</v>
          </cell>
          <cell r="J134">
            <v>1.36</v>
          </cell>
          <cell r="K134">
            <v>51.8</v>
          </cell>
          <cell r="L134" t="str">
            <v xml:space="preserve">      </v>
          </cell>
          <cell r="M134" t="str">
            <v xml:space="preserve">     </v>
          </cell>
          <cell r="N134">
            <v>0</v>
          </cell>
          <cell r="O134">
            <v>54.6</v>
          </cell>
          <cell r="P134">
            <v>14.4</v>
          </cell>
          <cell r="Q134">
            <v>31604434</v>
          </cell>
          <cell r="R134">
            <v>2596524</v>
          </cell>
          <cell r="S134">
            <v>2.09</v>
          </cell>
        </row>
        <row r="135">
          <cell r="A135">
            <v>370</v>
          </cell>
          <cell r="B135" t="str">
            <v xml:space="preserve">       </v>
          </cell>
          <cell r="C135">
            <v>30</v>
          </cell>
          <cell r="D135" t="str">
            <v xml:space="preserve">R0.5 </v>
          </cell>
          <cell r="E135">
            <v>0</v>
          </cell>
          <cell r="F135">
            <v>43035626.130000003</v>
          </cell>
          <cell r="G135">
            <v>13423035</v>
          </cell>
          <cell r="H135">
            <v>29612591</v>
          </cell>
          <cell r="I135">
            <v>1287757</v>
          </cell>
          <cell r="J135">
            <v>2.99</v>
          </cell>
          <cell r="K135">
            <v>23</v>
          </cell>
          <cell r="L135" t="str">
            <v xml:space="preserve">      </v>
          </cell>
          <cell r="M135" t="str">
            <v xml:space="preserve">     </v>
          </cell>
          <cell r="N135">
            <v>0</v>
          </cell>
          <cell r="O135">
            <v>31.2</v>
          </cell>
          <cell r="P135">
            <v>13</v>
          </cell>
          <cell r="Q135">
            <v>10971500</v>
          </cell>
          <cell r="R135">
            <v>1431305</v>
          </cell>
          <cell r="S135">
            <v>3.33</v>
          </cell>
        </row>
        <row r="136">
          <cell r="A136">
            <v>371</v>
          </cell>
          <cell r="B136" t="str">
            <v xml:space="preserve">       </v>
          </cell>
          <cell r="C136">
            <v>35</v>
          </cell>
          <cell r="D136" t="str">
            <v xml:space="preserve">R2   </v>
          </cell>
          <cell r="E136">
            <v>-20</v>
          </cell>
          <cell r="F136">
            <v>8594524.8000000007</v>
          </cell>
          <cell r="G136">
            <v>8204052</v>
          </cell>
          <cell r="H136">
            <v>2109379</v>
          </cell>
          <cell r="I136">
            <v>87146</v>
          </cell>
          <cell r="J136">
            <v>1.01</v>
          </cell>
          <cell r="K136">
            <v>24.2</v>
          </cell>
          <cell r="L136" t="str">
            <v xml:space="preserve">      </v>
          </cell>
          <cell r="M136" t="str">
            <v xml:space="preserve">     </v>
          </cell>
          <cell r="N136">
            <v>0</v>
          </cell>
          <cell r="O136">
            <v>95.5</v>
          </cell>
          <cell r="P136">
            <v>23.3</v>
          </cell>
          <cell r="Q136">
            <v>5251611</v>
          </cell>
          <cell r="R136">
            <v>294964</v>
          </cell>
          <cell r="S136">
            <v>3.43</v>
          </cell>
        </row>
        <row r="137">
          <cell r="A137">
            <v>373</v>
          </cell>
          <cell r="B137" t="str">
            <v xml:space="preserve">       </v>
          </cell>
          <cell r="C137">
            <v>50</v>
          </cell>
          <cell r="D137" t="str">
            <v xml:space="preserve">R2   </v>
          </cell>
          <cell r="E137">
            <v>-50</v>
          </cell>
          <cell r="F137">
            <v>35486057.509999998</v>
          </cell>
          <cell r="G137">
            <v>11585812</v>
          </cell>
          <cell r="H137">
            <v>41643277</v>
          </cell>
          <cell r="I137">
            <v>1076372</v>
          </cell>
          <cell r="J137">
            <v>3.03</v>
          </cell>
          <cell r="K137">
            <v>38.700000000000003</v>
          </cell>
          <cell r="L137" t="str">
            <v xml:space="preserve">      </v>
          </cell>
          <cell r="M137" t="str">
            <v xml:space="preserve">     </v>
          </cell>
          <cell r="N137">
            <v>0</v>
          </cell>
          <cell r="O137">
            <v>32.6</v>
          </cell>
          <cell r="P137">
            <v>13.5</v>
          </cell>
          <cell r="Q137">
            <v>11918061</v>
          </cell>
          <cell r="R137">
            <v>1064582</v>
          </cell>
          <cell r="S137">
            <v>3</v>
          </cell>
        </row>
        <row r="138">
          <cell r="A138">
            <v>374</v>
          </cell>
          <cell r="B138" t="str">
            <v xml:space="preserve">       </v>
          </cell>
          <cell r="C138">
            <v>0</v>
          </cell>
          <cell r="D138" t="str">
            <v xml:space="preserve">ND   </v>
          </cell>
          <cell r="E138">
            <v>0</v>
          </cell>
          <cell r="F138">
            <v>299080.78999999998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 xml:space="preserve">      </v>
          </cell>
          <cell r="M138" t="str">
            <v xml:space="preserve">     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A139">
            <v>389.1</v>
          </cell>
          <cell r="B139" t="str">
            <v xml:space="preserve">       </v>
          </cell>
          <cell r="C139">
            <v>0</v>
          </cell>
          <cell r="D139" t="str">
            <v xml:space="preserve">ND   </v>
          </cell>
          <cell r="E139">
            <v>0</v>
          </cell>
          <cell r="F139">
            <v>1225147.72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 xml:space="preserve">      </v>
          </cell>
          <cell r="M139" t="str">
            <v xml:space="preserve">     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A140">
            <v>389.2</v>
          </cell>
          <cell r="B140" t="str">
            <v xml:space="preserve">       </v>
          </cell>
          <cell r="C140">
            <v>65</v>
          </cell>
          <cell r="D140" t="str">
            <v xml:space="preserve">R4   </v>
          </cell>
          <cell r="E140">
            <v>0</v>
          </cell>
          <cell r="F140">
            <v>259772.45</v>
          </cell>
          <cell r="G140">
            <v>33526</v>
          </cell>
          <cell r="H140">
            <v>226245</v>
          </cell>
          <cell r="I140">
            <v>4676</v>
          </cell>
          <cell r="J140">
            <v>1.8</v>
          </cell>
          <cell r="K140">
            <v>48.4</v>
          </cell>
          <cell r="L140" t="str">
            <v xml:space="preserve">      </v>
          </cell>
          <cell r="M140" t="str">
            <v xml:space="preserve">     </v>
          </cell>
          <cell r="N140">
            <v>0</v>
          </cell>
          <cell r="O140">
            <v>12.9</v>
          </cell>
          <cell r="P140">
            <v>15.6</v>
          </cell>
          <cell r="Q140">
            <v>61465</v>
          </cell>
          <cell r="R140">
            <v>4001</v>
          </cell>
          <cell r="S140">
            <v>1.54</v>
          </cell>
        </row>
        <row r="141">
          <cell r="A141">
            <v>390</v>
          </cell>
          <cell r="B141" t="str">
            <v xml:space="preserve">       </v>
          </cell>
          <cell r="C141">
            <v>57</v>
          </cell>
          <cell r="D141" t="str">
            <v xml:space="preserve">R4   </v>
          </cell>
          <cell r="E141">
            <v>-5</v>
          </cell>
          <cell r="F141">
            <v>12844505.18</v>
          </cell>
          <cell r="G141">
            <v>3724475</v>
          </cell>
          <cell r="H141">
            <v>9762254</v>
          </cell>
          <cell r="I141">
            <v>228601</v>
          </cell>
          <cell r="J141">
            <v>1.78</v>
          </cell>
          <cell r="K141">
            <v>42.7</v>
          </cell>
          <cell r="L141" t="str">
            <v xml:space="preserve">      </v>
          </cell>
          <cell r="M141" t="str">
            <v xml:space="preserve">     </v>
          </cell>
          <cell r="N141">
            <v>0</v>
          </cell>
          <cell r="O141">
            <v>29</v>
          </cell>
          <cell r="P141">
            <v>15.2</v>
          </cell>
          <cell r="Q141">
            <v>3504193</v>
          </cell>
          <cell r="R141">
            <v>236018</v>
          </cell>
          <cell r="S141">
            <v>1.84</v>
          </cell>
        </row>
        <row r="142">
          <cell r="A142">
            <v>391.1</v>
          </cell>
          <cell r="B142" t="str">
            <v xml:space="preserve">       </v>
          </cell>
          <cell r="C142">
            <v>20</v>
          </cell>
          <cell r="D142" t="str">
            <v xml:space="preserve">SQ   </v>
          </cell>
          <cell r="E142">
            <v>0</v>
          </cell>
          <cell r="F142">
            <v>3663893.5</v>
          </cell>
          <cell r="G142">
            <v>1029500</v>
          </cell>
          <cell r="H142">
            <v>2634395</v>
          </cell>
          <cell r="I142">
            <v>183339</v>
          </cell>
          <cell r="J142">
            <v>5</v>
          </cell>
          <cell r="K142">
            <v>14.4</v>
          </cell>
          <cell r="L142" t="str">
            <v xml:space="preserve">      </v>
          </cell>
          <cell r="M142" t="str">
            <v xml:space="preserve">     </v>
          </cell>
          <cell r="N142">
            <v>0</v>
          </cell>
          <cell r="O142">
            <v>28.1</v>
          </cell>
          <cell r="P142">
            <v>5.7</v>
          </cell>
          <cell r="Q142">
            <v>1041487</v>
          </cell>
          <cell r="R142">
            <v>181566</v>
          </cell>
          <cell r="S142">
            <v>4.96</v>
          </cell>
        </row>
        <row r="143">
          <cell r="A143">
            <v>391.2</v>
          </cell>
          <cell r="B143" t="str">
            <v xml:space="preserve">       </v>
          </cell>
          <cell r="C143">
            <v>5</v>
          </cell>
          <cell r="D143" t="str">
            <v xml:space="preserve">SQ   </v>
          </cell>
          <cell r="E143">
            <v>0</v>
          </cell>
          <cell r="F143">
            <v>6996487.1399999997</v>
          </cell>
          <cell r="G143">
            <v>2691866</v>
          </cell>
          <cell r="H143">
            <v>4304622</v>
          </cell>
          <cell r="I143">
            <v>1356182</v>
          </cell>
          <cell r="J143">
            <v>19.38</v>
          </cell>
          <cell r="K143">
            <v>3.2</v>
          </cell>
          <cell r="L143" t="str">
            <v xml:space="preserve">      </v>
          </cell>
          <cell r="M143" t="str">
            <v xml:space="preserve">     </v>
          </cell>
          <cell r="N143">
            <v>0</v>
          </cell>
          <cell r="O143">
            <v>38.5</v>
          </cell>
          <cell r="P143">
            <v>2</v>
          </cell>
          <cell r="Q143">
            <v>2739439</v>
          </cell>
          <cell r="R143">
            <v>1357702</v>
          </cell>
          <cell r="S143">
            <v>19.41</v>
          </cell>
        </row>
        <row r="144">
          <cell r="A144">
            <v>391.3</v>
          </cell>
          <cell r="B144" t="str">
            <v xml:space="preserve">       </v>
          </cell>
          <cell r="C144">
            <v>10</v>
          </cell>
          <cell r="D144" t="str">
            <v xml:space="preserve">SQ   </v>
          </cell>
          <cell r="E144">
            <v>0</v>
          </cell>
          <cell r="F144">
            <v>2860428.32</v>
          </cell>
          <cell r="G144">
            <v>2946067</v>
          </cell>
          <cell r="H144">
            <v>-85638</v>
          </cell>
          <cell r="I144">
            <v>0</v>
          </cell>
          <cell r="J144">
            <v>0</v>
          </cell>
          <cell r="K144">
            <v>0</v>
          </cell>
          <cell r="L144" t="str">
            <v xml:space="preserve">      </v>
          </cell>
          <cell r="M144" t="str">
            <v xml:space="preserve">     </v>
          </cell>
          <cell r="N144">
            <v>0</v>
          </cell>
          <cell r="O144">
            <v>103</v>
          </cell>
          <cell r="P144">
            <v>8</v>
          </cell>
          <cell r="Q144">
            <v>2277572</v>
          </cell>
          <cell r="R144">
            <v>256156</v>
          </cell>
          <cell r="S144">
            <v>8.9600000000000009</v>
          </cell>
        </row>
        <row r="145">
          <cell r="A145">
            <v>392</v>
          </cell>
          <cell r="B145" t="str">
            <v xml:space="preserve">       </v>
          </cell>
          <cell r="C145">
            <v>14</v>
          </cell>
          <cell r="D145" t="str">
            <v xml:space="preserve">L1   </v>
          </cell>
          <cell r="E145">
            <v>8</v>
          </cell>
          <cell r="F145">
            <v>10806609.960000001</v>
          </cell>
          <cell r="G145">
            <v>6282792</v>
          </cell>
          <cell r="H145">
            <v>3659291</v>
          </cell>
          <cell r="I145">
            <v>475758</v>
          </cell>
          <cell r="J145">
            <v>4.4000000000000004</v>
          </cell>
          <cell r="K145">
            <v>7.7</v>
          </cell>
          <cell r="L145" t="str">
            <v xml:space="preserve">      </v>
          </cell>
          <cell r="M145" t="str">
            <v xml:space="preserve">     </v>
          </cell>
          <cell r="N145">
            <v>0</v>
          </cell>
          <cell r="O145">
            <v>58.1</v>
          </cell>
          <cell r="P145">
            <v>14</v>
          </cell>
          <cell r="Q145">
            <v>5029968</v>
          </cell>
          <cell r="R145">
            <v>709059</v>
          </cell>
          <cell r="S145">
            <v>6.56</v>
          </cell>
        </row>
        <row r="146">
          <cell r="A146">
            <v>393</v>
          </cell>
          <cell r="B146" t="str">
            <v xml:space="preserve">       </v>
          </cell>
          <cell r="C146">
            <v>20</v>
          </cell>
          <cell r="D146" t="str">
            <v xml:space="preserve">SQ   </v>
          </cell>
          <cell r="E146">
            <v>0</v>
          </cell>
          <cell r="F146">
            <v>130896.36</v>
          </cell>
          <cell r="G146">
            <v>55784</v>
          </cell>
          <cell r="H146">
            <v>75112</v>
          </cell>
          <cell r="I146">
            <v>24295</v>
          </cell>
          <cell r="J146">
            <v>18.559999999999999</v>
          </cell>
          <cell r="K146">
            <v>3.1</v>
          </cell>
          <cell r="L146" t="str">
            <v xml:space="preserve">      </v>
          </cell>
          <cell r="M146" t="str">
            <v xml:space="preserve">     </v>
          </cell>
          <cell r="N146">
            <v>0</v>
          </cell>
          <cell r="O146">
            <v>42.6</v>
          </cell>
          <cell r="P146">
            <v>15.2</v>
          </cell>
          <cell r="Q146">
            <v>99740</v>
          </cell>
          <cell r="R146">
            <v>6545</v>
          </cell>
          <cell r="S146">
            <v>5</v>
          </cell>
        </row>
        <row r="147">
          <cell r="A147">
            <v>394</v>
          </cell>
          <cell r="B147" t="str">
            <v xml:space="preserve">       </v>
          </cell>
          <cell r="C147">
            <v>25</v>
          </cell>
          <cell r="D147" t="str">
            <v xml:space="preserve">SQ   </v>
          </cell>
          <cell r="E147">
            <v>0</v>
          </cell>
          <cell r="F147">
            <v>3077901.14</v>
          </cell>
          <cell r="G147">
            <v>1400038</v>
          </cell>
          <cell r="H147">
            <v>1677865</v>
          </cell>
          <cell r="I147">
            <v>365081</v>
          </cell>
          <cell r="J147">
            <v>11.86</v>
          </cell>
          <cell r="K147">
            <v>4.5999999999999996</v>
          </cell>
          <cell r="L147" t="str">
            <v xml:space="preserve">      </v>
          </cell>
          <cell r="M147" t="str">
            <v xml:space="preserve">     </v>
          </cell>
          <cell r="N147">
            <v>0</v>
          </cell>
          <cell r="O147">
            <v>45.5</v>
          </cell>
          <cell r="P147">
            <v>17.2</v>
          </cell>
          <cell r="Q147">
            <v>2115322</v>
          </cell>
          <cell r="R147">
            <v>118036</v>
          </cell>
          <cell r="S147">
            <v>3.83</v>
          </cell>
        </row>
        <row r="148">
          <cell r="A148">
            <v>395</v>
          </cell>
          <cell r="B148" t="str">
            <v xml:space="preserve">       </v>
          </cell>
          <cell r="C148">
            <v>15</v>
          </cell>
          <cell r="D148" t="str">
            <v xml:space="preserve">SQ   </v>
          </cell>
          <cell r="E148">
            <v>0</v>
          </cell>
          <cell r="F148">
            <v>729971.59</v>
          </cell>
          <cell r="G148">
            <v>100397</v>
          </cell>
          <cell r="H148">
            <v>629575</v>
          </cell>
          <cell r="I148">
            <v>116592</v>
          </cell>
          <cell r="J148">
            <v>15.97</v>
          </cell>
          <cell r="K148">
            <v>5.4</v>
          </cell>
          <cell r="L148" t="str">
            <v xml:space="preserve">      </v>
          </cell>
          <cell r="M148" t="str">
            <v xml:space="preserve">     </v>
          </cell>
          <cell r="N148">
            <v>0</v>
          </cell>
          <cell r="O148">
            <v>13.8</v>
          </cell>
          <cell r="P148">
            <v>5.8</v>
          </cell>
          <cell r="Q148">
            <v>284181</v>
          </cell>
          <cell r="R148">
            <v>48689</v>
          </cell>
          <cell r="S148">
            <v>6.67</v>
          </cell>
        </row>
        <row r="149">
          <cell r="A149">
            <v>396</v>
          </cell>
          <cell r="B149" t="str">
            <v xml:space="preserve">       </v>
          </cell>
          <cell r="C149">
            <v>14</v>
          </cell>
          <cell r="D149" t="str">
            <v xml:space="preserve">R1.5 </v>
          </cell>
          <cell r="E149">
            <v>8</v>
          </cell>
          <cell r="F149">
            <v>3776208.26</v>
          </cell>
          <cell r="G149">
            <v>1445889</v>
          </cell>
          <cell r="H149">
            <v>2028223</v>
          </cell>
          <cell r="I149">
            <v>255448</v>
          </cell>
          <cell r="J149">
            <v>6.76</v>
          </cell>
          <cell r="K149">
            <v>7.9</v>
          </cell>
          <cell r="L149" t="str">
            <v xml:space="preserve">      </v>
          </cell>
          <cell r="M149" t="str">
            <v xml:space="preserve">     </v>
          </cell>
          <cell r="N149">
            <v>0</v>
          </cell>
          <cell r="O149">
            <v>38.299999999999997</v>
          </cell>
          <cell r="P149">
            <v>8</v>
          </cell>
          <cell r="Q149">
            <v>1503222</v>
          </cell>
          <cell r="R149">
            <v>248052</v>
          </cell>
          <cell r="S149">
            <v>6.57</v>
          </cell>
        </row>
        <row r="150">
          <cell r="A150">
            <v>397</v>
          </cell>
          <cell r="B150" t="str">
            <v xml:space="preserve">       </v>
          </cell>
          <cell r="C150">
            <v>15</v>
          </cell>
          <cell r="D150" t="str">
            <v xml:space="preserve">SQ   </v>
          </cell>
          <cell r="E150">
            <v>0</v>
          </cell>
          <cell r="F150">
            <v>31140680.890000001</v>
          </cell>
          <cell r="G150">
            <v>6120835</v>
          </cell>
          <cell r="H150">
            <v>25019846</v>
          </cell>
          <cell r="I150">
            <v>2467904</v>
          </cell>
          <cell r="J150">
            <v>7.93</v>
          </cell>
          <cell r="K150">
            <v>10.1</v>
          </cell>
          <cell r="L150" t="str">
            <v xml:space="preserve">      </v>
          </cell>
          <cell r="M150" t="str">
            <v xml:space="preserve">     </v>
          </cell>
          <cell r="N150">
            <v>0</v>
          </cell>
          <cell r="O150">
            <v>19.7</v>
          </cell>
          <cell r="P150">
            <v>4.2</v>
          </cell>
          <cell r="Q150">
            <v>8635275</v>
          </cell>
          <cell r="R150">
            <v>2028821</v>
          </cell>
          <cell r="S150">
            <v>6.52</v>
          </cell>
        </row>
        <row r="151">
          <cell r="A151">
            <v>398</v>
          </cell>
          <cell r="B151" t="str">
            <v xml:space="preserve">       </v>
          </cell>
          <cell r="C151">
            <v>20</v>
          </cell>
          <cell r="D151" t="str">
            <v xml:space="preserve">SQ   </v>
          </cell>
          <cell r="E151">
            <v>0</v>
          </cell>
          <cell r="F151">
            <v>20797.14</v>
          </cell>
          <cell r="G151">
            <v>0</v>
          </cell>
          <cell r="H151">
            <v>20797</v>
          </cell>
          <cell r="I151">
            <v>1067</v>
          </cell>
          <cell r="J151">
            <v>5.13</v>
          </cell>
          <cell r="K151">
            <v>19.5</v>
          </cell>
          <cell r="L151" t="str">
            <v xml:space="preserve">      </v>
          </cell>
          <cell r="M151" t="str">
            <v xml:space="preserve">     </v>
          </cell>
          <cell r="N151">
            <v>0</v>
          </cell>
          <cell r="O151">
            <v>0</v>
          </cell>
          <cell r="P151">
            <v>0.5</v>
          </cell>
          <cell r="Q151">
            <v>520</v>
          </cell>
          <cell r="R151">
            <v>1040</v>
          </cell>
          <cell r="S151">
            <v>5</v>
          </cell>
        </row>
        <row r="152">
          <cell r="A152">
            <v>399</v>
          </cell>
          <cell r="B152" t="str">
            <v xml:space="preserve">       </v>
          </cell>
          <cell r="C152">
            <v>0</v>
          </cell>
          <cell r="D152" t="str">
            <v xml:space="preserve">ND   </v>
          </cell>
          <cell r="E152">
            <v>0</v>
          </cell>
          <cell r="F152">
            <v>-7684.01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 t="str">
            <v xml:space="preserve">      </v>
          </cell>
          <cell r="M152" t="str">
            <v xml:space="preserve">     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A153" t="str">
            <v>_x001A_</v>
          </cell>
        </row>
      </sheetData>
      <sheetData sheetId="5">
        <row r="1">
          <cell r="B1" t="str">
            <v>SIERRA PACIFIC POWER COMPANY</v>
          </cell>
        </row>
        <row r="2">
          <cell r="B2" t="str">
            <v>GAS PLANT</v>
          </cell>
        </row>
        <row r="3">
          <cell r="B3" t="str">
            <v>AS OF DECEMBER 31,2004</v>
          </cell>
        </row>
        <row r="5">
          <cell r="M5" t="str">
            <v xml:space="preserve">CALCULATED </v>
          </cell>
        </row>
        <row r="6">
          <cell r="M6" t="str">
            <v>ANNUAL ACCRUAL</v>
          </cell>
          <cell r="O6" t="str">
            <v>COMPOSITE</v>
          </cell>
        </row>
        <row r="7">
          <cell r="K7" t="str">
            <v xml:space="preserve">BOOK </v>
          </cell>
          <cell r="L7" t="str">
            <v>FUTURE</v>
          </cell>
          <cell r="O7" t="str">
            <v xml:space="preserve">REMAINING </v>
          </cell>
        </row>
        <row r="8">
          <cell r="K8" t="str">
            <v>RESERVE</v>
          </cell>
          <cell r="L8" t="str">
            <v>ACCRALS</v>
          </cell>
          <cell r="M8" t="str">
            <v xml:space="preserve">CALCULATED </v>
          </cell>
        </row>
        <row r="9">
          <cell r="E9" t="str">
            <v xml:space="preserve">ORIGINAL </v>
          </cell>
          <cell r="M9" t="str">
            <v>ANNUAL ACCRUAL</v>
          </cell>
        </row>
        <row r="10">
          <cell r="B10" t="str">
            <v>ACCOUNT</v>
          </cell>
          <cell r="E10" t="str">
            <v>COST</v>
          </cell>
          <cell r="M10" t="str">
            <v>RATE</v>
          </cell>
          <cell r="N10" t="str">
            <v>AMOUNT</v>
          </cell>
        </row>
        <row r="12">
          <cell r="B12">
            <v>310.2</v>
          </cell>
          <cell r="C12">
            <v>310.2</v>
          </cell>
          <cell r="D12" t="str">
            <v>Land Rights</v>
          </cell>
          <cell r="M12">
            <v>0.53</v>
          </cell>
          <cell r="N12">
            <v>1081</v>
          </cell>
        </row>
        <row r="14">
          <cell r="B14">
            <v>311</v>
          </cell>
          <cell r="C14">
            <v>311</v>
          </cell>
          <cell r="D14" t="str">
            <v>STRUCTURES AND IMPROVEMENTS</v>
          </cell>
        </row>
        <row r="15">
          <cell r="B15" t="str">
            <v xml:space="preserve">311.00 11           </v>
          </cell>
          <cell r="D15" t="str">
            <v>Ft. Churchill Unit 1</v>
          </cell>
          <cell r="E15">
            <v>11</v>
          </cell>
          <cell r="M15">
            <v>4.09</v>
          </cell>
          <cell r="N15">
            <v>167096</v>
          </cell>
        </row>
        <row r="16">
          <cell r="B16" t="str">
            <v xml:space="preserve">311.00 12           </v>
          </cell>
          <cell r="D16" t="str">
            <v>Ft. Churchill Unit 2</v>
          </cell>
          <cell r="E16">
            <v>12</v>
          </cell>
          <cell r="M16">
            <v>3.36</v>
          </cell>
          <cell r="N16">
            <v>72732</v>
          </cell>
        </row>
        <row r="17">
          <cell r="B17" t="str">
            <v xml:space="preserve">311.00 10           </v>
          </cell>
          <cell r="D17" t="str">
            <v>Ft Churchill Common</v>
          </cell>
          <cell r="E17">
            <v>10</v>
          </cell>
          <cell r="M17">
            <v>5.96</v>
          </cell>
          <cell r="N17">
            <v>119603</v>
          </cell>
        </row>
        <row r="18">
          <cell r="B18" t="str">
            <v xml:space="preserve">311.00 01           </v>
          </cell>
          <cell r="D18" t="str">
            <v>Tracy Unit 1</v>
          </cell>
          <cell r="E18">
            <v>1</v>
          </cell>
          <cell r="M18">
            <v>3.36</v>
          </cell>
          <cell r="N18">
            <v>42604</v>
          </cell>
        </row>
        <row r="19">
          <cell r="B19" t="str">
            <v xml:space="preserve">311.00 02           </v>
          </cell>
          <cell r="D19" t="str">
            <v>Tracy Unit 2</v>
          </cell>
          <cell r="E19">
            <v>2</v>
          </cell>
          <cell r="M19">
            <v>2.76</v>
          </cell>
          <cell r="N19">
            <v>28724</v>
          </cell>
        </row>
        <row r="20">
          <cell r="B20" t="str">
            <v xml:space="preserve">311.00 03           </v>
          </cell>
          <cell r="D20" t="str">
            <v>Tracy Unit 3</v>
          </cell>
          <cell r="E20">
            <v>3</v>
          </cell>
          <cell r="M20">
            <v>2.29</v>
          </cell>
          <cell r="N20">
            <v>57338</v>
          </cell>
        </row>
        <row r="21">
          <cell r="B21" t="str">
            <v xml:space="preserve">311.00 06           </v>
          </cell>
          <cell r="D21" t="str">
            <v>Tracy Common</v>
          </cell>
          <cell r="E21">
            <v>6</v>
          </cell>
          <cell r="M21">
            <v>3.76</v>
          </cell>
          <cell r="N21">
            <v>99795</v>
          </cell>
        </row>
        <row r="22">
          <cell r="B22" t="str">
            <v xml:space="preserve">311.00 21           </v>
          </cell>
          <cell r="D22" t="str">
            <v>Valmy 1</v>
          </cell>
          <cell r="E22">
            <v>21</v>
          </cell>
          <cell r="M22">
            <v>4.95</v>
          </cell>
          <cell r="N22">
            <v>1412482</v>
          </cell>
        </row>
        <row r="23">
          <cell r="B23" t="str">
            <v xml:space="preserve">311.00 22           </v>
          </cell>
          <cell r="D23" t="str">
            <v>Valmy 2</v>
          </cell>
          <cell r="E23">
            <v>22</v>
          </cell>
          <cell r="M23">
            <v>4.33</v>
          </cell>
          <cell r="N23">
            <v>969893</v>
          </cell>
        </row>
        <row r="25">
          <cell r="D25" t="str">
            <v>TOTAL ACCOUNT 311</v>
          </cell>
          <cell r="M25">
            <v>4.46</v>
          </cell>
          <cell r="N25">
            <v>2970267</v>
          </cell>
        </row>
        <row r="27">
          <cell r="B27">
            <v>312</v>
          </cell>
          <cell r="C27">
            <v>312</v>
          </cell>
          <cell r="D27" t="str">
            <v>BOILER PLANT EQUIPMENT</v>
          </cell>
        </row>
        <row r="28">
          <cell r="B28" t="str">
            <v xml:space="preserve">312.00 11           </v>
          </cell>
          <cell r="D28" t="str">
            <v>Ft. Churchill Unit 1</v>
          </cell>
          <cell r="E28">
            <v>11</v>
          </cell>
          <cell r="M28">
            <v>2.82</v>
          </cell>
          <cell r="N28">
            <v>234173</v>
          </cell>
        </row>
        <row r="29">
          <cell r="B29" t="str">
            <v xml:space="preserve">312.00 12           </v>
          </cell>
          <cell r="D29" t="str">
            <v>Ft. Churchill Unit 2</v>
          </cell>
          <cell r="E29">
            <v>12</v>
          </cell>
          <cell r="M29">
            <v>4.25</v>
          </cell>
          <cell r="N29">
            <v>464448</v>
          </cell>
        </row>
        <row r="30">
          <cell r="B30" t="str">
            <v xml:space="preserve">312.00 10           </v>
          </cell>
          <cell r="D30" t="str">
            <v>Ft Churchill Common</v>
          </cell>
          <cell r="E30">
            <v>10</v>
          </cell>
          <cell r="M30">
            <v>5.65</v>
          </cell>
          <cell r="N30">
            <v>112909</v>
          </cell>
        </row>
        <row r="31">
          <cell r="B31" t="str">
            <v xml:space="preserve">312.00 01           </v>
          </cell>
          <cell r="D31" t="str">
            <v>Tracy Unit 1</v>
          </cell>
          <cell r="E31">
            <v>1</v>
          </cell>
          <cell r="M31">
            <v>3.59</v>
          </cell>
          <cell r="N31">
            <v>133572</v>
          </cell>
        </row>
        <row r="32">
          <cell r="B32" t="str">
            <v xml:space="preserve">312.00 02           </v>
          </cell>
          <cell r="D32" t="str">
            <v>Tracy Unit 2</v>
          </cell>
          <cell r="E32">
            <v>2</v>
          </cell>
          <cell r="M32">
            <v>2.85</v>
          </cell>
          <cell r="N32">
            <v>344550</v>
          </cell>
        </row>
        <row r="33">
          <cell r="B33" t="str">
            <v xml:space="preserve">312.00 03           </v>
          </cell>
          <cell r="D33" t="str">
            <v>Tracy Unit 3</v>
          </cell>
          <cell r="E33">
            <v>3</v>
          </cell>
          <cell r="M33">
            <v>2.78</v>
          </cell>
          <cell r="N33">
            <v>390519</v>
          </cell>
        </row>
        <row r="34">
          <cell r="B34" t="str">
            <v xml:space="preserve">312.00 06           </v>
          </cell>
          <cell r="D34" t="str">
            <v>Tracy Common</v>
          </cell>
          <cell r="E34">
            <v>6</v>
          </cell>
          <cell r="M34">
            <v>4.28</v>
          </cell>
          <cell r="N34">
            <v>99490</v>
          </cell>
        </row>
        <row r="35">
          <cell r="B35" t="str">
            <v xml:space="preserve">312.00 21           </v>
          </cell>
          <cell r="D35" t="str">
            <v>Valmy 1</v>
          </cell>
          <cell r="E35">
            <v>21</v>
          </cell>
          <cell r="M35">
            <v>5.65</v>
          </cell>
          <cell r="N35">
            <v>3652442</v>
          </cell>
        </row>
        <row r="36">
          <cell r="B36" t="str">
            <v xml:space="preserve">312.00 22           </v>
          </cell>
          <cell r="D36" t="str">
            <v>Valmy 2</v>
          </cell>
          <cell r="E36">
            <v>22</v>
          </cell>
          <cell r="M36">
            <v>4.8899999999999997</v>
          </cell>
          <cell r="N36">
            <v>4694901</v>
          </cell>
        </row>
        <row r="38">
          <cell r="D38" t="str">
            <v>TOTAL ACCOUNT 312</v>
          </cell>
          <cell r="M38">
            <v>4.7300000000000004</v>
          </cell>
          <cell r="N38">
            <v>10127004</v>
          </cell>
        </row>
        <row r="40">
          <cell r="B40">
            <v>314</v>
          </cell>
          <cell r="C40">
            <v>314</v>
          </cell>
          <cell r="D40" t="str">
            <v>TURBOGENERATOR UNITS</v>
          </cell>
        </row>
        <row r="41">
          <cell r="B41" t="str">
            <v xml:space="preserve">314.00 11           </v>
          </cell>
          <cell r="D41" t="str">
            <v>Ft. Churchill Unit 1</v>
          </cell>
          <cell r="E41">
            <v>11</v>
          </cell>
          <cell r="M41">
            <v>3.48</v>
          </cell>
          <cell r="N41">
            <v>219383</v>
          </cell>
        </row>
        <row r="42">
          <cell r="B42" t="str">
            <v xml:space="preserve">314.00 12           </v>
          </cell>
          <cell r="D42" t="str">
            <v>Ft. Churchill Unit 2</v>
          </cell>
          <cell r="E42">
            <v>12</v>
          </cell>
          <cell r="M42">
            <v>5.03</v>
          </cell>
          <cell r="N42">
            <v>428679</v>
          </cell>
        </row>
        <row r="43">
          <cell r="B43" t="str">
            <v xml:space="preserve">314.00 10           </v>
          </cell>
          <cell r="D43" t="str">
            <v>Ft Churchill Common</v>
          </cell>
          <cell r="E43">
            <v>10</v>
          </cell>
          <cell r="M43">
            <v>9.41</v>
          </cell>
          <cell r="N43">
            <v>1054</v>
          </cell>
        </row>
        <row r="44">
          <cell r="B44" t="str">
            <v xml:space="preserve">314.00 01           </v>
          </cell>
          <cell r="D44" t="str">
            <v>Tracy Unit 1</v>
          </cell>
          <cell r="E44">
            <v>1</v>
          </cell>
          <cell r="M44">
            <v>3.62</v>
          </cell>
          <cell r="N44">
            <v>100283</v>
          </cell>
        </row>
        <row r="45">
          <cell r="B45" t="str">
            <v xml:space="preserve">314.00 02           </v>
          </cell>
          <cell r="D45" t="str">
            <v>Tracy Unit 2</v>
          </cell>
          <cell r="E45">
            <v>2</v>
          </cell>
          <cell r="M45">
            <v>5.48</v>
          </cell>
          <cell r="N45">
            <v>331448</v>
          </cell>
        </row>
        <row r="46">
          <cell r="B46" t="str">
            <v xml:space="preserve">314.00 03           </v>
          </cell>
          <cell r="D46" t="str">
            <v>Tracy Unit 3</v>
          </cell>
          <cell r="E46">
            <v>3</v>
          </cell>
          <cell r="M46">
            <v>2.5499999999999998</v>
          </cell>
          <cell r="N46">
            <v>238367</v>
          </cell>
        </row>
        <row r="47">
          <cell r="B47" t="str">
            <v xml:space="preserve">314.00 06           </v>
          </cell>
          <cell r="D47" t="str">
            <v>Tracy Common</v>
          </cell>
          <cell r="E47">
            <v>6</v>
          </cell>
          <cell r="M47">
            <v>4.8099999999999996</v>
          </cell>
          <cell r="N47">
            <v>20136</v>
          </cell>
        </row>
        <row r="48">
          <cell r="B48" t="str">
            <v xml:space="preserve">314.00 21           </v>
          </cell>
          <cell r="D48" t="str">
            <v>Valmy 1</v>
          </cell>
          <cell r="E48">
            <v>21</v>
          </cell>
          <cell r="M48">
            <v>5.13</v>
          </cell>
          <cell r="N48">
            <v>817301</v>
          </cell>
        </row>
        <row r="49">
          <cell r="B49" t="str">
            <v xml:space="preserve">314.00 22           </v>
          </cell>
          <cell r="D49" t="str">
            <v>Valmy 2</v>
          </cell>
          <cell r="E49">
            <v>22</v>
          </cell>
          <cell r="M49">
            <v>4.71</v>
          </cell>
          <cell r="N49">
            <v>1073126</v>
          </cell>
        </row>
        <row r="51">
          <cell r="D51" t="str">
            <v>TOTAL ACCOUNT 314</v>
          </cell>
          <cell r="M51">
            <v>4.4800000000000004</v>
          </cell>
          <cell r="N51">
            <v>3229777</v>
          </cell>
        </row>
        <row r="53">
          <cell r="B53">
            <v>315</v>
          </cell>
          <cell r="C53">
            <v>315</v>
          </cell>
          <cell r="D53" t="str">
            <v>ACCESORY ELECTRIC EQUIPMENT</v>
          </cell>
        </row>
        <row r="54">
          <cell r="B54" t="str">
            <v xml:space="preserve">315.00 11           </v>
          </cell>
          <cell r="D54" t="str">
            <v>Ft. Churchill Unit 1</v>
          </cell>
          <cell r="E54">
            <v>11</v>
          </cell>
          <cell r="M54">
            <v>2.97</v>
          </cell>
          <cell r="N54">
            <v>52563</v>
          </cell>
        </row>
        <row r="55">
          <cell r="B55" t="str">
            <v xml:space="preserve">315.00 12           </v>
          </cell>
          <cell r="D55" t="str">
            <v>Ft. Churchill Unit 2</v>
          </cell>
          <cell r="E55">
            <v>12</v>
          </cell>
          <cell r="M55">
            <v>2.9</v>
          </cell>
          <cell r="N55">
            <v>44487</v>
          </cell>
        </row>
        <row r="56">
          <cell r="B56" t="str">
            <v xml:space="preserve">315.00 10           </v>
          </cell>
          <cell r="D56" t="str">
            <v>Ft Churchill Common</v>
          </cell>
          <cell r="E56">
            <v>10</v>
          </cell>
          <cell r="M56">
            <v>4.95</v>
          </cell>
          <cell r="N56">
            <v>26754</v>
          </cell>
        </row>
        <row r="57">
          <cell r="B57" t="str">
            <v xml:space="preserve">315.00 01           </v>
          </cell>
          <cell r="D57" t="str">
            <v>Tracy Unit 1</v>
          </cell>
          <cell r="E57">
            <v>1</v>
          </cell>
          <cell r="M57">
            <v>3.54</v>
          </cell>
          <cell r="N57">
            <v>34794</v>
          </cell>
        </row>
        <row r="58">
          <cell r="B58" t="str">
            <v xml:space="preserve">315.00 02           </v>
          </cell>
          <cell r="D58" t="str">
            <v>Tracy Unit 2</v>
          </cell>
          <cell r="E58">
            <v>2</v>
          </cell>
          <cell r="M58">
            <v>3.2</v>
          </cell>
          <cell r="N58">
            <v>29812</v>
          </cell>
        </row>
        <row r="59">
          <cell r="B59" t="str">
            <v xml:space="preserve">315.00 03           </v>
          </cell>
          <cell r="D59" t="str">
            <v>Tracy Unit 3</v>
          </cell>
          <cell r="E59">
            <v>3</v>
          </cell>
          <cell r="M59">
            <v>2.82</v>
          </cell>
          <cell r="N59">
            <v>121492</v>
          </cell>
        </row>
        <row r="60">
          <cell r="B60" t="str">
            <v xml:space="preserve">315.00 06           </v>
          </cell>
          <cell r="D60" t="str">
            <v>Tracy Common</v>
          </cell>
          <cell r="E60">
            <v>6</v>
          </cell>
          <cell r="M60">
            <v>4.8499999999999996</v>
          </cell>
          <cell r="N60">
            <v>22273</v>
          </cell>
        </row>
        <row r="61">
          <cell r="B61" t="str">
            <v xml:space="preserve">315.00 21           </v>
          </cell>
          <cell r="D61" t="str">
            <v>Valmy 1</v>
          </cell>
          <cell r="E61">
            <v>21</v>
          </cell>
          <cell r="M61">
            <v>5.16</v>
          </cell>
          <cell r="N61">
            <v>811072</v>
          </cell>
        </row>
        <row r="62">
          <cell r="B62" t="str">
            <v xml:space="preserve">315.00 22           </v>
          </cell>
          <cell r="D62" t="str">
            <v>Valmy 2</v>
          </cell>
          <cell r="E62">
            <v>22</v>
          </cell>
          <cell r="M62">
            <v>4.63</v>
          </cell>
          <cell r="N62">
            <v>661821</v>
          </cell>
        </row>
        <row r="64">
          <cell r="D64" t="str">
            <v>TOTAL ACCOUNT 315</v>
          </cell>
          <cell r="M64">
            <v>4.45</v>
          </cell>
          <cell r="N64">
            <v>1805068</v>
          </cell>
        </row>
        <row r="66">
          <cell r="B66">
            <v>316</v>
          </cell>
          <cell r="C66">
            <v>316</v>
          </cell>
          <cell r="D66" t="str">
            <v>Misc. Power Plant Equipment</v>
          </cell>
        </row>
        <row r="67">
          <cell r="B67" t="str">
            <v xml:space="preserve">316.00 11           </v>
          </cell>
          <cell r="D67" t="str">
            <v>Ft. Churchill Unit 1</v>
          </cell>
          <cell r="E67">
            <v>11</v>
          </cell>
          <cell r="M67">
            <v>2.48</v>
          </cell>
          <cell r="N67">
            <v>6903</v>
          </cell>
        </row>
        <row r="68">
          <cell r="B68" t="str">
            <v xml:space="preserve">316.00 12           </v>
          </cell>
          <cell r="D68" t="str">
            <v>Ft. Churchill Unit 2</v>
          </cell>
          <cell r="E68">
            <v>12</v>
          </cell>
          <cell r="M68">
            <v>2.92</v>
          </cell>
          <cell r="N68">
            <v>2008</v>
          </cell>
        </row>
        <row r="69">
          <cell r="B69" t="str">
            <v xml:space="preserve">316.00 10           </v>
          </cell>
          <cell r="D69" t="str">
            <v>Ft Churchill Common</v>
          </cell>
          <cell r="E69">
            <v>10</v>
          </cell>
          <cell r="M69">
            <v>6.41</v>
          </cell>
          <cell r="N69">
            <v>94046</v>
          </cell>
        </row>
        <row r="70">
          <cell r="B70" t="str">
            <v xml:space="preserve">316.00 01           </v>
          </cell>
          <cell r="D70" t="str">
            <v>Tracy Unit 1</v>
          </cell>
          <cell r="E70">
            <v>1</v>
          </cell>
          <cell r="M70">
            <v>6.15</v>
          </cell>
          <cell r="N70">
            <v>32593</v>
          </cell>
        </row>
        <row r="71">
          <cell r="B71" t="str">
            <v xml:space="preserve">316.00 02           </v>
          </cell>
          <cell r="D71" t="str">
            <v>Tracy Unit 2</v>
          </cell>
          <cell r="E71">
            <v>2</v>
          </cell>
          <cell r="M71">
            <v>6.88</v>
          </cell>
          <cell r="N71">
            <v>29607</v>
          </cell>
        </row>
        <row r="72">
          <cell r="B72" t="str">
            <v xml:space="preserve">316.00 03           </v>
          </cell>
          <cell r="D72" t="str">
            <v>Tracy Unit 3</v>
          </cell>
          <cell r="E72">
            <v>3</v>
          </cell>
          <cell r="M72">
            <v>3.78</v>
          </cell>
          <cell r="N72">
            <v>25921</v>
          </cell>
        </row>
        <row r="73">
          <cell r="B73" t="str">
            <v xml:space="preserve">316.00 06           </v>
          </cell>
          <cell r="D73" t="str">
            <v>Tracy Common</v>
          </cell>
          <cell r="E73">
            <v>6</v>
          </cell>
          <cell r="M73">
            <v>6.03</v>
          </cell>
          <cell r="N73">
            <v>111617</v>
          </cell>
        </row>
        <row r="74">
          <cell r="B74" t="str">
            <v xml:space="preserve">316.00 21           </v>
          </cell>
          <cell r="D74" t="str">
            <v>Valmy 1</v>
          </cell>
          <cell r="E74">
            <v>21</v>
          </cell>
          <cell r="M74">
            <v>6.19</v>
          </cell>
          <cell r="N74">
            <v>203646</v>
          </cell>
        </row>
        <row r="75">
          <cell r="B75" t="str">
            <v xml:space="preserve">316.00 22           </v>
          </cell>
          <cell r="D75" t="str">
            <v>Valmy 2</v>
          </cell>
          <cell r="E75">
            <v>22</v>
          </cell>
          <cell r="M75">
            <v>4.6100000000000003</v>
          </cell>
          <cell r="N75">
            <v>46423</v>
          </cell>
        </row>
        <row r="77">
          <cell r="D77" t="str">
            <v>TOTAL ACCOUNT 316</v>
          </cell>
          <cell r="M77">
            <v>5.75</v>
          </cell>
          <cell r="N77">
            <v>552764</v>
          </cell>
        </row>
        <row r="79">
          <cell r="D79" t="str">
            <v>TOTAL STEAM PRODUCTION</v>
          </cell>
          <cell r="M79">
            <v>4.63</v>
          </cell>
          <cell r="N79">
            <v>18685961</v>
          </cell>
        </row>
        <row r="81">
          <cell r="D81" t="str">
            <v>HYDRAULIC PRODUCTION PLANT</v>
          </cell>
        </row>
        <row r="83">
          <cell r="B83">
            <v>330.2</v>
          </cell>
          <cell r="C83">
            <v>330.2</v>
          </cell>
          <cell r="D83" t="str">
            <v>Land Rights</v>
          </cell>
          <cell r="M83">
            <v>0.82</v>
          </cell>
          <cell r="N83">
            <v>2011</v>
          </cell>
        </row>
        <row r="84">
          <cell r="B84">
            <v>331</v>
          </cell>
          <cell r="C84">
            <v>331</v>
          </cell>
          <cell r="D84" t="str">
            <v>Structures &amp; Improvements</v>
          </cell>
          <cell r="M84">
            <v>5.81</v>
          </cell>
          <cell r="N84">
            <v>110012</v>
          </cell>
        </row>
        <row r="85">
          <cell r="B85">
            <v>332</v>
          </cell>
          <cell r="C85">
            <v>332</v>
          </cell>
          <cell r="D85" t="str">
            <v>Reservoirs, Dams &amp; Waterways</v>
          </cell>
          <cell r="M85">
            <v>2.72</v>
          </cell>
          <cell r="N85">
            <v>385647</v>
          </cell>
        </row>
        <row r="86">
          <cell r="B86">
            <v>333</v>
          </cell>
          <cell r="C86">
            <v>333</v>
          </cell>
          <cell r="D86" t="str">
            <v>Waterwheels, Turbines &amp; Generators</v>
          </cell>
          <cell r="M86">
            <v>1.31</v>
          </cell>
          <cell r="N86">
            <v>9357</v>
          </cell>
        </row>
        <row r="87">
          <cell r="B87">
            <v>334</v>
          </cell>
          <cell r="C87">
            <v>334</v>
          </cell>
          <cell r="D87" t="str">
            <v>Accessory Electric Equipment</v>
          </cell>
          <cell r="M87">
            <v>4.97</v>
          </cell>
          <cell r="N87">
            <v>38816</v>
          </cell>
        </row>
        <row r="88">
          <cell r="B88">
            <v>335</v>
          </cell>
          <cell r="C88">
            <v>335</v>
          </cell>
          <cell r="D88" t="str">
            <v>Misc. Power Plant Equipment</v>
          </cell>
          <cell r="M88">
            <v>0</v>
          </cell>
          <cell r="N88">
            <v>0</v>
          </cell>
        </row>
        <row r="89">
          <cell r="B89">
            <v>336</v>
          </cell>
          <cell r="C89">
            <v>336</v>
          </cell>
          <cell r="D89" t="str">
            <v>Roads, Railroads &amp; Bridges</v>
          </cell>
          <cell r="M89">
            <v>5.66</v>
          </cell>
          <cell r="N89">
            <v>10225</v>
          </cell>
        </row>
        <row r="91">
          <cell r="D91" t="str">
            <v xml:space="preserve">TOTAL HYDRAULIC PRODUCTION </v>
          </cell>
          <cell r="M91">
            <v>3.09</v>
          </cell>
          <cell r="N91">
            <v>556068</v>
          </cell>
        </row>
        <row r="93">
          <cell r="D93" t="str">
            <v>OTHER PRODUCTION PLANT</v>
          </cell>
        </row>
        <row r="95">
          <cell r="B95">
            <v>341</v>
          </cell>
          <cell r="C95">
            <v>341</v>
          </cell>
          <cell r="D95" t="str">
            <v>STRUCTURES &amp; IMPROVEMENTS</v>
          </cell>
        </row>
        <row r="96">
          <cell r="B96" t="str">
            <v xml:space="preserve">341.00 01           </v>
          </cell>
          <cell r="D96" t="str">
            <v>Battle Mountain</v>
          </cell>
          <cell r="E96">
            <v>1</v>
          </cell>
          <cell r="I96">
            <v>0</v>
          </cell>
          <cell r="J96" t="str">
            <v>Other</v>
          </cell>
          <cell r="K96">
            <v>0</v>
          </cell>
          <cell r="M96">
            <v>0.87</v>
          </cell>
          <cell r="N96">
            <v>320</v>
          </cell>
        </row>
        <row r="97">
          <cell r="B97" t="str">
            <v xml:space="preserve">341.00 02           </v>
          </cell>
          <cell r="D97" t="str">
            <v>Brunswick</v>
          </cell>
          <cell r="E97">
            <v>2</v>
          </cell>
          <cell r="I97">
            <v>1</v>
          </cell>
          <cell r="J97" t="str">
            <v>Battle Mountain</v>
          </cell>
          <cell r="K97">
            <v>1</v>
          </cell>
          <cell r="M97">
            <v>1.08</v>
          </cell>
          <cell r="N97">
            <v>256</v>
          </cell>
        </row>
        <row r="98">
          <cell r="B98" t="str">
            <v xml:space="preserve">341.00 03           </v>
          </cell>
          <cell r="D98" t="str">
            <v>Clark Mountain CT #3</v>
          </cell>
          <cell r="E98">
            <v>3</v>
          </cell>
          <cell r="I98">
            <v>2</v>
          </cell>
          <cell r="J98" t="str">
            <v>Brunswick</v>
          </cell>
          <cell r="K98">
            <v>2</v>
          </cell>
          <cell r="M98">
            <v>4.6100000000000003</v>
          </cell>
          <cell r="N98">
            <v>108260</v>
          </cell>
        </row>
        <row r="99">
          <cell r="B99" t="str">
            <v xml:space="preserve">341.00 04           </v>
          </cell>
          <cell r="D99" t="str">
            <v>Clark Mountain CT #4</v>
          </cell>
          <cell r="E99">
            <v>4</v>
          </cell>
          <cell r="I99">
            <v>3</v>
          </cell>
          <cell r="J99" t="str">
            <v>Clark Mountain CT #3</v>
          </cell>
          <cell r="K99">
            <v>3</v>
          </cell>
          <cell r="M99">
            <v>4.93</v>
          </cell>
          <cell r="N99">
            <v>150061</v>
          </cell>
        </row>
        <row r="100">
          <cell r="B100" t="str">
            <v xml:space="preserve">341.00 05           </v>
          </cell>
          <cell r="D100" t="str">
            <v>Fallon</v>
          </cell>
          <cell r="E100">
            <v>5</v>
          </cell>
          <cell r="I100">
            <v>4</v>
          </cell>
          <cell r="J100" t="str">
            <v>Clark Mountain CT #4</v>
          </cell>
          <cell r="K100">
            <v>4</v>
          </cell>
          <cell r="M100">
            <v>0.92</v>
          </cell>
          <cell r="N100">
            <v>56</v>
          </cell>
        </row>
        <row r="101">
          <cell r="B101" t="str">
            <v xml:space="preserve">341.00 06           </v>
          </cell>
          <cell r="D101" t="str">
            <v>Gabbs</v>
          </cell>
          <cell r="E101">
            <v>6</v>
          </cell>
          <cell r="I101">
            <v>5</v>
          </cell>
          <cell r="J101" t="str">
            <v>Fallon Diesels</v>
          </cell>
          <cell r="K101">
            <v>5</v>
          </cell>
          <cell r="M101">
            <v>1.25</v>
          </cell>
          <cell r="N101">
            <v>265</v>
          </cell>
        </row>
        <row r="102">
          <cell r="B102" t="str">
            <v xml:space="preserve">341.00 08           </v>
          </cell>
          <cell r="D102" t="str">
            <v>Kings Beach</v>
          </cell>
          <cell r="E102">
            <v>8</v>
          </cell>
          <cell r="I102">
            <v>6</v>
          </cell>
          <cell r="J102" t="str">
            <v>Gabbs</v>
          </cell>
          <cell r="K102">
            <v>6</v>
          </cell>
          <cell r="M102">
            <v>2.2000000000000002</v>
          </cell>
          <cell r="N102">
            <v>8614</v>
          </cell>
        </row>
        <row r="103">
          <cell r="B103" t="str">
            <v xml:space="preserve">341.00 09           </v>
          </cell>
          <cell r="D103" t="str">
            <v>Pinon</v>
          </cell>
          <cell r="E103">
            <v>9</v>
          </cell>
          <cell r="I103">
            <v>8</v>
          </cell>
          <cell r="J103" t="str">
            <v>Kings Beach</v>
          </cell>
          <cell r="K103">
            <v>8</v>
          </cell>
          <cell r="M103">
            <v>4.72</v>
          </cell>
          <cell r="N103">
            <v>5672</v>
          </cell>
        </row>
        <row r="104">
          <cell r="B104" t="str">
            <v xml:space="preserve">341.00 10           </v>
          </cell>
          <cell r="D104" t="str">
            <v>Portola</v>
          </cell>
          <cell r="E104">
            <v>10</v>
          </cell>
          <cell r="I104">
            <v>9</v>
          </cell>
          <cell r="J104" t="str">
            <v>Tracy Units 4&amp;5</v>
          </cell>
          <cell r="K104">
            <v>9</v>
          </cell>
          <cell r="M104">
            <v>1.38</v>
          </cell>
          <cell r="N104">
            <v>69</v>
          </cell>
        </row>
        <row r="105">
          <cell r="B105" t="str">
            <v xml:space="preserve">341.00 12           </v>
          </cell>
          <cell r="D105" t="str">
            <v>Tracy</v>
          </cell>
          <cell r="E105">
            <v>12</v>
          </cell>
          <cell r="I105">
            <v>10</v>
          </cell>
          <cell r="J105" t="str">
            <v>Portola Diesels</v>
          </cell>
          <cell r="K105">
            <v>10</v>
          </cell>
          <cell r="M105">
            <v>0.44</v>
          </cell>
          <cell r="N105">
            <v>420</v>
          </cell>
        </row>
        <row r="106">
          <cell r="B106" t="str">
            <v xml:space="preserve">341.00 16           </v>
          </cell>
          <cell r="D106" t="str">
            <v>Valley Road</v>
          </cell>
          <cell r="E106">
            <v>16</v>
          </cell>
          <cell r="I106">
            <v>11</v>
          </cell>
          <cell r="J106" t="str">
            <v>Stock Yard Diesels</v>
          </cell>
          <cell r="K106">
            <v>11</v>
          </cell>
          <cell r="M106">
            <v>5.69</v>
          </cell>
          <cell r="N106">
            <v>1618</v>
          </cell>
        </row>
        <row r="107">
          <cell r="B107" t="str">
            <v xml:space="preserve">341.00 15           </v>
          </cell>
          <cell r="D107" t="str">
            <v>Winnemucca</v>
          </cell>
          <cell r="E107">
            <v>15</v>
          </cell>
          <cell r="I107">
            <v>12</v>
          </cell>
          <cell r="J107" t="str">
            <v>Clark Mountain Diesels #1/2</v>
          </cell>
          <cell r="K107">
            <v>12</v>
          </cell>
          <cell r="M107">
            <v>0.32</v>
          </cell>
          <cell r="N107">
            <v>338</v>
          </cell>
        </row>
        <row r="108">
          <cell r="I108">
            <v>15</v>
          </cell>
          <cell r="J108" t="str">
            <v>Winnemucca Gas Turbines</v>
          </cell>
          <cell r="K108">
            <v>15</v>
          </cell>
        </row>
        <row r="109">
          <cell r="D109" t="str">
            <v>Total Account 341</v>
          </cell>
          <cell r="I109">
            <v>16</v>
          </cell>
          <cell r="J109" t="str">
            <v>Valley Road Diesels</v>
          </cell>
          <cell r="K109">
            <v>16</v>
          </cell>
          <cell r="M109">
            <v>4.43</v>
          </cell>
          <cell r="N109">
            <v>275949</v>
          </cell>
        </row>
        <row r="110">
          <cell r="I110">
            <v>21</v>
          </cell>
          <cell r="J110" t="str">
            <v>VALMY UNIT 1</v>
          </cell>
          <cell r="K110">
            <v>21</v>
          </cell>
        </row>
        <row r="111">
          <cell r="B111">
            <v>342</v>
          </cell>
          <cell r="C111">
            <v>342</v>
          </cell>
          <cell r="D111" t="str">
            <v>FUEL HOLDERS&lt;PRODUCERS &amp; ACCESS&gt;</v>
          </cell>
          <cell r="I111">
            <v>33</v>
          </cell>
          <cell r="J111" t="str">
            <v>VALMY UNIT 2</v>
          </cell>
          <cell r="K111">
            <v>33</v>
          </cell>
        </row>
        <row r="112">
          <cell r="B112" t="str">
            <v xml:space="preserve">342.00 01           </v>
          </cell>
          <cell r="D112" t="str">
            <v>Battle Mountain</v>
          </cell>
          <cell r="E112">
            <v>1</v>
          </cell>
          <cell r="I112">
            <v>38</v>
          </cell>
          <cell r="J112" t="str">
            <v>Loyalton Diesels</v>
          </cell>
          <cell r="K112">
            <v>38</v>
          </cell>
          <cell r="M112">
            <v>0.73</v>
          </cell>
          <cell r="N112">
            <v>277</v>
          </cell>
        </row>
        <row r="113">
          <cell r="B113" t="str">
            <v xml:space="preserve">342.00 02           </v>
          </cell>
          <cell r="D113" t="str">
            <v>Brunswick</v>
          </cell>
          <cell r="E113">
            <v>2</v>
          </cell>
          <cell r="I113">
            <v>41</v>
          </cell>
          <cell r="J113" t="str">
            <v>Tracy 8,9,10</v>
          </cell>
          <cell r="K113">
            <v>41</v>
          </cell>
          <cell r="M113">
            <v>0.96</v>
          </cell>
          <cell r="N113">
            <v>74</v>
          </cell>
        </row>
        <row r="114">
          <cell r="B114" t="str">
            <v xml:space="preserve">342.00 03           </v>
          </cell>
          <cell r="D114" t="str">
            <v>Clark Mountain CT #3</v>
          </cell>
          <cell r="E114">
            <v>3</v>
          </cell>
          <cell r="I114">
            <v>91</v>
          </cell>
          <cell r="J114" t="str">
            <v>Solar</v>
          </cell>
          <cell r="K114">
            <v>91</v>
          </cell>
          <cell r="M114">
            <v>4.7</v>
          </cell>
          <cell r="N114">
            <v>238148</v>
          </cell>
        </row>
        <row r="115">
          <cell r="B115" t="str">
            <v xml:space="preserve">342.00 04           </v>
          </cell>
          <cell r="D115" t="str">
            <v>Clark Mountain CT #4</v>
          </cell>
          <cell r="E115">
            <v>4</v>
          </cell>
          <cell r="M115">
            <v>4.72</v>
          </cell>
          <cell r="N115">
            <v>238687</v>
          </cell>
        </row>
        <row r="116">
          <cell r="B116" t="str">
            <v xml:space="preserve">342.00 06           </v>
          </cell>
          <cell r="D116" t="str">
            <v>Gabbs</v>
          </cell>
          <cell r="E116">
            <v>6</v>
          </cell>
          <cell r="M116">
            <v>1.1499999999999999</v>
          </cell>
          <cell r="N116">
            <v>277</v>
          </cell>
        </row>
        <row r="117">
          <cell r="B117" t="str">
            <v xml:space="preserve">342.00 08           </v>
          </cell>
          <cell r="D117" t="str">
            <v>Kings Beach</v>
          </cell>
          <cell r="E117">
            <v>8</v>
          </cell>
          <cell r="M117">
            <v>2.15</v>
          </cell>
          <cell r="N117">
            <v>4044</v>
          </cell>
        </row>
        <row r="118">
          <cell r="B118" t="str">
            <v xml:space="preserve">342.00 09           </v>
          </cell>
          <cell r="D118" t="str">
            <v>Pinon</v>
          </cell>
          <cell r="E118">
            <v>9</v>
          </cell>
          <cell r="M118">
            <v>5.32</v>
          </cell>
          <cell r="N118">
            <v>178158</v>
          </cell>
        </row>
        <row r="119">
          <cell r="B119" t="str">
            <v xml:space="preserve">342.00 10           </v>
          </cell>
          <cell r="D119" t="str">
            <v>Portola</v>
          </cell>
          <cell r="E119">
            <v>10</v>
          </cell>
          <cell r="M119">
            <v>1.41</v>
          </cell>
          <cell r="N119">
            <v>222</v>
          </cell>
        </row>
        <row r="120">
          <cell r="B120" t="str">
            <v xml:space="preserve">342.00 12           </v>
          </cell>
          <cell r="D120" t="str">
            <v>Tracy</v>
          </cell>
          <cell r="E120">
            <v>12</v>
          </cell>
          <cell r="M120">
            <v>1.24</v>
          </cell>
          <cell r="N120">
            <v>1021</v>
          </cell>
        </row>
        <row r="121">
          <cell r="B121" t="str">
            <v xml:space="preserve">342.00 16           </v>
          </cell>
          <cell r="D121" t="str">
            <v>Valley Road</v>
          </cell>
          <cell r="E121">
            <v>16</v>
          </cell>
          <cell r="M121">
            <v>0.9</v>
          </cell>
          <cell r="N121">
            <v>345</v>
          </cell>
        </row>
        <row r="123">
          <cell r="D123" t="str">
            <v>Total Account 342</v>
          </cell>
          <cell r="M123">
            <v>4.7699999999999996</v>
          </cell>
          <cell r="N123">
            <v>661253</v>
          </cell>
        </row>
        <row r="125">
          <cell r="B125">
            <v>343</v>
          </cell>
          <cell r="C125">
            <v>343</v>
          </cell>
          <cell r="D125" t="str">
            <v>PRIME MOVERS</v>
          </cell>
        </row>
        <row r="126">
          <cell r="B126" t="str">
            <v xml:space="preserve">343.00 03           </v>
          </cell>
          <cell r="D126" t="str">
            <v>Clark Mountain #3</v>
          </cell>
          <cell r="E126">
            <v>3</v>
          </cell>
          <cell r="M126">
            <v>4.7</v>
          </cell>
          <cell r="N126">
            <v>523755</v>
          </cell>
        </row>
        <row r="127">
          <cell r="B127" t="str">
            <v xml:space="preserve">343.00 04           </v>
          </cell>
          <cell r="D127" t="str">
            <v>Clark Mountain #4</v>
          </cell>
          <cell r="E127">
            <v>4</v>
          </cell>
          <cell r="M127">
            <v>4.71</v>
          </cell>
          <cell r="N127">
            <v>520116</v>
          </cell>
        </row>
        <row r="128">
          <cell r="B128" t="str">
            <v xml:space="preserve">343.00 08           </v>
          </cell>
          <cell r="D128" t="str">
            <v>Kings Beach</v>
          </cell>
          <cell r="E128">
            <v>8</v>
          </cell>
          <cell r="M128">
            <v>3.14</v>
          </cell>
          <cell r="N128">
            <v>5333</v>
          </cell>
        </row>
        <row r="129">
          <cell r="B129" t="str">
            <v xml:space="preserve">343.00 09           </v>
          </cell>
          <cell r="D129" t="str">
            <v>Pinon</v>
          </cell>
          <cell r="E129">
            <v>9</v>
          </cell>
          <cell r="M129">
            <v>5.42</v>
          </cell>
          <cell r="N129">
            <v>49516</v>
          </cell>
        </row>
        <row r="131">
          <cell r="D131" t="str">
            <v>Total Account 343</v>
          </cell>
          <cell r="M131">
            <v>4.72</v>
          </cell>
          <cell r="N131">
            <v>1098720</v>
          </cell>
        </row>
        <row r="133">
          <cell r="B133">
            <v>344</v>
          </cell>
          <cell r="C133">
            <v>344</v>
          </cell>
          <cell r="D133" t="str">
            <v>GENERATORS</v>
          </cell>
        </row>
        <row r="134">
          <cell r="B134" t="str">
            <v xml:space="preserve">344.00 01           </v>
          </cell>
          <cell r="D134" t="str">
            <v>Battle Mountain</v>
          </cell>
          <cell r="E134">
            <v>1</v>
          </cell>
          <cell r="M134">
            <v>0.55000000000000004</v>
          </cell>
          <cell r="N134">
            <v>3708</v>
          </cell>
        </row>
        <row r="135">
          <cell r="B135" t="str">
            <v xml:space="preserve">344.00 02           </v>
          </cell>
          <cell r="D135" t="str">
            <v>Brunswick</v>
          </cell>
          <cell r="E135">
            <v>2</v>
          </cell>
          <cell r="M135">
            <v>1</v>
          </cell>
          <cell r="N135">
            <v>4876</v>
          </cell>
        </row>
        <row r="136">
          <cell r="B136" t="str">
            <v xml:space="preserve">344.00 03           </v>
          </cell>
          <cell r="D136" t="str">
            <v>Clark Mountain #3</v>
          </cell>
          <cell r="E136">
            <v>3</v>
          </cell>
          <cell r="M136">
            <v>4.78</v>
          </cell>
          <cell r="N136">
            <v>231322</v>
          </cell>
        </row>
        <row r="137">
          <cell r="B137" t="str">
            <v xml:space="preserve">344.00 04           </v>
          </cell>
          <cell r="D137" t="str">
            <v>Clark Mountain #4</v>
          </cell>
          <cell r="E137">
            <v>4</v>
          </cell>
          <cell r="M137">
            <v>4.79</v>
          </cell>
          <cell r="N137">
            <v>231113</v>
          </cell>
        </row>
        <row r="138">
          <cell r="B138" t="str">
            <v xml:space="preserve">344.00 05           </v>
          </cell>
          <cell r="D138" t="str">
            <v>Fallon</v>
          </cell>
          <cell r="E138">
            <v>5</v>
          </cell>
          <cell r="M138">
            <v>0.81</v>
          </cell>
          <cell r="N138">
            <v>2341</v>
          </cell>
        </row>
        <row r="139">
          <cell r="B139" t="str">
            <v xml:space="preserve">344.00 06           </v>
          </cell>
          <cell r="D139" t="str">
            <v>Gabbs</v>
          </cell>
          <cell r="E139">
            <v>6</v>
          </cell>
          <cell r="M139">
            <v>1.27</v>
          </cell>
          <cell r="N139">
            <v>7494</v>
          </cell>
        </row>
        <row r="140">
          <cell r="B140" t="str">
            <v xml:space="preserve">344.00 08           </v>
          </cell>
          <cell r="D140" t="str">
            <v>Kings Beach</v>
          </cell>
          <cell r="E140">
            <v>8</v>
          </cell>
          <cell r="M140">
            <v>1.18</v>
          </cell>
          <cell r="N140">
            <v>17918</v>
          </cell>
        </row>
        <row r="141">
          <cell r="B141" t="str">
            <v xml:space="preserve">344.00 09           </v>
          </cell>
          <cell r="D141" t="str">
            <v>Pinon</v>
          </cell>
          <cell r="E141">
            <v>9</v>
          </cell>
          <cell r="M141">
            <v>4.21</v>
          </cell>
          <cell r="N141">
            <v>1026671</v>
          </cell>
        </row>
        <row r="142">
          <cell r="B142" t="str">
            <v xml:space="preserve">344.00 10           </v>
          </cell>
          <cell r="D142" t="str">
            <v>Portola</v>
          </cell>
          <cell r="E142">
            <v>10</v>
          </cell>
          <cell r="M142">
            <v>1.25</v>
          </cell>
          <cell r="N142">
            <v>7052</v>
          </cell>
        </row>
        <row r="143">
          <cell r="B143" t="str">
            <v xml:space="preserve">344.00 11           </v>
          </cell>
          <cell r="D143" t="str">
            <v>Stock Yard</v>
          </cell>
          <cell r="E143">
            <v>11</v>
          </cell>
          <cell r="M143">
            <v>1.88</v>
          </cell>
          <cell r="N143">
            <v>612</v>
          </cell>
        </row>
        <row r="144">
          <cell r="B144" t="str">
            <v xml:space="preserve">344.00 12           </v>
          </cell>
          <cell r="D144" t="str">
            <v>Tracy</v>
          </cell>
          <cell r="E144">
            <v>12</v>
          </cell>
          <cell r="M144">
            <v>0.59</v>
          </cell>
          <cell r="N144">
            <v>9735</v>
          </cell>
        </row>
        <row r="145">
          <cell r="B145" t="str">
            <v xml:space="preserve">344.00 16           </v>
          </cell>
          <cell r="D145" t="str">
            <v>Valley Road</v>
          </cell>
          <cell r="E145">
            <v>16</v>
          </cell>
          <cell r="M145">
            <v>4.92</v>
          </cell>
          <cell r="N145">
            <v>27622</v>
          </cell>
        </row>
        <row r="146">
          <cell r="B146" t="str">
            <v xml:space="preserve">344.00 15           </v>
          </cell>
          <cell r="D146" t="str">
            <v>Winnemucca</v>
          </cell>
          <cell r="E146">
            <v>15</v>
          </cell>
          <cell r="M146">
            <v>0.31</v>
          </cell>
          <cell r="N146">
            <v>5371</v>
          </cell>
        </row>
        <row r="148">
          <cell r="D148" t="str">
            <v>Total Account 344</v>
          </cell>
          <cell r="M148">
            <v>3.74</v>
          </cell>
          <cell r="N148">
            <v>1575835</v>
          </cell>
        </row>
        <row r="150">
          <cell r="B150">
            <v>345</v>
          </cell>
          <cell r="C150">
            <v>345</v>
          </cell>
          <cell r="D150" t="str">
            <v>ACCESSORY ELECTRIC EQUIPMENT</v>
          </cell>
        </row>
        <row r="151">
          <cell r="B151" t="str">
            <v xml:space="preserve">345.00 01           </v>
          </cell>
          <cell r="D151" t="str">
            <v>Battle Mountain</v>
          </cell>
          <cell r="E151">
            <v>1</v>
          </cell>
          <cell r="M151">
            <v>0.7</v>
          </cell>
          <cell r="N151">
            <v>1281</v>
          </cell>
        </row>
        <row r="152">
          <cell r="B152" t="str">
            <v xml:space="preserve">345.00 02           </v>
          </cell>
          <cell r="D152" t="str">
            <v>Brunswick</v>
          </cell>
          <cell r="E152">
            <v>2</v>
          </cell>
          <cell r="M152">
            <v>1.1100000000000001</v>
          </cell>
          <cell r="N152">
            <v>2736</v>
          </cell>
        </row>
        <row r="153">
          <cell r="B153" t="str">
            <v xml:space="preserve">345.00 03           </v>
          </cell>
          <cell r="D153" t="str">
            <v>Clark Mountain CT #3</v>
          </cell>
          <cell r="E153">
            <v>3</v>
          </cell>
          <cell r="M153">
            <v>4.6399999999999997</v>
          </cell>
          <cell r="N153">
            <v>161960</v>
          </cell>
        </row>
        <row r="154">
          <cell r="B154" t="str">
            <v xml:space="preserve">345.00 04           </v>
          </cell>
          <cell r="D154" t="str">
            <v>Clark Mountain CT #4</v>
          </cell>
          <cell r="E154">
            <v>4</v>
          </cell>
          <cell r="M154">
            <v>4.66</v>
          </cell>
          <cell r="N154">
            <v>162512</v>
          </cell>
        </row>
        <row r="155">
          <cell r="B155" t="str">
            <v xml:space="preserve">345.00 05           </v>
          </cell>
          <cell r="D155" t="str">
            <v>Fallon</v>
          </cell>
          <cell r="E155">
            <v>5</v>
          </cell>
          <cell r="M155">
            <v>0.81</v>
          </cell>
          <cell r="N155">
            <v>375</v>
          </cell>
        </row>
        <row r="156">
          <cell r="B156" t="str">
            <v xml:space="preserve">345.00 06           </v>
          </cell>
          <cell r="D156" t="str">
            <v>Gabbs</v>
          </cell>
          <cell r="E156">
            <v>6</v>
          </cell>
          <cell r="M156">
            <v>1.99</v>
          </cell>
          <cell r="N156">
            <v>8160</v>
          </cell>
        </row>
        <row r="157">
          <cell r="B157" t="str">
            <v xml:space="preserve">345.00 08           </v>
          </cell>
          <cell r="D157" t="str">
            <v>Kings Beach</v>
          </cell>
          <cell r="E157">
            <v>8</v>
          </cell>
          <cell r="M157">
            <v>1.52</v>
          </cell>
          <cell r="N157">
            <v>823</v>
          </cell>
        </row>
        <row r="158">
          <cell r="B158" t="str">
            <v xml:space="preserve">345.00 09           </v>
          </cell>
          <cell r="D158" t="str">
            <v>Pinon</v>
          </cell>
          <cell r="E158">
            <v>9</v>
          </cell>
          <cell r="M158">
            <v>4.17</v>
          </cell>
          <cell r="N158">
            <v>1247000</v>
          </cell>
        </row>
        <row r="159">
          <cell r="B159" t="str">
            <v xml:space="preserve">345.00 10           </v>
          </cell>
          <cell r="D159" t="str">
            <v>Portola</v>
          </cell>
          <cell r="E159">
            <v>10</v>
          </cell>
          <cell r="M159">
            <v>1.74</v>
          </cell>
          <cell r="N159">
            <v>2723</v>
          </cell>
        </row>
        <row r="160">
          <cell r="B160" t="str">
            <v xml:space="preserve">345.00 12           </v>
          </cell>
          <cell r="D160" t="str">
            <v>Tracy</v>
          </cell>
          <cell r="E160">
            <v>12</v>
          </cell>
          <cell r="M160">
            <v>1.23</v>
          </cell>
          <cell r="N160">
            <v>10648</v>
          </cell>
        </row>
        <row r="161">
          <cell r="B161" t="str">
            <v xml:space="preserve">345.00 16           </v>
          </cell>
          <cell r="D161" t="str">
            <v>Valley Road</v>
          </cell>
          <cell r="E161">
            <v>16</v>
          </cell>
          <cell r="M161">
            <v>10.83</v>
          </cell>
          <cell r="N161">
            <v>13791</v>
          </cell>
        </row>
        <row r="162">
          <cell r="B162" t="str">
            <v xml:space="preserve">345.00 15           </v>
          </cell>
          <cell r="D162" t="str">
            <v>Winnemucca</v>
          </cell>
          <cell r="E162">
            <v>15</v>
          </cell>
          <cell r="M162">
            <v>0.16</v>
          </cell>
          <cell r="N162">
            <v>1026</v>
          </cell>
        </row>
        <row r="164">
          <cell r="D164" t="str">
            <v>Total Account 345</v>
          </cell>
          <cell r="M164">
            <v>4.07</v>
          </cell>
          <cell r="N164">
            <v>1613035</v>
          </cell>
        </row>
        <row r="166">
          <cell r="B166">
            <v>346</v>
          </cell>
          <cell r="C166">
            <v>346</v>
          </cell>
          <cell r="D166" t="str">
            <v>MISC. POWER PLANT EQUIPMENT</v>
          </cell>
        </row>
        <row r="167">
          <cell r="B167" t="str">
            <v xml:space="preserve">346.00 03           </v>
          </cell>
          <cell r="D167" t="str">
            <v>Clark Mountain CT #3</v>
          </cell>
          <cell r="E167">
            <v>3</v>
          </cell>
          <cell r="M167">
            <v>5.69</v>
          </cell>
          <cell r="N167">
            <v>310208</v>
          </cell>
        </row>
        <row r="168">
          <cell r="B168" t="str">
            <v xml:space="preserve">346.00 04           </v>
          </cell>
          <cell r="D168" t="str">
            <v>Clark Mountain CT #4</v>
          </cell>
          <cell r="E168">
            <v>4</v>
          </cell>
          <cell r="M168">
            <v>4.9800000000000004</v>
          </cell>
          <cell r="N168">
            <v>16764</v>
          </cell>
        </row>
        <row r="169">
          <cell r="B169" t="str">
            <v xml:space="preserve">346.00 09           </v>
          </cell>
          <cell r="D169" t="str">
            <v>Pinon</v>
          </cell>
          <cell r="E169">
            <v>9</v>
          </cell>
          <cell r="M169">
            <v>4.76</v>
          </cell>
          <cell r="N169">
            <v>138800</v>
          </cell>
        </row>
        <row r="170">
          <cell r="B170" t="str">
            <v xml:space="preserve">346.00 12           </v>
          </cell>
          <cell r="D170" t="str">
            <v>Tracy</v>
          </cell>
          <cell r="E170">
            <v>12</v>
          </cell>
          <cell r="M170">
            <v>4.46</v>
          </cell>
          <cell r="N170">
            <v>140</v>
          </cell>
        </row>
        <row r="172">
          <cell r="D172" t="str">
            <v>Total Account 346</v>
          </cell>
          <cell r="M172">
            <v>5.35</v>
          </cell>
          <cell r="N172">
            <v>465912</v>
          </cell>
        </row>
        <row r="174">
          <cell r="D174" t="str">
            <v>TOTAL OTHER PRODUCTION</v>
          </cell>
          <cell r="M174">
            <v>4.25</v>
          </cell>
          <cell r="N174">
            <v>5690704</v>
          </cell>
        </row>
        <row r="176">
          <cell r="D176" t="str">
            <v>TRANSMISSION PLANT</v>
          </cell>
        </row>
        <row r="178">
          <cell r="B178">
            <v>350.2</v>
          </cell>
          <cell r="C178">
            <v>350</v>
          </cell>
          <cell r="D178" t="str">
            <v>Land Rights</v>
          </cell>
          <cell r="M178">
            <v>1.42</v>
          </cell>
          <cell r="N178">
            <v>594873</v>
          </cell>
        </row>
        <row r="179">
          <cell r="B179">
            <v>352</v>
          </cell>
          <cell r="C179">
            <v>352</v>
          </cell>
          <cell r="D179" t="str">
            <v>Structures &amp; Improvements</v>
          </cell>
          <cell r="M179">
            <v>1.98</v>
          </cell>
          <cell r="N179">
            <v>133239</v>
          </cell>
        </row>
        <row r="180">
          <cell r="B180">
            <v>353</v>
          </cell>
          <cell r="C180">
            <v>353</v>
          </cell>
          <cell r="D180" t="str">
            <v>Station Equipment</v>
          </cell>
          <cell r="M180">
            <v>1.83</v>
          </cell>
          <cell r="N180">
            <v>2852629</v>
          </cell>
        </row>
        <row r="181">
          <cell r="B181">
            <v>354</v>
          </cell>
          <cell r="C181">
            <v>354</v>
          </cell>
          <cell r="D181" t="str">
            <v>Towers &amp; Fixtures</v>
          </cell>
          <cell r="M181">
            <v>1.52</v>
          </cell>
          <cell r="N181">
            <v>1954997</v>
          </cell>
        </row>
        <row r="182">
          <cell r="B182">
            <v>355</v>
          </cell>
          <cell r="C182">
            <v>355</v>
          </cell>
          <cell r="D182" t="str">
            <v>Poles &amp; fixtures</v>
          </cell>
          <cell r="M182">
            <v>1.82</v>
          </cell>
          <cell r="N182">
            <v>984573</v>
          </cell>
        </row>
        <row r="183">
          <cell r="B183">
            <v>356</v>
          </cell>
          <cell r="C183">
            <v>356</v>
          </cell>
          <cell r="D183" t="str">
            <v>Overhead Conductors &amp; Devices</v>
          </cell>
          <cell r="M183">
            <v>1.63</v>
          </cell>
          <cell r="N183">
            <v>1837042</v>
          </cell>
        </row>
        <row r="184">
          <cell r="B184">
            <v>357</v>
          </cell>
          <cell r="C184">
            <v>357</v>
          </cell>
          <cell r="D184" t="str">
            <v>Underground Conduit</v>
          </cell>
          <cell r="M184">
            <v>1.92</v>
          </cell>
          <cell r="N184">
            <v>133927</v>
          </cell>
        </row>
        <row r="185">
          <cell r="B185">
            <v>358</v>
          </cell>
          <cell r="C185">
            <v>358</v>
          </cell>
          <cell r="D185" t="str">
            <v>Underground Conductors</v>
          </cell>
          <cell r="M185">
            <v>2.35</v>
          </cell>
          <cell r="N185">
            <v>255427</v>
          </cell>
        </row>
        <row r="186">
          <cell r="B186">
            <v>359</v>
          </cell>
          <cell r="C186">
            <v>359</v>
          </cell>
          <cell r="D186" t="str">
            <v>Roads &amp; Trails</v>
          </cell>
          <cell r="M186">
            <v>1.19</v>
          </cell>
          <cell r="N186">
            <v>4766</v>
          </cell>
        </row>
        <row r="187">
          <cell r="B187" t="str">
            <v xml:space="preserve"> </v>
          </cell>
          <cell r="C187" t="str">
            <v xml:space="preserve"> </v>
          </cell>
          <cell r="D187" t="str">
            <v xml:space="preserve"> </v>
          </cell>
        </row>
        <row r="188">
          <cell r="B188" t="str">
            <v xml:space="preserve"> </v>
          </cell>
          <cell r="C188" t="str">
            <v xml:space="preserve"> </v>
          </cell>
          <cell r="D188" t="str">
            <v>DISTRIBUTION PLANT</v>
          </cell>
        </row>
        <row r="190">
          <cell r="B190">
            <v>360.2</v>
          </cell>
          <cell r="C190">
            <v>360</v>
          </cell>
          <cell r="D190" t="str">
            <v>Land Rights</v>
          </cell>
          <cell r="M190">
            <v>1.62</v>
          </cell>
          <cell r="N190">
            <v>113103</v>
          </cell>
        </row>
        <row r="191">
          <cell r="B191">
            <v>361</v>
          </cell>
          <cell r="C191">
            <v>361</v>
          </cell>
          <cell r="D191" t="str">
            <v>Structures &amp; Improvements</v>
          </cell>
          <cell r="M191">
            <v>1.82</v>
          </cell>
          <cell r="N191">
            <v>30061</v>
          </cell>
        </row>
        <row r="192">
          <cell r="B192">
            <v>362</v>
          </cell>
          <cell r="C192">
            <v>362</v>
          </cell>
          <cell r="D192" t="str">
            <v>Station euipment</v>
          </cell>
          <cell r="M192">
            <v>1.74</v>
          </cell>
          <cell r="N192">
            <v>2489631</v>
          </cell>
        </row>
        <row r="193">
          <cell r="B193">
            <v>364</v>
          </cell>
          <cell r="C193">
            <v>364</v>
          </cell>
          <cell r="D193" t="str">
            <v>Poles,Towers &amp; Fixtures</v>
          </cell>
          <cell r="M193">
            <v>1.37</v>
          </cell>
          <cell r="N193">
            <v>1961554</v>
          </cell>
        </row>
        <row r="194">
          <cell r="B194">
            <v>365</v>
          </cell>
          <cell r="C194">
            <v>365</v>
          </cell>
          <cell r="D194" t="str">
            <v>Overhead Conductors</v>
          </cell>
          <cell r="M194">
            <v>3.85</v>
          </cell>
          <cell r="N194">
            <v>4968273</v>
          </cell>
        </row>
        <row r="195">
          <cell r="B195">
            <v>366</v>
          </cell>
          <cell r="C195">
            <v>366</v>
          </cell>
          <cell r="D195" t="str">
            <v>Underground Conduit</v>
          </cell>
          <cell r="M195">
            <v>1.7</v>
          </cell>
          <cell r="N195">
            <v>1345877</v>
          </cell>
        </row>
        <row r="196">
          <cell r="B196">
            <v>367</v>
          </cell>
          <cell r="C196">
            <v>367</v>
          </cell>
          <cell r="D196" t="str">
            <v>Underground Conductors</v>
          </cell>
          <cell r="M196">
            <v>2.31</v>
          </cell>
          <cell r="N196">
            <v>5239415</v>
          </cell>
        </row>
        <row r="197">
          <cell r="B197">
            <v>368</v>
          </cell>
          <cell r="C197">
            <v>368</v>
          </cell>
          <cell r="D197" t="str">
            <v>Line transformers</v>
          </cell>
          <cell r="M197">
            <v>1.87</v>
          </cell>
          <cell r="N197">
            <v>2726149</v>
          </cell>
        </row>
        <row r="198">
          <cell r="B198">
            <v>369</v>
          </cell>
          <cell r="C198">
            <v>369</v>
          </cell>
          <cell r="D198" t="str">
            <v>Services</v>
          </cell>
          <cell r="M198">
            <v>2.66</v>
          </cell>
          <cell r="N198">
            <v>2727978</v>
          </cell>
        </row>
        <row r="199">
          <cell r="B199">
            <v>370</v>
          </cell>
          <cell r="C199">
            <v>370</v>
          </cell>
          <cell r="D199" t="str">
            <v>Meters</v>
          </cell>
          <cell r="M199">
            <v>2.56</v>
          </cell>
          <cell r="N199">
            <v>1016738</v>
          </cell>
        </row>
        <row r="200">
          <cell r="B200">
            <v>371</v>
          </cell>
          <cell r="C200">
            <v>371</v>
          </cell>
          <cell r="D200" t="str">
            <v>Installations on Customer Pemises</v>
          </cell>
          <cell r="M200">
            <v>2.5</v>
          </cell>
          <cell r="N200">
            <v>211664</v>
          </cell>
        </row>
        <row r="201">
          <cell r="B201">
            <v>373</v>
          </cell>
          <cell r="C201">
            <v>373</v>
          </cell>
          <cell r="D201" t="str">
            <v>Street Lighting</v>
          </cell>
          <cell r="M201">
            <v>2.0499999999999998</v>
          </cell>
          <cell r="N201">
            <v>549406</v>
          </cell>
        </row>
        <row r="203">
          <cell r="D203" t="str">
            <v>GENERAL PLANT</v>
          </cell>
        </row>
        <row r="205">
          <cell r="B205">
            <v>390</v>
          </cell>
          <cell r="C205">
            <v>390</v>
          </cell>
          <cell r="D205" t="str">
            <v>Structures &amp; Improvements</v>
          </cell>
          <cell r="M205">
            <v>2.54</v>
          </cell>
          <cell r="N205">
            <v>229447</v>
          </cell>
        </row>
        <row r="206">
          <cell r="B206">
            <v>391.1</v>
          </cell>
          <cell r="C206">
            <v>391.1</v>
          </cell>
          <cell r="D206" t="str">
            <v>Office Furniture &amp; Euipment</v>
          </cell>
          <cell r="M206">
            <v>5</v>
          </cell>
          <cell r="N206">
            <v>100573</v>
          </cell>
        </row>
        <row r="207">
          <cell r="B207">
            <v>391.2</v>
          </cell>
          <cell r="C207">
            <v>391.2</v>
          </cell>
          <cell r="D207" t="str">
            <v>Computers</v>
          </cell>
          <cell r="M207">
            <v>20</v>
          </cell>
          <cell r="N207">
            <v>678139</v>
          </cell>
        </row>
        <row r="208">
          <cell r="B208">
            <v>391.3</v>
          </cell>
          <cell r="C208">
            <v>391.3</v>
          </cell>
          <cell r="D208" t="str">
            <v>Computer Equipment - ESCC</v>
          </cell>
          <cell r="M208">
            <v>10</v>
          </cell>
          <cell r="N208">
            <v>291154</v>
          </cell>
        </row>
        <row r="209">
          <cell r="B209">
            <v>392</v>
          </cell>
          <cell r="C209">
            <v>392</v>
          </cell>
          <cell r="D209" t="str">
            <v>Transportation Equipment</v>
          </cell>
          <cell r="M209">
            <v>13.01</v>
          </cell>
          <cell r="N209">
            <v>2695291</v>
          </cell>
        </row>
        <row r="210">
          <cell r="B210">
            <v>393</v>
          </cell>
          <cell r="C210">
            <v>393</v>
          </cell>
          <cell r="D210" t="str">
            <v>Store Equipment</v>
          </cell>
          <cell r="M210">
            <v>5</v>
          </cell>
          <cell r="N210">
            <v>10705</v>
          </cell>
        </row>
        <row r="211">
          <cell r="B211">
            <v>394</v>
          </cell>
          <cell r="C211">
            <v>394</v>
          </cell>
          <cell r="D211" t="str">
            <v>Tools, Shop &amp; Garage Euipment</v>
          </cell>
          <cell r="M211">
            <v>4</v>
          </cell>
          <cell r="N211">
            <v>160029</v>
          </cell>
        </row>
        <row r="212">
          <cell r="B212">
            <v>395</v>
          </cell>
          <cell r="C212">
            <v>395</v>
          </cell>
          <cell r="D212" t="str">
            <v>Laboratory Equipment</v>
          </cell>
          <cell r="M212">
            <v>6.67</v>
          </cell>
          <cell r="N212">
            <v>50338</v>
          </cell>
        </row>
        <row r="213">
          <cell r="B213">
            <v>396</v>
          </cell>
          <cell r="C213">
            <v>396</v>
          </cell>
          <cell r="D213" t="str">
            <v>Power-Operated Equipment</v>
          </cell>
          <cell r="M213">
            <v>13.01</v>
          </cell>
          <cell r="N213">
            <v>618645</v>
          </cell>
        </row>
        <row r="214">
          <cell r="B214">
            <v>397</v>
          </cell>
          <cell r="C214">
            <v>397</v>
          </cell>
          <cell r="D214" t="str">
            <v>Communication Equipment</v>
          </cell>
          <cell r="M214">
            <v>6.67</v>
          </cell>
          <cell r="N214">
            <v>1635372</v>
          </cell>
        </row>
      </sheetData>
      <sheetData sheetId="6">
        <row r="4">
          <cell r="A4">
            <v>310.10000000000002</v>
          </cell>
          <cell r="B4" t="str">
            <v>Land</v>
          </cell>
          <cell r="G4">
            <v>1</v>
          </cell>
          <cell r="H4" t="str">
            <v>TRACY UNIT 1</v>
          </cell>
        </row>
        <row r="5">
          <cell r="A5">
            <v>310.2</v>
          </cell>
          <cell r="B5" t="str">
            <v>Land Rights</v>
          </cell>
          <cell r="G5">
            <v>2</v>
          </cell>
          <cell r="H5" t="str">
            <v>TRACY UNIT 2</v>
          </cell>
        </row>
        <row r="6">
          <cell r="A6">
            <v>311</v>
          </cell>
          <cell r="B6" t="str">
            <v>Structures and Improvements</v>
          </cell>
          <cell r="G6">
            <v>3</v>
          </cell>
          <cell r="H6" t="str">
            <v>TRACY UNIT 3</v>
          </cell>
        </row>
        <row r="7">
          <cell r="A7">
            <v>312</v>
          </cell>
          <cell r="B7" t="str">
            <v>Boiler Plant Equipment</v>
          </cell>
          <cell r="G7">
            <v>6</v>
          </cell>
          <cell r="H7" t="str">
            <v>TRACY COMMON</v>
          </cell>
        </row>
        <row r="8">
          <cell r="A8">
            <v>312.01</v>
          </cell>
          <cell r="B8" t="str">
            <v>Boiler Plant Equipment - Unit Trains</v>
          </cell>
          <cell r="G8">
            <v>10</v>
          </cell>
          <cell r="H8" t="str">
            <v>FT CHURCHILL COMMON</v>
          </cell>
        </row>
        <row r="9">
          <cell r="A9">
            <v>312.02</v>
          </cell>
          <cell r="B9" t="str">
            <v>Boiler Plant Equipment - AQC</v>
          </cell>
          <cell r="G9">
            <v>11</v>
          </cell>
          <cell r="H9" t="str">
            <v>FT CHURCHILL UNIT 1</v>
          </cell>
        </row>
        <row r="10">
          <cell r="G10">
            <v>12</v>
          </cell>
          <cell r="H10" t="str">
            <v>FT CHURCHILL UNIT 2</v>
          </cell>
        </row>
        <row r="11">
          <cell r="A11">
            <v>314</v>
          </cell>
          <cell r="B11" t="str">
            <v>Turbogenerator Units</v>
          </cell>
          <cell r="G11">
            <v>21</v>
          </cell>
          <cell r="H11" t="str">
            <v>VALMY UNIT 1</v>
          </cell>
        </row>
        <row r="12">
          <cell r="A12">
            <v>315</v>
          </cell>
          <cell r="B12" t="str">
            <v>Accessory Electric Equipment</v>
          </cell>
          <cell r="G12">
            <v>22</v>
          </cell>
          <cell r="H12" t="str">
            <v>VALMY UNIT 2</v>
          </cell>
        </row>
        <row r="13">
          <cell r="A13">
            <v>316</v>
          </cell>
          <cell r="B13" t="str">
            <v>Miscellaneous Power Plant Equipment</v>
          </cell>
        </row>
        <row r="14">
          <cell r="A14">
            <v>321</v>
          </cell>
          <cell r="B14" t="str">
            <v>Structures and Improvements</v>
          </cell>
        </row>
        <row r="15">
          <cell r="A15">
            <v>322</v>
          </cell>
          <cell r="B15" t="str">
            <v>Reactor Plant Equipment</v>
          </cell>
        </row>
        <row r="16">
          <cell r="A16">
            <v>323</v>
          </cell>
          <cell r="B16" t="str">
            <v>Turbogenerator Units</v>
          </cell>
        </row>
        <row r="17">
          <cell r="A17">
            <v>324</v>
          </cell>
          <cell r="B17" t="str">
            <v>Accessory Electric Equipment</v>
          </cell>
        </row>
        <row r="18">
          <cell r="A18">
            <v>325</v>
          </cell>
          <cell r="B18" t="str">
            <v>Miscellaneous Power Plant Equipment</v>
          </cell>
        </row>
        <row r="19">
          <cell r="A19">
            <v>317</v>
          </cell>
          <cell r="B19" t="str">
            <v>Asset Retirement Costs</v>
          </cell>
        </row>
        <row r="20">
          <cell r="A20">
            <v>330</v>
          </cell>
          <cell r="B20" t="str">
            <v>Land</v>
          </cell>
        </row>
        <row r="21">
          <cell r="A21">
            <v>340.1</v>
          </cell>
          <cell r="B21" t="str">
            <v>Land</v>
          </cell>
          <cell r="G21">
            <v>0</v>
          </cell>
          <cell r="H21" t="str">
            <v>Other</v>
          </cell>
        </row>
        <row r="22">
          <cell r="A22">
            <v>340.2</v>
          </cell>
          <cell r="B22" t="str">
            <v>Land Rights</v>
          </cell>
          <cell r="G22">
            <v>1</v>
          </cell>
          <cell r="H22" t="str">
            <v>Battle Mountain</v>
          </cell>
        </row>
        <row r="23">
          <cell r="A23">
            <v>341</v>
          </cell>
          <cell r="B23" t="str">
            <v>Structures and Improvements</v>
          </cell>
          <cell r="G23">
            <v>2</v>
          </cell>
          <cell r="H23" t="str">
            <v>Brunswick</v>
          </cell>
        </row>
        <row r="24">
          <cell r="A24">
            <v>341.02</v>
          </cell>
          <cell r="B24" t="str">
            <v>Structures and Improvements</v>
          </cell>
          <cell r="G24">
            <v>3</v>
          </cell>
          <cell r="H24" t="str">
            <v>Clark Mountain CT #3</v>
          </cell>
        </row>
        <row r="25">
          <cell r="A25">
            <v>342</v>
          </cell>
          <cell r="B25" t="str">
            <v>Fuel Holders, Producers and Accessories</v>
          </cell>
          <cell r="G25">
            <v>4</v>
          </cell>
          <cell r="H25" t="str">
            <v>Clark Mountain CT #4</v>
          </cell>
        </row>
        <row r="26">
          <cell r="A26">
            <v>343</v>
          </cell>
          <cell r="B26" t="str">
            <v>Prime Movers</v>
          </cell>
          <cell r="G26">
            <v>5</v>
          </cell>
          <cell r="H26" t="str">
            <v>Fallon Diesels</v>
          </cell>
        </row>
        <row r="27">
          <cell r="A27">
            <v>344</v>
          </cell>
          <cell r="B27" t="str">
            <v>Generators</v>
          </cell>
          <cell r="G27">
            <v>6</v>
          </cell>
          <cell r="H27" t="str">
            <v>Gabbs</v>
          </cell>
        </row>
        <row r="28">
          <cell r="A28">
            <v>344.02</v>
          </cell>
          <cell r="B28" t="str">
            <v>Generators</v>
          </cell>
          <cell r="G28">
            <v>8</v>
          </cell>
          <cell r="H28" t="str">
            <v>Kings Beach</v>
          </cell>
        </row>
        <row r="29">
          <cell r="A29">
            <v>345</v>
          </cell>
          <cell r="B29" t="str">
            <v>Accessory Electric Equipment</v>
          </cell>
          <cell r="G29">
            <v>9</v>
          </cell>
          <cell r="H29" t="str">
            <v>Tracy Units 4&amp;5</v>
          </cell>
        </row>
        <row r="30">
          <cell r="A30">
            <v>345.02</v>
          </cell>
          <cell r="B30" t="str">
            <v>Accessory Electric Equipment</v>
          </cell>
          <cell r="G30">
            <v>10</v>
          </cell>
          <cell r="H30" t="str">
            <v>Portola Diesels</v>
          </cell>
        </row>
        <row r="31">
          <cell r="A31">
            <v>346</v>
          </cell>
          <cell r="B31" t="str">
            <v>Miscellaneous Power Plant Equipment</v>
          </cell>
          <cell r="G31">
            <v>11</v>
          </cell>
          <cell r="H31" t="str">
            <v>Stock Yard Diesels</v>
          </cell>
        </row>
        <row r="32">
          <cell r="A32">
            <v>346.02</v>
          </cell>
          <cell r="B32" t="str">
            <v>Miscellaneous Power Plant Equipment</v>
          </cell>
          <cell r="G32">
            <v>12</v>
          </cell>
          <cell r="H32" t="str">
            <v>Clark Mountain Diesels #1/2</v>
          </cell>
        </row>
        <row r="33">
          <cell r="A33">
            <v>347</v>
          </cell>
          <cell r="B33" t="str">
            <v>Asset Retirement Costs</v>
          </cell>
          <cell r="G33">
            <v>15</v>
          </cell>
          <cell r="H33" t="str">
            <v>Winnemucca Gas Turbines</v>
          </cell>
        </row>
        <row r="34">
          <cell r="G34">
            <v>16</v>
          </cell>
          <cell r="H34" t="str">
            <v>Valley Road Diesels</v>
          </cell>
        </row>
        <row r="35">
          <cell r="A35">
            <v>350.1</v>
          </cell>
          <cell r="B35" t="str">
            <v>Land</v>
          </cell>
          <cell r="G35">
            <v>21</v>
          </cell>
          <cell r="H35" t="str">
            <v>VALMY UNIT 1</v>
          </cell>
        </row>
        <row r="36">
          <cell r="A36">
            <v>350.2</v>
          </cell>
          <cell r="B36" t="str">
            <v>Land Rights</v>
          </cell>
          <cell r="G36">
            <v>33</v>
          </cell>
          <cell r="H36" t="str">
            <v>VALMY UNIT 2</v>
          </cell>
        </row>
        <row r="37">
          <cell r="A37">
            <v>352</v>
          </cell>
          <cell r="B37" t="str">
            <v>Structures and Improvements</v>
          </cell>
          <cell r="G37">
            <v>38</v>
          </cell>
          <cell r="H37" t="str">
            <v>Loyalton Diesels</v>
          </cell>
        </row>
        <row r="38">
          <cell r="A38">
            <v>353</v>
          </cell>
          <cell r="B38" t="str">
            <v>Station Equipment</v>
          </cell>
          <cell r="G38">
            <v>41</v>
          </cell>
          <cell r="H38" t="str">
            <v>Tracy 8,9,10</v>
          </cell>
        </row>
        <row r="39">
          <cell r="A39">
            <v>353.03</v>
          </cell>
          <cell r="B39" t="str">
            <v>Station Equipment - Communication Equipment</v>
          </cell>
          <cell r="G39">
            <v>91</v>
          </cell>
          <cell r="H39" t="str">
            <v>Solar</v>
          </cell>
        </row>
        <row r="40">
          <cell r="A40">
            <v>354</v>
          </cell>
          <cell r="B40" t="str">
            <v>Towers and Fixtures</v>
          </cell>
        </row>
        <row r="41">
          <cell r="A41">
            <v>355</v>
          </cell>
          <cell r="B41" t="str">
            <v>Poles and Fixtures</v>
          </cell>
        </row>
        <row r="42">
          <cell r="A42">
            <v>356</v>
          </cell>
          <cell r="B42" t="str">
            <v>Overhead Conductors and Devices</v>
          </cell>
        </row>
        <row r="43">
          <cell r="A43">
            <v>357</v>
          </cell>
          <cell r="B43" t="str">
            <v>Underground Conduit</v>
          </cell>
        </row>
        <row r="44">
          <cell r="A44">
            <v>358</v>
          </cell>
          <cell r="B44" t="str">
            <v>Underground Conductors and Devices</v>
          </cell>
        </row>
        <row r="45">
          <cell r="A45">
            <v>359</v>
          </cell>
          <cell r="B45" t="str">
            <v>Roads and Trails</v>
          </cell>
        </row>
        <row r="46">
          <cell r="A46">
            <v>360.1</v>
          </cell>
          <cell r="B46" t="str">
            <v>Land</v>
          </cell>
        </row>
        <row r="47">
          <cell r="A47">
            <v>360.2</v>
          </cell>
          <cell r="B47" t="str">
            <v>Land Rights</v>
          </cell>
        </row>
        <row r="48">
          <cell r="A48">
            <v>361</v>
          </cell>
          <cell r="B48" t="str">
            <v>Structures and Improvements</v>
          </cell>
        </row>
        <row r="49">
          <cell r="A49">
            <v>362</v>
          </cell>
          <cell r="B49" t="str">
            <v>Station Equipment</v>
          </cell>
        </row>
        <row r="50">
          <cell r="A50">
            <v>362.03</v>
          </cell>
          <cell r="B50" t="str">
            <v>Station Equipment - Communication Equipment</v>
          </cell>
        </row>
        <row r="51">
          <cell r="A51">
            <v>364</v>
          </cell>
          <cell r="B51" t="str">
            <v>Poles, Towers and Fixtures</v>
          </cell>
        </row>
        <row r="52">
          <cell r="A52">
            <v>365</v>
          </cell>
          <cell r="B52" t="str">
            <v>Overhead Conductors and Devices</v>
          </cell>
        </row>
        <row r="53">
          <cell r="A53">
            <v>366</v>
          </cell>
          <cell r="B53" t="str">
            <v>Underground Conduit</v>
          </cell>
        </row>
        <row r="54">
          <cell r="A54">
            <v>367</v>
          </cell>
          <cell r="B54" t="str">
            <v>Underground Conductors and Devices</v>
          </cell>
        </row>
        <row r="55">
          <cell r="A55">
            <v>368</v>
          </cell>
          <cell r="B55" t="str">
            <v>Transformers</v>
          </cell>
        </row>
        <row r="56">
          <cell r="A56">
            <v>369</v>
          </cell>
          <cell r="B56" t="str">
            <v>Services</v>
          </cell>
        </row>
        <row r="57">
          <cell r="A57">
            <v>370</v>
          </cell>
          <cell r="B57" t="str">
            <v>Meters</v>
          </cell>
        </row>
        <row r="58">
          <cell r="A58">
            <v>371</v>
          </cell>
          <cell r="B58" t="str">
            <v>Installations on Customers' Premises</v>
          </cell>
        </row>
        <row r="59">
          <cell r="A59">
            <v>373</v>
          </cell>
          <cell r="B59" t="str">
            <v>Street Lighting and Signal Systems</v>
          </cell>
        </row>
        <row r="60">
          <cell r="A60">
            <v>389.1</v>
          </cell>
          <cell r="B60" t="str">
            <v>Land</v>
          </cell>
        </row>
        <row r="61">
          <cell r="A61">
            <v>389.2</v>
          </cell>
          <cell r="B61" t="str">
            <v>Land Rights</v>
          </cell>
        </row>
        <row r="62">
          <cell r="A62">
            <v>390</v>
          </cell>
          <cell r="B62" t="str">
            <v>Structures and Improvements</v>
          </cell>
        </row>
        <row r="63">
          <cell r="A63">
            <v>391</v>
          </cell>
          <cell r="B63" t="str">
            <v>Office Furniture and Equipment</v>
          </cell>
        </row>
        <row r="64">
          <cell r="A64">
            <v>391.1</v>
          </cell>
          <cell r="B64" t="str">
            <v>Office Furniture and Equipment</v>
          </cell>
        </row>
        <row r="65">
          <cell r="A65">
            <v>391.2</v>
          </cell>
          <cell r="B65" t="str">
            <v>Computer Equipment</v>
          </cell>
        </row>
        <row r="66">
          <cell r="A66">
            <v>391.3</v>
          </cell>
          <cell r="B66" t="str">
            <v>ESCC Computers</v>
          </cell>
        </row>
        <row r="67">
          <cell r="A67">
            <v>392</v>
          </cell>
          <cell r="B67" t="str">
            <v>Transportation Equipment</v>
          </cell>
        </row>
        <row r="68">
          <cell r="A68">
            <v>393</v>
          </cell>
          <cell r="B68" t="str">
            <v>Stores Equipment</v>
          </cell>
        </row>
        <row r="69">
          <cell r="A69">
            <v>394</v>
          </cell>
          <cell r="B69" t="str">
            <v>Tools, Shop and Garage Equipment</v>
          </cell>
        </row>
        <row r="70">
          <cell r="A70">
            <v>395</v>
          </cell>
          <cell r="B70" t="str">
            <v>Laboratory Equipment</v>
          </cell>
        </row>
        <row r="71">
          <cell r="A71">
            <v>396</v>
          </cell>
          <cell r="B71" t="str">
            <v>Power Operated Equipment</v>
          </cell>
        </row>
        <row r="72">
          <cell r="A72">
            <v>397</v>
          </cell>
          <cell r="B72" t="str">
            <v>Communication Equipment</v>
          </cell>
        </row>
        <row r="73">
          <cell r="A73">
            <v>398</v>
          </cell>
          <cell r="B73" t="str">
            <v>Miscellaneous Equipment</v>
          </cell>
        </row>
        <row r="74">
          <cell r="A74">
            <v>374</v>
          </cell>
          <cell r="B74" t="str">
            <v>Asset Retirement Costs - PCB's</v>
          </cell>
        </row>
        <row r="75">
          <cell r="A75">
            <v>399</v>
          </cell>
          <cell r="B75" t="str">
            <v>Asset Retirement Costs</v>
          </cell>
        </row>
        <row r="78">
          <cell r="A78">
            <v>301</v>
          </cell>
          <cell r="B78" t="str">
            <v>Organization</v>
          </cell>
        </row>
        <row r="79">
          <cell r="A79">
            <v>302</v>
          </cell>
          <cell r="B79" t="str">
            <v>Franchises and Consents</v>
          </cell>
        </row>
        <row r="80">
          <cell r="A80">
            <v>303</v>
          </cell>
          <cell r="B80" t="str">
            <v>Software</v>
          </cell>
        </row>
        <row r="81">
          <cell r="A81">
            <v>303.01</v>
          </cell>
          <cell r="B81" t="str">
            <v>Communication Equipment (Substation)</v>
          </cell>
        </row>
      </sheetData>
      <sheetData sheetId="7">
        <row r="1">
          <cell r="A1" t="str">
            <v xml:space="preserve"> ACCT  GROUP        </v>
          </cell>
          <cell r="B1" t="str">
            <v>LS DATE</v>
          </cell>
          <cell r="C1" t="str">
            <v xml:space="preserve">  LIFE</v>
          </cell>
          <cell r="D1" t="str">
            <v>TP CV</v>
          </cell>
          <cell r="E1" t="str">
            <v xml:space="preserve"> SAL</v>
          </cell>
          <cell r="F1" t="str">
            <v xml:space="preserve">        COST</v>
          </cell>
          <cell r="G1" t="str">
            <v xml:space="preserve">  RESERVE</v>
          </cell>
          <cell r="H1" t="str">
            <v xml:space="preserve">  FUT-ACC</v>
          </cell>
          <cell r="I1" t="str">
            <v xml:space="preserve">  ANNUAL</v>
          </cell>
          <cell r="J1" t="str">
            <v xml:space="preserve"> RATE</v>
          </cell>
          <cell r="K1" t="str">
            <v>REM LF</v>
          </cell>
          <cell r="L1" t="str">
            <v xml:space="preserve"> PR LF</v>
          </cell>
          <cell r="M1" t="str">
            <v>PR CV</v>
          </cell>
          <cell r="N1" t="str">
            <v>FSAL</v>
          </cell>
          <cell r="O1" t="str">
            <v>% RES</v>
          </cell>
          <cell r="P1" t="str">
            <v>AGE</v>
          </cell>
          <cell r="Q1" t="str">
            <v xml:space="preserve"> CALC RES</v>
          </cell>
          <cell r="R1" t="str">
            <v>WHLF ANN</v>
          </cell>
          <cell r="S1" t="str">
            <v>WHLF RT</v>
          </cell>
        </row>
        <row r="2">
          <cell r="A2">
            <v>310</v>
          </cell>
          <cell r="B2" t="str">
            <v xml:space="preserve">       </v>
          </cell>
          <cell r="C2">
            <v>75</v>
          </cell>
          <cell r="D2" t="str">
            <v xml:space="preserve">R3   </v>
          </cell>
          <cell r="E2">
            <v>0</v>
          </cell>
          <cell r="F2">
            <v>203037.21</v>
          </cell>
          <cell r="G2">
            <v>142587</v>
          </cell>
          <cell r="H2">
            <v>60449</v>
          </cell>
          <cell r="I2">
            <v>1081</v>
          </cell>
          <cell r="J2">
            <v>0.53</v>
          </cell>
          <cell r="K2">
            <v>55.9</v>
          </cell>
          <cell r="L2" t="str">
            <v xml:space="preserve">      </v>
          </cell>
          <cell r="M2" t="str">
            <v xml:space="preserve">     </v>
          </cell>
          <cell r="N2">
            <v>0</v>
          </cell>
          <cell r="O2">
            <v>70.2</v>
          </cell>
          <cell r="P2">
            <v>28.8</v>
          </cell>
          <cell r="Q2">
            <v>72558</v>
          </cell>
          <cell r="R2">
            <v>2700</v>
          </cell>
          <cell r="S2">
            <v>1.33</v>
          </cell>
        </row>
        <row r="3">
          <cell r="A3" t="str">
            <v xml:space="preserve">311.00 01           </v>
          </cell>
          <cell r="B3">
            <v>41609</v>
          </cell>
          <cell r="C3">
            <v>125</v>
          </cell>
          <cell r="D3" t="str">
            <v xml:space="preserve">R2   </v>
          </cell>
          <cell r="E3">
            <v>-30</v>
          </cell>
          <cell r="F3">
            <v>1266925.97</v>
          </cell>
          <cell r="G3">
            <v>1266926</v>
          </cell>
          <cell r="H3">
            <v>380078</v>
          </cell>
          <cell r="I3">
            <v>42604</v>
          </cell>
          <cell r="J3">
            <v>3.36</v>
          </cell>
          <cell r="K3">
            <v>8.9</v>
          </cell>
          <cell r="L3" t="str">
            <v xml:space="preserve">      </v>
          </cell>
          <cell r="M3" t="str">
            <v xml:space="preserve">     </v>
          </cell>
          <cell r="N3">
            <v>0</v>
          </cell>
          <cell r="O3">
            <v>100</v>
          </cell>
          <cell r="P3">
            <v>38</v>
          </cell>
          <cell r="Q3">
            <v>1292598</v>
          </cell>
          <cell r="R3">
            <v>39700</v>
          </cell>
          <cell r="S3">
            <v>3.13</v>
          </cell>
        </row>
        <row r="4">
          <cell r="A4" t="str">
            <v xml:space="preserve">311.00 02           </v>
          </cell>
          <cell r="B4">
            <v>42339</v>
          </cell>
          <cell r="C4">
            <v>125</v>
          </cell>
          <cell r="D4" t="str">
            <v xml:space="preserve">R2   </v>
          </cell>
          <cell r="E4">
            <v>-30</v>
          </cell>
          <cell r="F4">
            <v>1041879.64</v>
          </cell>
          <cell r="G4">
            <v>1041880</v>
          </cell>
          <cell r="H4">
            <v>312563</v>
          </cell>
          <cell r="I4">
            <v>28724</v>
          </cell>
          <cell r="J4">
            <v>2.76</v>
          </cell>
          <cell r="K4">
            <v>10.9</v>
          </cell>
          <cell r="L4" t="str">
            <v xml:space="preserve">      </v>
          </cell>
          <cell r="M4" t="str">
            <v xml:space="preserve">     </v>
          </cell>
          <cell r="N4">
            <v>0</v>
          </cell>
          <cell r="O4">
            <v>100</v>
          </cell>
          <cell r="P4">
            <v>35.9</v>
          </cell>
          <cell r="Q4">
            <v>1001492</v>
          </cell>
          <cell r="R4">
            <v>32408</v>
          </cell>
          <cell r="S4">
            <v>3.11</v>
          </cell>
        </row>
        <row r="5">
          <cell r="A5" t="str">
            <v xml:space="preserve">311.00 03           </v>
          </cell>
          <cell r="B5">
            <v>45627</v>
          </cell>
          <cell r="C5">
            <v>125</v>
          </cell>
          <cell r="D5" t="str">
            <v xml:space="preserve">R2   </v>
          </cell>
          <cell r="E5">
            <v>-30</v>
          </cell>
          <cell r="F5">
            <v>2507973.5299999998</v>
          </cell>
          <cell r="G5">
            <v>2135231</v>
          </cell>
          <cell r="H5">
            <v>1125134</v>
          </cell>
          <cell r="I5">
            <v>57338</v>
          </cell>
          <cell r="J5">
            <v>2.29</v>
          </cell>
          <cell r="K5">
            <v>19.600000000000001</v>
          </cell>
          <cell r="L5" t="str">
            <v xml:space="preserve">      </v>
          </cell>
          <cell r="M5" t="str">
            <v xml:space="preserve">     </v>
          </cell>
          <cell r="N5">
            <v>0</v>
          </cell>
          <cell r="O5">
            <v>85.1</v>
          </cell>
          <cell r="P5">
            <v>29.6</v>
          </cell>
          <cell r="Q5">
            <v>1916888</v>
          </cell>
          <cell r="R5">
            <v>68415</v>
          </cell>
          <cell r="S5">
            <v>2.73</v>
          </cell>
        </row>
        <row r="6">
          <cell r="A6" t="str">
            <v xml:space="preserve">311.00 06           </v>
          </cell>
          <cell r="B6">
            <v>45627</v>
          </cell>
          <cell r="C6">
            <v>125</v>
          </cell>
          <cell r="D6" t="str">
            <v xml:space="preserve">R2   </v>
          </cell>
          <cell r="E6">
            <v>-30</v>
          </cell>
          <cell r="F6">
            <v>2654748.98</v>
          </cell>
          <cell r="G6">
            <v>1483573</v>
          </cell>
          <cell r="H6">
            <v>1967598</v>
          </cell>
          <cell r="I6">
            <v>99795</v>
          </cell>
          <cell r="J6">
            <v>3.76</v>
          </cell>
          <cell r="K6">
            <v>19.7</v>
          </cell>
          <cell r="L6" t="str">
            <v xml:space="preserve">      </v>
          </cell>
          <cell r="M6" t="str">
            <v xml:space="preserve">     </v>
          </cell>
          <cell r="N6">
            <v>0</v>
          </cell>
          <cell r="O6">
            <v>55.9</v>
          </cell>
          <cell r="P6">
            <v>18.7</v>
          </cell>
          <cell r="Q6">
            <v>1548405</v>
          </cell>
          <cell r="R6">
            <v>96427</v>
          </cell>
          <cell r="S6">
            <v>3.63</v>
          </cell>
        </row>
        <row r="7">
          <cell r="A7" t="str">
            <v xml:space="preserve">311.00 10           </v>
          </cell>
          <cell r="B7">
            <v>43435</v>
          </cell>
          <cell r="C7">
            <v>125</v>
          </cell>
          <cell r="D7" t="str">
            <v xml:space="preserve">R2   </v>
          </cell>
          <cell r="E7">
            <v>-30</v>
          </cell>
          <cell r="F7">
            <v>2007222.09</v>
          </cell>
          <cell r="G7">
            <v>948007</v>
          </cell>
          <cell r="H7">
            <v>1661383</v>
          </cell>
          <cell r="I7">
            <v>119603</v>
          </cell>
          <cell r="J7">
            <v>5.96</v>
          </cell>
          <cell r="K7">
            <v>13.9</v>
          </cell>
          <cell r="L7" t="str">
            <v xml:space="preserve">      </v>
          </cell>
          <cell r="M7" t="str">
            <v xml:space="preserve">     </v>
          </cell>
          <cell r="N7">
            <v>0</v>
          </cell>
          <cell r="O7">
            <v>47.2</v>
          </cell>
          <cell r="P7">
            <v>9.9</v>
          </cell>
          <cell r="Q7">
            <v>1011085</v>
          </cell>
          <cell r="R7">
            <v>114997</v>
          </cell>
          <cell r="S7">
            <v>5.73</v>
          </cell>
        </row>
        <row r="8">
          <cell r="A8" t="str">
            <v xml:space="preserve">311.00 11           </v>
          </cell>
          <cell r="B8">
            <v>43435</v>
          </cell>
          <cell r="C8">
            <v>125</v>
          </cell>
          <cell r="D8" t="str">
            <v xml:space="preserve">R2   </v>
          </cell>
          <cell r="E8">
            <v>-30</v>
          </cell>
          <cell r="F8">
            <v>4082726.51</v>
          </cell>
          <cell r="G8">
            <v>2991482</v>
          </cell>
          <cell r="H8">
            <v>2316064</v>
          </cell>
          <cell r="I8">
            <v>167096</v>
          </cell>
          <cell r="J8">
            <v>4.09</v>
          </cell>
          <cell r="K8">
            <v>13.9</v>
          </cell>
          <cell r="L8" t="str">
            <v xml:space="preserve">      </v>
          </cell>
          <cell r="M8" t="str">
            <v xml:space="preserve">     </v>
          </cell>
          <cell r="N8">
            <v>0</v>
          </cell>
          <cell r="O8">
            <v>73.3</v>
          </cell>
          <cell r="P8">
            <v>25.4</v>
          </cell>
          <cell r="Q8">
            <v>2954008</v>
          </cell>
          <cell r="R8">
            <v>169755</v>
          </cell>
          <cell r="S8">
            <v>4.16</v>
          </cell>
        </row>
        <row r="9">
          <cell r="A9" t="str">
            <v xml:space="preserve">311.00 12           </v>
          </cell>
          <cell r="B9">
            <v>43435</v>
          </cell>
          <cell r="C9">
            <v>125</v>
          </cell>
          <cell r="D9" t="str">
            <v xml:space="preserve">R2   </v>
          </cell>
          <cell r="E9">
            <v>-30</v>
          </cell>
          <cell r="F9">
            <v>2162154.3199999998</v>
          </cell>
          <cell r="G9">
            <v>1804597</v>
          </cell>
          <cell r="H9">
            <v>1006204</v>
          </cell>
          <cell r="I9">
            <v>72732</v>
          </cell>
          <cell r="J9">
            <v>3.36</v>
          </cell>
          <cell r="K9">
            <v>13.8</v>
          </cell>
          <cell r="L9" t="str">
            <v xml:space="preserve">      </v>
          </cell>
          <cell r="M9" t="str">
            <v xml:space="preserve">     </v>
          </cell>
          <cell r="N9">
            <v>0</v>
          </cell>
          <cell r="O9">
            <v>83.5</v>
          </cell>
          <cell r="P9">
            <v>29.6</v>
          </cell>
          <cell r="Q9">
            <v>1814520</v>
          </cell>
          <cell r="R9">
            <v>71883</v>
          </cell>
          <cell r="S9">
            <v>3.32</v>
          </cell>
        </row>
        <row r="10">
          <cell r="A10" t="str">
            <v xml:space="preserve">311.00 21           </v>
          </cell>
          <cell r="B10">
            <v>43435</v>
          </cell>
          <cell r="C10">
            <v>125</v>
          </cell>
          <cell r="D10" t="str">
            <v xml:space="preserve">R2   </v>
          </cell>
          <cell r="E10">
            <v>-30</v>
          </cell>
          <cell r="F10">
            <v>28539447.489999998</v>
          </cell>
          <cell r="G10">
            <v>17534199</v>
          </cell>
          <cell r="H10">
            <v>19567083</v>
          </cell>
          <cell r="I10">
            <v>1412482</v>
          </cell>
          <cell r="J10">
            <v>4.95</v>
          </cell>
          <cell r="K10">
            <v>13.9</v>
          </cell>
          <cell r="L10" t="str">
            <v xml:space="preserve">      </v>
          </cell>
          <cell r="M10" t="str">
            <v xml:space="preserve">     </v>
          </cell>
          <cell r="N10">
            <v>0</v>
          </cell>
          <cell r="O10">
            <v>61.4</v>
          </cell>
          <cell r="P10">
            <v>22.6</v>
          </cell>
          <cell r="Q10">
            <v>22666945</v>
          </cell>
          <cell r="R10">
            <v>1041784</v>
          </cell>
          <cell r="S10">
            <v>3.65</v>
          </cell>
        </row>
        <row r="11">
          <cell r="A11" t="str">
            <v xml:space="preserve">311.00 22           </v>
          </cell>
          <cell r="B11">
            <v>44896</v>
          </cell>
          <cell r="C11">
            <v>125</v>
          </cell>
          <cell r="D11" t="str">
            <v xml:space="preserve">R2   </v>
          </cell>
          <cell r="E11">
            <v>-30</v>
          </cell>
          <cell r="F11">
            <v>22397391.620000001</v>
          </cell>
          <cell r="G11">
            <v>11891759</v>
          </cell>
          <cell r="H11">
            <v>17224849</v>
          </cell>
          <cell r="I11">
            <v>969893</v>
          </cell>
          <cell r="J11">
            <v>4.33</v>
          </cell>
          <cell r="K11">
            <v>17.8</v>
          </cell>
          <cell r="L11" t="str">
            <v xml:space="preserve">      </v>
          </cell>
          <cell r="M11" t="str">
            <v xml:space="preserve">     </v>
          </cell>
          <cell r="N11">
            <v>0</v>
          </cell>
          <cell r="O11">
            <v>53.1</v>
          </cell>
          <cell r="P11">
            <v>19.7</v>
          </cell>
          <cell r="Q11">
            <v>15116845</v>
          </cell>
          <cell r="R11">
            <v>788114</v>
          </cell>
          <cell r="S11">
            <v>3.52</v>
          </cell>
        </row>
        <row r="12">
          <cell r="A12" t="str">
            <v xml:space="preserve">312.00 01           </v>
          </cell>
          <cell r="B12">
            <v>41609</v>
          </cell>
          <cell r="C12">
            <v>60</v>
          </cell>
          <cell r="D12" t="str">
            <v xml:space="preserve">R2   </v>
          </cell>
          <cell r="E12">
            <v>-30</v>
          </cell>
          <cell r="F12">
            <v>3720924.69</v>
          </cell>
          <cell r="G12">
            <v>3685798</v>
          </cell>
          <cell r="H12">
            <v>1151405</v>
          </cell>
          <cell r="I12">
            <v>133572</v>
          </cell>
          <cell r="J12">
            <v>3.59</v>
          </cell>
          <cell r="K12">
            <v>8.6</v>
          </cell>
          <cell r="L12" t="str">
            <v xml:space="preserve">      </v>
          </cell>
          <cell r="M12" t="str">
            <v xml:space="preserve">     </v>
          </cell>
          <cell r="N12">
            <v>0</v>
          </cell>
          <cell r="O12">
            <v>99.1</v>
          </cell>
          <cell r="P12">
            <v>34.5</v>
          </cell>
          <cell r="Q12">
            <v>3605292</v>
          </cell>
          <cell r="R12">
            <v>142930</v>
          </cell>
          <cell r="S12">
            <v>3.84</v>
          </cell>
        </row>
        <row r="13">
          <cell r="A13" t="str">
            <v xml:space="preserve">312.00 02           </v>
          </cell>
          <cell r="B13">
            <v>42339</v>
          </cell>
          <cell r="C13">
            <v>60</v>
          </cell>
          <cell r="D13" t="str">
            <v xml:space="preserve">R2   </v>
          </cell>
          <cell r="E13">
            <v>-30</v>
          </cell>
          <cell r="F13">
            <v>12070024.48</v>
          </cell>
          <cell r="G13">
            <v>11997988</v>
          </cell>
          <cell r="H13">
            <v>3693044</v>
          </cell>
          <cell r="I13">
            <v>344550</v>
          </cell>
          <cell r="J13">
            <v>2.85</v>
          </cell>
          <cell r="K13">
            <v>10.7</v>
          </cell>
          <cell r="L13" t="str">
            <v xml:space="preserve">      </v>
          </cell>
          <cell r="M13" t="str">
            <v xml:space="preserve">     </v>
          </cell>
          <cell r="N13">
            <v>0</v>
          </cell>
          <cell r="O13">
            <v>99.4</v>
          </cell>
          <cell r="P13">
            <v>21.5</v>
          </cell>
          <cell r="Q13">
            <v>9760251</v>
          </cell>
          <cell r="R13">
            <v>556442</v>
          </cell>
          <cell r="S13">
            <v>4.6100000000000003</v>
          </cell>
        </row>
        <row r="14">
          <cell r="A14" t="str">
            <v xml:space="preserve">312.00 03           </v>
          </cell>
          <cell r="B14">
            <v>45627</v>
          </cell>
          <cell r="C14">
            <v>60</v>
          </cell>
          <cell r="D14" t="str">
            <v xml:space="preserve">R2   </v>
          </cell>
          <cell r="E14">
            <v>-30</v>
          </cell>
          <cell r="F14">
            <v>14070772.26</v>
          </cell>
          <cell r="G14">
            <v>11176506</v>
          </cell>
          <cell r="H14">
            <v>7115498</v>
          </cell>
          <cell r="I14">
            <v>390519</v>
          </cell>
          <cell r="J14">
            <v>2.78</v>
          </cell>
          <cell r="K14">
            <v>18.2</v>
          </cell>
          <cell r="L14" t="str">
            <v xml:space="preserve">      </v>
          </cell>
          <cell r="M14" t="str">
            <v xml:space="preserve">     </v>
          </cell>
          <cell r="N14">
            <v>0</v>
          </cell>
          <cell r="O14">
            <v>79.400000000000006</v>
          </cell>
          <cell r="P14">
            <v>28.4</v>
          </cell>
          <cell r="Q14">
            <v>10429858</v>
          </cell>
          <cell r="R14">
            <v>431347</v>
          </cell>
          <cell r="S14">
            <v>3.07</v>
          </cell>
        </row>
        <row r="15">
          <cell r="A15" t="str">
            <v xml:space="preserve">312.00 06           </v>
          </cell>
          <cell r="B15">
            <v>45627</v>
          </cell>
          <cell r="C15">
            <v>60</v>
          </cell>
          <cell r="D15" t="str">
            <v xml:space="preserve">R2   </v>
          </cell>
          <cell r="E15">
            <v>-30</v>
          </cell>
          <cell r="F15">
            <v>2324319.88</v>
          </cell>
          <cell r="G15">
            <v>1138011</v>
          </cell>
          <cell r="H15">
            <v>1883604</v>
          </cell>
          <cell r="I15">
            <v>99490</v>
          </cell>
          <cell r="J15">
            <v>4.28</v>
          </cell>
          <cell r="K15">
            <v>18.899999999999999</v>
          </cell>
          <cell r="L15" t="str">
            <v xml:space="preserve">      </v>
          </cell>
          <cell r="M15" t="str">
            <v xml:space="preserve">     </v>
          </cell>
          <cell r="N15">
            <v>0</v>
          </cell>
          <cell r="O15">
            <v>49</v>
          </cell>
          <cell r="P15">
            <v>17.100000000000001</v>
          </cell>
          <cell r="Q15">
            <v>1209134</v>
          </cell>
          <cell r="R15">
            <v>95660</v>
          </cell>
          <cell r="S15">
            <v>4.12</v>
          </cell>
        </row>
        <row r="16">
          <cell r="A16" t="str">
            <v xml:space="preserve">312.00 10           </v>
          </cell>
          <cell r="B16">
            <v>43435</v>
          </cell>
          <cell r="C16">
            <v>60</v>
          </cell>
          <cell r="D16" t="str">
            <v xml:space="preserve">R2   </v>
          </cell>
          <cell r="E16">
            <v>-30</v>
          </cell>
          <cell r="F16">
            <v>1998281.43</v>
          </cell>
          <cell r="G16">
            <v>1057700</v>
          </cell>
          <cell r="H16">
            <v>1540067</v>
          </cell>
          <cell r="I16">
            <v>112909</v>
          </cell>
          <cell r="J16">
            <v>5.65</v>
          </cell>
          <cell r="K16">
            <v>13.6</v>
          </cell>
          <cell r="L16" t="str">
            <v xml:space="preserve">      </v>
          </cell>
          <cell r="M16" t="str">
            <v xml:space="preserve">     </v>
          </cell>
          <cell r="N16">
            <v>0</v>
          </cell>
          <cell r="O16">
            <v>52.9</v>
          </cell>
          <cell r="P16">
            <v>12.1</v>
          </cell>
          <cell r="Q16">
            <v>1070003</v>
          </cell>
          <cell r="R16">
            <v>111994</v>
          </cell>
          <cell r="S16">
            <v>5.6</v>
          </cell>
        </row>
        <row r="17">
          <cell r="A17" t="str">
            <v xml:space="preserve">312.00 11           </v>
          </cell>
          <cell r="B17">
            <v>43435</v>
          </cell>
          <cell r="C17">
            <v>60</v>
          </cell>
          <cell r="D17" t="str">
            <v xml:space="preserve">R2   </v>
          </cell>
          <cell r="E17">
            <v>-30</v>
          </cell>
          <cell r="F17">
            <v>8306844.5199999996</v>
          </cell>
          <cell r="G17">
            <v>7743354</v>
          </cell>
          <cell r="H17">
            <v>3055542</v>
          </cell>
          <cell r="I17">
            <v>234173</v>
          </cell>
          <cell r="J17">
            <v>2.82</v>
          </cell>
          <cell r="K17">
            <v>13</v>
          </cell>
          <cell r="L17" t="str">
            <v xml:space="preserve">      </v>
          </cell>
          <cell r="M17" t="str">
            <v xml:space="preserve">     </v>
          </cell>
          <cell r="N17">
            <v>0</v>
          </cell>
          <cell r="O17">
            <v>93.2</v>
          </cell>
          <cell r="P17">
            <v>32.5</v>
          </cell>
          <cell r="Q17">
            <v>7281084</v>
          </cell>
          <cell r="R17">
            <v>269677</v>
          </cell>
          <cell r="S17">
            <v>3.25</v>
          </cell>
        </row>
        <row r="18">
          <cell r="A18" t="str">
            <v xml:space="preserve">312.00 12           </v>
          </cell>
          <cell r="B18">
            <v>43435</v>
          </cell>
          <cell r="C18">
            <v>60</v>
          </cell>
          <cell r="D18" t="str">
            <v xml:space="preserve">R2   </v>
          </cell>
          <cell r="E18">
            <v>-30</v>
          </cell>
          <cell r="F18">
            <v>10918085.07</v>
          </cell>
          <cell r="G18">
            <v>8019948</v>
          </cell>
          <cell r="H18">
            <v>6173562</v>
          </cell>
          <cell r="I18">
            <v>464448</v>
          </cell>
          <cell r="J18">
            <v>4.25</v>
          </cell>
          <cell r="K18">
            <v>13.3</v>
          </cell>
          <cell r="L18" t="str">
            <v xml:space="preserve">      </v>
          </cell>
          <cell r="M18" t="str">
            <v xml:space="preserve">     </v>
          </cell>
          <cell r="N18">
            <v>0</v>
          </cell>
          <cell r="O18">
            <v>73.5</v>
          </cell>
          <cell r="P18">
            <v>25.5</v>
          </cell>
          <cell r="Q18">
            <v>8578388</v>
          </cell>
          <cell r="R18">
            <v>421818</v>
          </cell>
          <cell r="S18">
            <v>3.86</v>
          </cell>
        </row>
        <row r="19">
          <cell r="A19" t="str">
            <v xml:space="preserve">312.00 21           </v>
          </cell>
          <cell r="B19">
            <v>43435</v>
          </cell>
          <cell r="C19">
            <v>60</v>
          </cell>
          <cell r="D19" t="str">
            <v xml:space="preserve">R2   </v>
          </cell>
          <cell r="E19">
            <v>-30</v>
          </cell>
          <cell r="F19">
            <v>64692798.950000003</v>
          </cell>
          <cell r="G19">
            <v>35074839</v>
          </cell>
          <cell r="H19">
            <v>49025797</v>
          </cell>
          <cell r="I19">
            <v>3652442</v>
          </cell>
          <cell r="J19">
            <v>5.65</v>
          </cell>
          <cell r="K19">
            <v>13.4</v>
          </cell>
          <cell r="L19" t="str">
            <v xml:space="preserve">      </v>
          </cell>
          <cell r="M19" t="str">
            <v xml:space="preserve">     </v>
          </cell>
          <cell r="N19">
            <v>0</v>
          </cell>
          <cell r="O19">
            <v>54.2</v>
          </cell>
          <cell r="P19">
            <v>21</v>
          </cell>
          <cell r="Q19">
            <v>48092289</v>
          </cell>
          <cell r="R19">
            <v>2679895</v>
          </cell>
          <cell r="S19">
            <v>4.1399999999999997</v>
          </cell>
        </row>
        <row r="20">
          <cell r="A20" t="str">
            <v xml:space="preserve">312.00 22           </v>
          </cell>
          <cell r="B20">
            <v>44896</v>
          </cell>
          <cell r="C20">
            <v>60</v>
          </cell>
          <cell r="D20" t="str">
            <v xml:space="preserve">R2   </v>
          </cell>
          <cell r="E20">
            <v>-30</v>
          </cell>
          <cell r="F20">
            <v>95927177.409999996</v>
          </cell>
          <cell r="G20">
            <v>44316764</v>
          </cell>
          <cell r="H20">
            <v>80388568</v>
          </cell>
          <cell r="I20">
            <v>4694901</v>
          </cell>
          <cell r="J20">
            <v>4.8899999999999997</v>
          </cell>
          <cell r="K20">
            <v>17.100000000000001</v>
          </cell>
          <cell r="L20" t="str">
            <v xml:space="preserve">      </v>
          </cell>
          <cell r="M20" t="str">
            <v xml:space="preserve">     </v>
          </cell>
          <cell r="N20">
            <v>0</v>
          </cell>
          <cell r="O20">
            <v>46.2</v>
          </cell>
          <cell r="P20">
            <v>17.8</v>
          </cell>
          <cell r="Q20">
            <v>59731956</v>
          </cell>
          <cell r="R20">
            <v>3792413</v>
          </cell>
          <cell r="S20">
            <v>3.95</v>
          </cell>
        </row>
        <row r="21">
          <cell r="A21" t="str">
            <v xml:space="preserve">314.00 01           </v>
          </cell>
          <cell r="B21">
            <v>41609</v>
          </cell>
          <cell r="C21">
            <v>70</v>
          </cell>
          <cell r="D21" t="str">
            <v xml:space="preserve">R2   </v>
          </cell>
          <cell r="E21">
            <v>-30</v>
          </cell>
          <cell r="F21">
            <v>2773606.56</v>
          </cell>
          <cell r="G21">
            <v>2733039</v>
          </cell>
          <cell r="H21">
            <v>872650</v>
          </cell>
          <cell r="I21">
            <v>100283</v>
          </cell>
          <cell r="J21">
            <v>3.62</v>
          </cell>
          <cell r="K21">
            <v>8.6999999999999993</v>
          </cell>
          <cell r="L21" t="str">
            <v xml:space="preserve">      </v>
          </cell>
          <cell r="M21" t="str">
            <v xml:space="preserve">     </v>
          </cell>
          <cell r="N21">
            <v>0</v>
          </cell>
          <cell r="O21">
            <v>98.5</v>
          </cell>
          <cell r="P21">
            <v>37.700000000000003</v>
          </cell>
          <cell r="Q21">
            <v>2788908</v>
          </cell>
          <cell r="R21">
            <v>93842</v>
          </cell>
          <cell r="S21">
            <v>3.38</v>
          </cell>
        </row>
        <row r="22">
          <cell r="A22" t="str">
            <v xml:space="preserve">314.00 02           </v>
          </cell>
          <cell r="B22">
            <v>42339</v>
          </cell>
          <cell r="C22">
            <v>70</v>
          </cell>
          <cell r="D22" t="str">
            <v xml:space="preserve">R2   </v>
          </cell>
          <cell r="E22">
            <v>-30</v>
          </cell>
          <cell r="F22">
            <v>6052840.6500000004</v>
          </cell>
          <cell r="G22">
            <v>4303672</v>
          </cell>
          <cell r="H22">
            <v>3565021</v>
          </cell>
          <cell r="I22">
            <v>331448</v>
          </cell>
          <cell r="J22">
            <v>5.48</v>
          </cell>
          <cell r="K22">
            <v>10.8</v>
          </cell>
          <cell r="L22" t="str">
            <v xml:space="preserve">      </v>
          </cell>
          <cell r="M22" t="str">
            <v xml:space="preserve">     </v>
          </cell>
          <cell r="N22">
            <v>0</v>
          </cell>
          <cell r="O22">
            <v>71.099999999999994</v>
          </cell>
          <cell r="P22">
            <v>22.9</v>
          </cell>
          <cell r="Q22">
            <v>4502107</v>
          </cell>
          <cell r="R22">
            <v>312628</v>
          </cell>
          <cell r="S22">
            <v>5.16</v>
          </cell>
        </row>
        <row r="23">
          <cell r="A23" t="str">
            <v xml:space="preserve">314.00 03           </v>
          </cell>
          <cell r="B23">
            <v>45627</v>
          </cell>
          <cell r="C23">
            <v>70</v>
          </cell>
          <cell r="D23" t="str">
            <v xml:space="preserve">R2   </v>
          </cell>
          <cell r="E23">
            <v>-30</v>
          </cell>
          <cell r="F23">
            <v>9337843.1500000004</v>
          </cell>
          <cell r="G23">
            <v>7679801</v>
          </cell>
          <cell r="H23">
            <v>4459395</v>
          </cell>
          <cell r="I23">
            <v>238367</v>
          </cell>
          <cell r="J23">
            <v>2.5499999999999998</v>
          </cell>
          <cell r="K23">
            <v>18.7</v>
          </cell>
          <cell r="L23" t="str">
            <v xml:space="preserve">      </v>
          </cell>
          <cell r="M23" t="str">
            <v xml:space="preserve">     </v>
          </cell>
          <cell r="N23">
            <v>0</v>
          </cell>
          <cell r="O23">
            <v>82.2</v>
          </cell>
          <cell r="P23">
            <v>29.6</v>
          </cell>
          <cell r="Q23">
            <v>7128279</v>
          </cell>
          <cell r="R23">
            <v>268016</v>
          </cell>
          <cell r="S23">
            <v>2.87</v>
          </cell>
        </row>
        <row r="24">
          <cell r="A24" t="str">
            <v xml:space="preserve">314.00 06           </v>
          </cell>
          <cell r="B24">
            <v>45627</v>
          </cell>
          <cell r="C24">
            <v>70</v>
          </cell>
          <cell r="D24" t="str">
            <v xml:space="preserve">R2   </v>
          </cell>
          <cell r="E24">
            <v>-30</v>
          </cell>
          <cell r="F24">
            <v>418694.09</v>
          </cell>
          <cell r="G24">
            <v>153871</v>
          </cell>
          <cell r="H24">
            <v>390432</v>
          </cell>
          <cell r="I24">
            <v>20136</v>
          </cell>
          <cell r="J24">
            <v>4.8099999999999996</v>
          </cell>
          <cell r="K24">
            <v>19.399999999999999</v>
          </cell>
          <cell r="L24" t="str">
            <v xml:space="preserve">      </v>
          </cell>
          <cell r="M24" t="str">
            <v xml:space="preserve">     </v>
          </cell>
          <cell r="N24">
            <v>0</v>
          </cell>
          <cell r="O24">
            <v>36.799999999999997</v>
          </cell>
          <cell r="P24">
            <v>11.1</v>
          </cell>
          <cell r="Q24">
            <v>182628</v>
          </cell>
          <cell r="R24">
            <v>18651</v>
          </cell>
          <cell r="S24">
            <v>4.45</v>
          </cell>
        </row>
        <row r="25">
          <cell r="A25" t="str">
            <v xml:space="preserve">314.00 10           </v>
          </cell>
          <cell r="B25">
            <v>43435</v>
          </cell>
          <cell r="C25">
            <v>70</v>
          </cell>
          <cell r="D25" t="str">
            <v xml:space="preserve">R2   </v>
          </cell>
          <cell r="E25">
            <v>-30</v>
          </cell>
          <cell r="F25">
            <v>11197.92</v>
          </cell>
          <cell r="G25">
            <v>3</v>
          </cell>
          <cell r="H25">
            <v>14554</v>
          </cell>
          <cell r="I25">
            <v>1054</v>
          </cell>
          <cell r="J25">
            <v>9.41</v>
          </cell>
          <cell r="K25">
            <v>13.8</v>
          </cell>
          <cell r="L25" t="str">
            <v xml:space="preserve">      </v>
          </cell>
          <cell r="M25" t="str">
            <v xml:space="preserve">     </v>
          </cell>
          <cell r="N25">
            <v>0</v>
          </cell>
          <cell r="O25">
            <v>0</v>
          </cell>
          <cell r="P25">
            <v>3.5</v>
          </cell>
          <cell r="Q25">
            <v>2890</v>
          </cell>
          <cell r="R25">
            <v>844</v>
          </cell>
          <cell r="S25">
            <v>7.54</v>
          </cell>
        </row>
        <row r="26">
          <cell r="A26" t="str">
            <v xml:space="preserve">314.00 11           </v>
          </cell>
          <cell r="B26">
            <v>43435</v>
          </cell>
          <cell r="C26">
            <v>70</v>
          </cell>
          <cell r="D26" t="str">
            <v xml:space="preserve">R2   </v>
          </cell>
          <cell r="E26">
            <v>-30</v>
          </cell>
          <cell r="F26">
            <v>6305208.4500000002</v>
          </cell>
          <cell r="G26">
            <v>5215802</v>
          </cell>
          <cell r="H26">
            <v>2980969</v>
          </cell>
          <cell r="I26">
            <v>219383</v>
          </cell>
          <cell r="J26">
            <v>3.48</v>
          </cell>
          <cell r="K26">
            <v>13.6</v>
          </cell>
          <cell r="L26" t="str">
            <v xml:space="preserve">      </v>
          </cell>
          <cell r="M26" t="str">
            <v xml:space="preserve">     </v>
          </cell>
          <cell r="N26">
            <v>0</v>
          </cell>
          <cell r="O26">
            <v>82.7</v>
          </cell>
          <cell r="P26">
            <v>25.1</v>
          </cell>
          <cell r="Q26">
            <v>4623530</v>
          </cell>
          <cell r="R26">
            <v>263813</v>
          </cell>
          <cell r="S26">
            <v>4.18</v>
          </cell>
        </row>
        <row r="27">
          <cell r="A27" t="str">
            <v xml:space="preserve">314.00 12           </v>
          </cell>
          <cell r="B27">
            <v>43435</v>
          </cell>
          <cell r="C27">
            <v>70</v>
          </cell>
          <cell r="D27" t="str">
            <v xml:space="preserve">R2   </v>
          </cell>
          <cell r="E27">
            <v>-30</v>
          </cell>
          <cell r="F27">
            <v>8525095.0700000003</v>
          </cell>
          <cell r="G27">
            <v>5259574</v>
          </cell>
          <cell r="H27">
            <v>5823050</v>
          </cell>
          <cell r="I27">
            <v>428679</v>
          </cell>
          <cell r="J27">
            <v>5.03</v>
          </cell>
          <cell r="K27">
            <v>13.6</v>
          </cell>
          <cell r="L27" t="str">
            <v xml:space="preserve">      </v>
          </cell>
          <cell r="M27" t="str">
            <v xml:space="preserve">     </v>
          </cell>
          <cell r="N27">
            <v>0</v>
          </cell>
          <cell r="O27">
            <v>61.7</v>
          </cell>
          <cell r="P27">
            <v>22.9</v>
          </cell>
          <cell r="Q27">
            <v>5742325</v>
          </cell>
          <cell r="R27">
            <v>392180</v>
          </cell>
          <cell r="S27">
            <v>4.5999999999999996</v>
          </cell>
        </row>
        <row r="28">
          <cell r="A28" t="str">
            <v xml:space="preserve">314.00 21           </v>
          </cell>
          <cell r="B28">
            <v>43435</v>
          </cell>
          <cell r="C28">
            <v>70</v>
          </cell>
          <cell r="D28" t="str">
            <v xml:space="preserve">R2   </v>
          </cell>
          <cell r="E28">
            <v>-30</v>
          </cell>
          <cell r="F28">
            <v>15932170.76</v>
          </cell>
          <cell r="G28">
            <v>9630942</v>
          </cell>
          <cell r="H28">
            <v>11080882</v>
          </cell>
          <cell r="I28">
            <v>817301</v>
          </cell>
          <cell r="J28">
            <v>5.13</v>
          </cell>
          <cell r="K28">
            <v>13.6</v>
          </cell>
          <cell r="L28" t="str">
            <v xml:space="preserve">      </v>
          </cell>
          <cell r="M28" t="str">
            <v xml:space="preserve">     </v>
          </cell>
          <cell r="N28">
            <v>0</v>
          </cell>
          <cell r="O28">
            <v>60.4</v>
          </cell>
          <cell r="P28">
            <v>22.5</v>
          </cell>
          <cell r="Q28">
            <v>12580433</v>
          </cell>
          <cell r="R28">
            <v>600063</v>
          </cell>
          <cell r="S28">
            <v>3.77</v>
          </cell>
        </row>
        <row r="29">
          <cell r="A29" t="str">
            <v xml:space="preserve">314.00 22           </v>
          </cell>
          <cell r="B29">
            <v>44896</v>
          </cell>
          <cell r="C29">
            <v>70</v>
          </cell>
          <cell r="D29" t="str">
            <v xml:space="preserve">R2   </v>
          </cell>
          <cell r="E29">
            <v>-30</v>
          </cell>
          <cell r="F29">
            <v>22782798.870000001</v>
          </cell>
          <cell r="G29">
            <v>11018366</v>
          </cell>
          <cell r="H29">
            <v>18599272</v>
          </cell>
          <cell r="I29">
            <v>1073126</v>
          </cell>
          <cell r="J29">
            <v>4.71</v>
          </cell>
          <cell r="K29">
            <v>17.3</v>
          </cell>
          <cell r="L29" t="str">
            <v xml:space="preserve">      </v>
          </cell>
          <cell r="M29" t="str">
            <v xml:space="preserve">     </v>
          </cell>
          <cell r="N29">
            <v>0</v>
          </cell>
          <cell r="O29">
            <v>48.4</v>
          </cell>
          <cell r="P29">
            <v>19.100000000000001</v>
          </cell>
          <cell r="Q29">
            <v>15046119</v>
          </cell>
          <cell r="R29">
            <v>841245</v>
          </cell>
          <cell r="S29">
            <v>3.69</v>
          </cell>
        </row>
        <row r="30">
          <cell r="A30" t="str">
            <v xml:space="preserve">315.00 01           </v>
          </cell>
          <cell r="B30">
            <v>41609</v>
          </cell>
          <cell r="C30">
            <v>60</v>
          </cell>
          <cell r="D30" t="str">
            <v xml:space="preserve">S1.5 </v>
          </cell>
          <cell r="E30">
            <v>-30</v>
          </cell>
          <cell r="F30">
            <v>983607.87</v>
          </cell>
          <cell r="G30">
            <v>983608</v>
          </cell>
          <cell r="H30">
            <v>295082</v>
          </cell>
          <cell r="I30">
            <v>34794</v>
          </cell>
          <cell r="J30">
            <v>3.54</v>
          </cell>
          <cell r="K30">
            <v>8.5</v>
          </cell>
          <cell r="L30" t="str">
            <v xml:space="preserve">      </v>
          </cell>
          <cell r="M30" t="str">
            <v xml:space="preserve">     </v>
          </cell>
          <cell r="N30">
            <v>0</v>
          </cell>
          <cell r="O30">
            <v>100</v>
          </cell>
          <cell r="P30">
            <v>35.700000000000003</v>
          </cell>
          <cell r="Q30">
            <v>992053</v>
          </cell>
          <cell r="R30">
            <v>33771</v>
          </cell>
          <cell r="S30">
            <v>3.43</v>
          </cell>
        </row>
        <row r="31">
          <cell r="A31" t="str">
            <v xml:space="preserve">315.00 02           </v>
          </cell>
          <cell r="B31">
            <v>42339</v>
          </cell>
          <cell r="C31">
            <v>60</v>
          </cell>
          <cell r="D31" t="str">
            <v xml:space="preserve">S1.5 </v>
          </cell>
          <cell r="E31">
            <v>-30</v>
          </cell>
          <cell r="F31">
            <v>932580.81</v>
          </cell>
          <cell r="G31">
            <v>900435</v>
          </cell>
          <cell r="H31">
            <v>311920</v>
          </cell>
          <cell r="I31">
            <v>29812</v>
          </cell>
          <cell r="J31">
            <v>3.2</v>
          </cell>
          <cell r="K31">
            <v>10.5</v>
          </cell>
          <cell r="L31" t="str">
            <v xml:space="preserve">      </v>
          </cell>
          <cell r="M31" t="str">
            <v xml:space="preserve">     </v>
          </cell>
          <cell r="N31">
            <v>0</v>
          </cell>
          <cell r="O31">
            <v>96.6</v>
          </cell>
          <cell r="P31">
            <v>31.2</v>
          </cell>
          <cell r="Q31">
            <v>839696</v>
          </cell>
          <cell r="R31">
            <v>35782</v>
          </cell>
          <cell r="S31">
            <v>3.84</v>
          </cell>
        </row>
        <row r="32">
          <cell r="A32" t="str">
            <v xml:space="preserve">315.00 03           </v>
          </cell>
          <cell r="B32">
            <v>45627</v>
          </cell>
          <cell r="C32">
            <v>60</v>
          </cell>
          <cell r="D32" t="str">
            <v xml:space="preserve">S1.5 </v>
          </cell>
          <cell r="E32">
            <v>-30</v>
          </cell>
          <cell r="F32">
            <v>4313445.53</v>
          </cell>
          <cell r="G32">
            <v>3440483</v>
          </cell>
          <cell r="H32">
            <v>2166997</v>
          </cell>
          <cell r="I32">
            <v>121492</v>
          </cell>
          <cell r="J32">
            <v>2.82</v>
          </cell>
          <cell r="K32">
            <v>17.8</v>
          </cell>
          <cell r="L32" t="str">
            <v xml:space="preserve">      </v>
          </cell>
          <cell r="M32" t="str">
            <v xml:space="preserve">     </v>
          </cell>
          <cell r="N32">
            <v>0</v>
          </cell>
          <cell r="O32">
            <v>79.8</v>
          </cell>
          <cell r="P32">
            <v>28.4</v>
          </cell>
          <cell r="Q32">
            <v>3309930</v>
          </cell>
          <cell r="R32">
            <v>128825</v>
          </cell>
          <cell r="S32">
            <v>2.99</v>
          </cell>
        </row>
        <row r="33">
          <cell r="A33" t="str">
            <v xml:space="preserve">315.00 06           </v>
          </cell>
          <cell r="B33">
            <v>45627</v>
          </cell>
          <cell r="C33">
            <v>60</v>
          </cell>
          <cell r="D33" t="str">
            <v xml:space="preserve">S1.5 </v>
          </cell>
          <cell r="E33">
            <v>-30</v>
          </cell>
          <cell r="F33">
            <v>459268.03</v>
          </cell>
          <cell r="G33">
            <v>165321</v>
          </cell>
          <cell r="H33">
            <v>431729</v>
          </cell>
          <cell r="I33">
            <v>22273</v>
          </cell>
          <cell r="J33">
            <v>4.8499999999999996</v>
          </cell>
          <cell r="K33">
            <v>19.399999999999999</v>
          </cell>
          <cell r="L33" t="str">
            <v xml:space="preserve">      </v>
          </cell>
          <cell r="M33" t="str">
            <v xml:space="preserve">     </v>
          </cell>
          <cell r="N33">
            <v>0</v>
          </cell>
          <cell r="O33">
            <v>36</v>
          </cell>
          <cell r="P33">
            <v>10.8</v>
          </cell>
          <cell r="Q33">
            <v>201100</v>
          </cell>
          <cell r="R33">
            <v>20417</v>
          </cell>
          <cell r="S33">
            <v>4.45</v>
          </cell>
        </row>
        <row r="34">
          <cell r="A34" t="str">
            <v xml:space="preserve">315.00 10           </v>
          </cell>
          <cell r="B34">
            <v>43435</v>
          </cell>
          <cell r="C34">
            <v>60</v>
          </cell>
          <cell r="D34" t="str">
            <v xml:space="preserve">S1.5 </v>
          </cell>
          <cell r="E34">
            <v>-30</v>
          </cell>
          <cell r="F34">
            <v>540589.6</v>
          </cell>
          <cell r="G34">
            <v>336097</v>
          </cell>
          <cell r="H34">
            <v>366669</v>
          </cell>
          <cell r="I34">
            <v>26754</v>
          </cell>
          <cell r="J34">
            <v>4.95</v>
          </cell>
          <cell r="K34">
            <v>13.7</v>
          </cell>
          <cell r="L34" t="str">
            <v xml:space="preserve">      </v>
          </cell>
          <cell r="M34" t="str">
            <v xml:space="preserve">     </v>
          </cell>
          <cell r="N34">
            <v>0</v>
          </cell>
          <cell r="O34">
            <v>62.2</v>
          </cell>
          <cell r="P34">
            <v>13.2</v>
          </cell>
          <cell r="Q34">
            <v>327698</v>
          </cell>
          <cell r="R34">
            <v>27356</v>
          </cell>
          <cell r="S34">
            <v>5.0599999999999996</v>
          </cell>
        </row>
        <row r="35">
          <cell r="A35" t="str">
            <v xml:space="preserve">315.00 11           </v>
          </cell>
          <cell r="B35">
            <v>43435</v>
          </cell>
          <cell r="C35">
            <v>60</v>
          </cell>
          <cell r="D35" t="str">
            <v xml:space="preserve">S1.5 </v>
          </cell>
          <cell r="E35">
            <v>-30</v>
          </cell>
          <cell r="F35">
            <v>1768268.1</v>
          </cell>
          <cell r="G35">
            <v>1628662</v>
          </cell>
          <cell r="H35">
            <v>670087</v>
          </cell>
          <cell r="I35">
            <v>52563</v>
          </cell>
          <cell r="J35">
            <v>2.97</v>
          </cell>
          <cell r="K35">
            <v>12.7</v>
          </cell>
          <cell r="L35" t="str">
            <v xml:space="preserve">      </v>
          </cell>
          <cell r="M35" t="str">
            <v xml:space="preserve">     </v>
          </cell>
          <cell r="N35">
            <v>0</v>
          </cell>
          <cell r="O35">
            <v>92.1</v>
          </cell>
          <cell r="P35">
            <v>33.799999999999997</v>
          </cell>
          <cell r="Q35">
            <v>1602394</v>
          </cell>
          <cell r="R35">
            <v>54620</v>
          </cell>
          <cell r="S35">
            <v>3.09</v>
          </cell>
        </row>
        <row r="36">
          <cell r="A36" t="str">
            <v xml:space="preserve">315.00 12           </v>
          </cell>
          <cell r="B36">
            <v>43435</v>
          </cell>
          <cell r="C36">
            <v>60</v>
          </cell>
          <cell r="D36" t="str">
            <v xml:space="preserve">S1.5 </v>
          </cell>
          <cell r="E36">
            <v>-30</v>
          </cell>
          <cell r="F36">
            <v>1535303.01</v>
          </cell>
          <cell r="G36">
            <v>1428794</v>
          </cell>
          <cell r="H36">
            <v>567099</v>
          </cell>
          <cell r="I36">
            <v>44487</v>
          </cell>
          <cell r="J36">
            <v>2.9</v>
          </cell>
          <cell r="K36">
            <v>12.7</v>
          </cell>
          <cell r="L36" t="str">
            <v xml:space="preserve">      </v>
          </cell>
          <cell r="M36" t="str">
            <v xml:space="preserve">     </v>
          </cell>
          <cell r="N36">
            <v>0</v>
          </cell>
          <cell r="O36">
            <v>93.1</v>
          </cell>
          <cell r="P36">
            <v>33</v>
          </cell>
          <cell r="Q36">
            <v>1407172</v>
          </cell>
          <cell r="R36">
            <v>46123</v>
          </cell>
          <cell r="S36">
            <v>3</v>
          </cell>
        </row>
        <row r="37">
          <cell r="A37" t="str">
            <v xml:space="preserve">315.00 21           </v>
          </cell>
          <cell r="B37">
            <v>43435</v>
          </cell>
          <cell r="C37">
            <v>60</v>
          </cell>
          <cell r="D37" t="str">
            <v xml:space="preserve">S1.5 </v>
          </cell>
          <cell r="E37">
            <v>-30</v>
          </cell>
          <cell r="F37">
            <v>15712315.300000001</v>
          </cell>
          <cell r="G37">
            <v>9636151</v>
          </cell>
          <cell r="H37">
            <v>10789857</v>
          </cell>
          <cell r="I37">
            <v>811072</v>
          </cell>
          <cell r="J37">
            <v>5.16</v>
          </cell>
          <cell r="K37">
            <v>13.3</v>
          </cell>
          <cell r="L37" t="str">
            <v xml:space="preserve">      </v>
          </cell>
          <cell r="M37" t="str">
            <v xml:space="preserve">     </v>
          </cell>
          <cell r="N37">
            <v>0</v>
          </cell>
          <cell r="O37">
            <v>61.3</v>
          </cell>
          <cell r="P37">
            <v>23</v>
          </cell>
          <cell r="Q37">
            <v>12744158</v>
          </cell>
          <cell r="R37">
            <v>577549</v>
          </cell>
          <cell r="S37">
            <v>3.68</v>
          </cell>
        </row>
        <row r="38">
          <cell r="A38" t="str">
            <v xml:space="preserve">315.00 22           </v>
          </cell>
          <cell r="B38">
            <v>44896</v>
          </cell>
          <cell r="C38">
            <v>60</v>
          </cell>
          <cell r="D38" t="str">
            <v xml:space="preserve">S1.5 </v>
          </cell>
          <cell r="E38">
            <v>-30</v>
          </cell>
          <cell r="F38">
            <v>14288952.029999999</v>
          </cell>
          <cell r="G38">
            <v>7314290</v>
          </cell>
          <cell r="H38">
            <v>11261347</v>
          </cell>
          <cell r="I38">
            <v>661821</v>
          </cell>
          <cell r="J38">
            <v>4.63</v>
          </cell>
          <cell r="K38">
            <v>17</v>
          </cell>
          <cell r="L38" t="str">
            <v xml:space="preserve">      </v>
          </cell>
          <cell r="M38" t="str">
            <v xml:space="preserve">     </v>
          </cell>
          <cell r="N38">
            <v>0</v>
          </cell>
          <cell r="O38">
            <v>51.2</v>
          </cell>
          <cell r="P38">
            <v>19.399999999999999</v>
          </cell>
          <cell r="Q38">
            <v>9764482</v>
          </cell>
          <cell r="R38">
            <v>518095</v>
          </cell>
          <cell r="S38">
            <v>3.63</v>
          </cell>
        </row>
        <row r="39">
          <cell r="A39" t="str">
            <v xml:space="preserve">316.00 01           </v>
          </cell>
          <cell r="B39">
            <v>41609</v>
          </cell>
          <cell r="C39">
            <v>50</v>
          </cell>
          <cell r="D39" t="str">
            <v xml:space="preserve">R1.5 </v>
          </cell>
          <cell r="E39">
            <v>-30</v>
          </cell>
          <cell r="F39">
            <v>530245.94999999995</v>
          </cell>
          <cell r="G39">
            <v>410081</v>
          </cell>
          <cell r="H39">
            <v>279239</v>
          </cell>
          <cell r="I39">
            <v>32593</v>
          </cell>
          <cell r="J39">
            <v>6.15</v>
          </cell>
          <cell r="K39">
            <v>8.6</v>
          </cell>
          <cell r="L39" t="str">
            <v xml:space="preserve">      </v>
          </cell>
          <cell r="M39" t="str">
            <v xml:space="preserve">     </v>
          </cell>
          <cell r="N39">
            <v>0</v>
          </cell>
          <cell r="O39">
            <v>77.3</v>
          </cell>
          <cell r="P39">
            <v>23.1</v>
          </cell>
          <cell r="Q39">
            <v>443383</v>
          </cell>
          <cell r="R39">
            <v>28599</v>
          </cell>
          <cell r="S39">
            <v>5.39</v>
          </cell>
        </row>
        <row r="40">
          <cell r="A40" t="str">
            <v xml:space="preserve">316.00 02           </v>
          </cell>
          <cell r="B40">
            <v>42339</v>
          </cell>
          <cell r="C40">
            <v>50</v>
          </cell>
          <cell r="D40" t="str">
            <v xml:space="preserve">R1.5 </v>
          </cell>
          <cell r="E40">
            <v>-30</v>
          </cell>
          <cell r="F40">
            <v>430525.9</v>
          </cell>
          <cell r="G40">
            <v>248950</v>
          </cell>
          <cell r="H40">
            <v>310734</v>
          </cell>
          <cell r="I40">
            <v>29607</v>
          </cell>
          <cell r="J40">
            <v>6.88</v>
          </cell>
          <cell r="K40">
            <v>10.5</v>
          </cell>
          <cell r="L40" t="str">
            <v xml:space="preserve">      </v>
          </cell>
          <cell r="M40" t="str">
            <v xml:space="preserve">     </v>
          </cell>
          <cell r="N40">
            <v>0</v>
          </cell>
          <cell r="O40">
            <v>57.8</v>
          </cell>
          <cell r="P40">
            <v>16.3</v>
          </cell>
          <cell r="Q40">
            <v>300951</v>
          </cell>
          <cell r="R40">
            <v>24558</v>
          </cell>
          <cell r="S40">
            <v>5.7</v>
          </cell>
        </row>
        <row r="41">
          <cell r="A41" t="str">
            <v xml:space="preserve">316.00 03           </v>
          </cell>
          <cell r="B41">
            <v>45627</v>
          </cell>
          <cell r="C41">
            <v>50</v>
          </cell>
          <cell r="D41" t="str">
            <v xml:space="preserve">R1.5 </v>
          </cell>
          <cell r="E41">
            <v>-30</v>
          </cell>
          <cell r="F41">
            <v>685996.92</v>
          </cell>
          <cell r="G41">
            <v>430259</v>
          </cell>
          <cell r="H41">
            <v>461537</v>
          </cell>
          <cell r="I41">
            <v>25921</v>
          </cell>
          <cell r="J41">
            <v>3.78</v>
          </cell>
          <cell r="K41">
            <v>17.8</v>
          </cell>
          <cell r="L41" t="str">
            <v xml:space="preserve">      </v>
          </cell>
          <cell r="M41" t="str">
            <v xml:space="preserve">     </v>
          </cell>
          <cell r="N41">
            <v>0</v>
          </cell>
          <cell r="O41">
            <v>62.7</v>
          </cell>
          <cell r="P41">
            <v>21.6</v>
          </cell>
          <cell r="Q41">
            <v>429065</v>
          </cell>
          <cell r="R41">
            <v>25985</v>
          </cell>
          <cell r="S41">
            <v>3.79</v>
          </cell>
        </row>
        <row r="42">
          <cell r="A42" t="str">
            <v xml:space="preserve">316.00 06           </v>
          </cell>
          <cell r="B42">
            <v>45627</v>
          </cell>
          <cell r="C42">
            <v>50</v>
          </cell>
          <cell r="D42" t="str">
            <v xml:space="preserve">R1.5 </v>
          </cell>
          <cell r="E42">
            <v>-30</v>
          </cell>
          <cell r="F42">
            <v>1851365.58</v>
          </cell>
          <cell r="G42">
            <v>296640</v>
          </cell>
          <cell r="H42">
            <v>2110136</v>
          </cell>
          <cell r="I42">
            <v>111617</v>
          </cell>
          <cell r="J42">
            <v>6.03</v>
          </cell>
          <cell r="K42">
            <v>18.899999999999999</v>
          </cell>
          <cell r="L42" t="str">
            <v xml:space="preserve">      </v>
          </cell>
          <cell r="M42" t="str">
            <v xml:space="preserve">     </v>
          </cell>
          <cell r="N42">
            <v>0</v>
          </cell>
          <cell r="O42">
            <v>16</v>
          </cell>
          <cell r="P42">
            <v>4.9000000000000004</v>
          </cell>
          <cell r="Q42">
            <v>389749</v>
          </cell>
          <cell r="R42">
            <v>106630</v>
          </cell>
          <cell r="S42">
            <v>5.76</v>
          </cell>
        </row>
        <row r="43">
          <cell r="A43" t="str">
            <v xml:space="preserve">316.00 10           </v>
          </cell>
          <cell r="B43">
            <v>43435</v>
          </cell>
          <cell r="C43">
            <v>50</v>
          </cell>
          <cell r="D43" t="str">
            <v xml:space="preserve">R1.5 </v>
          </cell>
          <cell r="E43">
            <v>-30</v>
          </cell>
          <cell r="F43">
            <v>1466775.5</v>
          </cell>
          <cell r="G43">
            <v>644072</v>
          </cell>
          <cell r="H43">
            <v>1262736</v>
          </cell>
          <cell r="I43">
            <v>94046</v>
          </cell>
          <cell r="J43">
            <v>6.41</v>
          </cell>
          <cell r="K43">
            <v>13.4</v>
          </cell>
          <cell r="L43" t="str">
            <v xml:space="preserve">      </v>
          </cell>
          <cell r="M43" t="str">
            <v xml:space="preserve">     </v>
          </cell>
          <cell r="N43">
            <v>0</v>
          </cell>
          <cell r="O43">
            <v>43.9</v>
          </cell>
          <cell r="P43">
            <v>8.6999999999999993</v>
          </cell>
          <cell r="Q43">
            <v>689234</v>
          </cell>
          <cell r="R43">
            <v>90646</v>
          </cell>
          <cell r="S43">
            <v>6.18</v>
          </cell>
        </row>
        <row r="44">
          <cell r="A44" t="str">
            <v xml:space="preserve">316.00 11           </v>
          </cell>
          <cell r="B44">
            <v>43435</v>
          </cell>
          <cell r="C44">
            <v>50</v>
          </cell>
          <cell r="D44" t="str">
            <v xml:space="preserve">R1.5 </v>
          </cell>
          <cell r="E44">
            <v>-30</v>
          </cell>
          <cell r="F44">
            <v>278201.48</v>
          </cell>
          <cell r="G44">
            <v>278201</v>
          </cell>
          <cell r="H44">
            <v>83461</v>
          </cell>
          <cell r="I44">
            <v>6903</v>
          </cell>
          <cell r="J44">
            <v>2.48</v>
          </cell>
          <cell r="K44">
            <v>12.1</v>
          </cell>
          <cell r="L44" t="str">
            <v xml:space="preserve">      </v>
          </cell>
          <cell r="M44" t="str">
            <v xml:space="preserve">     </v>
          </cell>
          <cell r="N44">
            <v>0</v>
          </cell>
          <cell r="O44">
            <v>100</v>
          </cell>
          <cell r="P44">
            <v>36.5</v>
          </cell>
          <cell r="Q44">
            <v>256741</v>
          </cell>
          <cell r="R44">
            <v>8680</v>
          </cell>
          <cell r="S44">
            <v>3.12</v>
          </cell>
        </row>
        <row r="45">
          <cell r="A45" t="str">
            <v xml:space="preserve">316.00 12           </v>
          </cell>
          <cell r="B45">
            <v>43435</v>
          </cell>
          <cell r="C45">
            <v>50</v>
          </cell>
          <cell r="D45" t="str">
            <v xml:space="preserve">R1.5 </v>
          </cell>
          <cell r="E45">
            <v>-30</v>
          </cell>
          <cell r="F45">
            <v>68693.460000000006</v>
          </cell>
          <cell r="G45">
            <v>64542</v>
          </cell>
          <cell r="H45">
            <v>24759</v>
          </cell>
          <cell r="I45">
            <v>2008</v>
          </cell>
          <cell r="J45">
            <v>2.92</v>
          </cell>
          <cell r="K45">
            <v>12.3</v>
          </cell>
          <cell r="L45" t="str">
            <v xml:space="preserve">      </v>
          </cell>
          <cell r="M45" t="str">
            <v xml:space="preserve">     </v>
          </cell>
          <cell r="N45">
            <v>0</v>
          </cell>
          <cell r="O45">
            <v>94</v>
          </cell>
          <cell r="P45">
            <v>33.5</v>
          </cell>
          <cell r="Q45">
            <v>61788</v>
          </cell>
          <cell r="R45">
            <v>2233</v>
          </cell>
          <cell r="S45">
            <v>3.25</v>
          </cell>
        </row>
        <row r="46">
          <cell r="A46" t="str">
            <v xml:space="preserve">316.00 21           </v>
          </cell>
          <cell r="B46">
            <v>43435</v>
          </cell>
          <cell r="C46">
            <v>50</v>
          </cell>
          <cell r="D46" t="str">
            <v xml:space="preserve">R1.5 </v>
          </cell>
          <cell r="E46">
            <v>-30</v>
          </cell>
          <cell r="F46">
            <v>3291256.6</v>
          </cell>
          <cell r="G46">
            <v>1602975</v>
          </cell>
          <cell r="H46">
            <v>2675658</v>
          </cell>
          <cell r="I46">
            <v>203646</v>
          </cell>
          <cell r="J46">
            <v>6.19</v>
          </cell>
          <cell r="K46">
            <v>13.1</v>
          </cell>
          <cell r="L46" t="str">
            <v xml:space="preserve">      </v>
          </cell>
          <cell r="M46" t="str">
            <v xml:space="preserve">     </v>
          </cell>
          <cell r="N46">
            <v>0</v>
          </cell>
          <cell r="O46">
            <v>48.7</v>
          </cell>
          <cell r="P46">
            <v>18</v>
          </cell>
          <cell r="Q46">
            <v>2261718</v>
          </cell>
          <cell r="R46">
            <v>153264</v>
          </cell>
          <cell r="S46">
            <v>4.66</v>
          </cell>
        </row>
        <row r="47">
          <cell r="A47" t="str">
            <v xml:space="preserve">316.00 22           </v>
          </cell>
          <cell r="B47">
            <v>44896</v>
          </cell>
          <cell r="C47">
            <v>50</v>
          </cell>
          <cell r="D47" t="str">
            <v xml:space="preserve">R1.5 </v>
          </cell>
          <cell r="E47">
            <v>-30</v>
          </cell>
          <cell r="F47">
            <v>1007589.15</v>
          </cell>
          <cell r="G47">
            <v>541010</v>
          </cell>
          <cell r="H47">
            <v>768855</v>
          </cell>
          <cell r="I47">
            <v>46423</v>
          </cell>
          <cell r="J47">
            <v>4.6100000000000003</v>
          </cell>
          <cell r="K47">
            <v>16.600000000000001</v>
          </cell>
          <cell r="L47" t="str">
            <v xml:space="preserve">      </v>
          </cell>
          <cell r="M47" t="str">
            <v xml:space="preserve">     </v>
          </cell>
          <cell r="N47">
            <v>0</v>
          </cell>
          <cell r="O47">
            <v>53.7</v>
          </cell>
          <cell r="P47">
            <v>17.5</v>
          </cell>
          <cell r="Q47">
            <v>620153</v>
          </cell>
          <cell r="R47">
            <v>41653</v>
          </cell>
          <cell r="S47">
            <v>4.13</v>
          </cell>
        </row>
        <row r="48">
          <cell r="A48">
            <v>330.2</v>
          </cell>
          <cell r="B48">
            <v>41244</v>
          </cell>
          <cell r="C48">
            <v>120</v>
          </cell>
          <cell r="D48" t="str">
            <v xml:space="preserve">S4   </v>
          </cell>
          <cell r="E48">
            <v>0</v>
          </cell>
          <cell r="F48">
            <v>246137.44</v>
          </cell>
          <cell r="G48">
            <v>230107</v>
          </cell>
          <cell r="H48">
            <v>16030</v>
          </cell>
          <cell r="I48">
            <v>2011</v>
          </cell>
          <cell r="J48">
            <v>0.82</v>
          </cell>
          <cell r="K48">
            <v>8</v>
          </cell>
          <cell r="L48" t="str">
            <v xml:space="preserve">      </v>
          </cell>
          <cell r="M48" t="str">
            <v xml:space="preserve">     </v>
          </cell>
          <cell r="N48">
            <v>0</v>
          </cell>
          <cell r="O48">
            <v>93.5</v>
          </cell>
          <cell r="P48">
            <v>67.400000000000006</v>
          </cell>
          <cell r="Q48">
            <v>220032</v>
          </cell>
          <cell r="R48">
            <v>3284</v>
          </cell>
          <cell r="S48">
            <v>1.33</v>
          </cell>
        </row>
        <row r="49">
          <cell r="A49">
            <v>331</v>
          </cell>
          <cell r="B49">
            <v>41244</v>
          </cell>
          <cell r="C49">
            <v>100</v>
          </cell>
          <cell r="D49" t="str">
            <v xml:space="preserve">S1   </v>
          </cell>
          <cell r="E49">
            <v>0</v>
          </cell>
          <cell r="F49">
            <v>1894709.69</v>
          </cell>
          <cell r="G49">
            <v>1016424</v>
          </cell>
          <cell r="H49">
            <v>878286</v>
          </cell>
          <cell r="I49">
            <v>110012</v>
          </cell>
          <cell r="J49">
            <v>5.81</v>
          </cell>
          <cell r="K49">
            <v>8</v>
          </cell>
          <cell r="L49" t="str">
            <v xml:space="preserve">      </v>
          </cell>
          <cell r="M49" t="str">
            <v xml:space="preserve">     </v>
          </cell>
          <cell r="N49">
            <v>0</v>
          </cell>
          <cell r="O49">
            <v>53.6</v>
          </cell>
          <cell r="P49">
            <v>12.4</v>
          </cell>
          <cell r="Q49">
            <v>954519</v>
          </cell>
          <cell r="R49">
            <v>117770</v>
          </cell>
          <cell r="S49">
            <v>6.22</v>
          </cell>
        </row>
        <row r="50">
          <cell r="A50">
            <v>332</v>
          </cell>
          <cell r="B50">
            <v>41244</v>
          </cell>
          <cell r="C50">
            <v>70</v>
          </cell>
          <cell r="D50" t="str">
            <v xml:space="preserve">R1   </v>
          </cell>
          <cell r="E50">
            <v>0</v>
          </cell>
          <cell r="F50">
            <v>14167066.51</v>
          </cell>
          <cell r="G50">
            <v>11146313</v>
          </cell>
          <cell r="H50">
            <v>3020753</v>
          </cell>
          <cell r="I50">
            <v>385647</v>
          </cell>
          <cell r="J50">
            <v>2.72</v>
          </cell>
          <cell r="K50">
            <v>7.8</v>
          </cell>
          <cell r="L50" t="str">
            <v xml:space="preserve">      </v>
          </cell>
          <cell r="M50" t="str">
            <v xml:space="preserve">     </v>
          </cell>
          <cell r="N50">
            <v>0</v>
          </cell>
          <cell r="O50">
            <v>78.7</v>
          </cell>
          <cell r="P50">
            <v>21.9</v>
          </cell>
          <cell r="Q50">
            <v>9488332</v>
          </cell>
          <cell r="R50">
            <v>598959</v>
          </cell>
          <cell r="S50">
            <v>4.2300000000000004</v>
          </cell>
        </row>
        <row r="51">
          <cell r="A51">
            <v>333</v>
          </cell>
          <cell r="B51">
            <v>41244</v>
          </cell>
          <cell r="C51">
            <v>65</v>
          </cell>
          <cell r="D51" t="str">
            <v xml:space="preserve">R1.5 </v>
          </cell>
          <cell r="E51">
            <v>0</v>
          </cell>
          <cell r="F51">
            <v>716232.62</v>
          </cell>
          <cell r="G51">
            <v>642706</v>
          </cell>
          <cell r="H51">
            <v>73527</v>
          </cell>
          <cell r="I51">
            <v>9357</v>
          </cell>
          <cell r="J51">
            <v>1.31</v>
          </cell>
          <cell r="K51">
            <v>7.9</v>
          </cell>
          <cell r="L51" t="str">
            <v xml:space="preserve">      </v>
          </cell>
          <cell r="M51" t="str">
            <v xml:space="preserve">     </v>
          </cell>
          <cell r="N51">
            <v>0</v>
          </cell>
          <cell r="O51">
            <v>89.7</v>
          </cell>
          <cell r="P51">
            <v>33.299999999999997</v>
          </cell>
          <cell r="Q51">
            <v>522308</v>
          </cell>
          <cell r="R51">
            <v>25067</v>
          </cell>
          <cell r="S51">
            <v>3.5</v>
          </cell>
        </row>
        <row r="52">
          <cell r="A52">
            <v>334</v>
          </cell>
          <cell r="B52">
            <v>41244</v>
          </cell>
          <cell r="C52">
            <v>55</v>
          </cell>
          <cell r="D52" t="str">
            <v xml:space="preserve">S3   </v>
          </cell>
          <cell r="E52">
            <v>0</v>
          </cell>
          <cell r="F52">
            <v>780980.13</v>
          </cell>
          <cell r="G52">
            <v>480521</v>
          </cell>
          <cell r="H52">
            <v>300458</v>
          </cell>
          <cell r="I52">
            <v>38816</v>
          </cell>
          <cell r="J52">
            <v>4.97</v>
          </cell>
          <cell r="K52">
            <v>7.7</v>
          </cell>
          <cell r="L52" t="str">
            <v xml:space="preserve">      </v>
          </cell>
          <cell r="M52" t="str">
            <v xml:space="preserve">     </v>
          </cell>
          <cell r="N52">
            <v>0</v>
          </cell>
          <cell r="O52">
            <v>61.5</v>
          </cell>
          <cell r="P52">
            <v>21.6</v>
          </cell>
          <cell r="Q52">
            <v>522540</v>
          </cell>
          <cell r="R52">
            <v>33070</v>
          </cell>
          <cell r="S52">
            <v>4.2300000000000004</v>
          </cell>
        </row>
        <row r="53">
          <cell r="A53">
            <v>335</v>
          </cell>
          <cell r="B53">
            <v>41244</v>
          </cell>
          <cell r="C53">
            <v>50</v>
          </cell>
          <cell r="D53" t="str">
            <v xml:space="preserve">S2.5 </v>
          </cell>
          <cell r="E53">
            <v>0</v>
          </cell>
          <cell r="F53">
            <v>3238.15</v>
          </cell>
          <cell r="G53">
            <v>3238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 t="str">
            <v xml:space="preserve">      </v>
          </cell>
          <cell r="M53" t="str">
            <v xml:space="preserve">     </v>
          </cell>
          <cell r="N53">
            <v>0</v>
          </cell>
          <cell r="O53">
            <v>100</v>
          </cell>
          <cell r="P53">
            <v>42.8</v>
          </cell>
          <cell r="Q53">
            <v>2699</v>
          </cell>
          <cell r="R53">
            <v>79</v>
          </cell>
          <cell r="S53">
            <v>2.44</v>
          </cell>
        </row>
        <row r="54">
          <cell r="A54">
            <v>336</v>
          </cell>
          <cell r="B54">
            <v>41244</v>
          </cell>
          <cell r="C54">
            <v>55</v>
          </cell>
          <cell r="D54" t="str">
            <v xml:space="preserve">R3   </v>
          </cell>
          <cell r="E54">
            <v>0</v>
          </cell>
          <cell r="F54">
            <v>180560.01</v>
          </cell>
          <cell r="G54">
            <v>102791</v>
          </cell>
          <cell r="H54">
            <v>77771</v>
          </cell>
          <cell r="I54">
            <v>10225</v>
          </cell>
          <cell r="J54">
            <v>5.66</v>
          </cell>
          <cell r="K54">
            <v>7.6</v>
          </cell>
          <cell r="L54" t="str">
            <v xml:space="preserve">      </v>
          </cell>
          <cell r="M54" t="str">
            <v xml:space="preserve">     </v>
          </cell>
          <cell r="N54">
            <v>0</v>
          </cell>
          <cell r="O54">
            <v>56.9</v>
          </cell>
          <cell r="P54">
            <v>27.1</v>
          </cell>
          <cell r="Q54">
            <v>111145</v>
          </cell>
          <cell r="R54">
            <v>8999</v>
          </cell>
          <cell r="S54">
            <v>4.9800000000000004</v>
          </cell>
        </row>
        <row r="55">
          <cell r="A55" t="str">
            <v xml:space="preserve">341.00 01           </v>
          </cell>
          <cell r="B55">
            <v>50010</v>
          </cell>
          <cell r="C55" t="str">
            <v xml:space="preserve">   VAR</v>
          </cell>
          <cell r="D55" t="str">
            <v xml:space="preserve">SQ   </v>
          </cell>
          <cell r="E55">
            <v>-10</v>
          </cell>
          <cell r="F55">
            <v>36992.769999999997</v>
          </cell>
          <cell r="G55">
            <v>30462</v>
          </cell>
          <cell r="H55">
            <v>10230</v>
          </cell>
          <cell r="I55">
            <v>320</v>
          </cell>
          <cell r="J55">
            <v>0.87</v>
          </cell>
          <cell r="K55">
            <v>32</v>
          </cell>
          <cell r="L55" t="str">
            <v xml:space="preserve">      </v>
          </cell>
          <cell r="M55" t="str">
            <v xml:space="preserve">     </v>
          </cell>
          <cell r="N55">
            <v>0</v>
          </cell>
          <cell r="O55">
            <v>82.3</v>
          </cell>
          <cell r="P55">
            <v>37.6</v>
          </cell>
          <cell r="Q55">
            <v>18875</v>
          </cell>
          <cell r="R55">
            <v>683</v>
          </cell>
          <cell r="S55">
            <v>1.85</v>
          </cell>
        </row>
        <row r="56">
          <cell r="A56" t="str">
            <v xml:space="preserve">341.00 02           </v>
          </cell>
          <cell r="B56">
            <v>49644</v>
          </cell>
          <cell r="C56" t="str">
            <v xml:space="preserve">   VAR</v>
          </cell>
          <cell r="D56" t="str">
            <v xml:space="preserve">SQ   </v>
          </cell>
          <cell r="E56">
            <v>-10</v>
          </cell>
          <cell r="F56">
            <v>23728.32</v>
          </cell>
          <cell r="G56">
            <v>18188</v>
          </cell>
          <cell r="H56">
            <v>7913</v>
          </cell>
          <cell r="I56">
            <v>256</v>
          </cell>
          <cell r="J56">
            <v>1.08</v>
          </cell>
          <cell r="K56">
            <v>30.9</v>
          </cell>
          <cell r="L56" t="str">
            <v xml:space="preserve">      </v>
          </cell>
          <cell r="M56" t="str">
            <v xml:space="preserve">     </v>
          </cell>
          <cell r="N56">
            <v>0</v>
          </cell>
          <cell r="O56">
            <v>76.7</v>
          </cell>
          <cell r="P56">
            <v>35.9</v>
          </cell>
          <cell r="Q56">
            <v>13534</v>
          </cell>
          <cell r="R56">
            <v>405</v>
          </cell>
          <cell r="S56">
            <v>1.71</v>
          </cell>
        </row>
        <row r="57">
          <cell r="A57" t="str">
            <v xml:space="preserve">341.00 03           </v>
          </cell>
          <cell r="B57">
            <v>44531</v>
          </cell>
          <cell r="C57" t="str">
            <v xml:space="preserve">   VAR</v>
          </cell>
          <cell r="D57" t="str">
            <v xml:space="preserve">SQ   </v>
          </cell>
          <cell r="E57">
            <v>-10</v>
          </cell>
          <cell r="F57">
            <v>2348032.19</v>
          </cell>
          <cell r="G57">
            <v>742409</v>
          </cell>
          <cell r="H57">
            <v>1840427</v>
          </cell>
          <cell r="I57">
            <v>108260</v>
          </cell>
          <cell r="J57">
            <v>4.6100000000000003</v>
          </cell>
          <cell r="K57">
            <v>17</v>
          </cell>
          <cell r="L57" t="str">
            <v xml:space="preserve">      </v>
          </cell>
          <cell r="M57" t="str">
            <v xml:space="preserve">     </v>
          </cell>
          <cell r="N57">
            <v>0</v>
          </cell>
          <cell r="O57">
            <v>31.6</v>
          </cell>
          <cell r="P57">
            <v>12.3</v>
          </cell>
          <cell r="Q57">
            <v>1073784</v>
          </cell>
          <cell r="R57">
            <v>88853</v>
          </cell>
          <cell r="S57">
            <v>3.78</v>
          </cell>
        </row>
        <row r="58">
          <cell r="A58" t="str">
            <v xml:space="preserve">341.00 04           </v>
          </cell>
          <cell r="B58">
            <v>44531</v>
          </cell>
          <cell r="C58" t="str">
            <v xml:space="preserve">   VAR</v>
          </cell>
          <cell r="D58" t="str">
            <v xml:space="preserve">SQ   </v>
          </cell>
          <cell r="E58">
            <v>-10</v>
          </cell>
          <cell r="F58">
            <v>3046844.32</v>
          </cell>
          <cell r="G58">
            <v>800495</v>
          </cell>
          <cell r="H58">
            <v>2551034</v>
          </cell>
          <cell r="I58">
            <v>150061</v>
          </cell>
          <cell r="J58">
            <v>4.93</v>
          </cell>
          <cell r="K58">
            <v>17</v>
          </cell>
          <cell r="L58" t="str">
            <v xml:space="preserve">      </v>
          </cell>
          <cell r="M58" t="str">
            <v xml:space="preserve">     </v>
          </cell>
          <cell r="N58">
            <v>0</v>
          </cell>
          <cell r="O58">
            <v>26.3</v>
          </cell>
          <cell r="P58">
            <v>10</v>
          </cell>
          <cell r="Q58">
            <v>1172330</v>
          </cell>
          <cell r="R58">
            <v>128287</v>
          </cell>
          <cell r="S58">
            <v>4.21</v>
          </cell>
        </row>
        <row r="59">
          <cell r="A59" t="str">
            <v xml:space="preserve">341.00 05           </v>
          </cell>
          <cell r="B59">
            <v>49644</v>
          </cell>
          <cell r="C59" t="str">
            <v xml:space="preserve">   VAR</v>
          </cell>
          <cell r="D59" t="str">
            <v xml:space="preserve">SQ   </v>
          </cell>
          <cell r="E59">
            <v>-10</v>
          </cell>
          <cell r="F59">
            <v>6108.9</v>
          </cell>
          <cell r="G59">
            <v>4977</v>
          </cell>
          <cell r="H59">
            <v>1743</v>
          </cell>
          <cell r="I59">
            <v>56</v>
          </cell>
          <cell r="J59">
            <v>0.92</v>
          </cell>
          <cell r="K59">
            <v>31.1</v>
          </cell>
          <cell r="L59" t="str">
            <v xml:space="preserve">      </v>
          </cell>
          <cell r="M59" t="str">
            <v xml:space="preserve">     </v>
          </cell>
          <cell r="N59">
            <v>0</v>
          </cell>
          <cell r="O59">
            <v>81.5</v>
          </cell>
          <cell r="P59">
            <v>30</v>
          </cell>
          <cell r="Q59">
            <v>3263</v>
          </cell>
          <cell r="R59">
            <v>111</v>
          </cell>
          <cell r="S59">
            <v>1.82</v>
          </cell>
        </row>
        <row r="60">
          <cell r="A60" t="str">
            <v xml:space="preserve">341.00 06           </v>
          </cell>
          <cell r="B60">
            <v>52566</v>
          </cell>
          <cell r="C60" t="str">
            <v xml:space="preserve">   VAR</v>
          </cell>
          <cell r="D60" t="str">
            <v xml:space="preserve">SQ   </v>
          </cell>
          <cell r="E60">
            <v>-10</v>
          </cell>
          <cell r="F60">
            <v>21158.93</v>
          </cell>
          <cell r="G60">
            <v>12936</v>
          </cell>
          <cell r="H60">
            <v>10338</v>
          </cell>
          <cell r="I60">
            <v>265</v>
          </cell>
          <cell r="J60">
            <v>1.25</v>
          </cell>
          <cell r="K60">
            <v>39</v>
          </cell>
          <cell r="L60" t="str">
            <v xml:space="preserve">      </v>
          </cell>
          <cell r="M60" t="str">
            <v xml:space="preserve">     </v>
          </cell>
          <cell r="N60">
            <v>0</v>
          </cell>
          <cell r="O60">
            <v>61.1</v>
          </cell>
          <cell r="P60">
            <v>30</v>
          </cell>
          <cell r="Q60">
            <v>10013</v>
          </cell>
          <cell r="R60">
            <v>340</v>
          </cell>
          <cell r="S60">
            <v>1.61</v>
          </cell>
        </row>
        <row r="61">
          <cell r="A61" t="str">
            <v xml:space="preserve">341.00 08           </v>
          </cell>
          <cell r="B61">
            <v>50740</v>
          </cell>
          <cell r="C61" t="str">
            <v xml:space="preserve">   VAR</v>
          </cell>
          <cell r="D61" t="str">
            <v xml:space="preserve">SQ   </v>
          </cell>
          <cell r="E61">
            <v>-10</v>
          </cell>
          <cell r="F61">
            <v>391328.31</v>
          </cell>
          <cell r="G61">
            <v>137608</v>
          </cell>
          <cell r="H61">
            <v>292854</v>
          </cell>
          <cell r="I61">
            <v>8614</v>
          </cell>
          <cell r="J61">
            <v>2.2000000000000002</v>
          </cell>
          <cell r="K61">
            <v>34</v>
          </cell>
          <cell r="L61" t="str">
            <v xml:space="preserve">      </v>
          </cell>
          <cell r="M61" t="str">
            <v xml:space="preserve">     </v>
          </cell>
          <cell r="N61">
            <v>0</v>
          </cell>
          <cell r="O61">
            <v>35.200000000000003</v>
          </cell>
          <cell r="P61">
            <v>9.3000000000000007</v>
          </cell>
          <cell r="Q61">
            <v>86547</v>
          </cell>
          <cell r="R61">
            <v>10121</v>
          </cell>
          <cell r="S61">
            <v>2.59</v>
          </cell>
        </row>
        <row r="62">
          <cell r="A62" t="str">
            <v xml:space="preserve">341.00 09           </v>
          </cell>
          <cell r="B62">
            <v>45261</v>
          </cell>
          <cell r="C62" t="str">
            <v xml:space="preserve">   VAR</v>
          </cell>
          <cell r="D62" t="str">
            <v xml:space="preserve">SQ   </v>
          </cell>
          <cell r="E62">
            <v>-10</v>
          </cell>
          <cell r="F62">
            <v>120217.45</v>
          </cell>
          <cell r="G62">
            <v>24487</v>
          </cell>
          <cell r="H62">
            <v>107752</v>
          </cell>
          <cell r="I62">
            <v>5672</v>
          </cell>
          <cell r="J62">
            <v>4.72</v>
          </cell>
          <cell r="K62">
            <v>19</v>
          </cell>
          <cell r="L62" t="str">
            <v xml:space="preserve">      </v>
          </cell>
          <cell r="M62" t="str">
            <v xml:space="preserve">     </v>
          </cell>
          <cell r="N62">
            <v>0</v>
          </cell>
          <cell r="O62">
            <v>20.399999999999999</v>
          </cell>
          <cell r="P62">
            <v>5.5</v>
          </cell>
          <cell r="Q62">
            <v>27855</v>
          </cell>
          <cell r="R62">
            <v>5491</v>
          </cell>
          <cell r="S62">
            <v>4.57</v>
          </cell>
        </row>
        <row r="63">
          <cell r="A63" t="str">
            <v xml:space="preserve">341.00 10           </v>
          </cell>
          <cell r="B63">
            <v>47818</v>
          </cell>
          <cell r="C63" t="str">
            <v xml:space="preserve">   VAR</v>
          </cell>
          <cell r="D63" t="str">
            <v xml:space="preserve">SQ   </v>
          </cell>
          <cell r="E63">
            <v>-10</v>
          </cell>
          <cell r="F63">
            <v>5009.4799999999996</v>
          </cell>
          <cell r="G63">
            <v>3724</v>
          </cell>
          <cell r="H63">
            <v>1787</v>
          </cell>
          <cell r="I63">
            <v>69</v>
          </cell>
          <cell r="J63">
            <v>1.38</v>
          </cell>
          <cell r="K63">
            <v>25.9</v>
          </cell>
          <cell r="L63" t="str">
            <v xml:space="preserve">      </v>
          </cell>
          <cell r="M63" t="str">
            <v xml:space="preserve">     </v>
          </cell>
          <cell r="N63">
            <v>0</v>
          </cell>
          <cell r="O63">
            <v>74.3</v>
          </cell>
          <cell r="P63">
            <v>29.1</v>
          </cell>
          <cell r="Q63">
            <v>2865</v>
          </cell>
          <cell r="R63">
            <v>102</v>
          </cell>
          <cell r="S63">
            <v>2.04</v>
          </cell>
        </row>
        <row r="64">
          <cell r="A64" t="str">
            <v xml:space="preserve">341.00 12           </v>
          </cell>
          <cell r="B64">
            <v>50740</v>
          </cell>
          <cell r="C64" t="str">
            <v xml:space="preserve">   VAR</v>
          </cell>
          <cell r="D64" t="str">
            <v xml:space="preserve">SQ   </v>
          </cell>
          <cell r="E64">
            <v>-10</v>
          </cell>
          <cell r="F64">
            <v>95611.199999999997</v>
          </cell>
          <cell r="G64">
            <v>90902</v>
          </cell>
          <cell r="H64">
            <v>14270</v>
          </cell>
          <cell r="I64">
            <v>420</v>
          </cell>
          <cell r="J64">
            <v>0.44</v>
          </cell>
          <cell r="K64">
            <v>34</v>
          </cell>
          <cell r="L64" t="str">
            <v xml:space="preserve">      </v>
          </cell>
          <cell r="M64" t="str">
            <v xml:space="preserve">     </v>
          </cell>
          <cell r="N64">
            <v>0</v>
          </cell>
          <cell r="O64">
            <v>95.1</v>
          </cell>
          <cell r="P64">
            <v>40.1</v>
          </cell>
          <cell r="Q64">
            <v>55946</v>
          </cell>
          <cell r="R64">
            <v>1451</v>
          </cell>
          <cell r="S64">
            <v>1.52</v>
          </cell>
        </row>
        <row r="65">
          <cell r="A65" t="str">
            <v xml:space="preserve">341.00 15           </v>
          </cell>
          <cell r="B65">
            <v>45992</v>
          </cell>
          <cell r="C65" t="str">
            <v xml:space="preserve">   VAR</v>
          </cell>
          <cell r="D65" t="str">
            <v xml:space="preserve">SQ   </v>
          </cell>
          <cell r="E65">
            <v>-10</v>
          </cell>
          <cell r="F65">
            <v>104549.52</v>
          </cell>
          <cell r="G65">
            <v>81038</v>
          </cell>
          <cell r="H65">
            <v>33966</v>
          </cell>
          <cell r="I65">
            <v>1618</v>
          </cell>
          <cell r="J65">
            <v>1.55</v>
          </cell>
          <cell r="K65">
            <v>21</v>
          </cell>
          <cell r="L65" t="str">
            <v xml:space="preserve">      </v>
          </cell>
          <cell r="M65" t="str">
            <v xml:space="preserve">     </v>
          </cell>
          <cell r="N65">
            <v>0</v>
          </cell>
          <cell r="O65">
            <v>77.5</v>
          </cell>
          <cell r="P65">
            <v>34.4</v>
          </cell>
          <cell r="Q65">
            <v>71368</v>
          </cell>
          <cell r="R65">
            <v>2076</v>
          </cell>
          <cell r="S65">
            <v>1.99</v>
          </cell>
        </row>
        <row r="66">
          <cell r="A66" t="str">
            <v xml:space="preserve">341.00 16           </v>
          </cell>
          <cell r="B66">
            <v>49644</v>
          </cell>
          <cell r="C66" t="str">
            <v xml:space="preserve">   VAR</v>
          </cell>
          <cell r="D66" t="str">
            <v xml:space="preserve">SQ   </v>
          </cell>
          <cell r="E66">
            <v>-10</v>
          </cell>
          <cell r="F66">
            <v>28437.360000000001</v>
          </cell>
          <cell r="G66">
            <v>20788</v>
          </cell>
          <cell r="H66">
            <v>10493</v>
          </cell>
          <cell r="I66">
            <v>338</v>
          </cell>
          <cell r="J66">
            <v>1.19</v>
          </cell>
          <cell r="K66">
            <v>31</v>
          </cell>
          <cell r="L66" t="str">
            <v xml:space="preserve">      </v>
          </cell>
          <cell r="M66" t="str">
            <v xml:space="preserve">     </v>
          </cell>
          <cell r="N66">
            <v>0</v>
          </cell>
          <cell r="O66">
            <v>73.099999999999994</v>
          </cell>
          <cell r="P66">
            <v>21.7</v>
          </cell>
          <cell r="Q66">
            <v>12076</v>
          </cell>
          <cell r="R66">
            <v>619</v>
          </cell>
          <cell r="S66">
            <v>2.1800000000000002</v>
          </cell>
        </row>
        <row r="67">
          <cell r="A67" t="str">
            <v xml:space="preserve">342.00 01           </v>
          </cell>
          <cell r="B67">
            <v>50010</v>
          </cell>
          <cell r="C67" t="str">
            <v xml:space="preserve">   VAR</v>
          </cell>
          <cell r="D67" t="str">
            <v xml:space="preserve">SQ   </v>
          </cell>
          <cell r="E67">
            <v>-10</v>
          </cell>
          <cell r="F67">
            <v>37723.83</v>
          </cell>
          <cell r="G67">
            <v>32628</v>
          </cell>
          <cell r="H67">
            <v>8868</v>
          </cell>
          <cell r="I67">
            <v>277</v>
          </cell>
          <cell r="J67">
            <v>0.73</v>
          </cell>
          <cell r="K67">
            <v>32</v>
          </cell>
          <cell r="L67" t="str">
            <v xml:space="preserve">      </v>
          </cell>
          <cell r="M67" t="str">
            <v xml:space="preserve">     </v>
          </cell>
          <cell r="N67">
            <v>0</v>
          </cell>
          <cell r="O67">
            <v>86.5</v>
          </cell>
          <cell r="P67">
            <v>28.2</v>
          </cell>
          <cell r="Q67">
            <v>19161</v>
          </cell>
          <cell r="R67">
            <v>698</v>
          </cell>
          <cell r="S67">
            <v>1.85</v>
          </cell>
        </row>
        <row r="68">
          <cell r="A68" t="str">
            <v xml:space="preserve">342.00 02           </v>
          </cell>
          <cell r="B68">
            <v>49644</v>
          </cell>
          <cell r="C68" t="str">
            <v xml:space="preserve">   VAR</v>
          </cell>
          <cell r="D68" t="str">
            <v xml:space="preserve">SQ   </v>
          </cell>
          <cell r="E68">
            <v>-10</v>
          </cell>
          <cell r="F68">
            <v>7707.85</v>
          </cell>
          <cell r="G68">
            <v>6165</v>
          </cell>
          <cell r="H68">
            <v>2314</v>
          </cell>
          <cell r="I68">
            <v>74</v>
          </cell>
          <cell r="J68">
            <v>0.96</v>
          </cell>
          <cell r="K68">
            <v>31.3</v>
          </cell>
          <cell r="L68" t="str">
            <v xml:space="preserve">      </v>
          </cell>
          <cell r="M68" t="str">
            <v xml:space="preserve">     </v>
          </cell>
          <cell r="N68">
            <v>0</v>
          </cell>
          <cell r="O68">
            <v>80</v>
          </cell>
          <cell r="P68">
            <v>42.2</v>
          </cell>
          <cell r="Q68">
            <v>4887</v>
          </cell>
          <cell r="R68">
            <v>116</v>
          </cell>
          <cell r="S68">
            <v>1.5</v>
          </cell>
        </row>
        <row r="69">
          <cell r="A69" t="str">
            <v xml:space="preserve">342.00 03           </v>
          </cell>
          <cell r="B69">
            <v>44531</v>
          </cell>
          <cell r="C69" t="str">
            <v xml:space="preserve">   VAR</v>
          </cell>
          <cell r="D69" t="str">
            <v xml:space="preserve">SQ   </v>
          </cell>
          <cell r="E69">
            <v>-10</v>
          </cell>
          <cell r="F69">
            <v>5063651.29</v>
          </cell>
          <cell r="G69">
            <v>1521490</v>
          </cell>
          <cell r="H69">
            <v>4048527</v>
          </cell>
          <cell r="I69">
            <v>238148</v>
          </cell>
          <cell r="J69">
            <v>4.7</v>
          </cell>
          <cell r="K69">
            <v>17</v>
          </cell>
          <cell r="L69" t="str">
            <v xml:space="preserve">      </v>
          </cell>
          <cell r="M69" t="str">
            <v xml:space="preserve">     </v>
          </cell>
          <cell r="N69">
            <v>0</v>
          </cell>
          <cell r="O69">
            <v>30</v>
          </cell>
          <cell r="P69">
            <v>11.3</v>
          </cell>
          <cell r="Q69">
            <v>2207723</v>
          </cell>
          <cell r="R69">
            <v>197970</v>
          </cell>
          <cell r="S69">
            <v>3.91</v>
          </cell>
        </row>
        <row r="70">
          <cell r="A70" t="str">
            <v xml:space="preserve">342.00 04           </v>
          </cell>
          <cell r="B70">
            <v>44531</v>
          </cell>
          <cell r="C70" t="str">
            <v xml:space="preserve">   VAR</v>
          </cell>
          <cell r="D70" t="str">
            <v xml:space="preserve">SQ   </v>
          </cell>
          <cell r="E70">
            <v>-10</v>
          </cell>
          <cell r="F70">
            <v>5059404.34</v>
          </cell>
          <cell r="G70">
            <v>1507677</v>
          </cell>
          <cell r="H70">
            <v>4057668</v>
          </cell>
          <cell r="I70">
            <v>238687</v>
          </cell>
          <cell r="J70">
            <v>4.72</v>
          </cell>
          <cell r="K70">
            <v>17</v>
          </cell>
          <cell r="L70" t="str">
            <v xml:space="preserve">      </v>
          </cell>
          <cell r="M70" t="str">
            <v xml:space="preserve">     </v>
          </cell>
          <cell r="N70">
            <v>0</v>
          </cell>
          <cell r="O70">
            <v>29.8</v>
          </cell>
          <cell r="P70">
            <v>11.3</v>
          </cell>
          <cell r="Q70">
            <v>2206745</v>
          </cell>
          <cell r="R70">
            <v>197753</v>
          </cell>
          <cell r="S70">
            <v>3.91</v>
          </cell>
        </row>
        <row r="71">
          <cell r="A71" t="str">
            <v xml:space="preserve">342.00 06           </v>
          </cell>
          <cell r="B71">
            <v>52566</v>
          </cell>
          <cell r="C71" t="str">
            <v xml:space="preserve">   VAR</v>
          </cell>
          <cell r="D71" t="str">
            <v xml:space="preserve">SQ   </v>
          </cell>
          <cell r="E71">
            <v>-10</v>
          </cell>
          <cell r="F71">
            <v>24053.31</v>
          </cell>
          <cell r="G71">
            <v>15654</v>
          </cell>
          <cell r="H71">
            <v>10805</v>
          </cell>
          <cell r="I71">
            <v>277</v>
          </cell>
          <cell r="J71">
            <v>1.1499999999999999</v>
          </cell>
          <cell r="K71">
            <v>39</v>
          </cell>
          <cell r="L71" t="str">
            <v xml:space="preserve">      </v>
          </cell>
          <cell r="M71" t="str">
            <v xml:space="preserve">     </v>
          </cell>
          <cell r="N71">
            <v>0</v>
          </cell>
          <cell r="O71">
            <v>65.099999999999994</v>
          </cell>
          <cell r="P71">
            <v>35.5</v>
          </cell>
          <cell r="Q71">
            <v>12608</v>
          </cell>
          <cell r="R71">
            <v>355</v>
          </cell>
          <cell r="S71">
            <v>1.48</v>
          </cell>
        </row>
        <row r="72">
          <cell r="A72" t="str">
            <v xml:space="preserve">342.00 08           </v>
          </cell>
          <cell r="B72">
            <v>50740</v>
          </cell>
          <cell r="C72" t="str">
            <v xml:space="preserve">   VAR</v>
          </cell>
          <cell r="D72" t="str">
            <v xml:space="preserve">SQ   </v>
          </cell>
          <cell r="E72">
            <v>-10</v>
          </cell>
          <cell r="F72">
            <v>188272.16</v>
          </cell>
          <cell r="G72">
            <v>69606</v>
          </cell>
          <cell r="H72">
            <v>137493</v>
          </cell>
          <cell r="I72">
            <v>4044</v>
          </cell>
          <cell r="J72">
            <v>2.15</v>
          </cell>
          <cell r="K72">
            <v>34</v>
          </cell>
          <cell r="L72" t="str">
            <v xml:space="preserve">      </v>
          </cell>
          <cell r="M72" t="str">
            <v xml:space="preserve">     </v>
          </cell>
          <cell r="N72">
            <v>0</v>
          </cell>
          <cell r="O72">
            <v>37</v>
          </cell>
          <cell r="P72">
            <v>10.5</v>
          </cell>
          <cell r="Q72">
            <v>44808</v>
          </cell>
          <cell r="R72">
            <v>4771</v>
          </cell>
          <cell r="S72">
            <v>2.5299999999999998</v>
          </cell>
        </row>
        <row r="73">
          <cell r="A73" t="str">
            <v xml:space="preserve">342.00 09           </v>
          </cell>
          <cell r="B73">
            <v>45261</v>
          </cell>
          <cell r="C73" t="str">
            <v xml:space="preserve">   VAR</v>
          </cell>
          <cell r="D73" t="str">
            <v xml:space="preserve">SQ   </v>
          </cell>
          <cell r="E73">
            <v>-10</v>
          </cell>
          <cell r="F73">
            <v>3347646.71</v>
          </cell>
          <cell r="G73">
            <v>297406</v>
          </cell>
          <cell r="H73">
            <v>3385005</v>
          </cell>
          <cell r="I73">
            <v>178158</v>
          </cell>
          <cell r="J73">
            <v>5.32</v>
          </cell>
          <cell r="K73">
            <v>19</v>
          </cell>
          <cell r="L73" t="str">
            <v xml:space="preserve">      </v>
          </cell>
          <cell r="M73" t="str">
            <v xml:space="preserve">     </v>
          </cell>
          <cell r="N73">
            <v>0</v>
          </cell>
          <cell r="O73">
            <v>8.9</v>
          </cell>
          <cell r="P73">
            <v>2.1</v>
          </cell>
          <cell r="Q73">
            <v>343381</v>
          </cell>
          <cell r="R73">
            <v>175803</v>
          </cell>
          <cell r="S73">
            <v>5.25</v>
          </cell>
        </row>
        <row r="74">
          <cell r="A74" t="str">
            <v xml:space="preserve">342.00 10           </v>
          </cell>
          <cell r="B74">
            <v>47818</v>
          </cell>
          <cell r="C74" t="str">
            <v xml:space="preserve">   VAR</v>
          </cell>
          <cell r="D74" t="str">
            <v xml:space="preserve">SQ   </v>
          </cell>
          <cell r="E74">
            <v>-10</v>
          </cell>
          <cell r="F74">
            <v>15778.68</v>
          </cell>
          <cell r="G74">
            <v>11590</v>
          </cell>
          <cell r="H74">
            <v>5766</v>
          </cell>
          <cell r="I74">
            <v>222</v>
          </cell>
          <cell r="J74">
            <v>1.41</v>
          </cell>
          <cell r="K74">
            <v>26</v>
          </cell>
          <cell r="L74" t="str">
            <v xml:space="preserve">      </v>
          </cell>
          <cell r="M74" t="str">
            <v xml:space="preserve">     </v>
          </cell>
          <cell r="N74">
            <v>0</v>
          </cell>
          <cell r="O74">
            <v>73.5</v>
          </cell>
          <cell r="P74">
            <v>33.700000000000003</v>
          </cell>
          <cell r="Q74">
            <v>9231</v>
          </cell>
          <cell r="R74">
            <v>313</v>
          </cell>
          <cell r="S74">
            <v>1.98</v>
          </cell>
        </row>
        <row r="75">
          <cell r="A75" t="str">
            <v xml:space="preserve">342.00 12           </v>
          </cell>
          <cell r="B75">
            <v>50740</v>
          </cell>
          <cell r="C75" t="str">
            <v xml:space="preserve">   VAR</v>
          </cell>
          <cell r="D75" t="str">
            <v xml:space="preserve">SQ   </v>
          </cell>
          <cell r="E75">
            <v>-10</v>
          </cell>
          <cell r="F75">
            <v>82028.240000000005</v>
          </cell>
          <cell r="G75">
            <v>55529</v>
          </cell>
          <cell r="H75">
            <v>34702</v>
          </cell>
          <cell r="I75">
            <v>1021</v>
          </cell>
          <cell r="J75">
            <v>1.24</v>
          </cell>
          <cell r="K75">
            <v>34</v>
          </cell>
          <cell r="L75" t="str">
            <v xml:space="preserve">      </v>
          </cell>
          <cell r="M75" t="str">
            <v xml:space="preserve">     </v>
          </cell>
          <cell r="N75">
            <v>0</v>
          </cell>
          <cell r="O75">
            <v>67.7</v>
          </cell>
          <cell r="P75">
            <v>21</v>
          </cell>
          <cell r="Q75">
            <v>31937</v>
          </cell>
          <cell r="R75">
            <v>1715</v>
          </cell>
          <cell r="S75">
            <v>2.09</v>
          </cell>
        </row>
        <row r="76">
          <cell r="A76" t="str">
            <v xml:space="preserve">342.00 16           </v>
          </cell>
          <cell r="B76">
            <v>49644</v>
          </cell>
          <cell r="C76" t="str">
            <v xml:space="preserve">   VAR</v>
          </cell>
          <cell r="D76" t="str">
            <v xml:space="preserve">SQ   </v>
          </cell>
          <cell r="E76">
            <v>-10</v>
          </cell>
          <cell r="F76">
            <v>38485.47</v>
          </cell>
          <cell r="G76">
            <v>31623</v>
          </cell>
          <cell r="H76">
            <v>10711</v>
          </cell>
          <cell r="I76">
            <v>345</v>
          </cell>
          <cell r="J76">
            <v>0.9</v>
          </cell>
          <cell r="K76">
            <v>31</v>
          </cell>
          <cell r="L76" t="str">
            <v xml:space="preserve">      </v>
          </cell>
          <cell r="M76" t="str">
            <v xml:space="preserve">     </v>
          </cell>
          <cell r="N76">
            <v>0</v>
          </cell>
          <cell r="O76">
            <v>82.2</v>
          </cell>
          <cell r="P76">
            <v>33.6</v>
          </cell>
          <cell r="Q76">
            <v>21939</v>
          </cell>
          <cell r="R76">
            <v>658</v>
          </cell>
          <cell r="S76">
            <v>1.71</v>
          </cell>
        </row>
        <row r="77">
          <cell r="A77" t="str">
            <v xml:space="preserve">343.00 03           </v>
          </cell>
          <cell r="B77">
            <v>44531</v>
          </cell>
          <cell r="C77" t="str">
            <v xml:space="preserve">   VAR</v>
          </cell>
          <cell r="D77" t="str">
            <v xml:space="preserve">SQ   </v>
          </cell>
          <cell r="E77">
            <v>-10</v>
          </cell>
          <cell r="F77">
            <v>11150039.949999999</v>
          </cell>
          <cell r="G77">
            <v>3361194</v>
          </cell>
          <cell r="H77">
            <v>8903850</v>
          </cell>
          <cell r="I77">
            <v>523755</v>
          </cell>
          <cell r="J77">
            <v>4.7</v>
          </cell>
          <cell r="K77">
            <v>17</v>
          </cell>
          <cell r="L77" t="str">
            <v xml:space="preserve">      </v>
          </cell>
          <cell r="M77" t="str">
            <v xml:space="preserve">     </v>
          </cell>
          <cell r="N77">
            <v>0</v>
          </cell>
          <cell r="O77">
            <v>30.1</v>
          </cell>
          <cell r="P77">
            <v>11.3</v>
          </cell>
          <cell r="Q77">
            <v>4876926</v>
          </cell>
          <cell r="R77">
            <v>435016</v>
          </cell>
          <cell r="S77">
            <v>3.9</v>
          </cell>
        </row>
        <row r="78">
          <cell r="A78" t="str">
            <v xml:space="preserve">343.00 04           </v>
          </cell>
          <cell r="B78">
            <v>44531</v>
          </cell>
          <cell r="C78" t="str">
            <v xml:space="preserve">   VAR</v>
          </cell>
          <cell r="D78" t="str">
            <v xml:space="preserve">SQ   </v>
          </cell>
          <cell r="E78">
            <v>-10</v>
          </cell>
          <cell r="F78">
            <v>11036607.75</v>
          </cell>
          <cell r="G78">
            <v>3298280</v>
          </cell>
          <cell r="H78">
            <v>8841988</v>
          </cell>
          <cell r="I78">
            <v>520116</v>
          </cell>
          <cell r="J78">
            <v>4.71</v>
          </cell>
          <cell r="K78">
            <v>17</v>
          </cell>
          <cell r="L78" t="str">
            <v xml:space="preserve">      </v>
          </cell>
          <cell r="M78" t="str">
            <v xml:space="preserve">     </v>
          </cell>
          <cell r="N78">
            <v>0</v>
          </cell>
          <cell r="O78">
            <v>29.9</v>
          </cell>
          <cell r="P78">
            <v>11.3</v>
          </cell>
          <cell r="Q78">
            <v>4827406</v>
          </cell>
          <cell r="R78">
            <v>430585</v>
          </cell>
          <cell r="S78">
            <v>3.9</v>
          </cell>
        </row>
        <row r="79">
          <cell r="A79" t="str">
            <v xml:space="preserve">343.00 08           </v>
          </cell>
          <cell r="B79">
            <v>50740</v>
          </cell>
          <cell r="C79" t="str">
            <v xml:space="preserve">   VAR</v>
          </cell>
          <cell r="D79" t="str">
            <v xml:space="preserve">SQ   </v>
          </cell>
          <cell r="E79">
            <v>-10</v>
          </cell>
          <cell r="F79">
            <v>169791.03</v>
          </cell>
          <cell r="G79">
            <v>5446</v>
          </cell>
          <cell r="H79">
            <v>181324</v>
          </cell>
          <cell r="I79">
            <v>5333</v>
          </cell>
          <cell r="J79">
            <v>3.14</v>
          </cell>
          <cell r="K79">
            <v>34</v>
          </cell>
          <cell r="L79" t="str">
            <v xml:space="preserve">      </v>
          </cell>
          <cell r="M79" t="str">
            <v xml:space="preserve">     </v>
          </cell>
          <cell r="N79">
            <v>0</v>
          </cell>
          <cell r="O79">
            <v>3.2</v>
          </cell>
          <cell r="P79">
            <v>0.5</v>
          </cell>
          <cell r="Q79">
            <v>2708</v>
          </cell>
          <cell r="R79">
            <v>5416</v>
          </cell>
          <cell r="S79">
            <v>3.19</v>
          </cell>
        </row>
        <row r="80">
          <cell r="A80" t="str">
            <v xml:space="preserve">343.00 09           </v>
          </cell>
          <cell r="B80">
            <v>45261</v>
          </cell>
          <cell r="C80" t="str">
            <v xml:space="preserve">   VAR</v>
          </cell>
          <cell r="D80" t="str">
            <v xml:space="preserve">SQ   </v>
          </cell>
          <cell r="E80">
            <v>-10</v>
          </cell>
          <cell r="F80">
            <v>913998.18</v>
          </cell>
          <cell r="G80">
            <v>64596</v>
          </cell>
          <cell r="H80">
            <v>940802</v>
          </cell>
          <cell r="I80">
            <v>49516</v>
          </cell>
          <cell r="J80">
            <v>5.42</v>
          </cell>
          <cell r="K80">
            <v>19</v>
          </cell>
          <cell r="L80" t="str">
            <v xml:space="preserve">      </v>
          </cell>
          <cell r="M80" t="str">
            <v xml:space="preserve">     </v>
          </cell>
          <cell r="N80">
            <v>0</v>
          </cell>
          <cell r="O80">
            <v>7.1</v>
          </cell>
          <cell r="P80">
            <v>1.8</v>
          </cell>
          <cell r="Q80">
            <v>74244</v>
          </cell>
          <cell r="R80">
            <v>49014</v>
          </cell>
          <cell r="S80">
            <v>5.36</v>
          </cell>
        </row>
        <row r="81">
          <cell r="A81" t="str">
            <v xml:space="preserve">344.00 01           </v>
          </cell>
          <cell r="B81">
            <v>50010</v>
          </cell>
          <cell r="C81" t="str">
            <v xml:space="preserve">   VAR</v>
          </cell>
          <cell r="D81" t="str">
            <v xml:space="preserve">SQ   </v>
          </cell>
          <cell r="E81">
            <v>-10</v>
          </cell>
          <cell r="F81">
            <v>672383.12</v>
          </cell>
          <cell r="G81">
            <v>620966</v>
          </cell>
          <cell r="H81">
            <v>118655</v>
          </cell>
          <cell r="I81">
            <v>3708</v>
          </cell>
          <cell r="J81">
            <v>0.55000000000000004</v>
          </cell>
          <cell r="K81">
            <v>32</v>
          </cell>
          <cell r="L81" t="str">
            <v xml:space="preserve">      </v>
          </cell>
          <cell r="M81" t="str">
            <v xml:space="preserve">     </v>
          </cell>
          <cell r="N81">
            <v>0</v>
          </cell>
          <cell r="O81">
            <v>92.4</v>
          </cell>
          <cell r="P81">
            <v>41.8</v>
          </cell>
          <cell r="Q81">
            <v>418338</v>
          </cell>
          <cell r="R81">
            <v>10019</v>
          </cell>
          <cell r="S81">
            <v>1.49</v>
          </cell>
        </row>
        <row r="82">
          <cell r="A82" t="str">
            <v xml:space="preserve">344.00 02           </v>
          </cell>
          <cell r="B82">
            <v>49644</v>
          </cell>
          <cell r="C82" t="str">
            <v xml:space="preserve">   VAR</v>
          </cell>
          <cell r="D82" t="str">
            <v xml:space="preserve">SQ   </v>
          </cell>
          <cell r="E82">
            <v>-10</v>
          </cell>
          <cell r="F82">
            <v>488805.98</v>
          </cell>
          <cell r="G82">
            <v>386491</v>
          </cell>
          <cell r="H82">
            <v>151195</v>
          </cell>
          <cell r="I82">
            <v>4876</v>
          </cell>
          <cell r="J82">
            <v>1</v>
          </cell>
          <cell r="K82">
            <v>31</v>
          </cell>
          <cell r="L82" t="str">
            <v xml:space="preserve">      </v>
          </cell>
          <cell r="M82" t="str">
            <v xml:space="preserve">     </v>
          </cell>
          <cell r="N82">
            <v>0</v>
          </cell>
          <cell r="O82">
            <v>79.099999999999994</v>
          </cell>
          <cell r="P82">
            <v>40.799999999999997</v>
          </cell>
          <cell r="Q82">
            <v>301867</v>
          </cell>
          <cell r="R82">
            <v>7599</v>
          </cell>
          <cell r="S82">
            <v>1.55</v>
          </cell>
        </row>
        <row r="83">
          <cell r="A83" t="str">
            <v xml:space="preserve">344.00 03           </v>
          </cell>
          <cell r="B83">
            <v>44531</v>
          </cell>
          <cell r="C83" t="str">
            <v xml:space="preserve">   VAR</v>
          </cell>
          <cell r="D83" t="str">
            <v xml:space="preserve">SQ   </v>
          </cell>
          <cell r="E83">
            <v>-10</v>
          </cell>
          <cell r="F83">
            <v>4838744.46</v>
          </cell>
          <cell r="G83">
            <v>1390136</v>
          </cell>
          <cell r="H83">
            <v>3932483</v>
          </cell>
          <cell r="I83">
            <v>231322</v>
          </cell>
          <cell r="J83">
            <v>4.78</v>
          </cell>
          <cell r="K83">
            <v>17</v>
          </cell>
          <cell r="L83" t="str">
            <v xml:space="preserve">      </v>
          </cell>
          <cell r="M83" t="str">
            <v xml:space="preserve">     </v>
          </cell>
          <cell r="N83">
            <v>0</v>
          </cell>
          <cell r="O83">
            <v>28.7</v>
          </cell>
          <cell r="P83">
            <v>10.4</v>
          </cell>
          <cell r="Q83">
            <v>2023431</v>
          </cell>
          <cell r="R83">
            <v>194255</v>
          </cell>
          <cell r="S83">
            <v>4.01</v>
          </cell>
        </row>
        <row r="84">
          <cell r="A84" t="str">
            <v xml:space="preserve">344.00 04           </v>
          </cell>
          <cell r="B84">
            <v>44531</v>
          </cell>
          <cell r="C84" t="str">
            <v xml:space="preserve">   VAR</v>
          </cell>
          <cell r="D84" t="str">
            <v xml:space="preserve">SQ   </v>
          </cell>
          <cell r="E84">
            <v>-10</v>
          </cell>
          <cell r="F84">
            <v>4822279.42</v>
          </cell>
          <cell r="G84">
            <v>1375594</v>
          </cell>
          <cell r="H84">
            <v>3928913</v>
          </cell>
          <cell r="I84">
            <v>231113</v>
          </cell>
          <cell r="J84">
            <v>4.79</v>
          </cell>
          <cell r="K84">
            <v>17</v>
          </cell>
          <cell r="L84" t="str">
            <v xml:space="preserve">      </v>
          </cell>
          <cell r="M84" t="str">
            <v xml:space="preserve">     </v>
          </cell>
          <cell r="N84">
            <v>0</v>
          </cell>
          <cell r="O84">
            <v>28.5</v>
          </cell>
          <cell r="P84">
            <v>10.5</v>
          </cell>
          <cell r="Q84">
            <v>2019640</v>
          </cell>
          <cell r="R84">
            <v>193413</v>
          </cell>
          <cell r="S84">
            <v>4.01</v>
          </cell>
        </row>
        <row r="85">
          <cell r="A85" t="str">
            <v xml:space="preserve">344.00 05           </v>
          </cell>
          <cell r="B85">
            <v>49644</v>
          </cell>
          <cell r="C85" t="str">
            <v xml:space="preserve">   VAR</v>
          </cell>
          <cell r="D85" t="str">
            <v xml:space="preserve">SQ   </v>
          </cell>
          <cell r="E85">
            <v>-10</v>
          </cell>
          <cell r="F85">
            <v>288140.59999999998</v>
          </cell>
          <cell r="G85">
            <v>244375</v>
          </cell>
          <cell r="H85">
            <v>72580</v>
          </cell>
          <cell r="I85">
            <v>2341</v>
          </cell>
          <cell r="J85">
            <v>0.81</v>
          </cell>
          <cell r="K85">
            <v>31</v>
          </cell>
          <cell r="L85" t="str">
            <v xml:space="preserve">      </v>
          </cell>
          <cell r="M85" t="str">
            <v xml:space="preserve">     </v>
          </cell>
          <cell r="N85">
            <v>0</v>
          </cell>
          <cell r="O85">
            <v>84.8</v>
          </cell>
          <cell r="P85">
            <v>36.5</v>
          </cell>
          <cell r="Q85">
            <v>171377</v>
          </cell>
          <cell r="R85">
            <v>4691</v>
          </cell>
          <cell r="S85">
            <v>1.63</v>
          </cell>
        </row>
        <row r="86">
          <cell r="A86" t="str">
            <v xml:space="preserve">344.00 06           </v>
          </cell>
          <cell r="B86">
            <v>52566</v>
          </cell>
          <cell r="C86" t="str">
            <v xml:space="preserve">   VAR</v>
          </cell>
          <cell r="D86" t="str">
            <v xml:space="preserve">SQ   </v>
          </cell>
          <cell r="E86">
            <v>-10</v>
          </cell>
          <cell r="F86">
            <v>591931.64</v>
          </cell>
          <cell r="G86">
            <v>358852</v>
          </cell>
          <cell r="H86">
            <v>292274</v>
          </cell>
          <cell r="I86">
            <v>7494</v>
          </cell>
          <cell r="J86">
            <v>1.27</v>
          </cell>
          <cell r="K86">
            <v>39</v>
          </cell>
          <cell r="L86" t="str">
            <v xml:space="preserve">      </v>
          </cell>
          <cell r="M86" t="str">
            <v xml:space="preserve">     </v>
          </cell>
          <cell r="N86">
            <v>0</v>
          </cell>
          <cell r="O86">
            <v>60.6</v>
          </cell>
          <cell r="P86">
            <v>31</v>
          </cell>
          <cell r="Q86">
            <v>280590</v>
          </cell>
          <cell r="R86">
            <v>9487</v>
          </cell>
          <cell r="S86">
            <v>1.6</v>
          </cell>
        </row>
        <row r="87">
          <cell r="A87" t="str">
            <v xml:space="preserve">344.00 08           </v>
          </cell>
          <cell r="B87">
            <v>50740</v>
          </cell>
          <cell r="C87" t="str">
            <v xml:space="preserve">   VAR</v>
          </cell>
          <cell r="D87" t="str">
            <v xml:space="preserve">SQ   </v>
          </cell>
          <cell r="E87">
            <v>-10</v>
          </cell>
          <cell r="F87">
            <v>1513741.1</v>
          </cell>
          <cell r="G87">
            <v>1055925</v>
          </cell>
          <cell r="H87">
            <v>609190</v>
          </cell>
          <cell r="I87">
            <v>17918</v>
          </cell>
          <cell r="J87">
            <v>1.18</v>
          </cell>
          <cell r="K87">
            <v>34</v>
          </cell>
          <cell r="L87" t="str">
            <v xml:space="preserve">      </v>
          </cell>
          <cell r="M87" t="str">
            <v xml:space="preserve">     </v>
          </cell>
          <cell r="N87">
            <v>0</v>
          </cell>
          <cell r="O87">
            <v>69.8</v>
          </cell>
          <cell r="P87">
            <v>35.4</v>
          </cell>
          <cell r="Q87">
            <v>849556</v>
          </cell>
          <cell r="R87">
            <v>24007</v>
          </cell>
          <cell r="S87">
            <v>1.59</v>
          </cell>
        </row>
        <row r="88">
          <cell r="A88" t="str">
            <v xml:space="preserve">344.00 09           </v>
          </cell>
          <cell r="B88">
            <v>45261</v>
          </cell>
          <cell r="C88" t="str">
            <v xml:space="preserve">   VAR</v>
          </cell>
          <cell r="D88" t="str">
            <v xml:space="preserve">SQ   </v>
          </cell>
          <cell r="E88">
            <v>-10</v>
          </cell>
          <cell r="F88">
            <v>24395783.73</v>
          </cell>
          <cell r="G88">
            <v>7328618</v>
          </cell>
          <cell r="H88">
            <v>19506744</v>
          </cell>
          <cell r="I88">
            <v>1026671</v>
          </cell>
          <cell r="J88">
            <v>4.21</v>
          </cell>
          <cell r="K88">
            <v>19</v>
          </cell>
          <cell r="L88" t="str">
            <v xml:space="preserve">      </v>
          </cell>
          <cell r="M88" t="str">
            <v xml:space="preserve">     </v>
          </cell>
          <cell r="N88">
            <v>0</v>
          </cell>
          <cell r="O88">
            <v>30</v>
          </cell>
          <cell r="P88">
            <v>8.5</v>
          </cell>
          <cell r="Q88">
            <v>8294810</v>
          </cell>
          <cell r="R88">
            <v>976807</v>
          </cell>
          <cell r="S88">
            <v>4</v>
          </cell>
        </row>
        <row r="89">
          <cell r="A89" t="str">
            <v xml:space="preserve">344.00 10           </v>
          </cell>
          <cell r="B89">
            <v>47818</v>
          </cell>
          <cell r="C89" t="str">
            <v xml:space="preserve">   VAR</v>
          </cell>
          <cell r="D89" t="str">
            <v xml:space="preserve">SQ   </v>
          </cell>
          <cell r="E89">
            <v>-10</v>
          </cell>
          <cell r="F89">
            <v>563553.28000000003</v>
          </cell>
          <cell r="G89">
            <v>436600</v>
          </cell>
          <cell r="H89">
            <v>183310</v>
          </cell>
          <cell r="I89">
            <v>7052</v>
          </cell>
          <cell r="J89">
            <v>1.25</v>
          </cell>
          <cell r="K89">
            <v>26</v>
          </cell>
          <cell r="L89" t="str">
            <v xml:space="preserve">      </v>
          </cell>
          <cell r="M89" t="str">
            <v xml:space="preserve">     </v>
          </cell>
          <cell r="N89">
            <v>0</v>
          </cell>
          <cell r="O89">
            <v>77.5</v>
          </cell>
          <cell r="P89">
            <v>38.799999999999997</v>
          </cell>
          <cell r="Q89">
            <v>364647</v>
          </cell>
          <cell r="R89">
            <v>9819</v>
          </cell>
          <cell r="S89">
            <v>1.74</v>
          </cell>
        </row>
        <row r="90">
          <cell r="A90" t="str">
            <v xml:space="preserve">344.00 11           </v>
          </cell>
          <cell r="B90">
            <v>50740</v>
          </cell>
          <cell r="C90" t="str">
            <v xml:space="preserve">   VAR</v>
          </cell>
          <cell r="D90" t="str">
            <v xml:space="preserve">SQ   </v>
          </cell>
          <cell r="E90">
            <v>-10</v>
          </cell>
          <cell r="F90">
            <v>32500</v>
          </cell>
          <cell r="G90">
            <v>14944</v>
          </cell>
          <cell r="H90">
            <v>20806</v>
          </cell>
          <cell r="I90">
            <v>612</v>
          </cell>
          <cell r="J90">
            <v>1.88</v>
          </cell>
          <cell r="K90">
            <v>34</v>
          </cell>
          <cell r="L90" t="str">
            <v xml:space="preserve">      </v>
          </cell>
          <cell r="M90" t="str">
            <v xml:space="preserve">     </v>
          </cell>
          <cell r="N90">
            <v>0</v>
          </cell>
          <cell r="O90">
            <v>46</v>
          </cell>
          <cell r="P90">
            <v>16.5</v>
          </cell>
          <cell r="Q90">
            <v>11680</v>
          </cell>
          <cell r="R90">
            <v>708</v>
          </cell>
          <cell r="S90">
            <v>2.1800000000000002</v>
          </cell>
        </row>
        <row r="91">
          <cell r="A91" t="str">
            <v xml:space="preserve">344.00 12           </v>
          </cell>
          <cell r="B91">
            <v>50740</v>
          </cell>
          <cell r="C91" t="str">
            <v xml:space="preserve">   VAR</v>
          </cell>
          <cell r="D91" t="str">
            <v xml:space="preserve">SQ   </v>
          </cell>
          <cell r="E91">
            <v>-10</v>
          </cell>
          <cell r="F91">
            <v>1641872.88</v>
          </cell>
          <cell r="G91">
            <v>1475058</v>
          </cell>
          <cell r="H91">
            <v>331003</v>
          </cell>
          <cell r="I91">
            <v>9735</v>
          </cell>
          <cell r="J91">
            <v>0.59</v>
          </cell>
          <cell r="K91">
            <v>34</v>
          </cell>
          <cell r="L91" t="str">
            <v xml:space="preserve">      </v>
          </cell>
          <cell r="M91" t="str">
            <v xml:space="preserve">     </v>
          </cell>
          <cell r="N91">
            <v>0</v>
          </cell>
          <cell r="O91">
            <v>89.8</v>
          </cell>
          <cell r="P91">
            <v>36</v>
          </cell>
          <cell r="Q91">
            <v>897175</v>
          </cell>
          <cell r="R91">
            <v>26769</v>
          </cell>
          <cell r="S91">
            <v>1.63</v>
          </cell>
        </row>
        <row r="92">
          <cell r="A92" t="str">
            <v xml:space="preserve">344.00 15           </v>
          </cell>
          <cell r="B92">
            <v>45992</v>
          </cell>
          <cell r="C92" t="str">
            <v xml:space="preserve">   VAR</v>
          </cell>
          <cell r="D92" t="str">
            <v xml:space="preserve">SQ   </v>
          </cell>
          <cell r="E92">
            <v>-10</v>
          </cell>
          <cell r="F92">
            <v>1707684.75</v>
          </cell>
          <cell r="G92">
            <v>1298383</v>
          </cell>
          <cell r="H92">
            <v>580069</v>
          </cell>
          <cell r="I92">
            <v>27622</v>
          </cell>
          <cell r="J92">
            <v>1.62</v>
          </cell>
          <cell r="K92">
            <v>21</v>
          </cell>
          <cell r="L92" t="str">
            <v xml:space="preserve">      </v>
          </cell>
          <cell r="M92" t="str">
            <v xml:space="preserve">     </v>
          </cell>
          <cell r="N92">
            <v>0</v>
          </cell>
          <cell r="O92">
            <v>76</v>
          </cell>
          <cell r="P92">
            <v>32.4</v>
          </cell>
          <cell r="Q92">
            <v>1122782</v>
          </cell>
          <cell r="R92">
            <v>35956</v>
          </cell>
          <cell r="S92">
            <v>2.11</v>
          </cell>
        </row>
        <row r="93">
          <cell r="A93" t="str">
            <v xml:space="preserve">344.00 16           </v>
          </cell>
          <cell r="B93">
            <v>49644</v>
          </cell>
          <cell r="C93" t="str">
            <v xml:space="preserve">   VAR</v>
          </cell>
          <cell r="D93" t="str">
            <v xml:space="preserve">SQ   </v>
          </cell>
          <cell r="E93">
            <v>-10</v>
          </cell>
          <cell r="F93">
            <v>560972.34</v>
          </cell>
          <cell r="G93">
            <v>450576</v>
          </cell>
          <cell r="H93">
            <v>166495</v>
          </cell>
          <cell r="I93">
            <v>5371</v>
          </cell>
          <cell r="J93">
            <v>0.96</v>
          </cell>
          <cell r="K93">
            <v>31</v>
          </cell>
          <cell r="L93" t="str">
            <v xml:space="preserve">      </v>
          </cell>
          <cell r="M93" t="str">
            <v xml:space="preserve">     </v>
          </cell>
          <cell r="N93">
            <v>0</v>
          </cell>
          <cell r="O93">
            <v>80.3</v>
          </cell>
          <cell r="P93">
            <v>36.299999999999997</v>
          </cell>
          <cell r="Q93">
            <v>316821</v>
          </cell>
          <cell r="R93">
            <v>9676</v>
          </cell>
          <cell r="S93">
            <v>1.72</v>
          </cell>
        </row>
        <row r="94">
          <cell r="A94" t="str">
            <v xml:space="preserve">345.00 01           </v>
          </cell>
          <cell r="B94">
            <v>50010</v>
          </cell>
          <cell r="C94" t="str">
            <v xml:space="preserve">   VAR</v>
          </cell>
          <cell r="D94" t="str">
            <v xml:space="preserve">SQ   </v>
          </cell>
          <cell r="E94">
            <v>-10</v>
          </cell>
          <cell r="F94">
            <v>182877.48</v>
          </cell>
          <cell r="G94">
            <v>160163</v>
          </cell>
          <cell r="H94">
            <v>41003</v>
          </cell>
          <cell r="I94">
            <v>1281</v>
          </cell>
          <cell r="J94">
            <v>0.7</v>
          </cell>
          <cell r="K94">
            <v>32</v>
          </cell>
          <cell r="L94" t="str">
            <v xml:space="preserve">      </v>
          </cell>
          <cell r="M94" t="str">
            <v xml:space="preserve">     </v>
          </cell>
          <cell r="N94">
            <v>0</v>
          </cell>
          <cell r="O94">
            <v>87.6</v>
          </cell>
          <cell r="P94">
            <v>35.299999999999997</v>
          </cell>
          <cell r="Q94">
            <v>101162</v>
          </cell>
          <cell r="R94">
            <v>3122</v>
          </cell>
          <cell r="S94">
            <v>1.71</v>
          </cell>
        </row>
        <row r="95">
          <cell r="A95" t="str">
            <v xml:space="preserve">345.00 02           </v>
          </cell>
          <cell r="B95">
            <v>49644</v>
          </cell>
          <cell r="C95" t="str">
            <v xml:space="preserve">   VAR</v>
          </cell>
          <cell r="D95" t="str">
            <v xml:space="preserve">SQ   </v>
          </cell>
          <cell r="E95">
            <v>-10</v>
          </cell>
          <cell r="F95">
            <v>246881.99</v>
          </cell>
          <cell r="G95">
            <v>186766</v>
          </cell>
          <cell r="H95">
            <v>84804</v>
          </cell>
          <cell r="I95">
            <v>2736</v>
          </cell>
          <cell r="J95">
            <v>1.1100000000000001</v>
          </cell>
          <cell r="K95">
            <v>31</v>
          </cell>
          <cell r="L95" t="str">
            <v xml:space="preserve">      </v>
          </cell>
          <cell r="M95" t="str">
            <v xml:space="preserve">     </v>
          </cell>
          <cell r="N95">
            <v>0</v>
          </cell>
          <cell r="O95">
            <v>75.599999999999994</v>
          </cell>
          <cell r="P95">
            <v>37.299999999999997</v>
          </cell>
          <cell r="Q95">
            <v>141065</v>
          </cell>
          <cell r="R95">
            <v>4205</v>
          </cell>
          <cell r="S95">
            <v>1.7</v>
          </cell>
        </row>
        <row r="96">
          <cell r="A96" t="str">
            <v xml:space="preserve">345.00 03           </v>
          </cell>
          <cell r="B96">
            <v>44531</v>
          </cell>
          <cell r="C96" t="str">
            <v xml:space="preserve">   VAR</v>
          </cell>
          <cell r="D96" t="str">
            <v xml:space="preserve">SQ   </v>
          </cell>
          <cell r="E96">
            <v>-10</v>
          </cell>
          <cell r="F96">
            <v>3488288</v>
          </cell>
          <cell r="G96">
            <v>1083785</v>
          </cell>
          <cell r="H96">
            <v>2753332</v>
          </cell>
          <cell r="I96">
            <v>161960</v>
          </cell>
          <cell r="J96">
            <v>4.6399999999999997</v>
          </cell>
          <cell r="K96">
            <v>17</v>
          </cell>
          <cell r="L96" t="str">
            <v xml:space="preserve">      </v>
          </cell>
          <cell r="M96" t="str">
            <v xml:space="preserve">     </v>
          </cell>
          <cell r="N96">
            <v>0</v>
          </cell>
          <cell r="O96">
            <v>31.1</v>
          </cell>
          <cell r="P96">
            <v>11.9</v>
          </cell>
          <cell r="Q96">
            <v>1569337</v>
          </cell>
          <cell r="R96">
            <v>133528</v>
          </cell>
          <cell r="S96">
            <v>3.83</v>
          </cell>
        </row>
        <row r="97">
          <cell r="A97" t="str">
            <v xml:space="preserve">345.00 04           </v>
          </cell>
          <cell r="B97">
            <v>44531</v>
          </cell>
          <cell r="C97" t="str">
            <v xml:space="preserve">   VAR</v>
          </cell>
          <cell r="D97" t="str">
            <v xml:space="preserve">SQ   </v>
          </cell>
          <cell r="E97">
            <v>-10</v>
          </cell>
          <cell r="F97">
            <v>3488288</v>
          </cell>
          <cell r="G97">
            <v>1074408</v>
          </cell>
          <cell r="H97">
            <v>2762709</v>
          </cell>
          <cell r="I97">
            <v>162512</v>
          </cell>
          <cell r="J97">
            <v>4.66</v>
          </cell>
          <cell r="K97">
            <v>17</v>
          </cell>
          <cell r="L97" t="str">
            <v xml:space="preserve">      </v>
          </cell>
          <cell r="M97" t="str">
            <v xml:space="preserve">     </v>
          </cell>
          <cell r="N97">
            <v>0</v>
          </cell>
          <cell r="O97">
            <v>30.8</v>
          </cell>
          <cell r="P97">
            <v>11.9</v>
          </cell>
          <cell r="Q97">
            <v>1569337</v>
          </cell>
          <cell r="R97">
            <v>133528</v>
          </cell>
          <cell r="S97">
            <v>3.83</v>
          </cell>
        </row>
        <row r="98">
          <cell r="A98" t="str">
            <v xml:space="preserve">345.00 05           </v>
          </cell>
          <cell r="B98">
            <v>49644</v>
          </cell>
          <cell r="C98" t="str">
            <v xml:space="preserve">   VAR</v>
          </cell>
          <cell r="D98" t="str">
            <v xml:space="preserve">SQ   </v>
          </cell>
          <cell r="E98">
            <v>-10</v>
          </cell>
          <cell r="F98">
            <v>46158.05</v>
          </cell>
          <cell r="G98">
            <v>39148</v>
          </cell>
          <cell r="H98">
            <v>11626</v>
          </cell>
          <cell r="I98">
            <v>375</v>
          </cell>
          <cell r="J98">
            <v>0.81</v>
          </cell>
          <cell r="K98">
            <v>31</v>
          </cell>
          <cell r="L98" t="str">
            <v xml:space="preserve">      </v>
          </cell>
          <cell r="M98" t="str">
            <v xml:space="preserve">     </v>
          </cell>
          <cell r="N98">
            <v>0</v>
          </cell>
          <cell r="O98">
            <v>84.8</v>
          </cell>
          <cell r="P98">
            <v>36.5</v>
          </cell>
          <cell r="Q98">
            <v>27453</v>
          </cell>
          <cell r="R98">
            <v>751</v>
          </cell>
          <cell r="S98">
            <v>1.63</v>
          </cell>
        </row>
        <row r="99">
          <cell r="A99" t="str">
            <v xml:space="preserve">345.00 06           </v>
          </cell>
          <cell r="B99">
            <v>52566</v>
          </cell>
          <cell r="C99" t="str">
            <v xml:space="preserve">   VAR</v>
          </cell>
          <cell r="D99" t="str">
            <v xml:space="preserve">SQ   </v>
          </cell>
          <cell r="E99">
            <v>-10</v>
          </cell>
          <cell r="F99">
            <v>410984.14</v>
          </cell>
          <cell r="G99">
            <v>133883</v>
          </cell>
          <cell r="H99">
            <v>318199</v>
          </cell>
          <cell r="I99">
            <v>8160</v>
          </cell>
          <cell r="J99">
            <v>1.99</v>
          </cell>
          <cell r="K99">
            <v>39</v>
          </cell>
          <cell r="L99" t="str">
            <v xml:space="preserve">      </v>
          </cell>
          <cell r="M99" t="str">
            <v xml:space="preserve">     </v>
          </cell>
          <cell r="N99">
            <v>0</v>
          </cell>
          <cell r="O99">
            <v>32.6</v>
          </cell>
          <cell r="P99">
            <v>9.6999999999999993</v>
          </cell>
          <cell r="Q99">
            <v>82315</v>
          </cell>
          <cell r="R99">
            <v>9488</v>
          </cell>
          <cell r="S99">
            <v>2.31</v>
          </cell>
        </row>
        <row r="100">
          <cell r="A100" t="str">
            <v xml:space="preserve">345.00 08           </v>
          </cell>
          <cell r="B100">
            <v>50740</v>
          </cell>
          <cell r="C100" t="str">
            <v xml:space="preserve">   VAR</v>
          </cell>
          <cell r="D100" t="str">
            <v xml:space="preserve">SQ   </v>
          </cell>
          <cell r="E100">
            <v>-10</v>
          </cell>
          <cell r="F100">
            <v>54072.55</v>
          </cell>
          <cell r="G100">
            <v>31490</v>
          </cell>
          <cell r="H100">
            <v>27989</v>
          </cell>
          <cell r="I100">
            <v>823</v>
          </cell>
          <cell r="J100">
            <v>1.52</v>
          </cell>
          <cell r="K100">
            <v>34</v>
          </cell>
          <cell r="L100" t="str">
            <v xml:space="preserve">      </v>
          </cell>
          <cell r="M100" t="str">
            <v xml:space="preserve">     </v>
          </cell>
          <cell r="N100">
            <v>0</v>
          </cell>
          <cell r="O100">
            <v>58.2</v>
          </cell>
          <cell r="P100">
            <v>24.7</v>
          </cell>
          <cell r="Q100">
            <v>23669</v>
          </cell>
          <cell r="R100">
            <v>1054</v>
          </cell>
          <cell r="S100">
            <v>1.95</v>
          </cell>
        </row>
        <row r="101">
          <cell r="A101" t="str">
            <v xml:space="preserve">345.00 09           </v>
          </cell>
          <cell r="B101">
            <v>45261</v>
          </cell>
          <cell r="C101" t="str">
            <v xml:space="preserve">   VAR</v>
          </cell>
          <cell r="D101" t="str">
            <v xml:space="preserve">SQ   </v>
          </cell>
          <cell r="E101">
            <v>-10</v>
          </cell>
          <cell r="F101">
            <v>29922786.239999998</v>
          </cell>
          <cell r="G101">
            <v>9222058</v>
          </cell>
          <cell r="H101">
            <v>23693006</v>
          </cell>
          <cell r="I101">
            <v>1247000</v>
          </cell>
          <cell r="J101">
            <v>4.17</v>
          </cell>
          <cell r="K101">
            <v>19</v>
          </cell>
          <cell r="L101" t="str">
            <v xml:space="preserve">      </v>
          </cell>
          <cell r="M101" t="str">
            <v xml:space="preserve">     </v>
          </cell>
          <cell r="N101">
            <v>0</v>
          </cell>
          <cell r="O101">
            <v>30.8</v>
          </cell>
          <cell r="P101">
            <v>8.8000000000000007</v>
          </cell>
          <cell r="Q101">
            <v>10423055</v>
          </cell>
          <cell r="R101">
            <v>1184729</v>
          </cell>
          <cell r="S101">
            <v>3.96</v>
          </cell>
        </row>
        <row r="102">
          <cell r="A102" t="str">
            <v xml:space="preserve">345.00 10           </v>
          </cell>
          <cell r="B102">
            <v>47818</v>
          </cell>
          <cell r="C102" t="str">
            <v xml:space="preserve">   VAR</v>
          </cell>
          <cell r="D102" t="str">
            <v xml:space="preserve">SQ   </v>
          </cell>
          <cell r="E102">
            <v>-10</v>
          </cell>
          <cell r="F102">
            <v>156049.95000000001</v>
          </cell>
          <cell r="G102">
            <v>100866</v>
          </cell>
          <cell r="H102">
            <v>70789</v>
          </cell>
          <cell r="I102">
            <v>2723</v>
          </cell>
          <cell r="J102">
            <v>1.74</v>
          </cell>
          <cell r="K102">
            <v>26</v>
          </cell>
          <cell r="L102" t="str">
            <v xml:space="preserve">      </v>
          </cell>
          <cell r="M102" t="str">
            <v xml:space="preserve">     </v>
          </cell>
          <cell r="N102">
            <v>0</v>
          </cell>
          <cell r="O102">
            <v>64.599999999999994</v>
          </cell>
          <cell r="P102">
            <v>17</v>
          </cell>
          <cell r="Q102">
            <v>65409</v>
          </cell>
          <cell r="R102">
            <v>4086</v>
          </cell>
          <cell r="S102">
            <v>2.62</v>
          </cell>
        </row>
        <row r="103">
          <cell r="A103" t="str">
            <v xml:space="preserve">345.00 12           </v>
          </cell>
          <cell r="B103">
            <v>50740</v>
          </cell>
          <cell r="C103" t="str">
            <v xml:space="preserve">   VAR</v>
          </cell>
          <cell r="D103" t="str">
            <v xml:space="preserve">SQ   </v>
          </cell>
          <cell r="E103">
            <v>-10</v>
          </cell>
          <cell r="F103">
            <v>862904.11</v>
          </cell>
          <cell r="G103">
            <v>587120</v>
          </cell>
          <cell r="H103">
            <v>362073</v>
          </cell>
          <cell r="I103">
            <v>10648</v>
          </cell>
          <cell r="J103">
            <v>1.23</v>
          </cell>
          <cell r="K103">
            <v>34</v>
          </cell>
          <cell r="L103" t="str">
            <v xml:space="preserve">      </v>
          </cell>
          <cell r="M103" t="str">
            <v xml:space="preserve">     </v>
          </cell>
          <cell r="N103">
            <v>0</v>
          </cell>
          <cell r="O103">
            <v>68</v>
          </cell>
          <cell r="P103">
            <v>21.1</v>
          </cell>
          <cell r="Q103">
            <v>337648</v>
          </cell>
          <cell r="R103">
            <v>18007</v>
          </cell>
          <cell r="S103">
            <v>2.09</v>
          </cell>
        </row>
        <row r="104">
          <cell r="A104" t="str">
            <v xml:space="preserve">345.00 15           </v>
          </cell>
          <cell r="B104">
            <v>45992</v>
          </cell>
          <cell r="C104" t="str">
            <v xml:space="preserve">   VAR</v>
          </cell>
          <cell r="D104" t="str">
            <v xml:space="preserve">SQ   </v>
          </cell>
          <cell r="E104">
            <v>-10</v>
          </cell>
          <cell r="F104">
            <v>621960.03</v>
          </cell>
          <cell r="G104">
            <v>394520</v>
          </cell>
          <cell r="H104">
            <v>289635</v>
          </cell>
          <cell r="I104">
            <v>13791</v>
          </cell>
          <cell r="J104">
            <v>2.2200000000000002</v>
          </cell>
          <cell r="K104">
            <v>21</v>
          </cell>
          <cell r="L104" t="str">
            <v xml:space="preserve">      </v>
          </cell>
          <cell r="M104" t="str">
            <v xml:space="preserve">     </v>
          </cell>
          <cell r="N104">
            <v>0</v>
          </cell>
          <cell r="O104">
            <v>63.4</v>
          </cell>
          <cell r="P104">
            <v>14.2</v>
          </cell>
          <cell r="Q104">
            <v>272337</v>
          </cell>
          <cell r="R104">
            <v>19626</v>
          </cell>
          <cell r="S104">
            <v>3.16</v>
          </cell>
        </row>
        <row r="105">
          <cell r="A105" t="str">
            <v xml:space="preserve">345.00 16           </v>
          </cell>
          <cell r="B105">
            <v>49644</v>
          </cell>
          <cell r="C105" t="str">
            <v xml:space="preserve">   VAR</v>
          </cell>
          <cell r="D105" t="str">
            <v xml:space="preserve">SQ   </v>
          </cell>
          <cell r="E105">
            <v>-10</v>
          </cell>
          <cell r="F105">
            <v>127358.6</v>
          </cell>
          <cell r="G105">
            <v>108290</v>
          </cell>
          <cell r="H105">
            <v>31804</v>
          </cell>
          <cell r="I105">
            <v>1026</v>
          </cell>
          <cell r="J105">
            <v>0.81</v>
          </cell>
          <cell r="K105">
            <v>31</v>
          </cell>
          <cell r="L105" t="str">
            <v xml:space="preserve">      </v>
          </cell>
          <cell r="M105" t="str">
            <v xml:space="preserve">     </v>
          </cell>
          <cell r="N105">
            <v>0</v>
          </cell>
          <cell r="O105">
            <v>85</v>
          </cell>
          <cell r="P105">
            <v>42.7</v>
          </cell>
          <cell r="Q105">
            <v>81093</v>
          </cell>
          <cell r="R105">
            <v>1901</v>
          </cell>
          <cell r="S105">
            <v>1.49</v>
          </cell>
        </row>
        <row r="106">
          <cell r="A106" t="str">
            <v xml:space="preserve">346.00 03           </v>
          </cell>
          <cell r="B106">
            <v>44531</v>
          </cell>
          <cell r="C106" t="str">
            <v xml:space="preserve">   VAR</v>
          </cell>
          <cell r="D106" t="str">
            <v xml:space="preserve">SQ   </v>
          </cell>
          <cell r="E106">
            <v>-10</v>
          </cell>
          <cell r="F106">
            <v>5452758.0099999998</v>
          </cell>
          <cell r="G106">
            <v>724485</v>
          </cell>
          <cell r="H106">
            <v>5273548</v>
          </cell>
          <cell r="I106">
            <v>310208</v>
          </cell>
          <cell r="J106">
            <v>5.69</v>
          </cell>
          <cell r="K106">
            <v>17</v>
          </cell>
          <cell r="L106" t="str">
            <v xml:space="preserve">      </v>
          </cell>
          <cell r="M106" t="str">
            <v xml:space="preserve">     </v>
          </cell>
          <cell r="N106">
            <v>0</v>
          </cell>
          <cell r="O106">
            <v>13.3</v>
          </cell>
          <cell r="P106">
            <v>3.8</v>
          </cell>
          <cell r="Q106">
            <v>1086535</v>
          </cell>
          <cell r="R106">
            <v>289005</v>
          </cell>
          <cell r="S106">
            <v>5.3</v>
          </cell>
        </row>
        <row r="107">
          <cell r="A107" t="str">
            <v xml:space="preserve">346.00 04           </v>
          </cell>
          <cell r="B107">
            <v>44531</v>
          </cell>
          <cell r="C107" t="str">
            <v xml:space="preserve">   VAR</v>
          </cell>
          <cell r="D107" t="str">
            <v xml:space="preserve">SQ   </v>
          </cell>
          <cell r="E107">
            <v>-10</v>
          </cell>
          <cell r="F107">
            <v>336554.97</v>
          </cell>
          <cell r="G107">
            <v>85214</v>
          </cell>
          <cell r="H107">
            <v>284996</v>
          </cell>
          <cell r="I107">
            <v>16764</v>
          </cell>
          <cell r="J107">
            <v>4.9800000000000004</v>
          </cell>
          <cell r="K107">
            <v>17</v>
          </cell>
          <cell r="L107" t="str">
            <v xml:space="preserve">      </v>
          </cell>
          <cell r="M107" t="str">
            <v xml:space="preserve">     </v>
          </cell>
          <cell r="N107">
            <v>0</v>
          </cell>
          <cell r="O107">
            <v>25.3</v>
          </cell>
          <cell r="P107">
            <v>8.9</v>
          </cell>
          <cell r="Q107">
            <v>125827</v>
          </cell>
          <cell r="R107">
            <v>14370</v>
          </cell>
          <cell r="S107">
            <v>4.2699999999999996</v>
          </cell>
        </row>
        <row r="108">
          <cell r="A108" t="str">
            <v xml:space="preserve">346.00 09           </v>
          </cell>
          <cell r="B108">
            <v>45261</v>
          </cell>
          <cell r="C108" t="str">
            <v xml:space="preserve">   VAR</v>
          </cell>
          <cell r="D108" t="str">
            <v xml:space="preserve">SQ   </v>
          </cell>
          <cell r="E108">
            <v>-10</v>
          </cell>
          <cell r="F108">
            <v>2914098.73</v>
          </cell>
          <cell r="G108">
            <v>568298</v>
          </cell>
          <cell r="H108">
            <v>2637211</v>
          </cell>
          <cell r="I108">
            <v>138800</v>
          </cell>
          <cell r="J108">
            <v>4.76</v>
          </cell>
          <cell r="K108">
            <v>19</v>
          </cell>
          <cell r="L108" t="str">
            <v xml:space="preserve">      </v>
          </cell>
          <cell r="M108" t="str">
            <v xml:space="preserve">     </v>
          </cell>
          <cell r="N108">
            <v>0</v>
          </cell>
          <cell r="O108">
            <v>19.5</v>
          </cell>
          <cell r="P108">
            <v>4.9000000000000004</v>
          </cell>
          <cell r="Q108">
            <v>651989</v>
          </cell>
          <cell r="R108">
            <v>134362</v>
          </cell>
          <cell r="S108">
            <v>4.6100000000000003</v>
          </cell>
        </row>
        <row r="109">
          <cell r="A109" t="str">
            <v xml:space="preserve">346.00 12           </v>
          </cell>
          <cell r="B109">
            <v>50740</v>
          </cell>
          <cell r="C109" t="str">
            <v xml:space="preserve">   VAR</v>
          </cell>
          <cell r="D109" t="str">
            <v xml:space="preserve">SQ   </v>
          </cell>
          <cell r="E109">
            <v>-10</v>
          </cell>
          <cell r="F109">
            <v>3142.16</v>
          </cell>
          <cell r="G109">
            <v>801</v>
          </cell>
          <cell r="H109">
            <v>2655</v>
          </cell>
          <cell r="I109">
            <v>78</v>
          </cell>
          <cell r="J109">
            <v>2.48</v>
          </cell>
          <cell r="K109">
            <v>34</v>
          </cell>
          <cell r="L109" t="str">
            <v xml:space="preserve">      </v>
          </cell>
          <cell r="M109" t="str">
            <v xml:space="preserve">     </v>
          </cell>
          <cell r="N109">
            <v>0</v>
          </cell>
          <cell r="O109">
            <v>25.5</v>
          </cell>
          <cell r="P109">
            <v>4.5</v>
          </cell>
          <cell r="Q109">
            <v>404</v>
          </cell>
          <cell r="R109">
            <v>90</v>
          </cell>
          <cell r="S109">
            <v>2.86</v>
          </cell>
        </row>
        <row r="110">
          <cell r="A110">
            <v>350.2</v>
          </cell>
          <cell r="B110" t="str">
            <v xml:space="preserve">       </v>
          </cell>
          <cell r="C110">
            <v>70</v>
          </cell>
          <cell r="D110" t="str">
            <v xml:space="preserve">R4   </v>
          </cell>
          <cell r="E110">
            <v>0</v>
          </cell>
          <cell r="F110">
            <v>41937662.270000003</v>
          </cell>
          <cell r="G110">
            <v>3854255</v>
          </cell>
          <cell r="H110">
            <v>38083404</v>
          </cell>
          <cell r="I110">
            <v>594873</v>
          </cell>
          <cell r="J110">
            <v>1.42</v>
          </cell>
          <cell r="K110">
            <v>64</v>
          </cell>
          <cell r="L110" t="str">
            <v xml:space="preserve">      </v>
          </cell>
          <cell r="M110" t="str">
            <v xml:space="preserve">     </v>
          </cell>
          <cell r="N110">
            <v>0</v>
          </cell>
          <cell r="O110">
            <v>9.1999999999999993</v>
          </cell>
          <cell r="P110">
            <v>6.1</v>
          </cell>
          <cell r="Q110">
            <v>3630736</v>
          </cell>
          <cell r="R110">
            <v>599709</v>
          </cell>
          <cell r="S110">
            <v>1.43</v>
          </cell>
        </row>
        <row r="111">
          <cell r="A111">
            <v>352</v>
          </cell>
          <cell r="B111" t="str">
            <v xml:space="preserve">       </v>
          </cell>
          <cell r="C111">
            <v>55</v>
          </cell>
          <cell r="D111" t="str">
            <v xml:space="preserve">R4   </v>
          </cell>
          <cell r="E111">
            <v>-5</v>
          </cell>
          <cell r="F111">
            <v>6745425.6100000003</v>
          </cell>
          <cell r="G111">
            <v>1276137</v>
          </cell>
          <cell r="H111">
            <v>5806558</v>
          </cell>
          <cell r="I111">
            <v>133239</v>
          </cell>
          <cell r="J111">
            <v>1.98</v>
          </cell>
          <cell r="K111">
            <v>43.6</v>
          </cell>
          <cell r="L111" t="str">
            <v xml:space="preserve">      </v>
          </cell>
          <cell r="M111" t="str">
            <v xml:space="preserve">     </v>
          </cell>
          <cell r="N111">
            <v>0</v>
          </cell>
          <cell r="O111">
            <v>18.899999999999999</v>
          </cell>
          <cell r="P111">
            <v>11.2</v>
          </cell>
          <cell r="Q111">
            <v>1412611</v>
          </cell>
          <cell r="R111">
            <v>128905</v>
          </cell>
          <cell r="S111">
            <v>1.91</v>
          </cell>
        </row>
        <row r="112">
          <cell r="A112">
            <v>353</v>
          </cell>
          <cell r="B112" t="str">
            <v xml:space="preserve">       </v>
          </cell>
          <cell r="C112">
            <v>55</v>
          </cell>
          <cell r="D112" t="str">
            <v xml:space="preserve">R3   </v>
          </cell>
          <cell r="E112">
            <v>-15</v>
          </cell>
          <cell r="F112">
            <v>156143175.40000001</v>
          </cell>
          <cell r="G112">
            <v>53006094</v>
          </cell>
          <cell r="H112">
            <v>126558556</v>
          </cell>
          <cell r="I112">
            <v>2852629</v>
          </cell>
          <cell r="J112">
            <v>1.83</v>
          </cell>
          <cell r="K112">
            <v>44.4</v>
          </cell>
          <cell r="L112" t="str">
            <v xml:space="preserve">      </v>
          </cell>
          <cell r="M112" t="str">
            <v xml:space="preserve">     </v>
          </cell>
          <cell r="N112">
            <v>0</v>
          </cell>
          <cell r="O112">
            <v>33.9</v>
          </cell>
          <cell r="P112">
            <v>12.7</v>
          </cell>
          <cell r="Q112">
            <v>39123652</v>
          </cell>
          <cell r="R112">
            <v>3268077</v>
          </cell>
          <cell r="S112">
            <v>2.09</v>
          </cell>
        </row>
        <row r="113">
          <cell r="A113">
            <v>354</v>
          </cell>
          <cell r="B113" t="str">
            <v xml:space="preserve">       </v>
          </cell>
          <cell r="C113">
            <v>65</v>
          </cell>
          <cell r="D113" t="str">
            <v xml:space="preserve">R3   </v>
          </cell>
          <cell r="E113">
            <v>-5</v>
          </cell>
          <cell r="F113">
            <v>128751388.59999999</v>
          </cell>
          <cell r="G113">
            <v>22333188</v>
          </cell>
          <cell r="H113">
            <v>112855769</v>
          </cell>
          <cell r="I113">
            <v>1954997</v>
          </cell>
          <cell r="J113">
            <v>1.52</v>
          </cell>
          <cell r="K113">
            <v>57.7</v>
          </cell>
          <cell r="L113" t="str">
            <v xml:space="preserve">      </v>
          </cell>
          <cell r="M113" t="str">
            <v xml:space="preserve">     </v>
          </cell>
          <cell r="N113">
            <v>0</v>
          </cell>
          <cell r="O113">
            <v>17.3</v>
          </cell>
          <cell r="P113">
            <v>8.3000000000000007</v>
          </cell>
          <cell r="Q113">
            <v>16531321</v>
          </cell>
          <cell r="R113">
            <v>2081910</v>
          </cell>
          <cell r="S113">
            <v>1.62</v>
          </cell>
        </row>
        <row r="114">
          <cell r="A114">
            <v>355</v>
          </cell>
          <cell r="B114" t="str">
            <v xml:space="preserve">       </v>
          </cell>
          <cell r="C114">
            <v>65</v>
          </cell>
          <cell r="D114" t="str">
            <v xml:space="preserve">R3   </v>
          </cell>
          <cell r="E114">
            <v>-30</v>
          </cell>
          <cell r="F114">
            <v>54056038.719999999</v>
          </cell>
          <cell r="G114">
            <v>19121684</v>
          </cell>
          <cell r="H114">
            <v>51151166</v>
          </cell>
          <cell r="I114">
            <v>984573</v>
          </cell>
          <cell r="J114">
            <v>1.82</v>
          </cell>
          <cell r="K114">
            <v>52</v>
          </cell>
          <cell r="L114" t="str">
            <v xml:space="preserve">      </v>
          </cell>
          <cell r="M114" t="str">
            <v xml:space="preserve">     </v>
          </cell>
          <cell r="N114">
            <v>0</v>
          </cell>
          <cell r="O114">
            <v>35.4</v>
          </cell>
          <cell r="P114">
            <v>14.8</v>
          </cell>
          <cell r="Q114">
            <v>15138773</v>
          </cell>
          <cell r="R114">
            <v>1082202</v>
          </cell>
          <cell r="S114">
            <v>2</v>
          </cell>
        </row>
        <row r="115">
          <cell r="A115">
            <v>356</v>
          </cell>
          <cell r="B115" t="str">
            <v xml:space="preserve">       </v>
          </cell>
          <cell r="C115">
            <v>65</v>
          </cell>
          <cell r="D115" t="str">
            <v xml:space="preserve">R3   </v>
          </cell>
          <cell r="E115">
            <v>-25</v>
          </cell>
          <cell r="F115">
            <v>112752999.84</v>
          </cell>
          <cell r="G115">
            <v>39165350</v>
          </cell>
          <cell r="H115">
            <v>101775901</v>
          </cell>
          <cell r="I115">
            <v>1837042</v>
          </cell>
          <cell r="J115">
            <v>1.63</v>
          </cell>
          <cell r="K115">
            <v>55.4</v>
          </cell>
          <cell r="L115" t="str">
            <v xml:space="preserve">      </v>
          </cell>
          <cell r="M115" t="str">
            <v xml:space="preserve">     </v>
          </cell>
          <cell r="N115">
            <v>0</v>
          </cell>
          <cell r="O115">
            <v>34.700000000000003</v>
          </cell>
          <cell r="P115">
            <v>12</v>
          </cell>
          <cell r="Q115">
            <v>24684220</v>
          </cell>
          <cell r="R115">
            <v>2170495</v>
          </cell>
          <cell r="S115">
            <v>1.92</v>
          </cell>
        </row>
        <row r="116">
          <cell r="A116">
            <v>357</v>
          </cell>
          <cell r="B116" t="str">
            <v xml:space="preserve">       </v>
          </cell>
          <cell r="C116">
            <v>60</v>
          </cell>
          <cell r="D116" t="str">
            <v xml:space="preserve">S4   </v>
          </cell>
          <cell r="E116">
            <v>-10</v>
          </cell>
          <cell r="F116">
            <v>6967583.8600000003</v>
          </cell>
          <cell r="G116">
            <v>840972</v>
          </cell>
          <cell r="H116">
            <v>6823371</v>
          </cell>
          <cell r="I116">
            <v>133927</v>
          </cell>
          <cell r="J116">
            <v>1.92</v>
          </cell>
          <cell r="K116">
            <v>50.9</v>
          </cell>
          <cell r="L116" t="str">
            <v xml:space="preserve">      </v>
          </cell>
          <cell r="M116" t="str">
            <v xml:space="preserve">     </v>
          </cell>
          <cell r="N116">
            <v>0</v>
          </cell>
          <cell r="O116">
            <v>12.1</v>
          </cell>
          <cell r="P116">
            <v>9</v>
          </cell>
          <cell r="Q116">
            <v>1145424</v>
          </cell>
          <cell r="R116">
            <v>127995</v>
          </cell>
          <cell r="S116">
            <v>1.84</v>
          </cell>
        </row>
        <row r="117">
          <cell r="A117">
            <v>358</v>
          </cell>
          <cell r="B117" t="str">
            <v xml:space="preserve">       </v>
          </cell>
          <cell r="C117">
            <v>50</v>
          </cell>
          <cell r="D117" t="str">
            <v xml:space="preserve">S3   </v>
          </cell>
          <cell r="E117">
            <v>-15</v>
          </cell>
          <cell r="F117">
            <v>10876916.77</v>
          </cell>
          <cell r="G117">
            <v>937307</v>
          </cell>
          <cell r="H117">
            <v>11571147</v>
          </cell>
          <cell r="I117">
            <v>255427</v>
          </cell>
          <cell r="J117">
            <v>2.35</v>
          </cell>
          <cell r="K117">
            <v>45.3</v>
          </cell>
          <cell r="L117" t="str">
            <v xml:space="preserve">      </v>
          </cell>
          <cell r="M117" t="str">
            <v xml:space="preserve">     </v>
          </cell>
          <cell r="N117">
            <v>0</v>
          </cell>
          <cell r="O117">
            <v>8.6</v>
          </cell>
          <cell r="P117">
            <v>4.5999999999999996</v>
          </cell>
          <cell r="Q117">
            <v>1158099</v>
          </cell>
          <cell r="R117">
            <v>250169</v>
          </cell>
          <cell r="S117">
            <v>2.2999999999999998</v>
          </cell>
        </row>
        <row r="118">
          <cell r="A118">
            <v>359</v>
          </cell>
          <cell r="B118" t="str">
            <v xml:space="preserve">       </v>
          </cell>
          <cell r="C118">
            <v>70</v>
          </cell>
          <cell r="D118" t="str">
            <v xml:space="preserve">R4   </v>
          </cell>
          <cell r="E118">
            <v>0</v>
          </cell>
          <cell r="F118">
            <v>399232.1</v>
          </cell>
          <cell r="G118">
            <v>218481</v>
          </cell>
          <cell r="H118">
            <v>180751</v>
          </cell>
          <cell r="I118">
            <v>4766</v>
          </cell>
          <cell r="J118">
            <v>1.19</v>
          </cell>
          <cell r="K118">
            <v>37.9</v>
          </cell>
          <cell r="L118" t="str">
            <v xml:space="preserve">      </v>
          </cell>
          <cell r="M118" t="str">
            <v xml:space="preserve">     </v>
          </cell>
          <cell r="N118">
            <v>0</v>
          </cell>
          <cell r="O118">
            <v>54.7</v>
          </cell>
          <cell r="P118">
            <v>34.1</v>
          </cell>
          <cell r="Q118">
            <v>188191</v>
          </cell>
          <cell r="R118">
            <v>5709</v>
          </cell>
          <cell r="S118">
            <v>1.43</v>
          </cell>
        </row>
        <row r="119">
          <cell r="A119">
            <v>360.2</v>
          </cell>
          <cell r="B119" t="str">
            <v xml:space="preserve">       </v>
          </cell>
          <cell r="C119">
            <v>65</v>
          </cell>
          <cell r="D119" t="str">
            <v xml:space="preserve">R4   </v>
          </cell>
          <cell r="E119">
            <v>0</v>
          </cell>
          <cell r="F119">
            <v>6961933.9100000001</v>
          </cell>
          <cell r="G119">
            <v>2295835</v>
          </cell>
          <cell r="H119">
            <v>4666097</v>
          </cell>
          <cell r="I119">
            <v>104322</v>
          </cell>
          <cell r="J119">
            <v>1.5</v>
          </cell>
          <cell r="K119">
            <v>44.7</v>
          </cell>
          <cell r="L119" t="str">
            <v xml:space="preserve">      </v>
          </cell>
          <cell r="M119" t="str">
            <v xml:space="preserve">     </v>
          </cell>
          <cell r="N119">
            <v>0</v>
          </cell>
          <cell r="O119">
            <v>33</v>
          </cell>
          <cell r="P119">
            <v>21.2</v>
          </cell>
          <cell r="Q119">
            <v>2206207</v>
          </cell>
          <cell r="R119">
            <v>107214</v>
          </cell>
          <cell r="S119">
            <v>1.54</v>
          </cell>
        </row>
        <row r="120">
          <cell r="A120">
            <v>361</v>
          </cell>
          <cell r="B120" t="str">
            <v xml:space="preserve">       </v>
          </cell>
          <cell r="C120">
            <v>55</v>
          </cell>
          <cell r="D120" t="str">
            <v xml:space="preserve">R3   </v>
          </cell>
          <cell r="E120">
            <v>0</v>
          </cell>
          <cell r="F120">
            <v>1648448.17</v>
          </cell>
          <cell r="G120">
            <v>617035</v>
          </cell>
          <cell r="H120">
            <v>1031414</v>
          </cell>
          <cell r="I120">
            <v>27257</v>
          </cell>
          <cell r="J120">
            <v>1.65</v>
          </cell>
          <cell r="K120">
            <v>37.799999999999997</v>
          </cell>
          <cell r="L120" t="str">
            <v xml:space="preserve">      </v>
          </cell>
          <cell r="M120" t="str">
            <v xml:space="preserve">     </v>
          </cell>
          <cell r="N120">
            <v>0</v>
          </cell>
          <cell r="O120">
            <v>37.4</v>
          </cell>
          <cell r="P120">
            <v>20.9</v>
          </cell>
          <cell r="Q120">
            <v>558805</v>
          </cell>
          <cell r="R120">
            <v>30002</v>
          </cell>
          <cell r="S120">
            <v>1.82</v>
          </cell>
        </row>
        <row r="121">
          <cell r="A121">
            <v>362</v>
          </cell>
          <cell r="B121" t="str">
            <v xml:space="preserve">       </v>
          </cell>
          <cell r="C121">
            <v>55</v>
          </cell>
          <cell r="D121" t="str">
            <v xml:space="preserve">R3   </v>
          </cell>
          <cell r="E121">
            <v>-10</v>
          </cell>
          <cell r="F121">
            <v>143461643.05000001</v>
          </cell>
          <cell r="G121">
            <v>49971616</v>
          </cell>
          <cell r="H121">
            <v>107836191</v>
          </cell>
          <cell r="I121">
            <v>2489631</v>
          </cell>
          <cell r="J121">
            <v>1.74</v>
          </cell>
          <cell r="K121">
            <v>43.3</v>
          </cell>
          <cell r="L121" t="str">
            <v xml:space="preserve">      </v>
          </cell>
          <cell r="M121" t="str">
            <v xml:space="preserve">     </v>
          </cell>
          <cell r="N121">
            <v>0</v>
          </cell>
          <cell r="O121">
            <v>34.799999999999997</v>
          </cell>
          <cell r="P121">
            <v>15.1</v>
          </cell>
          <cell r="Q121">
            <v>39443075</v>
          </cell>
          <cell r="R121">
            <v>2872102</v>
          </cell>
          <cell r="S121">
            <v>2</v>
          </cell>
        </row>
        <row r="122">
          <cell r="A122">
            <v>364</v>
          </cell>
          <cell r="B122" t="str">
            <v xml:space="preserve">       </v>
          </cell>
          <cell r="C122">
            <v>60</v>
          </cell>
          <cell r="D122" t="str">
            <v xml:space="preserve">R1   </v>
          </cell>
          <cell r="E122">
            <v>-10</v>
          </cell>
          <cell r="F122">
            <v>142694449.19999999</v>
          </cell>
          <cell r="G122">
            <v>63939358</v>
          </cell>
          <cell r="H122">
            <v>93024536</v>
          </cell>
          <cell r="I122">
            <v>1813568</v>
          </cell>
          <cell r="J122">
            <v>1.27</v>
          </cell>
          <cell r="K122">
            <v>51.3</v>
          </cell>
          <cell r="L122" t="str">
            <v xml:space="preserve">      </v>
          </cell>
          <cell r="M122" t="str">
            <v xml:space="preserve">     </v>
          </cell>
          <cell r="N122">
            <v>0</v>
          </cell>
          <cell r="O122">
            <v>44.8</v>
          </cell>
          <cell r="P122">
            <v>16.100000000000001</v>
          </cell>
          <cell r="Q122">
            <v>29622328</v>
          </cell>
          <cell r="R122">
            <v>2621297</v>
          </cell>
          <cell r="S122">
            <v>1.84</v>
          </cell>
        </row>
        <row r="123">
          <cell r="A123">
            <v>365</v>
          </cell>
          <cell r="B123" t="str">
            <v xml:space="preserve">       </v>
          </cell>
          <cell r="C123">
            <v>55</v>
          </cell>
          <cell r="D123" t="str">
            <v xml:space="preserve">R2.5 </v>
          </cell>
          <cell r="E123">
            <v>-100</v>
          </cell>
          <cell r="F123">
            <v>129044802.84</v>
          </cell>
          <cell r="G123">
            <v>67674025</v>
          </cell>
          <cell r="H123">
            <v>190415577</v>
          </cell>
          <cell r="I123">
            <v>4968273</v>
          </cell>
          <cell r="J123">
            <v>3.85</v>
          </cell>
          <cell r="K123">
            <v>38.299999999999997</v>
          </cell>
          <cell r="L123" t="str">
            <v xml:space="preserve">      </v>
          </cell>
          <cell r="M123" t="str">
            <v xml:space="preserve">     </v>
          </cell>
          <cell r="N123">
            <v>0</v>
          </cell>
          <cell r="O123">
            <v>52.4</v>
          </cell>
          <cell r="P123">
            <v>18.399999999999999</v>
          </cell>
          <cell r="Q123">
            <v>75795749</v>
          </cell>
          <cell r="R123">
            <v>4697231</v>
          </cell>
          <cell r="S123">
            <v>3.64</v>
          </cell>
        </row>
        <row r="124">
          <cell r="A124">
            <v>366</v>
          </cell>
          <cell r="B124" t="str">
            <v xml:space="preserve">       </v>
          </cell>
          <cell r="C124">
            <v>60</v>
          </cell>
          <cell r="D124" t="str">
            <v xml:space="preserve">S2   </v>
          </cell>
          <cell r="E124">
            <v>-10</v>
          </cell>
          <cell r="F124">
            <v>79108853.219999999</v>
          </cell>
          <cell r="G124">
            <v>24559649</v>
          </cell>
          <cell r="H124">
            <v>62460090</v>
          </cell>
          <cell r="I124">
            <v>1345877</v>
          </cell>
          <cell r="J124">
            <v>1.7</v>
          </cell>
          <cell r="K124">
            <v>46.4</v>
          </cell>
          <cell r="L124" t="str">
            <v xml:space="preserve">      </v>
          </cell>
          <cell r="M124" t="str">
            <v xml:space="preserve">     </v>
          </cell>
          <cell r="N124">
            <v>0</v>
          </cell>
          <cell r="O124">
            <v>31</v>
          </cell>
          <cell r="P124">
            <v>14.6</v>
          </cell>
          <cell r="Q124">
            <v>20424495</v>
          </cell>
          <cell r="R124">
            <v>1453230</v>
          </cell>
          <cell r="S124">
            <v>1.84</v>
          </cell>
        </row>
        <row r="125">
          <cell r="A125">
            <v>367</v>
          </cell>
          <cell r="B125" t="str">
            <v xml:space="preserve">       </v>
          </cell>
          <cell r="C125">
            <v>60</v>
          </cell>
          <cell r="D125" t="str">
            <v xml:space="preserve">S2   </v>
          </cell>
          <cell r="E125">
            <v>-50</v>
          </cell>
          <cell r="F125">
            <v>226648092.38999999</v>
          </cell>
          <cell r="G125">
            <v>75086211</v>
          </cell>
          <cell r="H125">
            <v>264885930</v>
          </cell>
          <cell r="I125">
            <v>5239415</v>
          </cell>
          <cell r="J125">
            <v>2.31</v>
          </cell>
          <cell r="K125">
            <v>50.6</v>
          </cell>
          <cell r="L125" t="str">
            <v xml:space="preserve">      </v>
          </cell>
          <cell r="M125" t="str">
            <v xml:space="preserve">     </v>
          </cell>
          <cell r="N125">
            <v>0</v>
          </cell>
          <cell r="O125">
            <v>33.1</v>
          </cell>
          <cell r="P125">
            <v>10.5</v>
          </cell>
          <cell r="Q125">
            <v>57524170</v>
          </cell>
          <cell r="R125">
            <v>5677535</v>
          </cell>
          <cell r="S125">
            <v>2.5099999999999998</v>
          </cell>
        </row>
        <row r="126">
          <cell r="A126">
            <v>368</v>
          </cell>
          <cell r="B126" t="str">
            <v xml:space="preserve">       </v>
          </cell>
          <cell r="C126">
            <v>50</v>
          </cell>
          <cell r="D126" t="str">
            <v xml:space="preserve">R1   </v>
          </cell>
          <cell r="E126">
            <v>-15</v>
          </cell>
          <cell r="F126">
            <v>145500318.90000001</v>
          </cell>
          <cell r="G126">
            <v>55189454</v>
          </cell>
          <cell r="H126">
            <v>112135914</v>
          </cell>
          <cell r="I126">
            <v>2726149</v>
          </cell>
          <cell r="J126">
            <v>1.87</v>
          </cell>
          <cell r="K126">
            <v>41.1</v>
          </cell>
          <cell r="L126" t="str">
            <v xml:space="preserve">      </v>
          </cell>
          <cell r="M126" t="str">
            <v xml:space="preserve">     </v>
          </cell>
          <cell r="N126">
            <v>0</v>
          </cell>
          <cell r="O126">
            <v>37.9</v>
          </cell>
          <cell r="P126">
            <v>14.9</v>
          </cell>
          <cell r="Q126">
            <v>34731485</v>
          </cell>
          <cell r="R126">
            <v>3346507</v>
          </cell>
          <cell r="S126">
            <v>2.2999999999999998</v>
          </cell>
        </row>
        <row r="127">
          <cell r="A127">
            <v>369</v>
          </cell>
          <cell r="B127" t="str">
            <v xml:space="preserve">       </v>
          </cell>
          <cell r="C127">
            <v>50</v>
          </cell>
          <cell r="D127" t="str">
            <v xml:space="preserve">R2   </v>
          </cell>
          <cell r="E127">
            <v>-60</v>
          </cell>
          <cell r="F127">
            <v>102624288.47</v>
          </cell>
          <cell r="G127">
            <v>52021200</v>
          </cell>
          <cell r="H127">
            <v>112177664</v>
          </cell>
          <cell r="I127">
            <v>2727978</v>
          </cell>
          <cell r="J127">
            <v>2.66</v>
          </cell>
          <cell r="K127">
            <v>41.1</v>
          </cell>
          <cell r="L127" t="str">
            <v xml:space="preserve">      </v>
          </cell>
          <cell r="M127" t="str">
            <v xml:space="preserve">     </v>
          </cell>
          <cell r="N127">
            <v>0</v>
          </cell>
          <cell r="O127">
            <v>50.7</v>
          </cell>
          <cell r="P127">
            <v>12.7</v>
          </cell>
          <cell r="Q127">
            <v>34994948</v>
          </cell>
          <cell r="R127">
            <v>3283977</v>
          </cell>
          <cell r="S127">
            <v>3.2</v>
          </cell>
        </row>
        <row r="128">
          <cell r="A128">
            <v>370</v>
          </cell>
          <cell r="B128" t="str">
            <v xml:space="preserve">       </v>
          </cell>
          <cell r="C128">
            <v>33</v>
          </cell>
          <cell r="D128" t="str">
            <v xml:space="preserve">R1.5 </v>
          </cell>
          <cell r="E128">
            <v>0</v>
          </cell>
          <cell r="F128">
            <v>39747866.210000001</v>
          </cell>
          <cell r="G128">
            <v>14700648</v>
          </cell>
          <cell r="H128">
            <v>25047214</v>
          </cell>
          <cell r="I128">
            <v>1016738</v>
          </cell>
          <cell r="J128">
            <v>2.56</v>
          </cell>
          <cell r="K128">
            <v>24.6</v>
          </cell>
          <cell r="L128" t="str">
            <v xml:space="preserve">      </v>
          </cell>
          <cell r="M128" t="str">
            <v xml:space="preserve">     </v>
          </cell>
          <cell r="N128">
            <v>0</v>
          </cell>
          <cell r="O128">
            <v>37</v>
          </cell>
          <cell r="P128">
            <v>12.3</v>
          </cell>
          <cell r="Q128">
            <v>11185097</v>
          </cell>
          <cell r="R128">
            <v>1203226</v>
          </cell>
          <cell r="S128">
            <v>3.03</v>
          </cell>
        </row>
        <row r="129">
          <cell r="A129">
            <v>371</v>
          </cell>
          <cell r="B129" t="str">
            <v xml:space="preserve">       </v>
          </cell>
          <cell r="C129">
            <v>35</v>
          </cell>
          <cell r="D129" t="str">
            <v xml:space="preserve">R2   </v>
          </cell>
          <cell r="E129">
            <v>-40</v>
          </cell>
          <cell r="F129">
            <v>8470251.2100000009</v>
          </cell>
          <cell r="G129">
            <v>7005012</v>
          </cell>
          <cell r="H129">
            <v>4853342</v>
          </cell>
          <cell r="I129">
            <v>211664</v>
          </cell>
          <cell r="J129">
            <v>2.5</v>
          </cell>
          <cell r="K129">
            <v>22.9</v>
          </cell>
          <cell r="L129" t="str">
            <v xml:space="preserve">      </v>
          </cell>
          <cell r="M129" t="str">
            <v xml:space="preserve">     </v>
          </cell>
          <cell r="N129">
            <v>0</v>
          </cell>
          <cell r="O129">
            <v>82.7</v>
          </cell>
          <cell r="P129">
            <v>19</v>
          </cell>
          <cell r="Q129">
            <v>5095446</v>
          </cell>
          <cell r="R129">
            <v>339149</v>
          </cell>
          <cell r="S129">
            <v>4</v>
          </cell>
        </row>
        <row r="130">
          <cell r="A130">
            <v>373</v>
          </cell>
          <cell r="B130" t="str">
            <v xml:space="preserve">       </v>
          </cell>
          <cell r="C130">
            <v>50</v>
          </cell>
          <cell r="D130" t="str">
            <v xml:space="preserve">R2   </v>
          </cell>
          <cell r="E130">
            <v>-15</v>
          </cell>
          <cell r="F130">
            <v>26836735.239999998</v>
          </cell>
          <cell r="G130">
            <v>8278743</v>
          </cell>
          <cell r="H130">
            <v>22583503</v>
          </cell>
          <cell r="I130">
            <v>549406</v>
          </cell>
          <cell r="J130">
            <v>2.0499999999999998</v>
          </cell>
          <cell r="K130">
            <v>41.1</v>
          </cell>
          <cell r="L130" t="str">
            <v xml:space="preserve">      </v>
          </cell>
          <cell r="M130" t="str">
            <v xml:space="preserve">     </v>
          </cell>
          <cell r="N130">
            <v>0</v>
          </cell>
          <cell r="O130">
            <v>30.8</v>
          </cell>
          <cell r="P130">
            <v>12.2</v>
          </cell>
          <cell r="Q130">
            <v>6288145</v>
          </cell>
          <cell r="R130">
            <v>617245</v>
          </cell>
          <cell r="S130">
            <v>2.2999999999999998</v>
          </cell>
        </row>
        <row r="131">
          <cell r="A131">
            <v>390</v>
          </cell>
          <cell r="B131" t="str">
            <v xml:space="preserve">       </v>
          </cell>
          <cell r="C131">
            <v>45</v>
          </cell>
          <cell r="D131" t="str">
            <v xml:space="preserve">R2.5 </v>
          </cell>
          <cell r="E131">
            <v>-5</v>
          </cell>
          <cell r="F131">
            <v>9042940.2100000009</v>
          </cell>
          <cell r="G131">
            <v>2491579</v>
          </cell>
          <cell r="H131">
            <v>7003508</v>
          </cell>
          <cell r="I131">
            <v>229447</v>
          </cell>
          <cell r="J131">
            <v>2.54</v>
          </cell>
          <cell r="K131">
            <v>30.5</v>
          </cell>
          <cell r="L131" t="str">
            <v xml:space="preserve">      </v>
          </cell>
          <cell r="M131" t="str">
            <v xml:space="preserve">     </v>
          </cell>
          <cell r="N131">
            <v>0</v>
          </cell>
          <cell r="O131">
            <v>27.6</v>
          </cell>
          <cell r="P131">
            <v>15.8</v>
          </cell>
          <cell r="Q131">
            <v>2928172</v>
          </cell>
          <cell r="R131">
            <v>210791</v>
          </cell>
          <cell r="S131">
            <v>2.33</v>
          </cell>
        </row>
        <row r="132">
          <cell r="A132">
            <v>391.1</v>
          </cell>
          <cell r="B132" t="str">
            <v xml:space="preserve">       </v>
          </cell>
          <cell r="C132">
            <v>20</v>
          </cell>
          <cell r="D132" t="str">
            <v xml:space="preserve">SQ   </v>
          </cell>
          <cell r="E132">
            <v>0</v>
          </cell>
          <cell r="F132">
            <v>2011465.27</v>
          </cell>
          <cell r="G132">
            <v>1188515</v>
          </cell>
          <cell r="H132">
            <v>822951</v>
          </cell>
          <cell r="I132">
            <v>84455</v>
          </cell>
          <cell r="J132">
            <v>4.2</v>
          </cell>
          <cell r="K132">
            <v>9.6999999999999993</v>
          </cell>
          <cell r="L132" t="str">
            <v xml:space="preserve">      </v>
          </cell>
          <cell r="M132" t="str">
            <v xml:space="preserve">     </v>
          </cell>
          <cell r="N132">
            <v>0</v>
          </cell>
          <cell r="O132">
            <v>59.1</v>
          </cell>
          <cell r="P132">
            <v>13.4</v>
          </cell>
          <cell r="Q132">
            <v>1228836</v>
          </cell>
          <cell r="R132">
            <v>76494</v>
          </cell>
          <cell r="S132">
            <v>3.8</v>
          </cell>
        </row>
        <row r="133">
          <cell r="A133">
            <v>391.2</v>
          </cell>
          <cell r="B133" t="str">
            <v xml:space="preserve">       </v>
          </cell>
          <cell r="C133">
            <v>5</v>
          </cell>
          <cell r="D133" t="str">
            <v xml:space="preserve">SQ   </v>
          </cell>
          <cell r="E133">
            <v>0</v>
          </cell>
          <cell r="F133">
            <v>3390680.08</v>
          </cell>
          <cell r="G133">
            <v>1691680</v>
          </cell>
          <cell r="H133">
            <v>1699000</v>
          </cell>
          <cell r="I133">
            <v>979850</v>
          </cell>
          <cell r="J133">
            <v>28.9</v>
          </cell>
          <cell r="K133">
            <v>1.7</v>
          </cell>
          <cell r="L133" t="str">
            <v xml:space="preserve">      </v>
          </cell>
          <cell r="M133" t="str">
            <v xml:space="preserve">     </v>
          </cell>
          <cell r="N133">
            <v>0</v>
          </cell>
          <cell r="O133">
            <v>49.9</v>
          </cell>
          <cell r="P133">
            <v>6.8</v>
          </cell>
          <cell r="Q133">
            <v>2853623</v>
          </cell>
          <cell r="R133">
            <v>275746</v>
          </cell>
          <cell r="S133">
            <v>8.1300000000000008</v>
          </cell>
        </row>
        <row r="134">
          <cell r="A134">
            <v>391.3</v>
          </cell>
          <cell r="B134" t="str">
            <v xml:space="preserve">       </v>
          </cell>
          <cell r="C134">
            <v>10</v>
          </cell>
          <cell r="D134" t="str">
            <v xml:space="preserve">SQ   </v>
          </cell>
          <cell r="E134">
            <v>0</v>
          </cell>
          <cell r="F134">
            <v>2911537.03</v>
          </cell>
          <cell r="G134">
            <v>2028519</v>
          </cell>
          <cell r="H134">
            <v>883019</v>
          </cell>
          <cell r="I134">
            <v>130145</v>
          </cell>
          <cell r="J134">
            <v>4.47</v>
          </cell>
          <cell r="K134">
            <v>6.8</v>
          </cell>
          <cell r="L134" t="str">
            <v xml:space="preserve">      </v>
          </cell>
          <cell r="M134" t="str">
            <v xml:space="preserve">     </v>
          </cell>
          <cell r="N134">
            <v>0</v>
          </cell>
          <cell r="O134">
            <v>69.7</v>
          </cell>
          <cell r="P134">
            <v>4.7</v>
          </cell>
          <cell r="Q134">
            <v>1211324</v>
          </cell>
          <cell r="R134">
            <v>263940</v>
          </cell>
          <cell r="S134">
            <v>9.07</v>
          </cell>
        </row>
        <row r="135">
          <cell r="A135">
            <v>393</v>
          </cell>
          <cell r="B135" t="str">
            <v xml:space="preserve">       </v>
          </cell>
          <cell r="C135">
            <v>20</v>
          </cell>
          <cell r="D135" t="str">
            <v xml:space="preserve">SQ   </v>
          </cell>
          <cell r="E135">
            <v>0</v>
          </cell>
          <cell r="F135">
            <v>214101.68</v>
          </cell>
          <cell r="G135">
            <v>129496</v>
          </cell>
          <cell r="H135">
            <v>84606</v>
          </cell>
          <cell r="I135">
            <v>10419</v>
          </cell>
          <cell r="J135">
            <v>4.87</v>
          </cell>
          <cell r="K135">
            <v>8.1</v>
          </cell>
          <cell r="L135" t="str">
            <v xml:space="preserve">      </v>
          </cell>
          <cell r="M135" t="str">
            <v xml:space="preserve">     </v>
          </cell>
          <cell r="N135">
            <v>0</v>
          </cell>
          <cell r="O135">
            <v>60.5</v>
          </cell>
          <cell r="P135">
            <v>21.5</v>
          </cell>
          <cell r="Q135">
            <v>163558</v>
          </cell>
          <cell r="R135">
            <v>6082</v>
          </cell>
          <cell r="S135">
            <v>2.84</v>
          </cell>
        </row>
        <row r="136">
          <cell r="A136">
            <v>394</v>
          </cell>
          <cell r="B136" t="str">
            <v xml:space="preserve">       </v>
          </cell>
          <cell r="C136">
            <v>25</v>
          </cell>
          <cell r="D136" t="str">
            <v xml:space="preserve">SQ   </v>
          </cell>
          <cell r="E136">
            <v>0</v>
          </cell>
          <cell r="F136">
            <v>4000737.49</v>
          </cell>
          <cell r="G136">
            <v>2181759</v>
          </cell>
          <cell r="H136">
            <v>1818980</v>
          </cell>
          <cell r="I136">
            <v>359015</v>
          </cell>
          <cell r="J136">
            <v>8.9700000000000006</v>
          </cell>
          <cell r="K136">
            <v>5.0999999999999996</v>
          </cell>
          <cell r="L136" t="str">
            <v xml:space="preserve">      </v>
          </cell>
          <cell r="M136" t="str">
            <v xml:space="preserve">     </v>
          </cell>
          <cell r="N136">
            <v>0</v>
          </cell>
          <cell r="O136">
            <v>54.5</v>
          </cell>
          <cell r="P136">
            <v>19.2</v>
          </cell>
          <cell r="Q136">
            <v>2961638</v>
          </cell>
          <cell r="R136">
            <v>130522</v>
          </cell>
          <cell r="S136">
            <v>3.26</v>
          </cell>
        </row>
        <row r="137">
          <cell r="A137">
            <v>395</v>
          </cell>
          <cell r="B137" t="str">
            <v xml:space="preserve">       </v>
          </cell>
          <cell r="C137">
            <v>15</v>
          </cell>
          <cell r="D137" t="str">
            <v xml:space="preserve">SQ   </v>
          </cell>
          <cell r="E137">
            <v>0</v>
          </cell>
          <cell r="F137">
            <v>754690.5</v>
          </cell>
          <cell r="G137">
            <v>309708</v>
          </cell>
          <cell r="H137">
            <v>444983</v>
          </cell>
          <cell r="I137">
            <v>51367</v>
          </cell>
          <cell r="J137">
            <v>6.81</v>
          </cell>
          <cell r="K137">
            <v>8.6999999999999993</v>
          </cell>
          <cell r="L137" t="str">
            <v xml:space="preserve">      </v>
          </cell>
          <cell r="M137" t="str">
            <v xml:space="preserve">     </v>
          </cell>
          <cell r="N137">
            <v>0</v>
          </cell>
          <cell r="O137">
            <v>41</v>
          </cell>
          <cell r="P137">
            <v>14.4</v>
          </cell>
          <cell r="Q137">
            <v>486693</v>
          </cell>
          <cell r="R137">
            <v>22597</v>
          </cell>
          <cell r="S137">
            <v>2.99</v>
          </cell>
        </row>
        <row r="138">
          <cell r="A138">
            <v>397</v>
          </cell>
          <cell r="B138" t="str">
            <v xml:space="preserve">       </v>
          </cell>
          <cell r="C138">
            <v>15</v>
          </cell>
          <cell r="D138" t="str">
            <v xml:space="preserve">SQ   </v>
          </cell>
          <cell r="E138">
            <v>0</v>
          </cell>
          <cell r="F138">
            <v>24518317.359999999</v>
          </cell>
          <cell r="G138">
            <v>7598567</v>
          </cell>
          <cell r="H138">
            <v>16919747</v>
          </cell>
          <cell r="I138">
            <v>2580046</v>
          </cell>
          <cell r="J138">
            <v>10.52</v>
          </cell>
          <cell r="K138">
            <v>6.6</v>
          </cell>
          <cell r="L138" t="str">
            <v xml:space="preserve">      </v>
          </cell>
          <cell r="M138" t="str">
            <v xml:space="preserve">     </v>
          </cell>
          <cell r="N138">
            <v>0</v>
          </cell>
          <cell r="O138">
            <v>31</v>
          </cell>
          <cell r="P138">
            <v>7.5</v>
          </cell>
          <cell r="Q138">
            <v>11093815</v>
          </cell>
          <cell r="R138">
            <v>1337873</v>
          </cell>
          <cell r="S138">
            <v>5.46</v>
          </cell>
        </row>
        <row r="139">
          <cell r="A139" t="str">
            <v>_x001A_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Comparison Schedule"/>
      <sheetName val="Controls - Electric"/>
      <sheetName val="Reserve - Electric"/>
      <sheetName val="Deprate"/>
      <sheetName val="Existing Rates"/>
      <sheetName val="General Info"/>
      <sheetName val="Deprate 2004"/>
      <sheetName val="Controls - Common"/>
      <sheetName val="Reserve - Common"/>
      <sheetName val="Deprate - Common"/>
    </sheetNames>
    <sheetDataSet>
      <sheetData sheetId="0"/>
      <sheetData sheetId="1"/>
      <sheetData sheetId="2">
        <row r="5">
          <cell r="A5">
            <v>301</v>
          </cell>
        </row>
      </sheetData>
      <sheetData sheetId="3">
        <row r="5">
          <cell r="A5">
            <v>301</v>
          </cell>
        </row>
      </sheetData>
      <sheetData sheetId="4">
        <row r="1">
          <cell r="A1" t="str">
            <v xml:space="preserve"> ACCT  GROUP        </v>
          </cell>
        </row>
      </sheetData>
      <sheetData sheetId="5">
        <row r="1">
          <cell r="B1" t="str">
            <v>SIERRA PACIFIC POWER COMPANY</v>
          </cell>
        </row>
      </sheetData>
      <sheetData sheetId="6">
        <row r="4">
          <cell r="A4">
            <v>310.10000000000002</v>
          </cell>
        </row>
      </sheetData>
      <sheetData sheetId="7">
        <row r="1">
          <cell r="A1" t="str">
            <v xml:space="preserve"> ACCT  GROUP        </v>
          </cell>
        </row>
      </sheetData>
      <sheetData sheetId="8">
        <row r="3">
          <cell r="A3">
            <v>303</v>
          </cell>
        </row>
      </sheetData>
      <sheetData sheetId="9">
        <row r="3">
          <cell r="A3">
            <v>303</v>
          </cell>
        </row>
      </sheetData>
      <sheetData sheetId="10">
        <row r="1">
          <cell r="A1" t="str">
            <v xml:space="preserve"> ACCT  GROUP        </v>
          </cell>
          <cell r="B1" t="str">
            <v>LS DATE</v>
          </cell>
          <cell r="C1" t="str">
            <v xml:space="preserve">  LIFE</v>
          </cell>
          <cell r="D1" t="str">
            <v>TP CV</v>
          </cell>
          <cell r="E1" t="str">
            <v xml:space="preserve"> SAL</v>
          </cell>
          <cell r="F1" t="str">
            <v xml:space="preserve">        COST</v>
          </cell>
          <cell r="G1" t="str">
            <v xml:space="preserve">  RESERVE</v>
          </cell>
          <cell r="H1" t="str">
            <v xml:space="preserve">  FUT-ACC</v>
          </cell>
          <cell r="I1" t="str">
            <v xml:space="preserve">  ANNUAL</v>
          </cell>
          <cell r="J1" t="str">
            <v xml:space="preserve"> RATE</v>
          </cell>
          <cell r="K1" t="str">
            <v>REM LF</v>
          </cell>
          <cell r="L1" t="str">
            <v xml:space="preserve"> PR LF</v>
          </cell>
          <cell r="M1" t="str">
            <v>PR CV</v>
          </cell>
          <cell r="N1" t="str">
            <v>FSAL</v>
          </cell>
          <cell r="O1" t="str">
            <v>% RES</v>
          </cell>
          <cell r="P1" t="str">
            <v>AGE</v>
          </cell>
          <cell r="Q1" t="str">
            <v xml:space="preserve"> CALC RES</v>
          </cell>
          <cell r="R1" t="str">
            <v>WHLF ANN</v>
          </cell>
          <cell r="S1" t="str">
            <v>WHLF RT</v>
          </cell>
        </row>
        <row r="2">
          <cell r="A2">
            <v>303</v>
          </cell>
          <cell r="B2" t="str">
            <v xml:space="preserve">       </v>
          </cell>
          <cell r="C2">
            <v>8</v>
          </cell>
          <cell r="D2" t="str">
            <v xml:space="preserve">SQ   </v>
          </cell>
          <cell r="E2">
            <v>0</v>
          </cell>
          <cell r="F2">
            <v>76669335.340000004</v>
          </cell>
          <cell r="G2">
            <v>56068060</v>
          </cell>
          <cell r="H2">
            <v>20601276</v>
          </cell>
          <cell r="I2">
            <v>3625421</v>
          </cell>
          <cell r="J2">
            <v>4.7300000000000004</v>
          </cell>
          <cell r="K2">
            <v>5.7</v>
          </cell>
          <cell r="L2" t="str">
            <v xml:space="preserve">      </v>
          </cell>
          <cell r="M2" t="str">
            <v xml:space="preserve">     </v>
          </cell>
          <cell r="N2">
            <v>0</v>
          </cell>
          <cell r="O2">
            <v>73.099999999999994</v>
          </cell>
          <cell r="P2">
            <v>8.1</v>
          </cell>
          <cell r="Q2">
            <v>55011105</v>
          </cell>
          <cell r="R2">
            <v>4357219</v>
          </cell>
          <cell r="S2">
            <v>5.68</v>
          </cell>
        </row>
        <row r="3">
          <cell r="A3">
            <v>389.1</v>
          </cell>
          <cell r="B3" t="str">
            <v xml:space="preserve">       </v>
          </cell>
          <cell r="C3">
            <v>0</v>
          </cell>
          <cell r="D3" t="str">
            <v xml:space="preserve">ND   </v>
          </cell>
          <cell r="E3">
            <v>0</v>
          </cell>
          <cell r="F3">
            <v>3478299.57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 t="str">
            <v xml:space="preserve">      </v>
          </cell>
          <cell r="M3" t="str">
            <v xml:space="preserve">     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>
            <v>389.2</v>
          </cell>
          <cell r="B4" t="str">
            <v xml:space="preserve">       </v>
          </cell>
          <cell r="C4">
            <v>65</v>
          </cell>
          <cell r="D4" t="str">
            <v xml:space="preserve">R4   </v>
          </cell>
          <cell r="E4">
            <v>0</v>
          </cell>
          <cell r="F4">
            <v>279552.67</v>
          </cell>
          <cell r="G4">
            <v>-1364</v>
          </cell>
          <cell r="H4">
            <v>280917</v>
          </cell>
          <cell r="I4">
            <v>4627</v>
          </cell>
          <cell r="J4">
            <v>1.66</v>
          </cell>
          <cell r="K4">
            <v>60.7</v>
          </cell>
          <cell r="L4" t="str">
            <v xml:space="preserve">      </v>
          </cell>
          <cell r="M4" t="str">
            <v xml:space="preserve">     </v>
          </cell>
          <cell r="N4">
            <v>0</v>
          </cell>
          <cell r="O4">
            <v>-0.5</v>
          </cell>
          <cell r="P4">
            <v>3.4</v>
          </cell>
          <cell r="Q4">
            <v>14660</v>
          </cell>
          <cell r="R4">
            <v>4305</v>
          </cell>
          <cell r="S4">
            <v>1.54</v>
          </cell>
        </row>
        <row r="5">
          <cell r="A5">
            <v>390</v>
          </cell>
          <cell r="B5" t="str">
            <v xml:space="preserve">       </v>
          </cell>
          <cell r="C5">
            <v>57</v>
          </cell>
          <cell r="D5" t="str">
            <v xml:space="preserve">R4   </v>
          </cell>
          <cell r="E5">
            <v>-5</v>
          </cell>
          <cell r="F5">
            <v>32311180.989999998</v>
          </cell>
          <cell r="G5">
            <v>11517802</v>
          </cell>
          <cell r="H5">
            <v>22408936</v>
          </cell>
          <cell r="I5">
            <v>508897</v>
          </cell>
          <cell r="J5">
            <v>1.57</v>
          </cell>
          <cell r="K5">
            <v>44</v>
          </cell>
          <cell r="L5" t="str">
            <v xml:space="preserve">      </v>
          </cell>
          <cell r="M5" t="str">
            <v xml:space="preserve">     </v>
          </cell>
          <cell r="N5">
            <v>0</v>
          </cell>
          <cell r="O5">
            <v>35.6</v>
          </cell>
          <cell r="P5">
            <v>15.3</v>
          </cell>
          <cell r="Q5">
            <v>8901013</v>
          </cell>
          <cell r="R5">
            <v>593718</v>
          </cell>
          <cell r="S5">
            <v>1.84</v>
          </cell>
        </row>
        <row r="6">
          <cell r="A6">
            <v>391.1</v>
          </cell>
          <cell r="B6" t="str">
            <v xml:space="preserve">       </v>
          </cell>
          <cell r="C6">
            <v>20</v>
          </cell>
          <cell r="D6" t="str">
            <v xml:space="preserve">SQ   </v>
          </cell>
          <cell r="E6">
            <v>0</v>
          </cell>
          <cell r="F6">
            <v>13978916.85</v>
          </cell>
          <cell r="G6">
            <v>5246097</v>
          </cell>
          <cell r="H6">
            <v>8732822</v>
          </cell>
          <cell r="I6">
            <v>506828</v>
          </cell>
          <cell r="J6">
            <v>3.63</v>
          </cell>
          <cell r="K6">
            <v>17.2</v>
          </cell>
          <cell r="L6" t="str">
            <v xml:space="preserve">      </v>
          </cell>
          <cell r="M6" t="str">
            <v xml:space="preserve">     </v>
          </cell>
          <cell r="N6">
            <v>0</v>
          </cell>
          <cell r="O6">
            <v>37.5</v>
          </cell>
          <cell r="P6">
            <v>4.8</v>
          </cell>
          <cell r="Q6">
            <v>3345154</v>
          </cell>
          <cell r="R6">
            <v>695420</v>
          </cell>
          <cell r="S6">
            <v>4.97</v>
          </cell>
        </row>
        <row r="7">
          <cell r="A7">
            <v>391.2</v>
          </cell>
          <cell r="B7" t="str">
            <v xml:space="preserve">       </v>
          </cell>
          <cell r="C7">
            <v>5</v>
          </cell>
          <cell r="D7" t="str">
            <v xml:space="preserve">SQ   </v>
          </cell>
          <cell r="E7">
            <v>0</v>
          </cell>
          <cell r="F7">
            <v>18255386.489999998</v>
          </cell>
          <cell r="G7">
            <v>6365326</v>
          </cell>
          <cell r="H7">
            <v>11890060</v>
          </cell>
          <cell r="I7">
            <v>3188137</v>
          </cell>
          <cell r="J7">
            <v>17.46</v>
          </cell>
          <cell r="K7">
            <v>3.7</v>
          </cell>
          <cell r="L7" t="str">
            <v xml:space="preserve">      </v>
          </cell>
          <cell r="M7" t="str">
            <v xml:space="preserve">     </v>
          </cell>
          <cell r="N7">
            <v>0</v>
          </cell>
          <cell r="O7">
            <v>34.9</v>
          </cell>
          <cell r="P7">
            <v>1.7</v>
          </cell>
          <cell r="Q7">
            <v>6216720</v>
          </cell>
          <cell r="R7">
            <v>3509962</v>
          </cell>
          <cell r="S7">
            <v>19.23</v>
          </cell>
        </row>
        <row r="8">
          <cell r="A8">
            <v>392</v>
          </cell>
          <cell r="B8" t="str">
            <v xml:space="preserve">       </v>
          </cell>
          <cell r="C8">
            <v>14</v>
          </cell>
          <cell r="D8" t="str">
            <v xml:space="preserve">L1   </v>
          </cell>
          <cell r="E8">
            <v>8</v>
          </cell>
          <cell r="F8">
            <v>792444.15</v>
          </cell>
          <cell r="G8">
            <v>240575</v>
          </cell>
          <cell r="H8">
            <v>488472</v>
          </cell>
          <cell r="I8">
            <v>75448</v>
          </cell>
          <cell r="J8">
            <v>9.52</v>
          </cell>
          <cell r="K8">
            <v>6.5</v>
          </cell>
          <cell r="L8" t="str">
            <v xml:space="preserve">      </v>
          </cell>
          <cell r="M8" t="str">
            <v xml:space="preserve">     </v>
          </cell>
          <cell r="N8">
            <v>0</v>
          </cell>
          <cell r="O8">
            <v>30.4</v>
          </cell>
          <cell r="P8">
            <v>14</v>
          </cell>
          <cell r="Q8">
            <v>345882</v>
          </cell>
          <cell r="R8">
            <v>52054</v>
          </cell>
          <cell r="S8">
            <v>6.57</v>
          </cell>
        </row>
        <row r="9">
          <cell r="A9">
            <v>394</v>
          </cell>
          <cell r="B9" t="str">
            <v xml:space="preserve">       </v>
          </cell>
          <cell r="C9">
            <v>25</v>
          </cell>
          <cell r="D9" t="str">
            <v xml:space="preserve">SQ   </v>
          </cell>
          <cell r="E9">
            <v>0</v>
          </cell>
          <cell r="F9">
            <v>827801.41</v>
          </cell>
          <cell r="G9">
            <v>661555</v>
          </cell>
          <cell r="H9">
            <v>166246</v>
          </cell>
          <cell r="I9">
            <v>20555</v>
          </cell>
          <cell r="J9">
            <v>2.48</v>
          </cell>
          <cell r="K9">
            <v>8.1</v>
          </cell>
          <cell r="L9" t="str">
            <v xml:space="preserve">      </v>
          </cell>
          <cell r="M9" t="str">
            <v xml:space="preserve">     </v>
          </cell>
          <cell r="N9">
            <v>0</v>
          </cell>
          <cell r="O9">
            <v>79.900000000000006</v>
          </cell>
          <cell r="P9">
            <v>18.600000000000001</v>
          </cell>
          <cell r="Q9">
            <v>614860</v>
          </cell>
          <cell r="R9">
            <v>30655</v>
          </cell>
          <cell r="S9">
            <v>3.7</v>
          </cell>
        </row>
        <row r="10">
          <cell r="A10">
            <v>396</v>
          </cell>
          <cell r="B10" t="str">
            <v xml:space="preserve">       </v>
          </cell>
          <cell r="C10">
            <v>14</v>
          </cell>
          <cell r="D10" t="str">
            <v xml:space="preserve">R1.5 </v>
          </cell>
          <cell r="E10">
            <v>8</v>
          </cell>
          <cell r="F10">
            <v>151905.76999999999</v>
          </cell>
          <cell r="G10">
            <v>74900</v>
          </cell>
          <cell r="H10">
            <v>64853</v>
          </cell>
          <cell r="I10">
            <v>7555</v>
          </cell>
          <cell r="J10">
            <v>4.97</v>
          </cell>
          <cell r="K10">
            <v>8.6</v>
          </cell>
          <cell r="L10" t="str">
            <v xml:space="preserve">      </v>
          </cell>
          <cell r="M10" t="str">
            <v xml:space="preserve">     </v>
          </cell>
          <cell r="N10">
            <v>0</v>
          </cell>
          <cell r="O10">
            <v>49.3</v>
          </cell>
          <cell r="P10">
            <v>7.2</v>
          </cell>
          <cell r="Q10">
            <v>54549</v>
          </cell>
          <cell r="R10">
            <v>9978</v>
          </cell>
          <cell r="S10">
            <v>6.57</v>
          </cell>
        </row>
        <row r="11">
          <cell r="A11">
            <v>397</v>
          </cell>
          <cell r="B11" t="str">
            <v xml:space="preserve">       </v>
          </cell>
          <cell r="C11">
            <v>15</v>
          </cell>
          <cell r="D11" t="str">
            <v xml:space="preserve">SQ   </v>
          </cell>
          <cell r="E11">
            <v>0</v>
          </cell>
          <cell r="F11">
            <v>9955089.2799999993</v>
          </cell>
          <cell r="G11">
            <v>1847407</v>
          </cell>
          <cell r="H11">
            <v>8107680</v>
          </cell>
          <cell r="I11">
            <v>821706</v>
          </cell>
          <cell r="J11">
            <v>8.25</v>
          </cell>
          <cell r="K11">
            <v>9.9</v>
          </cell>
          <cell r="L11" t="str">
            <v xml:space="preserve">      </v>
          </cell>
          <cell r="M11" t="str">
            <v xml:space="preserve">     </v>
          </cell>
          <cell r="N11">
            <v>0</v>
          </cell>
          <cell r="O11">
            <v>18.600000000000001</v>
          </cell>
          <cell r="P11">
            <v>4.0999999999999996</v>
          </cell>
          <cell r="Q11">
            <v>2716246</v>
          </cell>
          <cell r="R11">
            <v>659800</v>
          </cell>
          <cell r="S11">
            <v>6.63</v>
          </cell>
        </row>
        <row r="12">
          <cell r="A12">
            <v>398</v>
          </cell>
          <cell r="B12" t="str">
            <v xml:space="preserve">       </v>
          </cell>
          <cell r="C12">
            <v>20</v>
          </cell>
          <cell r="D12" t="str">
            <v xml:space="preserve">SQ   </v>
          </cell>
          <cell r="E12">
            <v>0</v>
          </cell>
          <cell r="F12">
            <v>25780.91</v>
          </cell>
          <cell r="G12">
            <v>0</v>
          </cell>
          <cell r="H12">
            <v>25781</v>
          </cell>
          <cell r="I12">
            <v>1507</v>
          </cell>
          <cell r="J12">
            <v>5.85</v>
          </cell>
          <cell r="K12">
            <v>17.100000000000001</v>
          </cell>
          <cell r="L12" t="str">
            <v xml:space="preserve">      </v>
          </cell>
          <cell r="M12" t="str">
            <v xml:space="preserve">     </v>
          </cell>
          <cell r="N12">
            <v>0</v>
          </cell>
          <cell r="O12">
            <v>0</v>
          </cell>
          <cell r="P12">
            <v>1.6</v>
          </cell>
          <cell r="Q12">
            <v>1999</v>
          </cell>
          <cell r="R12">
            <v>1289</v>
          </cell>
          <cell r="S12">
            <v>5</v>
          </cell>
        </row>
        <row r="13">
          <cell r="A13" t="str">
            <v>_x001A_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over Page"/>
      <sheetName val="Rev Req"/>
      <sheetName val="B 1"/>
      <sheetName val="B  2"/>
      <sheetName val="RB Adj"/>
      <sheetName val="E CWC"/>
      <sheetName val="F 1"/>
      <sheetName val="H  1"/>
      <sheetName val="H   2"/>
      <sheetName val="H Adj"/>
      <sheetName val="I 1 Depreciation"/>
      <sheetName val="J 1"/>
      <sheetName val="J 2 Revised Rate"/>
      <sheetName val="J 3"/>
      <sheetName val="J 4"/>
      <sheetName val="Not Filed Summary"/>
      <sheetName val="Not Filed Equity Method Inc Tax"/>
    </sheetNames>
    <sheetDataSet>
      <sheetData sheetId="0">
        <row r="3">
          <cell r="B3">
            <v>0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13">
          <cell r="B13" t="str">
            <v>Final Order  Revenue Requirement</v>
          </cell>
        </row>
        <row r="14">
          <cell r="B14" t="str">
            <v>Final Order Pro Forma Rate Base</v>
          </cell>
        </row>
        <row r="15">
          <cell r="B15" t="str">
            <v>Final Order Adjustments to Rate Base</v>
          </cell>
        </row>
        <row r="16">
          <cell r="B16" t="str">
            <v>Explanation of Final Order Adjustments to Rate Base</v>
          </cell>
        </row>
        <row r="17">
          <cell r="B17" t="str">
            <v>Final Order Cash Working Capital</v>
          </cell>
        </row>
        <row r="18">
          <cell r="B18" t="str">
            <v>Final Order Capital Structure</v>
          </cell>
        </row>
        <row r="19">
          <cell r="B19" t="str">
            <v>Final Order Pro Forma Operating Income Statement</v>
          </cell>
        </row>
        <row r="20">
          <cell r="B20" t="str">
            <v>Final Order Operating Income Statement Adjustments</v>
          </cell>
        </row>
        <row r="21">
          <cell r="B21" t="str">
            <v>Explanation of Final Order Adjustments to the Operating Income Statement</v>
          </cell>
        </row>
        <row r="22">
          <cell r="B22" t="str">
            <v>Final Order Depreciation Rates and Expense</v>
          </cell>
        </row>
        <row r="23">
          <cell r="B23" t="str">
            <v>Final Order Pro Forma Calculation of Taxable Income 35% Federal Income Tax Rate</v>
          </cell>
        </row>
        <row r="24">
          <cell r="B24" t="str">
            <v>Final Order Pro Forma Calculation of Taxable Income 21% Federal Income Tax Rate</v>
          </cell>
        </row>
        <row r="25">
          <cell r="B25" t="str">
            <v>Final Order Interest Synchronization Calculation</v>
          </cell>
        </row>
        <row r="26">
          <cell r="B26" t="str">
            <v>Final Order Adjustments to Current Income Tax Expense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Controls"/>
      <sheetName val="Reserve"/>
      <sheetName val="Deprate"/>
      <sheetName val="Existing Rates"/>
    </sheetNames>
    <sheetDataSet>
      <sheetData sheetId="0"/>
      <sheetData sheetId="1"/>
      <sheetData sheetId="2">
        <row r="5">
          <cell r="A5">
            <v>303</v>
          </cell>
          <cell r="B5" t="str">
            <v>Gas Intangible</v>
          </cell>
          <cell r="C5">
            <v>144535</v>
          </cell>
          <cell r="D5">
            <v>14472.17</v>
          </cell>
          <cell r="E5">
            <v>0</v>
          </cell>
          <cell r="F5">
            <v>0</v>
          </cell>
          <cell r="G5">
            <v>159007.17000000001</v>
          </cell>
        </row>
        <row r="6">
          <cell r="A6">
            <v>0</v>
          </cell>
          <cell r="B6" t="str">
            <v>TOTAL INTANGIBLE PLANT</v>
          </cell>
          <cell r="C6">
            <v>144535</v>
          </cell>
          <cell r="D6">
            <v>14472.17</v>
          </cell>
          <cell r="E6">
            <v>0</v>
          </cell>
          <cell r="F6">
            <v>0</v>
          </cell>
          <cell r="G6">
            <v>159007.17000000001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0</v>
          </cell>
          <cell r="B8" t="str">
            <v>DISTRIBUTION PLANT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374.1</v>
          </cell>
          <cell r="B9" t="str">
            <v>Land</v>
          </cell>
          <cell r="C9">
            <v>3098.4</v>
          </cell>
          <cell r="D9">
            <v>0</v>
          </cell>
          <cell r="E9">
            <v>0</v>
          </cell>
          <cell r="F9">
            <v>-3098.4</v>
          </cell>
          <cell r="G9">
            <v>0</v>
          </cell>
        </row>
        <row r="10">
          <cell r="A10">
            <v>374.2</v>
          </cell>
          <cell r="B10" t="str">
            <v>Land Rights</v>
          </cell>
          <cell r="C10">
            <v>76474.009999999995</v>
          </cell>
          <cell r="D10">
            <v>4639.8</v>
          </cell>
          <cell r="E10">
            <v>0</v>
          </cell>
          <cell r="F10">
            <v>3098.4</v>
          </cell>
          <cell r="G10">
            <v>84212.209999999992</v>
          </cell>
        </row>
        <row r="11">
          <cell r="A11">
            <v>375</v>
          </cell>
          <cell r="B11" t="str">
            <v>Structures &amp; Improvements</v>
          </cell>
          <cell r="C11">
            <v>785276.85</v>
          </cell>
          <cell r="D11">
            <v>73820.820000000007</v>
          </cell>
          <cell r="E11">
            <v>0</v>
          </cell>
          <cell r="F11">
            <v>0</v>
          </cell>
          <cell r="G11">
            <v>859097.66999999993</v>
          </cell>
        </row>
        <row r="12">
          <cell r="A12">
            <v>376</v>
          </cell>
          <cell r="B12" t="str">
            <v>Mains</v>
          </cell>
          <cell r="C12">
            <v>43368717.909999996</v>
          </cell>
          <cell r="D12">
            <v>2583189.89</v>
          </cell>
          <cell r="E12">
            <v>-206299.83000000002</v>
          </cell>
          <cell r="F12">
            <v>0</v>
          </cell>
          <cell r="G12">
            <v>45745607.969999999</v>
          </cell>
        </row>
        <row r="13">
          <cell r="A13">
            <v>376</v>
          </cell>
          <cell r="B13" t="str">
            <v>Gas Mains Encroachment</v>
          </cell>
          <cell r="C13">
            <v>97796.77</v>
          </cell>
          <cell r="D13">
            <v>8119.2</v>
          </cell>
          <cell r="E13">
            <v>0</v>
          </cell>
          <cell r="F13">
            <v>0</v>
          </cell>
          <cell r="G13">
            <v>105915.97</v>
          </cell>
        </row>
        <row r="14">
          <cell r="A14">
            <v>376</v>
          </cell>
          <cell r="B14" t="str">
            <v>CWIP Property Taxes</v>
          </cell>
          <cell r="C14">
            <v>561106.71</v>
          </cell>
          <cell r="D14">
            <v>42053.97</v>
          </cell>
          <cell r="E14">
            <v>0</v>
          </cell>
          <cell r="F14">
            <v>0</v>
          </cell>
          <cell r="G14">
            <v>603160.67999999993</v>
          </cell>
        </row>
        <row r="15">
          <cell r="A15">
            <v>377</v>
          </cell>
          <cell r="B15" t="str">
            <v>Compressor Station Equipment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378</v>
          </cell>
          <cell r="B16" t="str">
            <v>Meas &amp; Reg Equipment General</v>
          </cell>
          <cell r="C16">
            <v>754174.49</v>
          </cell>
          <cell r="D16">
            <v>39329.769999999997</v>
          </cell>
          <cell r="E16">
            <v>-189806.52</v>
          </cell>
          <cell r="F16">
            <v>0</v>
          </cell>
          <cell r="G16">
            <v>603697.74</v>
          </cell>
        </row>
        <row r="17">
          <cell r="A17">
            <v>379</v>
          </cell>
          <cell r="B17" t="str">
            <v>Meas &amp; Reg Equipment City Gate</v>
          </cell>
          <cell r="C17">
            <v>532471.69999999995</v>
          </cell>
          <cell r="D17">
            <v>41154.959999999999</v>
          </cell>
          <cell r="E17">
            <v>-28478.46</v>
          </cell>
          <cell r="F17">
            <v>0</v>
          </cell>
          <cell r="G17">
            <v>545148.19999999995</v>
          </cell>
        </row>
        <row r="18">
          <cell r="A18">
            <v>380</v>
          </cell>
          <cell r="B18" t="str">
            <v>Services</v>
          </cell>
          <cell r="C18">
            <v>46241373.359999999</v>
          </cell>
          <cell r="D18">
            <v>2885598.68</v>
          </cell>
          <cell r="E18">
            <v>-233261.37</v>
          </cell>
          <cell r="F18">
            <v>0</v>
          </cell>
          <cell r="G18">
            <v>48893710.670000002</v>
          </cell>
        </row>
        <row r="19">
          <cell r="A19">
            <v>381</v>
          </cell>
          <cell r="B19" t="str">
            <v>Meters</v>
          </cell>
          <cell r="C19">
            <v>6950556.46</v>
          </cell>
          <cell r="D19">
            <v>1022319.1</v>
          </cell>
          <cell r="E19">
            <v>-64086.73</v>
          </cell>
          <cell r="F19">
            <v>0</v>
          </cell>
          <cell r="G19">
            <v>7908788.8299999991</v>
          </cell>
        </row>
        <row r="20">
          <cell r="A20">
            <v>382</v>
          </cell>
          <cell r="B20" t="str">
            <v>Meter Installations</v>
          </cell>
          <cell r="C20">
            <v>1544715.98</v>
          </cell>
          <cell r="D20">
            <v>52529.64</v>
          </cell>
          <cell r="E20">
            <v>0</v>
          </cell>
          <cell r="F20">
            <v>0</v>
          </cell>
          <cell r="G20">
            <v>1597245.6199999999</v>
          </cell>
        </row>
        <row r="21">
          <cell r="A21">
            <v>383</v>
          </cell>
          <cell r="B21" t="str">
            <v>House Regulators</v>
          </cell>
          <cell r="C21">
            <v>1562759.72</v>
          </cell>
          <cell r="D21">
            <v>88868.3</v>
          </cell>
          <cell r="E21">
            <v>0</v>
          </cell>
          <cell r="F21">
            <v>0</v>
          </cell>
          <cell r="G21">
            <v>1651628.02</v>
          </cell>
        </row>
        <row r="22">
          <cell r="A22">
            <v>384</v>
          </cell>
          <cell r="B22" t="str">
            <v>House Regulators Installations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385</v>
          </cell>
          <cell r="B23" t="str">
            <v>Ind Meas &amp; Reg Station Equipment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386</v>
          </cell>
          <cell r="B24" t="str">
            <v>Other Property on Customer Premises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387</v>
          </cell>
          <cell r="B25" t="str">
            <v>Other Equipment</v>
          </cell>
          <cell r="C25">
            <v>2800.45</v>
          </cell>
          <cell r="D25">
            <v>0</v>
          </cell>
          <cell r="E25">
            <v>-2800.45</v>
          </cell>
          <cell r="F25">
            <v>0</v>
          </cell>
          <cell r="G25">
            <v>0</v>
          </cell>
        </row>
        <row r="26">
          <cell r="A26">
            <v>0</v>
          </cell>
          <cell r="B26" t="str">
            <v>TOTAL DISTRIBUTION PLANT</v>
          </cell>
          <cell r="C26">
            <v>102481322.81</v>
          </cell>
          <cell r="D26">
            <v>6841624.1299999999</v>
          </cell>
          <cell r="E26">
            <v>-724733.35999999987</v>
          </cell>
          <cell r="F26">
            <v>0</v>
          </cell>
          <cell r="G26">
            <v>108598213.58000001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0</v>
          </cell>
          <cell r="B28" t="str">
            <v>GENERAL PLANT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389</v>
          </cell>
          <cell r="B29" t="str">
            <v>Land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0</v>
          </cell>
          <cell r="B30" t="str">
            <v>Land Rights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390</v>
          </cell>
          <cell r="B31" t="str">
            <v>Structures &amp; Improvements</v>
          </cell>
          <cell r="C31">
            <v>124471.48</v>
          </cell>
          <cell r="D31">
            <v>7707.48</v>
          </cell>
          <cell r="E31">
            <v>0</v>
          </cell>
          <cell r="F31">
            <v>0</v>
          </cell>
          <cell r="G31">
            <v>132178.96</v>
          </cell>
        </row>
        <row r="32">
          <cell r="A32">
            <v>391.1</v>
          </cell>
          <cell r="B32" t="str">
            <v>Gas Office Furn &amp; Eq</v>
          </cell>
          <cell r="C32">
            <v>700.55</v>
          </cell>
          <cell r="D32">
            <v>332.76</v>
          </cell>
          <cell r="E32">
            <v>0</v>
          </cell>
          <cell r="F32">
            <v>0</v>
          </cell>
          <cell r="G32">
            <v>1033.31</v>
          </cell>
        </row>
        <row r="33">
          <cell r="A33">
            <v>391.2</v>
          </cell>
          <cell r="B33" t="str">
            <v>Gas Computers</v>
          </cell>
          <cell r="C33">
            <v>6588.22</v>
          </cell>
          <cell r="D33">
            <v>0</v>
          </cell>
          <cell r="E33">
            <v>0</v>
          </cell>
          <cell r="F33">
            <v>0</v>
          </cell>
          <cell r="G33">
            <v>6588.22</v>
          </cell>
        </row>
        <row r="34">
          <cell r="A34">
            <v>392</v>
          </cell>
          <cell r="B34" t="str">
            <v>Transportation Equipment</v>
          </cell>
          <cell r="C34">
            <v>-351522.03000000009</v>
          </cell>
          <cell r="D34">
            <v>33482.130000000005</v>
          </cell>
          <cell r="E34">
            <v>-2789.4199999999983</v>
          </cell>
          <cell r="F34">
            <v>540353.35000000009</v>
          </cell>
          <cell r="G34">
            <v>219524.03000000003</v>
          </cell>
        </row>
        <row r="35">
          <cell r="A35">
            <v>393</v>
          </cell>
          <cell r="B35" t="str">
            <v>Stores Equipment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>
            <v>394</v>
          </cell>
          <cell r="B36" t="str">
            <v>Tools, Shop &amp; Garage Equipment</v>
          </cell>
          <cell r="C36">
            <v>134755.82999999999</v>
          </cell>
          <cell r="D36">
            <v>8851.34</v>
          </cell>
          <cell r="E36">
            <v>-1088.53</v>
          </cell>
          <cell r="F36">
            <v>0</v>
          </cell>
          <cell r="G36">
            <v>142518.63999999998</v>
          </cell>
        </row>
        <row r="37">
          <cell r="A37">
            <v>395</v>
          </cell>
          <cell r="B37" t="str">
            <v>Laboratory Equipment</v>
          </cell>
          <cell r="C37">
            <v>6592.73</v>
          </cell>
          <cell r="D37">
            <v>2759.4</v>
          </cell>
          <cell r="E37">
            <v>0</v>
          </cell>
          <cell r="F37">
            <v>0</v>
          </cell>
          <cell r="G37">
            <v>9352.1299999999992</v>
          </cell>
        </row>
        <row r="38">
          <cell r="A38">
            <v>396</v>
          </cell>
          <cell r="B38" t="str">
            <v>Power-Operated Equipment</v>
          </cell>
          <cell r="C38">
            <v>51761.38</v>
          </cell>
          <cell r="D38">
            <v>9812.2800000000007</v>
          </cell>
          <cell r="E38">
            <v>0</v>
          </cell>
          <cell r="F38">
            <v>-25725.5</v>
          </cell>
          <cell r="G38">
            <v>35848.159999999996</v>
          </cell>
        </row>
        <row r="39">
          <cell r="A39">
            <v>397</v>
          </cell>
          <cell r="B39" t="str">
            <v>Communications Equipment</v>
          </cell>
          <cell r="C39">
            <v>76713.649999999994</v>
          </cell>
          <cell r="D39">
            <v>33741.480000000003</v>
          </cell>
          <cell r="E39">
            <v>0</v>
          </cell>
          <cell r="F39">
            <v>0</v>
          </cell>
          <cell r="G39">
            <v>110455.13</v>
          </cell>
        </row>
        <row r="40">
          <cell r="A40">
            <v>398</v>
          </cell>
          <cell r="B40" t="str">
            <v>Miscellaneous Equipment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0</v>
          </cell>
          <cell r="B41" t="str">
            <v>TOTAL GENERAL PLANT</v>
          </cell>
          <cell r="C41">
            <v>50061.809999999889</v>
          </cell>
          <cell r="D41">
            <v>96686.87000000001</v>
          </cell>
          <cell r="E41">
            <v>-3877.949999999998</v>
          </cell>
          <cell r="F41">
            <v>514627.85000000009</v>
          </cell>
          <cell r="G41">
            <v>657498.58000000007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0</v>
          </cell>
          <cell r="B44" t="str">
            <v>TOTAL GAS PLANT</v>
          </cell>
          <cell r="C44">
            <v>102675919.62</v>
          </cell>
          <cell r="D44">
            <v>6952783.1699999999</v>
          </cell>
          <cell r="E44">
            <v>-728611.30999999982</v>
          </cell>
          <cell r="F44">
            <v>514627.85000000009</v>
          </cell>
          <cell r="G44">
            <v>109414719.33000001</v>
          </cell>
        </row>
      </sheetData>
      <sheetData sheetId="3">
        <row r="1">
          <cell r="A1" t="str">
            <v xml:space="preserve"> ACCT  GROUP        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J12"/>
  <sheetViews>
    <sheetView tabSelected="1" zoomScale="110" zoomScaleNormal="110" workbookViewId="0"/>
  </sheetViews>
  <sheetFormatPr defaultRowHeight="15" x14ac:dyDescent="0.25"/>
  <cols>
    <col min="1" max="1" width="14.28515625" customWidth="1"/>
    <col min="2" max="2" width="2.7109375" customWidth="1"/>
    <col min="3" max="3" width="15.28515625" bestFit="1" customWidth="1"/>
    <col min="4" max="4" width="2.7109375" customWidth="1"/>
    <col min="5" max="5" width="13.7109375" bestFit="1" customWidth="1"/>
    <col min="6" max="6" width="2.7109375" customWidth="1"/>
    <col min="7" max="7" width="13.7109375" bestFit="1" customWidth="1"/>
    <col min="8" max="9" width="1.7109375" customWidth="1"/>
    <col min="10" max="10" width="13.42578125" bestFit="1" customWidth="1"/>
  </cols>
  <sheetData>
    <row r="1" spans="1:1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</row>
    <row r="4" spans="1:10" x14ac:dyDescent="0.25">
      <c r="A4" s="72" t="s">
        <v>33</v>
      </c>
      <c r="B4" s="10"/>
      <c r="C4" s="72" t="s">
        <v>57</v>
      </c>
      <c r="E4" s="72" t="s">
        <v>89</v>
      </c>
      <c r="G4" s="72" t="s">
        <v>114</v>
      </c>
      <c r="H4" s="11"/>
      <c r="J4" s="72" t="s">
        <v>114</v>
      </c>
    </row>
    <row r="5" spans="1:10" x14ac:dyDescent="0.25">
      <c r="A5" s="108" t="s">
        <v>29</v>
      </c>
      <c r="B5" s="72"/>
      <c r="C5" s="109">
        <v>44196</v>
      </c>
      <c r="D5" s="96"/>
      <c r="E5" s="108" t="s">
        <v>78</v>
      </c>
      <c r="F5" s="96"/>
      <c r="G5" s="108" t="s">
        <v>78</v>
      </c>
      <c r="H5" s="110"/>
      <c r="I5" s="96"/>
      <c r="J5" s="108" t="s">
        <v>58</v>
      </c>
    </row>
    <row r="6" spans="1:10" x14ac:dyDescent="0.25">
      <c r="A6" s="10"/>
      <c r="B6" s="10"/>
      <c r="C6" s="10"/>
      <c r="E6" s="10"/>
      <c r="G6" s="10"/>
      <c r="H6" s="11"/>
    </row>
    <row r="7" spans="1:10" s="83" customFormat="1" x14ac:dyDescent="0.25">
      <c r="A7" s="83" t="s">
        <v>30</v>
      </c>
      <c r="C7" s="12">
        <f>'17 Detail Rate Comp'!E26</f>
        <v>2035932594.2199998</v>
      </c>
      <c r="E7" s="12">
        <f>'17 Detail Rate Comp'!I26</f>
        <v>48739863.371330746</v>
      </c>
      <c r="G7" s="12">
        <f>'17 Detail Rate Comp'!M26</f>
        <v>43273741.055311181</v>
      </c>
      <c r="H7" s="19"/>
      <c r="J7" s="12">
        <f>'17 Detail Rate Comp'!R26</f>
        <v>-5466122.3160195649</v>
      </c>
    </row>
    <row r="8" spans="1:10" x14ac:dyDescent="0.25">
      <c r="A8" t="s">
        <v>34</v>
      </c>
      <c r="C8" s="12">
        <f>'17 Detail Rate Comp'!E37</f>
        <v>31902516.580000002</v>
      </c>
      <c r="E8" s="12">
        <f>'17 Detail Rate Comp'!I37</f>
        <v>1812055.6343443966</v>
      </c>
      <c r="G8" s="12">
        <f>'17 Detail Rate Comp'!M37</f>
        <v>1812055.6343443964</v>
      </c>
      <c r="H8" s="19"/>
      <c r="J8" s="12">
        <f>'17 Detail Rate Comp'!R37</f>
        <v>0</v>
      </c>
    </row>
    <row r="9" spans="1:10" x14ac:dyDescent="0.25">
      <c r="A9" s="14"/>
      <c r="C9" s="13"/>
      <c r="E9" s="13"/>
      <c r="G9" s="13"/>
      <c r="H9" s="19"/>
      <c r="J9" s="13"/>
    </row>
    <row r="10" spans="1:10" x14ac:dyDescent="0.25">
      <c r="H10" s="19"/>
    </row>
    <row r="11" spans="1:10" x14ac:dyDescent="0.25">
      <c r="A11" s="3" t="s">
        <v>36</v>
      </c>
      <c r="C11" s="40">
        <f>'17 Detail Rate Comp'!E40</f>
        <v>2067835110.7999997</v>
      </c>
      <c r="D11" s="40"/>
      <c r="E11" s="40">
        <f>'17 Detail Rate Comp'!I40</f>
        <v>50551919.005675144</v>
      </c>
      <c r="G11" s="40">
        <f>'17 Detail Rate Comp'!M40</f>
        <v>45085796.68965558</v>
      </c>
      <c r="H11" s="19"/>
      <c r="J11" s="22">
        <f>'17 Detail Rate Comp'!R40</f>
        <v>-5466122.3160195649</v>
      </c>
    </row>
    <row r="12" spans="1:10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</row>
  </sheetData>
  <printOptions horizontalCentered="1"/>
  <pageMargins left="0.5" right="0.5" top="0.75" bottom="0.5" header="0.3" footer="0.3"/>
  <pageSetup orientation="landscape" r:id="rId1"/>
  <headerFooter scaleWithDoc="0">
    <oddHeader>&amp;C&amp;"-,Bold"&amp;14Summary Accrual Adjustment&amp;RExhibit DJG-15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65F6B-5D90-4B66-894B-799F58019CCF}">
  <sheetPr>
    <tabColor theme="7"/>
    <pageSetUpPr fitToPage="1"/>
  </sheetPr>
  <dimension ref="A1:BS17"/>
  <sheetViews>
    <sheetView zoomScale="110" zoomScaleNormal="110" workbookViewId="0"/>
  </sheetViews>
  <sheetFormatPr defaultRowHeight="15" x14ac:dyDescent="0.25"/>
  <cols>
    <col min="1" max="1" width="8.140625" bestFit="1" customWidth="1"/>
    <col min="2" max="2" width="1.7109375" customWidth="1"/>
    <col min="3" max="3" width="39.28515625" bestFit="1" customWidth="1"/>
    <col min="4" max="4" width="1.7109375" customWidth="1"/>
    <col min="5" max="5" width="5.28515625" style="88" bestFit="1" customWidth="1"/>
    <col min="6" max="6" width="1.7109375" style="88" customWidth="1"/>
    <col min="7" max="7" width="4" style="88" bestFit="1" customWidth="1"/>
    <col min="8" max="8" width="1.7109375" style="88" customWidth="1"/>
    <col min="9" max="9" width="7.42578125" style="88" bestFit="1" customWidth="1"/>
    <col min="10" max="10" width="1.7109375" style="88" customWidth="1"/>
    <col min="11" max="11" width="7.42578125" style="88" bestFit="1" customWidth="1"/>
    <col min="12" max="12" width="1.7109375" style="88" customWidth="1"/>
    <col min="13" max="13" width="10.140625" style="88" bestFit="1" customWidth="1"/>
    <col min="14" max="15" width="1.7109375" style="88" customWidth="1"/>
    <col min="16" max="16" width="5.28515625" bestFit="1" customWidth="1"/>
    <col min="17" max="17" width="1.7109375" customWidth="1"/>
    <col min="18" max="18" width="4" bestFit="1" customWidth="1"/>
    <col min="19" max="19" width="1.7109375" customWidth="1"/>
    <col min="20" max="20" width="7.42578125" style="88" bestFit="1" customWidth="1"/>
    <col min="21" max="21" width="1.7109375" style="88" customWidth="1"/>
    <col min="22" max="22" width="7.42578125" bestFit="1" customWidth="1"/>
    <col min="23" max="23" width="1.7109375" customWidth="1"/>
    <col min="24" max="24" width="10.140625" bestFit="1" customWidth="1"/>
    <col min="25" max="26" width="1.7109375" customWidth="1"/>
    <col min="27" max="27" width="5.28515625" bestFit="1" customWidth="1"/>
    <col min="28" max="28" width="1.7109375" customWidth="1"/>
    <col min="29" max="29" width="3.140625" bestFit="1" customWidth="1"/>
    <col min="30" max="30" width="1.7109375" customWidth="1"/>
    <col min="31" max="31" width="7.42578125" style="88" bestFit="1" customWidth="1"/>
    <col min="32" max="32" width="1.7109375" style="88" customWidth="1"/>
    <col min="33" max="33" width="7.42578125" bestFit="1" customWidth="1"/>
    <col min="34" max="34" width="1.7109375" customWidth="1"/>
    <col min="35" max="35" width="10.140625" bestFit="1" customWidth="1"/>
    <col min="37" max="37" width="8.140625" bestFit="1" customWidth="1"/>
    <col min="38" max="38" width="1.7109375" customWidth="1"/>
    <col min="39" max="39" width="26.28515625" bestFit="1" customWidth="1"/>
    <col min="40" max="40" width="1.7109375" customWidth="1"/>
    <col min="41" max="41" width="5.28515625" bestFit="1" customWidth="1"/>
    <col min="42" max="42" width="1.7109375" customWidth="1"/>
    <col min="43" max="43" width="4" bestFit="1" customWidth="1"/>
    <col min="44" max="44" width="1.7109375" customWidth="1"/>
    <col min="45" max="45" width="7.42578125" bestFit="1" customWidth="1"/>
    <col min="46" max="47" width="1.7109375" customWidth="1"/>
    <col min="48" max="48" width="5.28515625" bestFit="1" customWidth="1"/>
    <col min="49" max="49" width="1.7109375" customWidth="1"/>
    <col min="50" max="50" width="4" bestFit="1" customWidth="1"/>
    <col min="51" max="51" width="1.7109375" customWidth="1"/>
    <col min="52" max="52" width="7.42578125" bestFit="1" customWidth="1"/>
    <col min="53" max="54" width="1.7109375" customWidth="1"/>
    <col min="55" max="55" width="5.28515625" bestFit="1" customWidth="1"/>
    <col min="56" max="56" width="1.7109375" customWidth="1"/>
    <col min="57" max="57" width="3.140625" bestFit="1" customWidth="1"/>
    <col min="58" max="58" width="1.7109375" customWidth="1"/>
    <col min="59" max="59" width="7.42578125" bestFit="1" customWidth="1"/>
    <col min="61" max="61" width="8.140625" bestFit="1" customWidth="1"/>
    <col min="62" max="62" width="1.7109375" customWidth="1"/>
    <col min="63" max="63" width="26.28515625" bestFit="1" customWidth="1"/>
    <col min="64" max="64" width="1.7109375" customWidth="1"/>
    <col min="65" max="65" width="7.42578125" bestFit="1" customWidth="1"/>
    <col min="66" max="67" width="1.7109375" customWidth="1"/>
    <col min="68" max="68" width="7.42578125" bestFit="1" customWidth="1"/>
    <col min="69" max="70" width="1.7109375" customWidth="1"/>
    <col min="71" max="71" width="7.42578125" bestFit="1" customWidth="1"/>
  </cols>
  <sheetData>
    <row r="1" spans="1:7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71" x14ac:dyDescent="0.25">
      <c r="AK2" t="s">
        <v>134</v>
      </c>
      <c r="BI2" s="114" t="s">
        <v>134</v>
      </c>
      <c r="BJ2" s="114"/>
      <c r="BK2" s="114"/>
      <c r="BL2" s="114"/>
      <c r="BM2" s="114"/>
      <c r="BN2" s="114"/>
      <c r="BO2" s="114"/>
      <c r="BP2" s="114"/>
      <c r="BQ2" s="114"/>
      <c r="BR2" s="114"/>
      <c r="BS2" s="114"/>
    </row>
    <row r="3" spans="1:71" x14ac:dyDescent="0.25">
      <c r="D3" s="10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10"/>
      <c r="Q3" s="10"/>
      <c r="R3" s="10"/>
      <c r="S3" s="10"/>
      <c r="T3" s="86"/>
      <c r="U3" s="86"/>
      <c r="V3" s="10"/>
      <c r="W3" s="10"/>
      <c r="X3" s="10"/>
      <c r="AG3" s="10"/>
      <c r="AH3" s="10"/>
      <c r="AI3" s="10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x14ac:dyDescent="0.25">
      <c r="A4" s="2"/>
      <c r="B4" s="2"/>
      <c r="C4" s="21"/>
      <c r="D4" s="2"/>
      <c r="E4" s="118" t="s">
        <v>131</v>
      </c>
      <c r="F4" s="118"/>
      <c r="G4" s="118"/>
      <c r="H4" s="118"/>
      <c r="I4" s="118"/>
      <c r="J4" s="118"/>
      <c r="K4" s="118"/>
      <c r="L4" s="118"/>
      <c r="M4" s="118"/>
      <c r="N4" s="2"/>
      <c r="O4" s="2"/>
      <c r="P4" s="118" t="s">
        <v>129</v>
      </c>
      <c r="Q4" s="118"/>
      <c r="R4" s="118"/>
      <c r="S4" s="118"/>
      <c r="T4" s="118"/>
      <c r="U4" s="118"/>
      <c r="V4" s="118"/>
      <c r="W4" s="118"/>
      <c r="X4" s="118"/>
      <c r="Y4" s="3"/>
      <c r="Z4" s="3"/>
      <c r="AA4" s="118" t="s">
        <v>130</v>
      </c>
      <c r="AB4" s="118"/>
      <c r="AC4" s="118"/>
      <c r="AD4" s="118"/>
      <c r="AE4" s="118"/>
      <c r="AF4" s="118"/>
      <c r="AG4" s="118"/>
      <c r="AH4" s="118"/>
      <c r="AI4" s="118"/>
      <c r="AK4" s="2"/>
      <c r="AL4" s="2"/>
      <c r="AM4" s="21"/>
      <c r="AN4" s="2"/>
      <c r="AO4" s="118" t="s">
        <v>131</v>
      </c>
      <c r="AP4" s="118"/>
      <c r="AQ4" s="118"/>
      <c r="AR4" s="118"/>
      <c r="AS4" s="118"/>
      <c r="AT4" s="2"/>
      <c r="AU4" s="2"/>
      <c r="AV4" s="118" t="s">
        <v>129</v>
      </c>
      <c r="AW4" s="118"/>
      <c r="AX4" s="118"/>
      <c r="AY4" s="118"/>
      <c r="AZ4" s="118"/>
      <c r="BA4" s="3"/>
      <c r="BB4" s="3"/>
      <c r="BC4" s="118" t="s">
        <v>130</v>
      </c>
      <c r="BD4" s="118"/>
      <c r="BE4" s="118"/>
      <c r="BF4" s="118"/>
      <c r="BG4" s="118"/>
      <c r="BI4" s="2"/>
      <c r="BJ4" s="2"/>
      <c r="BK4" s="21"/>
      <c r="BL4" s="2"/>
      <c r="BM4" s="117"/>
      <c r="BN4" s="2"/>
      <c r="BO4" s="2"/>
      <c r="BP4" s="117"/>
      <c r="BQ4" s="3"/>
      <c r="BR4" s="3"/>
      <c r="BS4" s="117"/>
    </row>
    <row r="5" spans="1:71" x14ac:dyDescent="0.25">
      <c r="A5" s="3" t="s">
        <v>0</v>
      </c>
      <c r="B5" s="3"/>
      <c r="C5" s="2"/>
      <c r="D5" s="2"/>
      <c r="E5" s="118" t="s">
        <v>43</v>
      </c>
      <c r="F5" s="118"/>
      <c r="G5" s="118"/>
      <c r="H5" s="107"/>
      <c r="I5" s="87" t="s">
        <v>133</v>
      </c>
      <c r="J5" s="107"/>
      <c r="K5" s="87" t="s">
        <v>85</v>
      </c>
      <c r="L5" s="87"/>
      <c r="M5" s="87" t="s">
        <v>6</v>
      </c>
      <c r="N5" s="64"/>
      <c r="O5" s="2"/>
      <c r="P5" s="118" t="s">
        <v>43</v>
      </c>
      <c r="Q5" s="118"/>
      <c r="R5" s="118"/>
      <c r="S5" s="2"/>
      <c r="T5" s="87" t="s">
        <v>133</v>
      </c>
      <c r="U5" s="2"/>
      <c r="V5" s="87" t="s">
        <v>85</v>
      </c>
      <c r="W5" s="3"/>
      <c r="X5" s="87" t="s">
        <v>6</v>
      </c>
      <c r="Y5" s="64"/>
      <c r="Z5" s="2"/>
      <c r="AA5" s="118" t="s">
        <v>43</v>
      </c>
      <c r="AB5" s="118"/>
      <c r="AC5" s="118"/>
      <c r="AD5" s="2"/>
      <c r="AE5" s="87" t="s">
        <v>133</v>
      </c>
      <c r="AF5" s="2"/>
      <c r="AG5" s="87" t="s">
        <v>85</v>
      </c>
      <c r="AH5" s="3"/>
      <c r="AI5" s="87" t="s">
        <v>6</v>
      </c>
      <c r="AK5" s="3" t="s">
        <v>0</v>
      </c>
      <c r="AL5" s="3"/>
      <c r="AM5" s="2"/>
      <c r="AN5" s="2"/>
      <c r="AO5" s="118" t="s">
        <v>43</v>
      </c>
      <c r="AP5" s="118"/>
      <c r="AQ5" s="118"/>
      <c r="AR5" s="107"/>
      <c r="AS5" s="94" t="s">
        <v>133</v>
      </c>
      <c r="AT5" s="64"/>
      <c r="AU5" s="2"/>
      <c r="AV5" s="118" t="s">
        <v>43</v>
      </c>
      <c r="AW5" s="118"/>
      <c r="AX5" s="118"/>
      <c r="AY5" s="2"/>
      <c r="AZ5" s="94" t="s">
        <v>133</v>
      </c>
      <c r="BA5" s="64"/>
      <c r="BB5" s="2"/>
      <c r="BC5" s="118" t="s">
        <v>43</v>
      </c>
      <c r="BD5" s="118"/>
      <c r="BE5" s="118"/>
      <c r="BF5" s="2"/>
      <c r="BG5" s="94" t="s">
        <v>133</v>
      </c>
      <c r="BI5" s="3" t="s">
        <v>0</v>
      </c>
      <c r="BJ5" s="3"/>
      <c r="BK5" s="2"/>
      <c r="BL5" s="2"/>
      <c r="BM5" s="113" t="s">
        <v>136</v>
      </c>
      <c r="BN5" s="64"/>
      <c r="BO5" s="2"/>
      <c r="BP5" s="113" t="s">
        <v>137</v>
      </c>
      <c r="BQ5" s="64"/>
      <c r="BR5" s="2"/>
      <c r="BS5" s="113" t="s">
        <v>138</v>
      </c>
    </row>
    <row r="6" spans="1:71" x14ac:dyDescent="0.25">
      <c r="A6" s="84" t="s">
        <v>1</v>
      </c>
      <c r="B6" s="3"/>
      <c r="C6" s="84" t="s">
        <v>2</v>
      </c>
      <c r="D6" s="2"/>
      <c r="E6" s="85" t="s">
        <v>44</v>
      </c>
      <c r="F6" s="3"/>
      <c r="G6" s="85" t="s">
        <v>45</v>
      </c>
      <c r="H6" s="2"/>
      <c r="I6" s="85" t="s">
        <v>5</v>
      </c>
      <c r="J6" s="2"/>
      <c r="K6" s="85" t="s">
        <v>5</v>
      </c>
      <c r="L6" s="3"/>
      <c r="M6" s="85" t="s">
        <v>7</v>
      </c>
      <c r="N6" s="64"/>
      <c r="O6" s="2"/>
      <c r="P6" s="6" t="s">
        <v>44</v>
      </c>
      <c r="Q6" s="3"/>
      <c r="R6" s="6" t="s">
        <v>45</v>
      </c>
      <c r="S6" s="2"/>
      <c r="T6" s="85" t="s">
        <v>5</v>
      </c>
      <c r="U6" s="2"/>
      <c r="V6" s="6" t="s">
        <v>5</v>
      </c>
      <c r="W6" s="3"/>
      <c r="X6" s="6" t="s">
        <v>7</v>
      </c>
      <c r="Y6" s="64"/>
      <c r="Z6" s="2"/>
      <c r="AA6" s="6" t="s">
        <v>44</v>
      </c>
      <c r="AB6" s="3"/>
      <c r="AC6" s="6" t="s">
        <v>45</v>
      </c>
      <c r="AD6" s="2"/>
      <c r="AE6" s="85" t="s">
        <v>5</v>
      </c>
      <c r="AF6" s="2"/>
      <c r="AG6" s="6" t="s">
        <v>5</v>
      </c>
      <c r="AH6" s="3"/>
      <c r="AI6" s="6" t="s">
        <v>7</v>
      </c>
      <c r="AK6" s="91" t="s">
        <v>1</v>
      </c>
      <c r="AL6" s="3"/>
      <c r="AM6" s="91" t="s">
        <v>2</v>
      </c>
      <c r="AN6" s="2"/>
      <c r="AO6" s="93" t="s">
        <v>44</v>
      </c>
      <c r="AP6" s="3"/>
      <c r="AQ6" s="93" t="s">
        <v>45</v>
      </c>
      <c r="AR6" s="2"/>
      <c r="AS6" s="93" t="s">
        <v>5</v>
      </c>
      <c r="AT6" s="64"/>
      <c r="AU6" s="2"/>
      <c r="AV6" s="93" t="s">
        <v>44</v>
      </c>
      <c r="AW6" s="3"/>
      <c r="AX6" s="93" t="s">
        <v>45</v>
      </c>
      <c r="AY6" s="2"/>
      <c r="AZ6" s="93" t="s">
        <v>5</v>
      </c>
      <c r="BA6" s="64"/>
      <c r="BB6" s="2"/>
      <c r="BC6" s="93" t="s">
        <v>44</v>
      </c>
      <c r="BD6" s="3"/>
      <c r="BE6" s="93" t="s">
        <v>45</v>
      </c>
      <c r="BF6" s="2"/>
      <c r="BG6" s="93" t="s">
        <v>5</v>
      </c>
      <c r="BI6" s="111" t="s">
        <v>1</v>
      </c>
      <c r="BJ6" s="3"/>
      <c r="BK6" s="111" t="s">
        <v>2</v>
      </c>
      <c r="BL6" s="2"/>
      <c r="BM6" s="112" t="s">
        <v>135</v>
      </c>
      <c r="BN6" s="64"/>
      <c r="BO6" s="2"/>
      <c r="BP6" s="112" t="s">
        <v>135</v>
      </c>
      <c r="BQ6" s="64"/>
      <c r="BR6" s="2"/>
      <c r="BS6" s="112" t="s">
        <v>135</v>
      </c>
    </row>
    <row r="7" spans="1:71" x14ac:dyDescent="0.25">
      <c r="N7" s="19"/>
      <c r="Y7" s="19"/>
      <c r="AK7" s="92"/>
      <c r="AL7" s="92"/>
      <c r="AM7" s="92"/>
      <c r="AN7" s="92"/>
      <c r="AO7" s="92"/>
      <c r="AP7" s="92"/>
      <c r="AQ7" s="92"/>
      <c r="AR7" s="92"/>
      <c r="AS7" s="92"/>
      <c r="AT7" s="19"/>
      <c r="AU7" s="92"/>
      <c r="AV7" s="92"/>
      <c r="AW7" s="92"/>
      <c r="AX7" s="92"/>
      <c r="AY7" s="92"/>
      <c r="AZ7" s="92"/>
      <c r="BA7" s="19"/>
      <c r="BB7" s="92"/>
      <c r="BC7" s="92"/>
      <c r="BD7" s="92"/>
      <c r="BE7" s="92"/>
      <c r="BF7" s="92"/>
      <c r="BG7" s="92"/>
      <c r="BI7" s="114"/>
      <c r="BJ7" s="114"/>
      <c r="BK7" s="114"/>
      <c r="BL7" s="114"/>
      <c r="BM7" s="114"/>
      <c r="BN7" s="19"/>
      <c r="BO7" s="114"/>
      <c r="BP7" s="114"/>
      <c r="BQ7" s="19"/>
      <c r="BR7" s="114"/>
      <c r="BS7" s="114"/>
    </row>
    <row r="8" spans="1:71" x14ac:dyDescent="0.25">
      <c r="A8" s="1">
        <v>376</v>
      </c>
      <c r="C8" t="s">
        <v>97</v>
      </c>
      <c r="E8" s="37" t="s">
        <v>56</v>
      </c>
      <c r="F8" s="38" t="s">
        <v>12</v>
      </c>
      <c r="G8" s="39">
        <v>55</v>
      </c>
      <c r="I8" s="106">
        <v>-0.4</v>
      </c>
      <c r="K8" s="42">
        <v>1.7999999999999999E-2</v>
      </c>
      <c r="M8" s="5">
        <v>9866078.6409000028</v>
      </c>
      <c r="N8" s="19"/>
      <c r="P8" s="37" t="s">
        <v>91</v>
      </c>
      <c r="Q8" s="38" t="s">
        <v>12</v>
      </c>
      <c r="R8" s="39">
        <v>65</v>
      </c>
      <c r="T8" s="106">
        <v>-0.6</v>
      </c>
      <c r="V8" s="42">
        <v>2.3E-2</v>
      </c>
      <c r="X8" s="5">
        <v>12611339.784906944</v>
      </c>
      <c r="Y8" s="19"/>
      <c r="AA8" s="37" t="str">
        <f>'18 Rate Development'!G13</f>
        <v>R1.5</v>
      </c>
      <c r="AB8" s="38" t="s">
        <v>12</v>
      </c>
      <c r="AC8" s="37">
        <f>'18 Rate Development'!I13</f>
        <v>65</v>
      </c>
      <c r="AE8" s="106">
        <f>'18 Rate Development'!K13</f>
        <v>-0.5</v>
      </c>
      <c r="AG8" s="42">
        <f>'18 Rate Development'!AH13</f>
        <v>2.1130078156039608E-2</v>
      </c>
      <c r="AH8" s="42"/>
      <c r="AI8" s="5">
        <f>'18 Rate Development'!AF13</f>
        <v>11581722.931991672</v>
      </c>
      <c r="AJ8" s="116"/>
      <c r="AK8" s="1">
        <v>376</v>
      </c>
      <c r="AL8" s="92"/>
      <c r="AM8" s="92" t="s">
        <v>97</v>
      </c>
      <c r="AN8" s="92"/>
      <c r="AO8" s="37" t="s">
        <v>56</v>
      </c>
      <c r="AP8" s="38" t="s">
        <v>12</v>
      </c>
      <c r="AQ8" s="39">
        <v>55</v>
      </c>
      <c r="AR8" s="92"/>
      <c r="AS8" s="106">
        <v>-0.4</v>
      </c>
      <c r="AT8" s="19"/>
      <c r="AU8" s="92"/>
      <c r="AV8" s="37" t="s">
        <v>91</v>
      </c>
      <c r="AW8" s="38" t="s">
        <v>12</v>
      </c>
      <c r="AX8" s="39">
        <v>65</v>
      </c>
      <c r="AY8" s="92"/>
      <c r="AZ8" s="106">
        <v>-0.6</v>
      </c>
      <c r="BA8" s="19"/>
      <c r="BB8" s="92"/>
      <c r="BC8" s="37" t="s">
        <v>91</v>
      </c>
      <c r="BD8" s="38" t="s">
        <v>12</v>
      </c>
      <c r="BE8" s="37">
        <v>65</v>
      </c>
      <c r="BF8" s="92"/>
      <c r="BG8" s="106">
        <v>-0.5</v>
      </c>
      <c r="BI8" s="1">
        <v>376</v>
      </c>
      <c r="BJ8" s="114"/>
      <c r="BK8" s="114" t="s">
        <v>97</v>
      </c>
      <c r="BL8" s="114"/>
      <c r="BM8" s="106">
        <v>-0.4</v>
      </c>
      <c r="BN8" s="19"/>
      <c r="BO8" s="114"/>
      <c r="BP8" s="106">
        <v>-0.6</v>
      </c>
      <c r="BQ8" s="19"/>
      <c r="BR8" s="114"/>
      <c r="BS8" s="106">
        <v>-0.5</v>
      </c>
    </row>
    <row r="9" spans="1:71" x14ac:dyDescent="0.25">
      <c r="A9" s="1">
        <v>376.02</v>
      </c>
      <c r="B9" s="88"/>
      <c r="C9" s="88" t="s">
        <v>98</v>
      </c>
      <c r="D9" s="88"/>
      <c r="E9" s="37" t="s">
        <v>56</v>
      </c>
      <c r="F9" s="38" t="s">
        <v>12</v>
      </c>
      <c r="G9" s="39">
        <v>75</v>
      </c>
      <c r="I9" s="106">
        <v>-0.25</v>
      </c>
      <c r="K9" s="42">
        <v>1.4E-2</v>
      </c>
      <c r="M9" s="5">
        <v>9232091.6826599985</v>
      </c>
      <c r="N9" s="19"/>
      <c r="P9" s="37" t="s">
        <v>56</v>
      </c>
      <c r="Q9" s="38" t="s">
        <v>12</v>
      </c>
      <c r="R9" s="39">
        <v>75</v>
      </c>
      <c r="S9" s="88"/>
      <c r="T9" s="106">
        <v>-0.4</v>
      </c>
      <c r="V9" s="42">
        <v>1.7000000000000001E-2</v>
      </c>
      <c r="W9" s="88"/>
      <c r="X9" s="5">
        <v>11041852.347255833</v>
      </c>
      <c r="Y9" s="19"/>
      <c r="Z9" s="88"/>
      <c r="AA9" s="37" t="str">
        <f>'18 Rate Development'!G14</f>
        <v>R2</v>
      </c>
      <c r="AB9" s="38" t="s">
        <v>12</v>
      </c>
      <c r="AC9" s="37">
        <f>'18 Rate Development'!I14</f>
        <v>75</v>
      </c>
      <c r="AD9" s="88"/>
      <c r="AE9" s="106">
        <f>'18 Rate Development'!K14</f>
        <v>-0.33</v>
      </c>
      <c r="AG9" s="42">
        <f>'18 Rate Development'!AH14</f>
        <v>1.5678556952413738E-2</v>
      </c>
      <c r="AH9" s="42"/>
      <c r="AI9" s="5">
        <f>'18 Rate Development'!AF14</f>
        <v>10338991.088320713</v>
      </c>
      <c r="AJ9" s="116"/>
      <c r="AK9" s="1">
        <v>376.02</v>
      </c>
      <c r="AL9" s="92"/>
      <c r="AM9" s="92" t="s">
        <v>98</v>
      </c>
      <c r="AN9" s="92"/>
      <c r="AO9" s="37" t="s">
        <v>56</v>
      </c>
      <c r="AP9" s="38" t="s">
        <v>12</v>
      </c>
      <c r="AQ9" s="39">
        <v>75</v>
      </c>
      <c r="AR9" s="92"/>
      <c r="AS9" s="106">
        <v>-0.25</v>
      </c>
      <c r="AT9" s="19"/>
      <c r="AU9" s="92"/>
      <c r="AV9" s="37" t="s">
        <v>56</v>
      </c>
      <c r="AW9" s="38" t="s">
        <v>12</v>
      </c>
      <c r="AX9" s="39">
        <v>75</v>
      </c>
      <c r="AY9" s="92"/>
      <c r="AZ9" s="106">
        <v>-0.4</v>
      </c>
      <c r="BA9" s="19"/>
      <c r="BB9" s="92"/>
      <c r="BC9" s="37" t="s">
        <v>56</v>
      </c>
      <c r="BD9" s="38" t="s">
        <v>12</v>
      </c>
      <c r="BE9" s="37">
        <v>75</v>
      </c>
      <c r="BF9" s="92"/>
      <c r="BG9" s="106">
        <v>-0.33</v>
      </c>
      <c r="BI9" s="1">
        <v>376.02</v>
      </c>
      <c r="BJ9" s="114"/>
      <c r="BK9" s="114" t="s">
        <v>98</v>
      </c>
      <c r="BL9" s="114"/>
      <c r="BM9" s="106">
        <v>-0.25</v>
      </c>
      <c r="BN9" s="19"/>
      <c r="BO9" s="114"/>
      <c r="BP9" s="106">
        <v>-0.4</v>
      </c>
      <c r="BQ9" s="19"/>
      <c r="BR9" s="114"/>
      <c r="BS9" s="106">
        <v>-0.33</v>
      </c>
    </row>
    <row r="10" spans="1:71" s="88" customFormat="1" x14ac:dyDescent="0.25">
      <c r="A10" s="1">
        <v>378</v>
      </c>
      <c r="C10" s="88" t="s">
        <v>99</v>
      </c>
      <c r="E10" s="37" t="s">
        <v>117</v>
      </c>
      <c r="F10" s="38" t="s">
        <v>12</v>
      </c>
      <c r="G10" s="39">
        <v>31</v>
      </c>
      <c r="I10" s="106">
        <v>-0.05</v>
      </c>
      <c r="K10" s="42">
        <v>3.3000000000000002E-2</v>
      </c>
      <c r="M10" s="5">
        <v>623214.67131000012</v>
      </c>
      <c r="N10" s="19"/>
      <c r="P10" s="37" t="s">
        <v>91</v>
      </c>
      <c r="Q10" s="38" t="s">
        <v>12</v>
      </c>
      <c r="R10" s="39">
        <v>40</v>
      </c>
      <c r="T10" s="106">
        <v>-0.1</v>
      </c>
      <c r="V10" s="42">
        <v>2.7000000000000003E-2</v>
      </c>
      <c r="X10" s="5">
        <v>511791.77971689106</v>
      </c>
      <c r="Y10" s="19"/>
      <c r="AA10" s="37" t="str">
        <f>'18 Rate Development'!G15</f>
        <v>R1</v>
      </c>
      <c r="AB10" s="38" t="s">
        <v>12</v>
      </c>
      <c r="AC10" s="37">
        <f>'18 Rate Development'!I15</f>
        <v>46</v>
      </c>
      <c r="AE10" s="106">
        <f>'18 Rate Development'!K15</f>
        <v>-0.1</v>
      </c>
      <c r="AG10" s="42">
        <f>'18 Rate Development'!AH15</f>
        <v>2.2454323695892064E-2</v>
      </c>
      <c r="AH10" s="42"/>
      <c r="AI10" s="5">
        <f>'18 Rate Development'!AF15</f>
        <v>424056.48368556728</v>
      </c>
      <c r="AJ10" s="116"/>
      <c r="AK10" s="1">
        <v>378</v>
      </c>
      <c r="AL10" s="92"/>
      <c r="AM10" s="92" t="s">
        <v>99</v>
      </c>
      <c r="AN10" s="92"/>
      <c r="AO10" s="37" t="s">
        <v>117</v>
      </c>
      <c r="AP10" s="38" t="s">
        <v>12</v>
      </c>
      <c r="AQ10" s="39">
        <v>31</v>
      </c>
      <c r="AR10" s="92"/>
      <c r="AS10" s="106">
        <v>-0.05</v>
      </c>
      <c r="AT10" s="19"/>
      <c r="AU10" s="92"/>
      <c r="AV10" s="37" t="s">
        <v>91</v>
      </c>
      <c r="AW10" s="38" t="s">
        <v>12</v>
      </c>
      <c r="AX10" s="39">
        <v>40</v>
      </c>
      <c r="AY10" s="92"/>
      <c r="AZ10" s="106">
        <v>-0.1</v>
      </c>
      <c r="BA10" s="19"/>
      <c r="BB10" s="92"/>
      <c r="BC10" s="37" t="s">
        <v>117</v>
      </c>
      <c r="BD10" s="38" t="s">
        <v>12</v>
      </c>
      <c r="BE10" s="37">
        <v>46</v>
      </c>
      <c r="BF10" s="92"/>
      <c r="BG10" s="106">
        <v>-0.1</v>
      </c>
      <c r="BI10" s="1">
        <v>380</v>
      </c>
      <c r="BJ10" s="114"/>
      <c r="BK10" s="114" t="s">
        <v>101</v>
      </c>
      <c r="BL10" s="114"/>
      <c r="BM10" s="106">
        <v>-1</v>
      </c>
      <c r="BN10" s="19"/>
      <c r="BO10" s="114"/>
      <c r="BP10" s="106">
        <v>-1.5</v>
      </c>
      <c r="BQ10" s="19"/>
      <c r="BR10" s="114"/>
      <c r="BS10" s="106">
        <v>-1.25</v>
      </c>
    </row>
    <row r="11" spans="1:71" s="88" customFormat="1" x14ac:dyDescent="0.25">
      <c r="A11" s="1">
        <v>380</v>
      </c>
      <c r="C11" s="88" t="s">
        <v>101</v>
      </c>
      <c r="E11" s="37" t="s">
        <v>116</v>
      </c>
      <c r="F11" s="38" t="s">
        <v>12</v>
      </c>
      <c r="G11" s="39">
        <v>50</v>
      </c>
      <c r="I11" s="106">
        <v>-1</v>
      </c>
      <c r="K11" s="42">
        <v>2.5999999999999999E-2</v>
      </c>
      <c r="M11" s="5">
        <v>1454799.2342000005</v>
      </c>
      <c r="N11" s="19"/>
      <c r="P11" s="37" t="s">
        <v>116</v>
      </c>
      <c r="Q11" s="38" t="s">
        <v>12</v>
      </c>
      <c r="R11" s="39">
        <v>52</v>
      </c>
      <c r="T11" s="106">
        <v>-1.5</v>
      </c>
      <c r="V11" s="42">
        <v>4.7E-2</v>
      </c>
      <c r="X11" s="5">
        <v>2603273.2089953907</v>
      </c>
      <c r="Y11" s="19"/>
      <c r="AA11" s="37" t="str">
        <f>'18 Rate Development'!G17</f>
        <v>R0.5</v>
      </c>
      <c r="AB11" s="38" t="s">
        <v>12</v>
      </c>
      <c r="AC11" s="37">
        <f>'18 Rate Development'!I17</f>
        <v>57</v>
      </c>
      <c r="AE11" s="106">
        <f>'18 Rate Development'!K17</f>
        <v>-1.25</v>
      </c>
      <c r="AG11" s="42">
        <f>'18 Rate Development'!AH17</f>
        <v>3.5454237441013503E-2</v>
      </c>
      <c r="AH11" s="42"/>
      <c r="AI11" s="5">
        <f>'18 Rate Development'!AF17</f>
        <v>1983799.9030127476</v>
      </c>
      <c r="AJ11" s="116"/>
      <c r="AK11" s="1">
        <v>380</v>
      </c>
      <c r="AL11" s="92"/>
      <c r="AM11" s="92" t="s">
        <v>101</v>
      </c>
      <c r="AN11" s="92"/>
      <c r="AO11" s="37" t="s">
        <v>116</v>
      </c>
      <c r="AP11" s="38" t="s">
        <v>12</v>
      </c>
      <c r="AQ11" s="39">
        <v>50</v>
      </c>
      <c r="AR11" s="92"/>
      <c r="AS11" s="106">
        <v>-1</v>
      </c>
      <c r="AT11" s="19"/>
      <c r="AU11" s="92"/>
      <c r="AV11" s="37" t="s">
        <v>116</v>
      </c>
      <c r="AW11" s="38" t="s">
        <v>12</v>
      </c>
      <c r="AX11" s="39">
        <v>52</v>
      </c>
      <c r="AY11" s="92"/>
      <c r="AZ11" s="106">
        <v>-1.5</v>
      </c>
      <c r="BA11" s="19"/>
      <c r="BB11" s="92"/>
      <c r="BC11" s="37" t="s">
        <v>116</v>
      </c>
      <c r="BD11" s="38" t="s">
        <v>12</v>
      </c>
      <c r="BE11" s="37">
        <v>57</v>
      </c>
      <c r="BF11" s="92"/>
      <c r="BG11" s="106">
        <v>-1.25</v>
      </c>
      <c r="BI11" s="1">
        <v>380.02</v>
      </c>
      <c r="BJ11" s="114"/>
      <c r="BK11" s="114" t="s">
        <v>102</v>
      </c>
      <c r="BL11" s="114"/>
      <c r="BM11" s="106">
        <v>-0.55000000000000004</v>
      </c>
      <c r="BN11" s="19"/>
      <c r="BO11" s="114"/>
      <c r="BP11" s="106">
        <v>-0.8</v>
      </c>
      <c r="BQ11" s="19"/>
      <c r="BR11" s="114"/>
      <c r="BS11" s="106">
        <v>-0.68</v>
      </c>
    </row>
    <row r="12" spans="1:71" s="88" customFormat="1" x14ac:dyDescent="0.25">
      <c r="A12" s="1">
        <v>380.02</v>
      </c>
      <c r="C12" s="88" t="s">
        <v>102</v>
      </c>
      <c r="E12" s="37" t="s">
        <v>91</v>
      </c>
      <c r="F12" s="38" t="s">
        <v>12</v>
      </c>
      <c r="G12" s="39">
        <v>55</v>
      </c>
      <c r="I12" s="106">
        <v>-0.55000000000000004</v>
      </c>
      <c r="K12" s="42">
        <v>2.3E-2</v>
      </c>
      <c r="M12" s="5">
        <v>9418630.4072400015</v>
      </c>
      <c r="N12" s="19"/>
      <c r="P12" s="37" t="s">
        <v>91</v>
      </c>
      <c r="Q12" s="38" t="s">
        <v>12</v>
      </c>
      <c r="R12" s="39">
        <v>55</v>
      </c>
      <c r="T12" s="106">
        <v>-0.8</v>
      </c>
      <c r="V12" s="42">
        <v>2.8999999999999998E-2</v>
      </c>
      <c r="X12" s="5">
        <v>12029078.553989695</v>
      </c>
      <c r="Y12" s="19"/>
      <c r="AA12" s="37" t="str">
        <f>'18 Rate Development'!G18</f>
        <v>R1.5</v>
      </c>
      <c r="AB12" s="38" t="s">
        <v>12</v>
      </c>
      <c r="AC12" s="37">
        <f>'18 Rate Development'!I18</f>
        <v>64</v>
      </c>
      <c r="AE12" s="106">
        <f>'18 Rate Development'!K18</f>
        <v>-0.68</v>
      </c>
      <c r="AG12" s="42">
        <f>'18 Rate Development'!AH18</f>
        <v>2.2422191443747599E-2</v>
      </c>
      <c r="AH12" s="42"/>
      <c r="AI12" s="5">
        <f>'18 Rate Development'!AF18</f>
        <v>9182014.5273494665</v>
      </c>
      <c r="AJ12" s="116"/>
      <c r="AK12" s="1">
        <v>380.02</v>
      </c>
      <c r="AL12" s="92"/>
      <c r="AM12" s="92" t="s">
        <v>102</v>
      </c>
      <c r="AN12" s="92"/>
      <c r="AO12" s="37" t="s">
        <v>91</v>
      </c>
      <c r="AP12" s="38" t="s">
        <v>12</v>
      </c>
      <c r="AQ12" s="39">
        <v>55</v>
      </c>
      <c r="AR12" s="92"/>
      <c r="AS12" s="106">
        <v>-0.55000000000000004</v>
      </c>
      <c r="AT12" s="19"/>
      <c r="AU12" s="92"/>
      <c r="AV12" s="37" t="s">
        <v>91</v>
      </c>
      <c r="AW12" s="38" t="s">
        <v>12</v>
      </c>
      <c r="AX12" s="39">
        <v>55</v>
      </c>
      <c r="AY12" s="92"/>
      <c r="AZ12" s="106">
        <v>-0.8</v>
      </c>
      <c r="BA12" s="19"/>
      <c r="BB12" s="92"/>
      <c r="BC12" s="37" t="s">
        <v>91</v>
      </c>
      <c r="BD12" s="38" t="s">
        <v>12</v>
      </c>
      <c r="BE12" s="37">
        <v>64</v>
      </c>
      <c r="BF12" s="92"/>
      <c r="BG12" s="106">
        <v>-0.68</v>
      </c>
      <c r="BI12" s="1">
        <v>382</v>
      </c>
      <c r="BJ12" s="114"/>
      <c r="BK12" s="114" t="s">
        <v>104</v>
      </c>
      <c r="BL12" s="114"/>
      <c r="BM12" s="106">
        <v>-0.2</v>
      </c>
      <c r="BN12" s="19"/>
      <c r="BO12" s="114"/>
      <c r="BP12" s="106">
        <v>-0.3</v>
      </c>
      <c r="BQ12" s="19"/>
      <c r="BR12" s="114"/>
      <c r="BS12" s="106">
        <v>-0.25</v>
      </c>
    </row>
    <row r="13" spans="1:71" s="88" customFormat="1" x14ac:dyDescent="0.25">
      <c r="A13" s="1">
        <v>382</v>
      </c>
      <c r="C13" s="88" t="s">
        <v>104</v>
      </c>
      <c r="E13" s="37" t="s">
        <v>116</v>
      </c>
      <c r="F13" s="38" t="s">
        <v>12</v>
      </c>
      <c r="G13" s="39">
        <v>43</v>
      </c>
      <c r="I13" s="106">
        <v>-0.2</v>
      </c>
      <c r="K13" s="42">
        <v>2.8000000000000001E-2</v>
      </c>
      <c r="M13" s="5">
        <v>2048794.3700000003</v>
      </c>
      <c r="N13" s="19"/>
      <c r="P13" s="37" t="s">
        <v>117</v>
      </c>
      <c r="Q13" s="38" t="s">
        <v>12</v>
      </c>
      <c r="R13" s="39">
        <v>44</v>
      </c>
      <c r="T13" s="106">
        <v>-0.3</v>
      </c>
      <c r="V13" s="42">
        <v>2.4E-2</v>
      </c>
      <c r="X13" s="5">
        <v>1720254.9555674442</v>
      </c>
      <c r="Y13" s="19"/>
      <c r="AA13" s="37" t="str">
        <f>'18 Rate Development'!G20</f>
        <v>R1</v>
      </c>
      <c r="AB13" s="37" t="s">
        <v>12</v>
      </c>
      <c r="AC13" s="37">
        <f>'18 Rate Development'!I20</f>
        <v>44</v>
      </c>
      <c r="AE13" s="106">
        <f>'18 Rate Development'!K20</f>
        <v>-0.25</v>
      </c>
      <c r="AG13" s="42">
        <f>'18 Rate Development'!AH20</f>
        <v>2.2106617604362902E-2</v>
      </c>
      <c r="AH13" s="42"/>
      <c r="AI13" s="5">
        <f>'18 Rate Development'!AF20</f>
        <v>1617568.3459843432</v>
      </c>
      <c r="AJ13" s="116"/>
      <c r="AK13" s="1">
        <v>382</v>
      </c>
      <c r="AL13" s="92"/>
      <c r="AM13" s="92" t="s">
        <v>104</v>
      </c>
      <c r="AN13" s="92"/>
      <c r="AO13" s="37" t="s">
        <v>116</v>
      </c>
      <c r="AP13" s="38" t="s">
        <v>12</v>
      </c>
      <c r="AQ13" s="39">
        <v>43</v>
      </c>
      <c r="AR13" s="92"/>
      <c r="AS13" s="106">
        <v>-0.2</v>
      </c>
      <c r="AT13" s="19"/>
      <c r="AU13" s="92"/>
      <c r="AV13" s="37" t="s">
        <v>117</v>
      </c>
      <c r="AW13" s="38" t="s">
        <v>12</v>
      </c>
      <c r="AX13" s="39">
        <v>44</v>
      </c>
      <c r="AY13" s="92"/>
      <c r="AZ13" s="106">
        <v>-0.3</v>
      </c>
      <c r="BA13" s="19"/>
      <c r="BB13" s="92"/>
      <c r="BC13" s="37" t="s">
        <v>117</v>
      </c>
      <c r="BD13" s="37" t="s">
        <v>12</v>
      </c>
      <c r="BE13" s="37">
        <v>44</v>
      </c>
      <c r="BF13" s="92"/>
      <c r="BG13" s="106">
        <v>-0.25</v>
      </c>
      <c r="BI13" s="1">
        <v>384</v>
      </c>
      <c r="BJ13" s="114"/>
      <c r="BK13" s="114" t="s">
        <v>106</v>
      </c>
      <c r="BL13" s="114"/>
      <c r="BM13" s="106">
        <v>-0.2</v>
      </c>
      <c r="BN13" s="19"/>
      <c r="BO13" s="114"/>
      <c r="BP13" s="106">
        <v>-0.3</v>
      </c>
      <c r="BQ13" s="19"/>
      <c r="BR13" s="114"/>
      <c r="BS13" s="106">
        <v>-0.25</v>
      </c>
    </row>
    <row r="14" spans="1:71" s="88" customFormat="1" x14ac:dyDescent="0.25">
      <c r="A14" s="1">
        <v>384</v>
      </c>
      <c r="C14" s="88" t="s">
        <v>106</v>
      </c>
      <c r="E14" s="37" t="s">
        <v>132</v>
      </c>
      <c r="F14" s="38" t="s">
        <v>12</v>
      </c>
      <c r="G14" s="39">
        <v>27</v>
      </c>
      <c r="I14" s="106">
        <v>-0.2</v>
      </c>
      <c r="K14" s="42">
        <v>4.3999999999999997E-2</v>
      </c>
      <c r="M14" s="5">
        <v>1124773.8066399998</v>
      </c>
      <c r="N14" s="19"/>
      <c r="P14" s="37" t="s">
        <v>117</v>
      </c>
      <c r="Q14" s="38" t="s">
        <v>12</v>
      </c>
      <c r="R14" s="39">
        <v>47</v>
      </c>
      <c r="T14" s="106">
        <v>-0.3</v>
      </c>
      <c r="V14" s="42">
        <v>0.02</v>
      </c>
      <c r="X14" s="5">
        <v>509521.19115585834</v>
      </c>
      <c r="Y14" s="19"/>
      <c r="AA14" s="37" t="str">
        <f>'18 Rate Development'!G22</f>
        <v>R1</v>
      </c>
      <c r="AB14" s="37" t="s">
        <v>12</v>
      </c>
      <c r="AC14" s="37">
        <f>'18 Rate Development'!I22</f>
        <v>47</v>
      </c>
      <c r="AE14" s="106">
        <f>'18 Rate Development'!K22</f>
        <v>-0.25</v>
      </c>
      <c r="AG14" s="42">
        <f>'18 Rate Development'!AH22</f>
        <v>1.8591138623345948E-2</v>
      </c>
      <c r="AH14" s="42"/>
      <c r="AI14" s="5">
        <f>'18 Rate Development'!AF22</f>
        <v>475246.0399807443</v>
      </c>
      <c r="AJ14" s="116"/>
      <c r="AK14" s="1">
        <v>384</v>
      </c>
      <c r="AL14" s="92"/>
      <c r="AM14" s="92" t="s">
        <v>106</v>
      </c>
      <c r="AN14" s="92"/>
      <c r="AO14" s="37" t="s">
        <v>132</v>
      </c>
      <c r="AP14" s="38" t="s">
        <v>12</v>
      </c>
      <c r="AQ14" s="39">
        <v>27</v>
      </c>
      <c r="AR14" s="92"/>
      <c r="AS14" s="106">
        <v>-0.2</v>
      </c>
      <c r="AT14" s="19"/>
      <c r="AU14" s="92"/>
      <c r="AV14" s="37" t="s">
        <v>117</v>
      </c>
      <c r="AW14" s="38" t="s">
        <v>12</v>
      </c>
      <c r="AX14" s="39">
        <v>47</v>
      </c>
      <c r="AY14" s="92"/>
      <c r="AZ14" s="106">
        <v>-0.3</v>
      </c>
      <c r="BA14" s="19"/>
      <c r="BB14" s="92"/>
      <c r="BC14" s="37" t="s">
        <v>117</v>
      </c>
      <c r="BD14" s="37" t="s">
        <v>12</v>
      </c>
      <c r="BE14" s="37">
        <v>47</v>
      </c>
      <c r="BF14" s="92"/>
      <c r="BG14" s="106">
        <v>-0.25</v>
      </c>
    </row>
    <row r="15" spans="1:71" s="88" customFormat="1" x14ac:dyDescent="0.25">
      <c r="A15" s="1">
        <v>385</v>
      </c>
      <c r="C15" s="88" t="s">
        <v>107</v>
      </c>
      <c r="E15" s="37" t="s">
        <v>132</v>
      </c>
      <c r="F15" s="38" t="s">
        <v>12</v>
      </c>
      <c r="G15" s="39">
        <v>32</v>
      </c>
      <c r="I15" s="106">
        <v>0</v>
      </c>
      <c r="K15" s="42">
        <v>3.1E-2</v>
      </c>
      <c r="M15" s="5">
        <v>378043.90136000008</v>
      </c>
      <c r="N15" s="19"/>
      <c r="P15" s="37" t="s">
        <v>118</v>
      </c>
      <c r="Q15" s="38" t="s">
        <v>12</v>
      </c>
      <c r="R15" s="39">
        <v>37</v>
      </c>
      <c r="T15" s="106">
        <v>-0.02</v>
      </c>
      <c r="V15" s="42">
        <v>2.3E-2</v>
      </c>
      <c r="X15" s="5">
        <v>274437.26816326671</v>
      </c>
      <c r="Y15" s="19"/>
      <c r="AA15" s="37" t="str">
        <f>'18 Rate Development'!G23</f>
        <v>R3</v>
      </c>
      <c r="AB15" s="37" t="s">
        <v>12</v>
      </c>
      <c r="AC15" s="37">
        <f>'18 Rate Development'!I23</f>
        <v>41</v>
      </c>
      <c r="AE15" s="106">
        <f>'18 Rate Development'!K23</f>
        <v>-0.02</v>
      </c>
      <c r="AG15" s="42">
        <f>'18 Rate Development'!AH23</f>
        <v>1.9026496736822062E-2</v>
      </c>
      <c r="AH15" s="42"/>
      <c r="AI15" s="5">
        <f>'18 Rate Development'!AF23</f>
        <v>232027.45340650075</v>
      </c>
      <c r="AJ15" s="116"/>
      <c r="AK15" s="1">
        <v>385</v>
      </c>
      <c r="AL15" s="92"/>
      <c r="AM15" s="92" t="s">
        <v>107</v>
      </c>
      <c r="AN15" s="92"/>
      <c r="AO15" s="37" t="s">
        <v>132</v>
      </c>
      <c r="AP15" s="38" t="s">
        <v>12</v>
      </c>
      <c r="AQ15" s="39">
        <v>32</v>
      </c>
      <c r="AR15" s="92"/>
      <c r="AS15" s="106">
        <v>0</v>
      </c>
      <c r="AT15" s="19"/>
      <c r="AU15" s="92"/>
      <c r="AV15" s="37" t="s">
        <v>118</v>
      </c>
      <c r="AW15" s="38" t="s">
        <v>12</v>
      </c>
      <c r="AX15" s="39">
        <v>37</v>
      </c>
      <c r="AY15" s="92"/>
      <c r="AZ15" s="106">
        <v>-0.02</v>
      </c>
      <c r="BA15" s="19"/>
      <c r="BB15" s="92"/>
      <c r="BC15" s="37" t="s">
        <v>118</v>
      </c>
      <c r="BD15" s="37" t="s">
        <v>12</v>
      </c>
      <c r="BE15" s="37">
        <v>41</v>
      </c>
      <c r="BF15" s="92"/>
      <c r="BG15" s="106">
        <v>-0.02</v>
      </c>
      <c r="BI15"/>
      <c r="BJ15"/>
      <c r="BK15"/>
      <c r="BL15"/>
      <c r="BM15"/>
      <c r="BN15"/>
      <c r="BO15"/>
      <c r="BP15"/>
      <c r="BQ15"/>
      <c r="BR15"/>
      <c r="BS15"/>
    </row>
    <row r="16" spans="1:71" x14ac:dyDescent="0.25">
      <c r="A16" s="2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8"/>
      <c r="W16" s="14"/>
      <c r="X16" s="7"/>
      <c r="Y16" s="14"/>
      <c r="Z16" s="14"/>
      <c r="AA16" s="14"/>
      <c r="AB16" s="14"/>
      <c r="AC16" s="14"/>
      <c r="AD16" s="14"/>
      <c r="AE16" s="14"/>
      <c r="AF16" s="14"/>
      <c r="AG16" s="8"/>
      <c r="AH16" s="14"/>
      <c r="AI16" s="7"/>
    </row>
    <row r="17" spans="1:35" x14ac:dyDescent="0.25">
      <c r="A17" s="1"/>
      <c r="V17" s="4"/>
      <c r="X17" s="5"/>
      <c r="AG17" s="4"/>
      <c r="AI17" s="5"/>
    </row>
  </sheetData>
  <mergeCells count="12">
    <mergeCell ref="P4:X4"/>
    <mergeCell ref="AA4:AI4"/>
    <mergeCell ref="P5:R5"/>
    <mergeCell ref="AA5:AC5"/>
    <mergeCell ref="E4:M4"/>
    <mergeCell ref="E5:G5"/>
    <mergeCell ref="AO4:AS4"/>
    <mergeCell ref="AV4:AZ4"/>
    <mergeCell ref="BC4:BG4"/>
    <mergeCell ref="AO5:AQ5"/>
    <mergeCell ref="AV5:AX5"/>
    <mergeCell ref="BC5:BE5"/>
  </mergeCells>
  <phoneticPr fontId="23" type="noConversion"/>
  <printOptions horizontalCentered="1"/>
  <pageMargins left="0.5" right="0.5" top="0.75" bottom="0.5" header="0.3" footer="0.3"/>
  <pageSetup scale="71" fitToHeight="6" orientation="landscape" r:id="rId1"/>
  <headerFooter scaleWithDoc="0">
    <oddHeader>&amp;C&amp;"-,Bold"&amp;14Depreciation Parameter Comparison&amp;RExhibit DJG-16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R48"/>
  <sheetViews>
    <sheetView zoomScale="90" zoomScaleNormal="90" workbookViewId="0">
      <pane ySplit="9" topLeftCell="A10" activePane="bottomLeft" state="frozen"/>
      <selection pane="bottomLeft"/>
    </sheetView>
  </sheetViews>
  <sheetFormatPr defaultRowHeight="15" x14ac:dyDescent="0.25"/>
  <cols>
    <col min="2" max="2" width="2.7109375" customWidth="1"/>
    <col min="3" max="3" width="47.42578125" bestFit="1" customWidth="1"/>
    <col min="4" max="4" width="3.7109375" customWidth="1"/>
    <col min="5" max="5" width="16.7109375" customWidth="1"/>
    <col min="6" max="6" width="3.7109375" customWidth="1"/>
    <col min="7" max="7" width="8.140625" customWidth="1"/>
    <col min="8" max="8" width="1.7109375" customWidth="1"/>
    <col min="9" max="9" width="12.7109375" customWidth="1"/>
    <col min="10" max="10" width="3.7109375" customWidth="1"/>
    <col min="11" max="11" width="8.140625" customWidth="1"/>
    <col min="12" max="12" width="1.7109375" customWidth="1"/>
    <col min="13" max="13" width="12.7109375" customWidth="1"/>
    <col min="14" max="15" width="2.7109375" customWidth="1"/>
    <col min="16" max="16" width="8.140625" customWidth="1"/>
    <col min="17" max="17" width="1.7109375" customWidth="1"/>
    <col min="18" max="18" width="12.7109375" customWidth="1"/>
  </cols>
  <sheetData>
    <row r="1" spans="1:18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3" spans="1:18" x14ac:dyDescent="0.25">
      <c r="E3" s="10" t="s">
        <v>21</v>
      </c>
      <c r="G3" s="123" t="s">
        <v>23</v>
      </c>
      <c r="H3" s="123"/>
      <c r="I3" s="123"/>
      <c r="K3" s="123" t="s">
        <v>24</v>
      </c>
      <c r="L3" s="123"/>
      <c r="M3" s="123"/>
      <c r="N3" s="10"/>
      <c r="P3" s="123" t="s">
        <v>26</v>
      </c>
      <c r="Q3" s="123"/>
      <c r="R3" s="123"/>
    </row>
    <row r="4" spans="1:18" x14ac:dyDescent="0.25">
      <c r="E4" s="10"/>
      <c r="G4" s="10"/>
      <c r="H4" s="10"/>
      <c r="I4" s="10"/>
      <c r="K4" s="10"/>
      <c r="L4" s="10"/>
      <c r="M4" s="10"/>
      <c r="N4" s="10"/>
      <c r="P4" s="10"/>
      <c r="Q4" s="10"/>
      <c r="R4" s="10"/>
    </row>
    <row r="5" spans="1:18" x14ac:dyDescent="0.25">
      <c r="E5" s="10"/>
      <c r="G5" s="124" t="s">
        <v>89</v>
      </c>
      <c r="H5" s="124"/>
      <c r="I5" s="124"/>
      <c r="K5" s="124" t="s">
        <v>114</v>
      </c>
      <c r="L5" s="124"/>
      <c r="M5" s="124"/>
      <c r="N5" s="11"/>
      <c r="P5" s="124" t="s">
        <v>114</v>
      </c>
      <c r="Q5" s="124"/>
      <c r="R5" s="124"/>
    </row>
    <row r="6" spans="1:18" x14ac:dyDescent="0.25">
      <c r="A6" s="2"/>
      <c r="B6" s="2"/>
      <c r="C6" s="21"/>
      <c r="D6" s="2"/>
      <c r="E6" s="2"/>
      <c r="F6" s="3"/>
      <c r="G6" s="122" t="s">
        <v>78</v>
      </c>
      <c r="H6" s="122"/>
      <c r="I6" s="122"/>
      <c r="J6" s="3"/>
      <c r="K6" s="122" t="s">
        <v>78</v>
      </c>
      <c r="L6" s="122"/>
      <c r="M6" s="122"/>
      <c r="N6" s="18"/>
      <c r="O6" s="2"/>
      <c r="P6" s="122" t="s">
        <v>58</v>
      </c>
      <c r="Q6" s="122"/>
      <c r="R6" s="122"/>
    </row>
    <row r="7" spans="1:18" x14ac:dyDescent="0.25">
      <c r="A7" s="3" t="s">
        <v>0</v>
      </c>
      <c r="B7" s="3"/>
      <c r="C7" s="2"/>
      <c r="D7" s="2"/>
      <c r="E7" s="3" t="s">
        <v>3</v>
      </c>
      <c r="F7" s="3"/>
      <c r="G7" s="3"/>
      <c r="H7" s="3"/>
      <c r="I7" s="87" t="s">
        <v>6</v>
      </c>
      <c r="J7" s="2"/>
      <c r="K7" s="3"/>
      <c r="L7" s="3"/>
      <c r="M7" s="3" t="s">
        <v>6</v>
      </c>
      <c r="N7" s="18"/>
      <c r="O7" s="2"/>
      <c r="P7" s="2"/>
      <c r="Q7" s="2"/>
      <c r="R7" s="3" t="s">
        <v>6</v>
      </c>
    </row>
    <row r="8" spans="1:18" x14ac:dyDescent="0.25">
      <c r="A8" s="81" t="s">
        <v>1</v>
      </c>
      <c r="B8" s="3"/>
      <c r="C8" s="81" t="s">
        <v>2</v>
      </c>
      <c r="D8" s="3"/>
      <c r="E8" s="81" t="s">
        <v>4</v>
      </c>
      <c r="F8" s="3"/>
      <c r="G8" s="81" t="s">
        <v>5</v>
      </c>
      <c r="H8" s="3"/>
      <c r="I8" s="84" t="s">
        <v>7</v>
      </c>
      <c r="J8" s="2"/>
      <c r="K8" s="81" t="s">
        <v>5</v>
      </c>
      <c r="L8" s="3"/>
      <c r="M8" s="81" t="s">
        <v>7</v>
      </c>
      <c r="N8" s="18"/>
      <c r="O8" s="2"/>
      <c r="P8" s="81" t="s">
        <v>5</v>
      </c>
      <c r="Q8" s="3"/>
      <c r="R8" s="81" t="s">
        <v>7</v>
      </c>
    </row>
    <row r="9" spans="1:18" x14ac:dyDescent="0.25">
      <c r="N9" s="19"/>
    </row>
    <row r="10" spans="1:18" x14ac:dyDescent="0.25">
      <c r="A10" s="9"/>
      <c r="C10" s="2" t="s">
        <v>79</v>
      </c>
      <c r="G10" s="4"/>
      <c r="K10" s="4"/>
      <c r="N10" s="19"/>
      <c r="P10" s="4"/>
    </row>
    <row r="11" spans="1:18" x14ac:dyDescent="0.25">
      <c r="A11" s="9">
        <v>374.02</v>
      </c>
      <c r="C11" t="s">
        <v>95</v>
      </c>
      <c r="E11" s="5">
        <v>4268872.5500000007</v>
      </c>
      <c r="G11" s="4">
        <v>1.2999999999999999E-2</v>
      </c>
      <c r="I11" s="5">
        <v>55808.098655859183</v>
      </c>
      <c r="K11" s="4">
        <f>'18 Rate Development'!AH11</f>
        <v>1.3073264193811355E-2</v>
      </c>
      <c r="M11" s="5">
        <f>'18 Rate Development'!AF11</f>
        <v>55808.098655859183</v>
      </c>
      <c r="N11" s="19"/>
      <c r="P11" s="4">
        <f t="shared" ref="P11:P26" si="0">K11-G11</f>
        <v>7.3264193811355821E-5</v>
      </c>
      <c r="R11" s="5">
        <f t="shared" ref="R11:R26" si="1">M11-I11</f>
        <v>0</v>
      </c>
    </row>
    <row r="12" spans="1:18" s="67" customFormat="1" x14ac:dyDescent="0.25">
      <c r="A12" s="9">
        <v>375</v>
      </c>
      <c r="C12" s="67" t="s">
        <v>96</v>
      </c>
      <c r="E12" s="5">
        <v>26284144.709999982</v>
      </c>
      <c r="G12" s="4">
        <v>2.8000000000000001E-2</v>
      </c>
      <c r="I12" s="5">
        <v>741607.54296906723</v>
      </c>
      <c r="K12" s="4">
        <f>'18 Rate Development'!AH12</f>
        <v>2.8215015217402818E-2</v>
      </c>
      <c r="M12" s="5">
        <f>'18 Rate Development'!AF12</f>
        <v>741607.54296906723</v>
      </c>
      <c r="N12" s="19"/>
      <c r="P12" s="4">
        <f t="shared" ref="P12:P14" si="2">K12-G12</f>
        <v>2.1501521740281693E-4</v>
      </c>
      <c r="R12" s="5">
        <f t="shared" ref="R12:R14" si="3">M12-I12</f>
        <v>0</v>
      </c>
    </row>
    <row r="13" spans="1:18" s="67" customFormat="1" x14ac:dyDescent="0.25">
      <c r="A13" s="9">
        <v>376</v>
      </c>
      <c r="C13" s="67" t="s">
        <v>97</v>
      </c>
      <c r="E13" s="5">
        <v>548115480.05000019</v>
      </c>
      <c r="G13" s="4">
        <v>2.3E-2</v>
      </c>
      <c r="I13" s="5">
        <v>12611339.784906944</v>
      </c>
      <c r="K13" s="4">
        <f>'18 Rate Development'!AH13</f>
        <v>2.1130078156039608E-2</v>
      </c>
      <c r="M13" s="5">
        <f>'18 Rate Development'!AF13</f>
        <v>11581722.931991672</v>
      </c>
      <c r="N13" s="19"/>
      <c r="P13" s="4">
        <f t="shared" si="2"/>
        <v>-1.8699218439603912E-3</v>
      </c>
      <c r="R13" s="5">
        <f t="shared" si="3"/>
        <v>-1029616.8529152721</v>
      </c>
    </row>
    <row r="14" spans="1:18" s="67" customFormat="1" x14ac:dyDescent="0.25">
      <c r="A14" s="9">
        <v>376.02</v>
      </c>
      <c r="C14" s="67" t="s">
        <v>98</v>
      </c>
      <c r="E14" s="5">
        <v>659435120.18999994</v>
      </c>
      <c r="G14" s="4">
        <v>1.7000000000000001E-2</v>
      </c>
      <c r="I14" s="5">
        <v>11041852.347255833</v>
      </c>
      <c r="K14" s="4">
        <f>'18 Rate Development'!AH14</f>
        <v>1.5678556952413738E-2</v>
      </c>
      <c r="M14" s="5">
        <f>'18 Rate Development'!AF14</f>
        <v>10338991.088320713</v>
      </c>
      <c r="N14" s="19"/>
      <c r="P14" s="4">
        <f t="shared" si="2"/>
        <v>-1.3214430475862633E-3</v>
      </c>
      <c r="R14" s="5">
        <f t="shared" si="3"/>
        <v>-702861.25893511996</v>
      </c>
    </row>
    <row r="15" spans="1:18" s="83" customFormat="1" x14ac:dyDescent="0.25">
      <c r="A15" s="9">
        <v>378</v>
      </c>
      <c r="C15" s="83" t="s">
        <v>99</v>
      </c>
      <c r="E15" s="5">
        <v>18885293.070000004</v>
      </c>
      <c r="G15" s="4">
        <v>2.7E-2</v>
      </c>
      <c r="I15" s="5">
        <v>511791.77971689106</v>
      </c>
      <c r="K15" s="4">
        <f>'18 Rate Development'!AH15</f>
        <v>2.2454323695892064E-2</v>
      </c>
      <c r="M15" s="5">
        <f>'18 Rate Development'!AF15</f>
        <v>424056.48368556728</v>
      </c>
      <c r="N15" s="19"/>
      <c r="P15" s="4">
        <f t="shared" ref="P15:P22" si="4">K15-G15</f>
        <v>-4.5456763041079352E-3</v>
      </c>
      <c r="R15" s="5">
        <f t="shared" ref="R15:R22" si="5">M15-I15</f>
        <v>-87735.296031323785</v>
      </c>
    </row>
    <row r="16" spans="1:18" s="83" customFormat="1" x14ac:dyDescent="0.25">
      <c r="A16" s="9">
        <v>379</v>
      </c>
      <c r="C16" s="83" t="s">
        <v>100</v>
      </c>
      <c r="E16" s="5">
        <v>96523663.090000004</v>
      </c>
      <c r="G16" s="4">
        <v>2.1000000000000001E-2</v>
      </c>
      <c r="I16" s="5">
        <v>2053560.5995546684</v>
      </c>
      <c r="K16" s="4">
        <f>'18 Rate Development'!AH16</f>
        <v>2.1275203756408418E-2</v>
      </c>
      <c r="M16" s="5">
        <f>'18 Rate Development'!AF16</f>
        <v>2053560.5995546686</v>
      </c>
      <c r="N16" s="19"/>
      <c r="P16" s="4">
        <f t="shared" si="4"/>
        <v>2.7520375640841671E-4</v>
      </c>
      <c r="R16" s="5">
        <f t="shared" si="5"/>
        <v>0</v>
      </c>
    </row>
    <row r="17" spans="1:18" s="83" customFormat="1" x14ac:dyDescent="0.25">
      <c r="A17" s="9">
        <v>380</v>
      </c>
      <c r="C17" s="83" t="s">
        <v>101</v>
      </c>
      <c r="E17" s="5">
        <v>55953816.700000025</v>
      </c>
      <c r="G17" s="4">
        <v>4.7E-2</v>
      </c>
      <c r="I17" s="5">
        <v>2603273.2089953907</v>
      </c>
      <c r="K17" s="4">
        <f>'18 Rate Development'!AH17</f>
        <v>3.5454237441013503E-2</v>
      </c>
      <c r="M17" s="5">
        <f>'18 Rate Development'!AF17</f>
        <v>1983799.9030127476</v>
      </c>
      <c r="N17" s="19"/>
      <c r="P17" s="4">
        <f t="shared" si="4"/>
        <v>-1.1545762558986497E-2</v>
      </c>
      <c r="R17" s="5">
        <f t="shared" si="5"/>
        <v>-619473.30598264304</v>
      </c>
    </row>
    <row r="18" spans="1:18" s="83" customFormat="1" x14ac:dyDescent="0.25">
      <c r="A18" s="9">
        <v>380.02</v>
      </c>
      <c r="C18" s="83" t="s">
        <v>102</v>
      </c>
      <c r="E18" s="5">
        <v>409505669.88000005</v>
      </c>
      <c r="G18" s="4">
        <v>2.9000000000000001E-2</v>
      </c>
      <c r="I18" s="5">
        <v>12029078.553989695</v>
      </c>
      <c r="K18" s="4">
        <f>'18 Rate Development'!AH18</f>
        <v>2.2422191443747599E-2</v>
      </c>
      <c r="M18" s="5">
        <f>'18 Rate Development'!AF18</f>
        <v>9182014.5273494665</v>
      </c>
      <c r="N18" s="19"/>
      <c r="P18" s="4">
        <f t="shared" si="4"/>
        <v>-6.5778085562524027E-3</v>
      </c>
      <c r="R18" s="5">
        <f t="shared" si="5"/>
        <v>-2847064.0266402289</v>
      </c>
    </row>
    <row r="19" spans="1:18" s="83" customFormat="1" x14ac:dyDescent="0.25">
      <c r="A19" s="9">
        <v>381</v>
      </c>
      <c r="C19" s="83" t="s">
        <v>103</v>
      </c>
      <c r="E19" s="5">
        <v>78709923.789999992</v>
      </c>
      <c r="G19" s="4">
        <v>0.05</v>
      </c>
      <c r="I19" s="5">
        <v>3974767.6927433508</v>
      </c>
      <c r="K19" s="4">
        <f>'18 Rate Development'!AH19</f>
        <v>5.0498939667990642E-2</v>
      </c>
      <c r="M19" s="5">
        <f>'18 Rate Development'!AF19</f>
        <v>3974767.6927433508</v>
      </c>
      <c r="N19" s="19"/>
      <c r="P19" s="4">
        <f t="shared" si="4"/>
        <v>4.9893966799063882E-4</v>
      </c>
      <c r="R19" s="5">
        <f t="shared" si="5"/>
        <v>0</v>
      </c>
    </row>
    <row r="20" spans="1:18" s="83" customFormat="1" x14ac:dyDescent="0.25">
      <c r="A20" s="9">
        <v>382</v>
      </c>
      <c r="C20" s="83" t="s">
        <v>104</v>
      </c>
      <c r="E20" s="5">
        <v>73171227.500000015</v>
      </c>
      <c r="G20" s="4">
        <v>2.4E-2</v>
      </c>
      <c r="I20" s="5">
        <v>1720254.9555674442</v>
      </c>
      <c r="K20" s="4">
        <f>'18 Rate Development'!AH20</f>
        <v>2.2106617604362902E-2</v>
      </c>
      <c r="M20" s="5">
        <f>'18 Rate Development'!AF20</f>
        <v>1617568.3459843432</v>
      </c>
      <c r="N20" s="19"/>
      <c r="P20" s="4">
        <f t="shared" si="4"/>
        <v>-1.8933823956370985E-3</v>
      </c>
      <c r="R20" s="5">
        <f t="shared" si="5"/>
        <v>-102686.609583101</v>
      </c>
    </row>
    <row r="21" spans="1:18" s="67" customFormat="1" x14ac:dyDescent="0.25">
      <c r="A21" s="9">
        <v>383</v>
      </c>
      <c r="B21" s="83"/>
      <c r="C21" s="83" t="s">
        <v>105</v>
      </c>
      <c r="E21" s="5">
        <v>17697139.319999993</v>
      </c>
      <c r="F21" s="83"/>
      <c r="G21" s="4">
        <v>1.7999999999999999E-2</v>
      </c>
      <c r="H21" s="83"/>
      <c r="I21" s="5">
        <v>320569.1285167106</v>
      </c>
      <c r="J21" s="83"/>
      <c r="K21" s="4">
        <f>'18 Rate Development'!AH21</f>
        <v>1.8114177818243607E-2</v>
      </c>
      <c r="L21" s="83"/>
      <c r="M21" s="5">
        <f>'18 Rate Development'!AF21</f>
        <v>320569.1285167106</v>
      </c>
      <c r="N21" s="19"/>
      <c r="O21" s="83"/>
      <c r="P21" s="4">
        <f t="shared" si="4"/>
        <v>1.1417781824360831E-4</v>
      </c>
      <c r="Q21" s="83"/>
      <c r="R21" s="5">
        <f t="shared" si="5"/>
        <v>0</v>
      </c>
    </row>
    <row r="22" spans="1:18" x14ac:dyDescent="0.25">
      <c r="A22" s="9">
        <v>384</v>
      </c>
      <c r="B22" s="67"/>
      <c r="C22" s="67" t="s">
        <v>106</v>
      </c>
      <c r="D22" s="67"/>
      <c r="E22" s="5">
        <v>25563041.059999999</v>
      </c>
      <c r="F22" s="83"/>
      <c r="G22" s="4">
        <v>0.02</v>
      </c>
      <c r="H22" s="83"/>
      <c r="I22" s="5">
        <v>509521.19115585834</v>
      </c>
      <c r="J22" s="83"/>
      <c r="K22" s="4">
        <f>'18 Rate Development'!AH22</f>
        <v>1.8591138623345948E-2</v>
      </c>
      <c r="L22" s="83"/>
      <c r="M22" s="5">
        <f>'18 Rate Development'!AF22</f>
        <v>475246.0399807443</v>
      </c>
      <c r="N22" s="19"/>
      <c r="O22" s="83"/>
      <c r="P22" s="4">
        <f t="shared" si="4"/>
        <v>-1.4088613766540525E-3</v>
      </c>
      <c r="Q22" s="83"/>
      <c r="R22" s="5">
        <f t="shared" si="5"/>
        <v>-34275.151175114035</v>
      </c>
    </row>
    <row r="23" spans="1:18" x14ac:dyDescent="0.25">
      <c r="A23" s="9">
        <v>385</v>
      </c>
      <c r="C23" t="s">
        <v>107</v>
      </c>
      <c r="E23" s="5">
        <v>12194964.560000002</v>
      </c>
      <c r="G23" s="4">
        <v>2.3E-2</v>
      </c>
      <c r="I23" s="5">
        <v>274437.26816326671</v>
      </c>
      <c r="K23" s="4">
        <f>'18 Rate Development'!AH23</f>
        <v>1.9026496736822062E-2</v>
      </c>
      <c r="M23" s="5">
        <f>'18 Rate Development'!AF23</f>
        <v>232027.45340650075</v>
      </c>
      <c r="N23" s="19"/>
      <c r="P23" s="4">
        <f t="shared" si="0"/>
        <v>-3.9735032631779375E-3</v>
      </c>
      <c r="R23" s="5">
        <f t="shared" si="1"/>
        <v>-42409.814756765962</v>
      </c>
    </row>
    <row r="24" spans="1:18" ht="15.75" thickBot="1" x14ac:dyDescent="0.3">
      <c r="A24" s="9">
        <v>387</v>
      </c>
      <c r="B24" s="67"/>
      <c r="C24" s="67" t="s">
        <v>108</v>
      </c>
      <c r="E24" s="68">
        <v>9624237.7499999944</v>
      </c>
      <c r="G24" s="69">
        <v>0.03</v>
      </c>
      <c r="I24" s="68">
        <v>292001.2191397706</v>
      </c>
      <c r="K24" s="69">
        <f>'18 Rate Development'!AH24</f>
        <v>3.034019178711278E-2</v>
      </c>
      <c r="M24" s="68">
        <f>'18 Rate Development'!AF24</f>
        <v>292001.2191397706</v>
      </c>
      <c r="N24" s="19"/>
      <c r="P24" s="69">
        <f t="shared" si="0"/>
        <v>3.4019178711278131E-4</v>
      </c>
      <c r="R24" s="68">
        <f t="shared" si="1"/>
        <v>0</v>
      </c>
    </row>
    <row r="25" spans="1:18" ht="15.75" thickTop="1" x14ac:dyDescent="0.25">
      <c r="A25" s="9"/>
      <c r="E25" s="5"/>
      <c r="G25" s="4"/>
      <c r="I25" s="5"/>
      <c r="K25" s="4"/>
      <c r="M25" s="5"/>
      <c r="N25" s="19"/>
      <c r="P25" s="4"/>
      <c r="R25" s="5"/>
    </row>
    <row r="26" spans="1:18" x14ac:dyDescent="0.25">
      <c r="A26" s="9"/>
      <c r="C26" t="s">
        <v>8</v>
      </c>
      <c r="E26" s="5">
        <f>SUM(E11:E24)</f>
        <v>2035932594.2199998</v>
      </c>
      <c r="G26" s="4">
        <f>I26/E26</f>
        <v>2.3939821735603096E-2</v>
      </c>
      <c r="I26" s="5">
        <f>SUM(I11:I24)</f>
        <v>48739863.371330746</v>
      </c>
      <c r="K26" s="4">
        <f>'18 Rate Development'!AH26</f>
        <v>2.1254996937602487E-2</v>
      </c>
      <c r="M26" s="5">
        <f>'18 Rate Development'!AF26</f>
        <v>43273741.055311181</v>
      </c>
      <c r="N26" s="19"/>
      <c r="P26" s="4">
        <f t="shared" si="0"/>
        <v>-2.6848247980006089E-3</v>
      </c>
      <c r="R26" s="5">
        <f t="shared" si="1"/>
        <v>-5466122.3160195649</v>
      </c>
    </row>
    <row r="27" spans="1:18" x14ac:dyDescent="0.25">
      <c r="A27" s="9"/>
      <c r="N27" s="19"/>
      <c r="R27" s="5"/>
    </row>
    <row r="28" spans="1:18" x14ac:dyDescent="0.25">
      <c r="A28" s="9"/>
      <c r="G28" s="4"/>
      <c r="K28" s="4"/>
      <c r="N28" s="19"/>
      <c r="P28" s="4"/>
      <c r="R28" s="5"/>
    </row>
    <row r="29" spans="1:18" x14ac:dyDescent="0.25">
      <c r="A29" s="9"/>
      <c r="C29" s="2" t="s">
        <v>80</v>
      </c>
      <c r="G29" s="4"/>
      <c r="K29" s="4"/>
      <c r="N29" s="19"/>
      <c r="P29" s="4"/>
      <c r="R29" s="5"/>
    </row>
    <row r="30" spans="1:18" s="67" customFormat="1" x14ac:dyDescent="0.25">
      <c r="A30" s="9">
        <v>390</v>
      </c>
      <c r="C30" s="67" t="s">
        <v>96</v>
      </c>
      <c r="E30" s="5">
        <v>28184.34</v>
      </c>
      <c r="G30" s="4">
        <v>2.4E-2</v>
      </c>
      <c r="I30" s="5">
        <v>669.10906503202409</v>
      </c>
      <c r="K30" s="4">
        <f>'18 Rate Development'!AH30</f>
        <v>2.3740455339100512E-2</v>
      </c>
      <c r="M30" s="5">
        <f>'18 Rate Development'!AF30</f>
        <v>669.10906503202409</v>
      </c>
      <c r="N30" s="19"/>
      <c r="P30" s="4">
        <f t="shared" ref="P30:P37" si="6">K30-G30</f>
        <v>-2.5954466089948836E-4</v>
      </c>
      <c r="R30" s="5">
        <f t="shared" ref="R30:R37" si="7">M30-I30</f>
        <v>0</v>
      </c>
    </row>
    <row r="31" spans="1:18" s="67" customFormat="1" x14ac:dyDescent="0.25">
      <c r="A31" s="9">
        <v>392.01</v>
      </c>
      <c r="C31" s="67" t="s">
        <v>109</v>
      </c>
      <c r="E31" s="5">
        <v>12072999.129999999</v>
      </c>
      <c r="G31" s="4">
        <v>7.0000000000000007E-2</v>
      </c>
      <c r="I31" s="5">
        <v>849757.91681810911</v>
      </c>
      <c r="K31" s="4">
        <f>'18 Rate Development'!AH31</f>
        <v>7.0384989485053423E-2</v>
      </c>
      <c r="M31" s="5">
        <f>'18 Rate Development'!AF31</f>
        <v>849757.91681810899</v>
      </c>
      <c r="N31" s="19"/>
      <c r="P31" s="4">
        <f t="shared" si="6"/>
        <v>3.8498948505341635E-4</v>
      </c>
      <c r="R31" s="5">
        <f t="shared" si="7"/>
        <v>0</v>
      </c>
    </row>
    <row r="32" spans="1:18" s="67" customFormat="1" x14ac:dyDescent="0.25">
      <c r="A32" s="9">
        <v>392.02</v>
      </c>
      <c r="C32" s="67" t="s">
        <v>110</v>
      </c>
      <c r="E32" s="5">
        <v>12134490.950000001</v>
      </c>
      <c r="G32" s="4">
        <v>5.6000000000000001E-2</v>
      </c>
      <c r="I32" s="5">
        <v>677649.82748818886</v>
      </c>
      <c r="K32" s="4">
        <f>'18 Rate Development'!AH32</f>
        <v>5.5844932455793604E-2</v>
      </c>
      <c r="M32" s="5">
        <f>'18 Rate Development'!AF32</f>
        <v>677649.82748818886</v>
      </c>
      <c r="N32" s="19"/>
      <c r="P32" s="4">
        <f t="shared" si="6"/>
        <v>-1.5506754420639701E-4</v>
      </c>
      <c r="R32" s="5">
        <f t="shared" si="7"/>
        <v>0</v>
      </c>
    </row>
    <row r="33" spans="1:18" s="67" customFormat="1" x14ac:dyDescent="0.25">
      <c r="A33" s="9">
        <v>392.04</v>
      </c>
      <c r="C33" s="67" t="s">
        <v>111</v>
      </c>
      <c r="E33" s="5">
        <v>2563258.4599999995</v>
      </c>
      <c r="G33" s="4">
        <v>2.9000000000000001E-2</v>
      </c>
      <c r="I33" s="5">
        <v>73950.924448924226</v>
      </c>
      <c r="K33" s="4">
        <f>'18 Rate Development'!AH33</f>
        <v>2.8850358090273986E-2</v>
      </c>
      <c r="M33" s="5">
        <f>'18 Rate Development'!AF33</f>
        <v>73950.924448924226</v>
      </c>
      <c r="N33" s="19"/>
      <c r="P33" s="4">
        <f t="shared" si="6"/>
        <v>-1.4964190972601571E-4</v>
      </c>
      <c r="R33" s="5">
        <f t="shared" si="7"/>
        <v>0</v>
      </c>
    </row>
    <row r="34" spans="1:18" s="67" customFormat="1" x14ac:dyDescent="0.25">
      <c r="A34" s="9">
        <v>392.05</v>
      </c>
      <c r="C34" s="67" t="s">
        <v>112</v>
      </c>
      <c r="E34" s="5">
        <v>1900118.2700000005</v>
      </c>
      <c r="G34" s="4">
        <v>6.6000000000000003E-2</v>
      </c>
      <c r="I34" s="5">
        <v>124474.67581294668</v>
      </c>
      <c r="K34" s="4">
        <f>'18 Rate Development'!AH34</f>
        <v>6.5508909512746613E-2</v>
      </c>
      <c r="M34" s="5">
        <f>'18 Rate Development'!AF34</f>
        <v>124474.67581294668</v>
      </c>
      <c r="N34" s="19"/>
      <c r="P34" s="4">
        <f t="shared" si="6"/>
        <v>-4.9109048725339E-4</v>
      </c>
      <c r="R34" s="5">
        <f t="shared" si="7"/>
        <v>0</v>
      </c>
    </row>
    <row r="35" spans="1:18" s="67" customFormat="1" x14ac:dyDescent="0.25">
      <c r="A35" s="9">
        <v>396</v>
      </c>
      <c r="C35" s="67" t="s">
        <v>113</v>
      </c>
      <c r="E35" s="5">
        <v>3203465.4299999997</v>
      </c>
      <c r="G35" s="4">
        <v>2.7E-2</v>
      </c>
      <c r="I35" s="5">
        <v>85553.180711195731</v>
      </c>
      <c r="K35" s="4">
        <f>'18 Rate Development'!AH35</f>
        <v>2.6706447308593475E-2</v>
      </c>
      <c r="M35" s="5">
        <f>'18 Rate Development'!AF35</f>
        <v>85553.180711195731</v>
      </c>
      <c r="N35" s="19"/>
      <c r="P35" s="4">
        <f t="shared" si="6"/>
        <v>-2.9355269140652479E-4</v>
      </c>
      <c r="R35" s="5">
        <f t="shared" si="7"/>
        <v>0</v>
      </c>
    </row>
    <row r="36" spans="1:18" s="67" customFormat="1" x14ac:dyDescent="0.25">
      <c r="A36" s="9"/>
      <c r="E36" s="5"/>
      <c r="G36" s="4"/>
      <c r="I36" s="5"/>
      <c r="K36" s="4"/>
      <c r="M36" s="5"/>
      <c r="N36" s="19"/>
      <c r="P36" s="4"/>
      <c r="R36" s="5"/>
    </row>
    <row r="37" spans="1:18" s="67" customFormat="1" ht="15.75" thickBot="1" x14ac:dyDescent="0.3">
      <c r="A37" s="9"/>
      <c r="C37" s="67" t="s">
        <v>9</v>
      </c>
      <c r="E37" s="68">
        <f>SUM(E30:E35)</f>
        <v>31902516.580000002</v>
      </c>
      <c r="G37" s="69">
        <f>I37/E37</f>
        <v>5.6799770945982112E-2</v>
      </c>
      <c r="I37" s="68">
        <f>SUM(I30:I35)</f>
        <v>1812055.6343443966</v>
      </c>
      <c r="K37" s="69">
        <f>'18 Rate Development'!AH37</f>
        <v>5.6799770945982105E-2</v>
      </c>
      <c r="M37" s="68">
        <f>'18 Rate Development'!AF37</f>
        <v>1812055.6343443964</v>
      </c>
      <c r="N37" s="19"/>
      <c r="P37" s="69">
        <f t="shared" si="6"/>
        <v>0</v>
      </c>
      <c r="R37" s="68">
        <f t="shared" si="7"/>
        <v>0</v>
      </c>
    </row>
    <row r="38" spans="1:18" s="67" customFormat="1" ht="15.75" thickTop="1" x14ac:dyDescent="0.25">
      <c r="A38" s="9"/>
      <c r="E38" s="5"/>
      <c r="G38" s="4"/>
      <c r="I38" s="5"/>
      <c r="K38" s="4"/>
      <c r="M38" s="5"/>
      <c r="N38" s="19"/>
      <c r="P38" s="4"/>
      <c r="R38" s="5"/>
    </row>
    <row r="39" spans="1:18" x14ac:dyDescent="0.25">
      <c r="A39" s="9"/>
      <c r="G39" s="4"/>
      <c r="K39" s="4"/>
      <c r="N39" s="19"/>
      <c r="P39" s="4"/>
    </row>
    <row r="40" spans="1:18" ht="15.75" thickBot="1" x14ac:dyDescent="0.3">
      <c r="A40" s="9"/>
      <c r="C40" s="63" t="s">
        <v>90</v>
      </c>
      <c r="E40" s="15">
        <f>E37+E26</f>
        <v>2067835110.7999997</v>
      </c>
      <c r="F40" s="2"/>
      <c r="G40" s="20">
        <f>I40/E40</f>
        <v>2.4446784340612981E-2</v>
      </c>
      <c r="H40" s="2"/>
      <c r="I40" s="15">
        <f>I37+I26</f>
        <v>50551919.005675144</v>
      </c>
      <c r="J40" s="2"/>
      <c r="K40" s="20">
        <f>'18 Rate Development'!AH40</f>
        <v>2.1803380963104396E-2</v>
      </c>
      <c r="L40" s="2"/>
      <c r="M40" s="15">
        <f>'18 Rate Development'!AF40</f>
        <v>45085796.68965558</v>
      </c>
      <c r="N40" s="64"/>
      <c r="O40" s="2"/>
      <c r="P40" s="20">
        <f t="shared" ref="P40" si="8">K40-G40</f>
        <v>-2.6434033775085859E-3</v>
      </c>
      <c r="Q40" s="2"/>
      <c r="R40" s="15">
        <f t="shared" ref="R40" si="9">M40-I40</f>
        <v>-5466122.3160195649</v>
      </c>
    </row>
    <row r="41" spans="1:18" ht="15.75" thickTop="1" x14ac:dyDescent="0.25">
      <c r="A41" s="24"/>
      <c r="B41" s="14"/>
      <c r="C41" s="14"/>
      <c r="D41" s="14"/>
      <c r="E41" s="7"/>
      <c r="F41" s="14"/>
      <c r="G41" s="8"/>
      <c r="H41" s="14"/>
      <c r="I41" s="7"/>
      <c r="J41" s="14"/>
      <c r="K41" s="8"/>
      <c r="L41" s="14"/>
      <c r="M41" s="7"/>
      <c r="N41" s="7"/>
      <c r="O41" s="14"/>
      <c r="P41" s="8"/>
      <c r="Q41" s="14"/>
      <c r="R41" s="14"/>
    </row>
    <row r="42" spans="1:18" x14ac:dyDescent="0.25">
      <c r="A42" s="1"/>
      <c r="E42" s="5"/>
      <c r="G42" s="4"/>
      <c r="I42" s="5"/>
      <c r="K42" s="4"/>
      <c r="M42" s="5"/>
      <c r="N42" s="5"/>
      <c r="P42" s="4"/>
    </row>
    <row r="43" spans="1:18" x14ac:dyDescent="0.25">
      <c r="E43" s="5"/>
    </row>
    <row r="44" spans="1:18" x14ac:dyDescent="0.25">
      <c r="A44" s="120" t="s">
        <v>87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</row>
    <row r="45" spans="1:18" x14ac:dyDescent="0.25">
      <c r="A45" s="121" t="s">
        <v>88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</row>
    <row r="46" spans="1:18" x14ac:dyDescent="0.25">
      <c r="A46" s="121" t="s">
        <v>31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</row>
    <row r="47" spans="1:18" x14ac:dyDescent="0.25">
      <c r="A47" s="121" t="s">
        <v>32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</row>
    <row r="48" spans="1:18" x14ac:dyDescent="0.25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</row>
  </sheetData>
  <mergeCells count="14">
    <mergeCell ref="G6:I6"/>
    <mergeCell ref="K6:M6"/>
    <mergeCell ref="P6:R6"/>
    <mergeCell ref="P3:R3"/>
    <mergeCell ref="K3:M3"/>
    <mergeCell ref="G3:I3"/>
    <mergeCell ref="P5:R5"/>
    <mergeCell ref="K5:M5"/>
    <mergeCell ref="G5:I5"/>
    <mergeCell ref="A48:R48"/>
    <mergeCell ref="A44:R44"/>
    <mergeCell ref="A45:R45"/>
    <mergeCell ref="A46:R46"/>
    <mergeCell ref="A47:R47"/>
  </mergeCells>
  <printOptions horizontalCentered="1"/>
  <pageMargins left="0.5" right="0.5" top="0.75" bottom="0" header="0.3" footer="0.3"/>
  <pageSetup scale="79" fitToHeight="6" orientation="landscape" r:id="rId1"/>
  <headerFooter scaleWithDoc="0">
    <oddHeader>&amp;C&amp;"-,Bold"&amp;14Detailed Rate Comparison&amp;RExhibit DJG-17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  <pageSetUpPr fitToPage="1"/>
  </sheetPr>
  <dimension ref="A1:AH57"/>
  <sheetViews>
    <sheetView zoomScale="90" zoomScaleNormal="90" workbookViewId="0">
      <pane ySplit="8" topLeftCell="A9" activePane="bottomLeft" state="frozen"/>
      <selection pane="bottomLeft"/>
    </sheetView>
  </sheetViews>
  <sheetFormatPr defaultRowHeight="15" x14ac:dyDescent="0.25"/>
  <cols>
    <col min="2" max="2" width="2.7109375" customWidth="1"/>
    <col min="3" max="3" width="47.42578125" bestFit="1" customWidth="1"/>
    <col min="4" max="4" width="2.7109375" customWidth="1"/>
    <col min="5" max="5" width="14.140625" customWidth="1"/>
    <col min="6" max="6" width="2.7109375" customWidth="1"/>
    <col min="7" max="7" width="4.85546875" customWidth="1"/>
    <col min="8" max="8" width="2.7109375" customWidth="1"/>
    <col min="9" max="9" width="4.85546875" customWidth="1"/>
    <col min="10" max="10" width="2.7109375" customWidth="1"/>
    <col min="11" max="11" width="10.85546875" bestFit="1" customWidth="1"/>
    <col min="12" max="12" width="2.7109375" customWidth="1"/>
    <col min="13" max="13" width="13.7109375" bestFit="1" customWidth="1"/>
    <col min="14" max="14" width="2.7109375" customWidth="1"/>
    <col min="15" max="15" width="13.7109375" bestFit="1" customWidth="1"/>
    <col min="16" max="16" width="2.7109375" customWidth="1"/>
    <col min="17" max="17" width="14.28515625" bestFit="1" customWidth="1"/>
    <col min="18" max="18" width="2.7109375" customWidth="1"/>
    <col min="19" max="19" width="9.85546875" customWidth="1"/>
    <col min="20" max="21" width="2.7109375" customWidth="1"/>
    <col min="22" max="22" width="13.7109375" customWidth="1"/>
    <col min="23" max="23" width="1.7109375" customWidth="1"/>
    <col min="24" max="24" width="9.42578125" customWidth="1"/>
    <col min="25" max="26" width="2.7109375" customWidth="1"/>
    <col min="27" max="27" width="13.7109375" customWidth="1"/>
    <col min="28" max="28" width="1.7109375" customWidth="1"/>
    <col min="29" max="29" width="9.42578125" customWidth="1"/>
    <col min="30" max="31" width="2.7109375" customWidth="1"/>
    <col min="32" max="32" width="12.140625" bestFit="1" customWidth="1"/>
    <col min="33" max="33" width="1.7109375" customWidth="1"/>
    <col min="34" max="34" width="9.140625" customWidth="1"/>
  </cols>
  <sheetData>
    <row r="1" spans="1:3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14"/>
      <c r="AG1" s="14"/>
      <c r="AH1" s="14"/>
    </row>
    <row r="2" spans="1:34" x14ac:dyDescent="0.25"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4" spans="1:34" x14ac:dyDescent="0.25">
      <c r="E4" s="10" t="s">
        <v>21</v>
      </c>
      <c r="F4" s="10"/>
      <c r="G4" s="123" t="s">
        <v>22</v>
      </c>
      <c r="H4" s="123"/>
      <c r="I4" s="123"/>
      <c r="J4" s="10"/>
      <c r="K4" s="10" t="s">
        <v>23</v>
      </c>
      <c r="L4" s="10"/>
      <c r="M4" s="10" t="s">
        <v>24</v>
      </c>
      <c r="N4" s="10"/>
      <c r="O4" s="10" t="s">
        <v>25</v>
      </c>
      <c r="P4" s="10"/>
      <c r="Q4" s="10" t="s">
        <v>26</v>
      </c>
      <c r="R4" s="10"/>
      <c r="S4" s="10" t="s">
        <v>27</v>
      </c>
      <c r="T4" s="10"/>
      <c r="U4" s="10"/>
      <c r="V4" s="10" t="s">
        <v>28</v>
      </c>
      <c r="W4" s="10"/>
      <c r="X4" s="10" t="s">
        <v>37</v>
      </c>
      <c r="Y4" s="10"/>
      <c r="Z4" s="10"/>
      <c r="AA4" s="10" t="s">
        <v>38</v>
      </c>
      <c r="AB4" s="10"/>
      <c r="AC4" s="10" t="s">
        <v>39</v>
      </c>
      <c r="AD4" s="10"/>
      <c r="AE4" s="10"/>
      <c r="AF4" s="10" t="s">
        <v>40</v>
      </c>
      <c r="AG4" s="10"/>
      <c r="AH4" s="10" t="s">
        <v>41</v>
      </c>
    </row>
    <row r="6" spans="1:34" x14ac:dyDescent="0.25">
      <c r="A6" s="3" t="s">
        <v>0</v>
      </c>
      <c r="B6" s="3"/>
      <c r="C6" s="2"/>
      <c r="D6" s="2"/>
      <c r="E6" s="82" t="s">
        <v>3</v>
      </c>
      <c r="F6" s="3"/>
      <c r="G6" s="118" t="s">
        <v>43</v>
      </c>
      <c r="H6" s="118"/>
      <c r="I6" s="118"/>
      <c r="J6" s="3"/>
      <c r="K6" s="87" t="s">
        <v>20</v>
      </c>
      <c r="L6" s="3"/>
      <c r="M6" s="82" t="s">
        <v>19</v>
      </c>
      <c r="N6" s="3"/>
      <c r="O6" s="82" t="s">
        <v>13</v>
      </c>
      <c r="Q6" s="82" t="s">
        <v>14</v>
      </c>
      <c r="R6" s="3"/>
      <c r="S6" s="82" t="s">
        <v>18</v>
      </c>
      <c r="T6" s="3"/>
      <c r="U6" s="3"/>
      <c r="V6" s="124" t="s">
        <v>46</v>
      </c>
      <c r="W6" s="124"/>
      <c r="X6" s="124"/>
      <c r="Y6" s="3"/>
      <c r="Z6" s="3"/>
      <c r="AA6" s="124" t="s">
        <v>35</v>
      </c>
      <c r="AB6" s="124"/>
      <c r="AC6" s="124"/>
      <c r="AD6" s="3"/>
      <c r="AE6" s="3"/>
      <c r="AF6" s="124" t="s">
        <v>36</v>
      </c>
      <c r="AG6" s="124"/>
      <c r="AH6" s="124"/>
    </row>
    <row r="7" spans="1:34" x14ac:dyDescent="0.25">
      <c r="A7" s="81" t="s">
        <v>1</v>
      </c>
      <c r="B7" s="3"/>
      <c r="C7" s="81" t="s">
        <v>2</v>
      </c>
      <c r="D7" s="3"/>
      <c r="E7" s="6" t="s">
        <v>4</v>
      </c>
      <c r="F7" s="3"/>
      <c r="G7" s="6" t="s">
        <v>44</v>
      </c>
      <c r="H7" s="3"/>
      <c r="I7" s="6" t="s">
        <v>45</v>
      </c>
      <c r="J7" s="3"/>
      <c r="K7" s="6" t="s">
        <v>10</v>
      </c>
      <c r="L7" s="3"/>
      <c r="M7" s="6" t="s">
        <v>15</v>
      </c>
      <c r="N7" s="3"/>
      <c r="O7" s="6" t="s">
        <v>11</v>
      </c>
      <c r="Q7" s="6" t="s">
        <v>16</v>
      </c>
      <c r="R7" s="3"/>
      <c r="S7" s="6" t="s">
        <v>17</v>
      </c>
      <c r="T7" s="3"/>
      <c r="U7" s="3"/>
      <c r="V7" s="28" t="s">
        <v>7</v>
      </c>
      <c r="W7" s="29"/>
      <c r="X7" s="30" t="s">
        <v>5</v>
      </c>
      <c r="Y7" s="3"/>
      <c r="Z7" s="3"/>
      <c r="AA7" s="28" t="s">
        <v>7</v>
      </c>
      <c r="AB7" s="29"/>
      <c r="AC7" s="30" t="s">
        <v>5</v>
      </c>
      <c r="AD7" s="3"/>
      <c r="AE7" s="3"/>
      <c r="AF7" s="28" t="s">
        <v>7</v>
      </c>
      <c r="AG7" s="29"/>
      <c r="AH7" s="30" t="s">
        <v>5</v>
      </c>
    </row>
    <row r="10" spans="1:34" x14ac:dyDescent="0.25">
      <c r="A10" s="9"/>
      <c r="B10" s="83"/>
      <c r="C10" s="2" t="s">
        <v>79</v>
      </c>
      <c r="D10" s="83"/>
      <c r="E10" s="83"/>
      <c r="F10" s="5"/>
      <c r="G10" s="37"/>
      <c r="H10" s="38"/>
      <c r="I10" s="39"/>
      <c r="J10" s="5"/>
      <c r="K10" s="36"/>
      <c r="L10" s="5"/>
      <c r="M10" s="5"/>
      <c r="N10" s="5"/>
      <c r="O10" s="5"/>
      <c r="P10" s="5"/>
      <c r="Q10" s="5"/>
      <c r="R10" s="5"/>
      <c r="S10" s="23"/>
      <c r="T10" s="34"/>
      <c r="U10" s="23"/>
      <c r="V10" s="5"/>
      <c r="W10" s="23"/>
      <c r="X10" s="33"/>
      <c r="Y10" s="34"/>
      <c r="Z10" s="23"/>
      <c r="AA10" s="5"/>
      <c r="AB10" s="23"/>
      <c r="AC10" s="33"/>
      <c r="AD10" s="34"/>
      <c r="AE10" s="23"/>
      <c r="AF10" s="5"/>
      <c r="AH10" s="17"/>
    </row>
    <row r="11" spans="1:34" x14ac:dyDescent="0.25">
      <c r="A11" s="9">
        <v>374.02</v>
      </c>
      <c r="B11" s="83"/>
      <c r="C11" s="83" t="s">
        <v>95</v>
      </c>
      <c r="D11" s="83"/>
      <c r="E11" s="5">
        <v>4268872.5500000007</v>
      </c>
      <c r="F11" s="5"/>
      <c r="G11" s="73" t="s">
        <v>42</v>
      </c>
      <c r="H11" s="74" t="s">
        <v>12</v>
      </c>
      <c r="I11" s="75">
        <v>75</v>
      </c>
      <c r="J11" s="71"/>
      <c r="K11" s="76">
        <v>0</v>
      </c>
      <c r="L11" s="71"/>
      <c r="M11" s="71">
        <f t="shared" ref="M11" si="0">E11*(1-K11)</f>
        <v>4268872.5500000007</v>
      </c>
      <c r="N11" s="71"/>
      <c r="O11" s="71">
        <v>928143.68</v>
      </c>
      <c r="P11" s="71"/>
      <c r="Q11" s="71">
        <f t="shared" ref="Q11" si="1">M11-O11</f>
        <v>3340728.8700000006</v>
      </c>
      <c r="R11" s="71"/>
      <c r="S11" s="77">
        <v>59.861004951998382</v>
      </c>
      <c r="T11" s="34"/>
      <c r="U11" s="23"/>
      <c r="V11" s="5">
        <f t="shared" ref="V11" si="2">(E11-O11)/S11</f>
        <v>55808.098655859183</v>
      </c>
      <c r="W11" s="23"/>
      <c r="X11" s="33">
        <f t="shared" ref="X11" si="3">V11/E11</f>
        <v>1.3073264193811355E-2</v>
      </c>
      <c r="Y11" s="34"/>
      <c r="Z11" s="23"/>
      <c r="AA11" s="5">
        <f t="shared" ref="AA11" si="4">AF11-V11</f>
        <v>0</v>
      </c>
      <c r="AB11" s="23"/>
      <c r="AC11" s="33">
        <f t="shared" ref="AC11" si="5">AH11-X11</f>
        <v>0</v>
      </c>
      <c r="AD11" s="34"/>
      <c r="AE11" s="23"/>
      <c r="AF11" s="5">
        <f t="shared" ref="AF11" si="6">Q11/S11</f>
        <v>55808.098655859183</v>
      </c>
      <c r="AG11" s="67"/>
      <c r="AH11" s="17">
        <f t="shared" ref="AH11" si="7">AF11/E11</f>
        <v>1.3073264193811355E-2</v>
      </c>
    </row>
    <row r="12" spans="1:34" x14ac:dyDescent="0.25">
      <c r="A12" s="9">
        <v>375</v>
      </c>
      <c r="B12" s="83"/>
      <c r="C12" s="83" t="s">
        <v>96</v>
      </c>
      <c r="D12" s="83"/>
      <c r="E12" s="5">
        <v>26284144.709999982</v>
      </c>
      <c r="F12" s="5"/>
      <c r="G12" s="73" t="s">
        <v>115</v>
      </c>
      <c r="H12" s="74" t="s">
        <v>12</v>
      </c>
      <c r="I12" s="75">
        <v>33</v>
      </c>
      <c r="J12" s="71"/>
      <c r="K12" s="76">
        <v>0</v>
      </c>
      <c r="L12" s="71"/>
      <c r="M12" s="71">
        <f t="shared" ref="M12:M24" si="8">E12*(1-K12)</f>
        <v>26284144.709999982</v>
      </c>
      <c r="N12" s="71"/>
      <c r="O12" s="71">
        <v>7108902.79</v>
      </c>
      <c r="P12" s="71"/>
      <c r="Q12" s="71">
        <f t="shared" ref="Q12:Q24" si="9">M12-O12</f>
        <v>19175241.919999983</v>
      </c>
      <c r="R12" s="71"/>
      <c r="S12" s="77">
        <v>25.856319965720456</v>
      </c>
      <c r="T12" s="34"/>
      <c r="U12" s="23"/>
      <c r="V12" s="5">
        <f t="shared" ref="V12:V24" si="10">(E12-O12)/S12</f>
        <v>741607.54296906723</v>
      </c>
      <c r="W12" s="23"/>
      <c r="X12" s="33">
        <f t="shared" ref="X12:X24" si="11">V12/E12</f>
        <v>2.8215015217402818E-2</v>
      </c>
      <c r="Y12" s="34"/>
      <c r="Z12" s="23"/>
      <c r="AA12" s="5">
        <f t="shared" ref="AA12:AA24" si="12">AF12-V12</f>
        <v>0</v>
      </c>
      <c r="AB12" s="23"/>
      <c r="AC12" s="33">
        <f t="shared" ref="AC12:AC24" si="13">AH12-X12</f>
        <v>0</v>
      </c>
      <c r="AD12" s="34"/>
      <c r="AE12" s="23"/>
      <c r="AF12" s="5">
        <f t="shared" ref="AF12:AF24" si="14">Q12/S12</f>
        <v>741607.54296906723</v>
      </c>
      <c r="AH12" s="17">
        <f t="shared" ref="AH12:AH24" si="15">AF12/E12</f>
        <v>2.8215015217402818E-2</v>
      </c>
    </row>
    <row r="13" spans="1:34" x14ac:dyDescent="0.25">
      <c r="A13" s="95">
        <v>376</v>
      </c>
      <c r="B13" s="83"/>
      <c r="C13" s="83" t="s">
        <v>97</v>
      </c>
      <c r="D13" s="83"/>
      <c r="E13" s="5">
        <v>548115480.05000019</v>
      </c>
      <c r="G13" s="73" t="s">
        <v>91</v>
      </c>
      <c r="H13" s="74" t="s">
        <v>12</v>
      </c>
      <c r="I13" s="75">
        <v>65</v>
      </c>
      <c r="J13" s="71"/>
      <c r="K13" s="97">
        <v>-0.5</v>
      </c>
      <c r="L13" s="71"/>
      <c r="M13" s="71">
        <f t="shared" si="8"/>
        <v>822173220.07500029</v>
      </c>
      <c r="N13" s="71"/>
      <c r="O13" s="71">
        <v>205621382.69</v>
      </c>
      <c r="P13" s="71"/>
      <c r="Q13" s="71">
        <f t="shared" si="9"/>
        <v>616551837.38500023</v>
      </c>
      <c r="R13" s="71"/>
      <c r="S13" s="77">
        <v>53.234897864973682</v>
      </c>
      <c r="T13" s="34"/>
      <c r="U13" s="23"/>
      <c r="V13" s="5">
        <f t="shared" si="10"/>
        <v>6433638.6674153246</v>
      </c>
      <c r="W13" s="23"/>
      <c r="X13" s="33">
        <f t="shared" si="11"/>
        <v>1.1737743051570876E-2</v>
      </c>
      <c r="Y13" s="34"/>
      <c r="Z13" s="23"/>
      <c r="AA13" s="5">
        <f t="shared" si="12"/>
        <v>5148084.2645763475</v>
      </c>
      <c r="AB13" s="23"/>
      <c r="AC13" s="33">
        <f t="shared" si="13"/>
        <v>9.3923351044687322E-3</v>
      </c>
      <c r="AD13" s="34"/>
      <c r="AE13" s="23"/>
      <c r="AF13" s="5">
        <f t="shared" si="14"/>
        <v>11581722.931991672</v>
      </c>
      <c r="AH13" s="17">
        <f t="shared" si="15"/>
        <v>2.1130078156039608E-2</v>
      </c>
    </row>
    <row r="14" spans="1:34" x14ac:dyDescent="0.25">
      <c r="A14" s="95">
        <v>376.02</v>
      </c>
      <c r="B14" s="83"/>
      <c r="C14" s="83" t="s">
        <v>98</v>
      </c>
      <c r="D14" s="83"/>
      <c r="E14" s="5">
        <v>659435120.18999994</v>
      </c>
      <c r="F14" s="5"/>
      <c r="G14" s="73" t="s">
        <v>56</v>
      </c>
      <c r="H14" s="74" t="s">
        <v>12</v>
      </c>
      <c r="I14" s="75">
        <v>75</v>
      </c>
      <c r="J14" s="71"/>
      <c r="K14" s="97">
        <v>-0.33</v>
      </c>
      <c r="L14" s="71"/>
      <c r="M14" s="71">
        <f t="shared" si="8"/>
        <v>877048709.8527</v>
      </c>
      <c r="N14" s="71"/>
      <c r="O14" s="71">
        <v>198034804.75999999</v>
      </c>
      <c r="P14" s="71"/>
      <c r="Q14" s="71">
        <f t="shared" si="9"/>
        <v>679013905.0927</v>
      </c>
      <c r="R14" s="71"/>
      <c r="S14" s="77">
        <v>65.675064355141757</v>
      </c>
      <c r="T14" s="34"/>
      <c r="U14" s="23"/>
      <c r="V14" s="5">
        <f t="shared" si="10"/>
        <v>7025502.2961980021</v>
      </c>
      <c r="W14" s="23"/>
      <c r="X14" s="33">
        <f t="shared" si="11"/>
        <v>1.0653818823258575E-2</v>
      </c>
      <c r="Y14" s="34"/>
      <c r="Z14" s="23"/>
      <c r="AA14" s="5">
        <f t="shared" si="12"/>
        <v>3313488.7921227114</v>
      </c>
      <c r="AB14" s="23"/>
      <c r="AC14" s="33">
        <f t="shared" si="13"/>
        <v>5.0247381291551631E-3</v>
      </c>
      <c r="AD14" s="34"/>
      <c r="AE14" s="23"/>
      <c r="AF14" s="5">
        <f t="shared" si="14"/>
        <v>10338991.088320713</v>
      </c>
      <c r="AH14" s="17">
        <f t="shared" si="15"/>
        <v>1.5678556952413738E-2</v>
      </c>
    </row>
    <row r="15" spans="1:34" s="83" customFormat="1" x14ac:dyDescent="0.25">
      <c r="A15" s="9">
        <v>378</v>
      </c>
      <c r="C15" s="83" t="s">
        <v>99</v>
      </c>
      <c r="E15" s="5">
        <v>18885293.070000004</v>
      </c>
      <c r="F15" s="5"/>
      <c r="G15" s="98" t="s">
        <v>117</v>
      </c>
      <c r="H15" s="99" t="s">
        <v>12</v>
      </c>
      <c r="I15" s="100">
        <v>46</v>
      </c>
      <c r="J15" s="71"/>
      <c r="K15" s="76">
        <v>-0.1</v>
      </c>
      <c r="L15" s="71"/>
      <c r="M15" s="71">
        <f t="shared" ref="M15:M23" si="16">E15*(1-K15)</f>
        <v>20773822.377000008</v>
      </c>
      <c r="N15" s="71"/>
      <c r="O15" s="71">
        <v>4320430.8099999996</v>
      </c>
      <c r="P15" s="71"/>
      <c r="Q15" s="71">
        <f t="shared" ref="Q15:Q23" si="17">M15-O15</f>
        <v>16453391.567000009</v>
      </c>
      <c r="R15" s="71"/>
      <c r="S15" s="105">
        <v>38.799999999999997</v>
      </c>
      <c r="T15" s="34"/>
      <c r="U15" s="23"/>
      <c r="V15" s="5">
        <f t="shared" ref="V15:V23" si="18">(E15-O15)/S15</f>
        <v>375383.04793814447</v>
      </c>
      <c r="W15" s="23"/>
      <c r="X15" s="33">
        <f t="shared" ref="X15:X23" si="19">V15/E15</f>
        <v>1.9877004108263194E-2</v>
      </c>
      <c r="Y15" s="34"/>
      <c r="Z15" s="23"/>
      <c r="AA15" s="5">
        <f t="shared" ref="AA15:AA23" si="20">AF15-V15</f>
        <v>48673.435747422802</v>
      </c>
      <c r="AB15" s="23"/>
      <c r="AC15" s="33">
        <f t="shared" ref="AC15:AC23" si="21">AH15-X15</f>
        <v>2.5773195876288707E-3</v>
      </c>
      <c r="AD15" s="34"/>
      <c r="AE15" s="23"/>
      <c r="AF15" s="5">
        <f t="shared" ref="AF15:AF23" si="22">Q15/S15</f>
        <v>424056.48368556728</v>
      </c>
      <c r="AH15" s="17">
        <f t="shared" ref="AH15:AH23" si="23">AF15/E15</f>
        <v>2.2454323695892064E-2</v>
      </c>
    </row>
    <row r="16" spans="1:34" s="83" customFormat="1" x14ac:dyDescent="0.25">
      <c r="A16" s="9">
        <v>379</v>
      </c>
      <c r="C16" s="83" t="s">
        <v>100</v>
      </c>
      <c r="E16" s="5">
        <v>96523663.090000004</v>
      </c>
      <c r="F16" s="5"/>
      <c r="G16" s="73" t="s">
        <v>92</v>
      </c>
      <c r="H16" s="74" t="s">
        <v>12</v>
      </c>
      <c r="I16" s="75">
        <v>50</v>
      </c>
      <c r="J16" s="71"/>
      <c r="K16" s="76">
        <v>-0.1</v>
      </c>
      <c r="L16" s="71"/>
      <c r="M16" s="71">
        <f t="shared" si="16"/>
        <v>106176029.39900002</v>
      </c>
      <c r="N16" s="71"/>
      <c r="O16" s="71">
        <v>12806988.560000001</v>
      </c>
      <c r="P16" s="71"/>
      <c r="Q16" s="71">
        <f t="shared" si="17"/>
        <v>93369040.839000016</v>
      </c>
      <c r="R16" s="71"/>
      <c r="S16" s="77">
        <v>45.466903123895079</v>
      </c>
      <c r="T16" s="34"/>
      <c r="U16" s="23"/>
      <c r="V16" s="5">
        <f t="shared" si="18"/>
        <v>1841266.2569490641</v>
      </c>
      <c r="W16" s="23"/>
      <c r="X16" s="33">
        <f t="shared" si="19"/>
        <v>1.9075801705041404E-2</v>
      </c>
      <c r="Y16" s="34"/>
      <c r="Z16" s="23"/>
      <c r="AA16" s="5">
        <f t="shared" si="20"/>
        <v>212294.34260560456</v>
      </c>
      <c r="AB16" s="23"/>
      <c r="AC16" s="33">
        <f t="shared" si="21"/>
        <v>2.1994020513670144E-3</v>
      </c>
      <c r="AD16" s="34"/>
      <c r="AE16" s="23"/>
      <c r="AF16" s="5">
        <f t="shared" si="22"/>
        <v>2053560.5995546686</v>
      </c>
      <c r="AH16" s="17">
        <f t="shared" si="23"/>
        <v>2.1275203756408418E-2</v>
      </c>
    </row>
    <row r="17" spans="1:34" s="83" customFormat="1" x14ac:dyDescent="0.25">
      <c r="A17" s="9">
        <v>380</v>
      </c>
      <c r="C17" s="83" t="s">
        <v>101</v>
      </c>
      <c r="E17" s="5">
        <v>55953816.700000025</v>
      </c>
      <c r="F17" s="5"/>
      <c r="G17" s="98" t="s">
        <v>116</v>
      </c>
      <c r="H17" s="99" t="s">
        <v>12</v>
      </c>
      <c r="I17" s="100">
        <v>57</v>
      </c>
      <c r="J17" s="71"/>
      <c r="K17" s="97">
        <v>-1.25</v>
      </c>
      <c r="L17" s="71"/>
      <c r="M17" s="71">
        <f t="shared" si="16"/>
        <v>125896087.57500006</v>
      </c>
      <c r="N17" s="71"/>
      <c r="O17" s="71">
        <v>40295121.759999998</v>
      </c>
      <c r="P17" s="71"/>
      <c r="Q17" s="71">
        <f t="shared" si="17"/>
        <v>85600965.815000057</v>
      </c>
      <c r="R17" s="71"/>
      <c r="S17" s="105">
        <v>43.15</v>
      </c>
      <c r="T17" s="34"/>
      <c r="U17" s="23"/>
      <c r="V17" s="5">
        <f t="shared" si="18"/>
        <v>362889.8016222486</v>
      </c>
      <c r="W17" s="23"/>
      <c r="X17" s="33">
        <f t="shared" si="19"/>
        <v>6.4855236519057412E-3</v>
      </c>
      <c r="Y17" s="34"/>
      <c r="Z17" s="23"/>
      <c r="AA17" s="5">
        <f t="shared" si="20"/>
        <v>1620910.1013904992</v>
      </c>
      <c r="AB17" s="23"/>
      <c r="AC17" s="33">
        <f t="shared" si="21"/>
        <v>2.8968713789107762E-2</v>
      </c>
      <c r="AD17" s="34"/>
      <c r="AE17" s="23"/>
      <c r="AF17" s="5">
        <f t="shared" si="22"/>
        <v>1983799.9030127476</v>
      </c>
      <c r="AH17" s="17">
        <f t="shared" si="23"/>
        <v>3.5454237441013503E-2</v>
      </c>
    </row>
    <row r="18" spans="1:34" s="83" customFormat="1" x14ac:dyDescent="0.25">
      <c r="A18" s="95">
        <v>380.02</v>
      </c>
      <c r="C18" s="83" t="s">
        <v>102</v>
      </c>
      <c r="E18" s="5">
        <v>409505669.88000005</v>
      </c>
      <c r="F18" s="5"/>
      <c r="G18" s="98" t="s">
        <v>91</v>
      </c>
      <c r="H18" s="99" t="s">
        <v>12</v>
      </c>
      <c r="I18" s="100">
        <v>64</v>
      </c>
      <c r="J18" s="71"/>
      <c r="K18" s="97">
        <v>-0.68</v>
      </c>
      <c r="L18" s="71"/>
      <c r="M18" s="71">
        <f t="shared" si="16"/>
        <v>687969525.39840019</v>
      </c>
      <c r="N18" s="71"/>
      <c r="O18" s="71">
        <v>183234186.83000001</v>
      </c>
      <c r="P18" s="71"/>
      <c r="Q18" s="71">
        <f t="shared" si="17"/>
        <v>504735338.56840014</v>
      </c>
      <c r="R18" s="71"/>
      <c r="S18" s="105">
        <v>54.97</v>
      </c>
      <c r="T18" s="34"/>
      <c r="U18" s="23"/>
      <c r="V18" s="5">
        <f t="shared" si="18"/>
        <v>4116272.2039294168</v>
      </c>
      <c r="W18" s="23"/>
      <c r="X18" s="33">
        <f t="shared" si="19"/>
        <v>1.005180759801356E-2</v>
      </c>
      <c r="Y18" s="34"/>
      <c r="Z18" s="23"/>
      <c r="AA18" s="5">
        <f t="shared" si="20"/>
        <v>5065742.3234200496</v>
      </c>
      <c r="AB18" s="23"/>
      <c r="AC18" s="33">
        <f t="shared" si="21"/>
        <v>1.2370383845734039E-2</v>
      </c>
      <c r="AD18" s="34"/>
      <c r="AE18" s="23"/>
      <c r="AF18" s="5">
        <f t="shared" si="22"/>
        <v>9182014.5273494665</v>
      </c>
      <c r="AH18" s="17">
        <f t="shared" si="23"/>
        <v>2.2422191443747599E-2</v>
      </c>
    </row>
    <row r="19" spans="1:34" s="83" customFormat="1" x14ac:dyDescent="0.25">
      <c r="A19" s="9">
        <v>381</v>
      </c>
      <c r="C19" s="83" t="s">
        <v>103</v>
      </c>
      <c r="E19" s="5">
        <v>78709923.789999992</v>
      </c>
      <c r="F19" s="5"/>
      <c r="G19" s="73" t="s">
        <v>56</v>
      </c>
      <c r="H19" s="74" t="s">
        <v>12</v>
      </c>
      <c r="I19" s="75">
        <v>19</v>
      </c>
      <c r="J19" s="71"/>
      <c r="K19" s="76">
        <v>0.03</v>
      </c>
      <c r="L19" s="71"/>
      <c r="M19" s="71">
        <f t="shared" si="16"/>
        <v>76348626.076299995</v>
      </c>
      <c r="N19" s="71"/>
      <c r="O19" s="71">
        <v>29722477.870000001</v>
      </c>
      <c r="P19" s="71"/>
      <c r="Q19" s="71">
        <f t="shared" si="17"/>
        <v>46626148.20629999</v>
      </c>
      <c r="R19" s="71"/>
      <c r="S19" s="77">
        <v>11.730534162140938</v>
      </c>
      <c r="T19" s="34"/>
      <c r="U19" s="23"/>
      <c r="V19" s="5">
        <f t="shared" si="18"/>
        <v>4176062.6790638235</v>
      </c>
      <c r="W19" s="23"/>
      <c r="X19" s="33">
        <f t="shared" si="19"/>
        <v>5.3056367964548677E-2</v>
      </c>
      <c r="Y19" s="34"/>
      <c r="Z19" s="23"/>
      <c r="AA19" s="5">
        <f t="shared" si="20"/>
        <v>-201294.98632047279</v>
      </c>
      <c r="AB19" s="23"/>
      <c r="AC19" s="33">
        <f t="shared" si="21"/>
        <v>-2.5574282965580356E-3</v>
      </c>
      <c r="AD19" s="34"/>
      <c r="AE19" s="23"/>
      <c r="AF19" s="5">
        <f t="shared" si="22"/>
        <v>3974767.6927433508</v>
      </c>
      <c r="AH19" s="17">
        <f t="shared" si="23"/>
        <v>5.0498939667990642E-2</v>
      </c>
    </row>
    <row r="20" spans="1:34" s="83" customFormat="1" x14ac:dyDescent="0.25">
      <c r="A20" s="9">
        <v>382</v>
      </c>
      <c r="C20" s="83" t="s">
        <v>104</v>
      </c>
      <c r="E20" s="5">
        <v>73171227.500000015</v>
      </c>
      <c r="F20" s="5"/>
      <c r="G20" s="73" t="s">
        <v>117</v>
      </c>
      <c r="H20" s="74" t="s">
        <v>12</v>
      </c>
      <c r="I20" s="75">
        <v>44</v>
      </c>
      <c r="J20" s="71"/>
      <c r="K20" s="97">
        <v>-0.25</v>
      </c>
      <c r="L20" s="71"/>
      <c r="M20" s="71">
        <f t="shared" si="16"/>
        <v>91464034.375000015</v>
      </c>
      <c r="N20" s="71"/>
      <c r="O20" s="71">
        <v>33832634.369999997</v>
      </c>
      <c r="P20" s="71"/>
      <c r="Q20" s="71">
        <f t="shared" si="17"/>
        <v>57631400.005000018</v>
      </c>
      <c r="R20" s="71"/>
      <c r="S20" s="77">
        <v>35.628417277125578</v>
      </c>
      <c r="T20" s="34"/>
      <c r="U20" s="23"/>
      <c r="V20" s="5">
        <f t="shared" si="18"/>
        <v>1104135.2980688389</v>
      </c>
      <c r="W20" s="23"/>
      <c r="X20" s="33">
        <f t="shared" si="19"/>
        <v>1.5089746827997913E-2</v>
      </c>
      <c r="Y20" s="34"/>
      <c r="Z20" s="23"/>
      <c r="AA20" s="5">
        <f t="shared" si="20"/>
        <v>513433.04791550431</v>
      </c>
      <c r="AB20" s="23"/>
      <c r="AC20" s="33">
        <f t="shared" si="21"/>
        <v>7.0168707763649894E-3</v>
      </c>
      <c r="AD20" s="34"/>
      <c r="AE20" s="23"/>
      <c r="AF20" s="5">
        <f t="shared" si="22"/>
        <v>1617568.3459843432</v>
      </c>
      <c r="AH20" s="17">
        <f t="shared" si="23"/>
        <v>2.2106617604362902E-2</v>
      </c>
    </row>
    <row r="21" spans="1:34" s="83" customFormat="1" x14ac:dyDescent="0.25">
      <c r="A21" s="9">
        <v>383</v>
      </c>
      <c r="C21" s="83" t="s">
        <v>105</v>
      </c>
      <c r="E21" s="5">
        <v>17697139.319999993</v>
      </c>
      <c r="F21" s="5"/>
      <c r="G21" s="73" t="s">
        <v>84</v>
      </c>
      <c r="H21" s="74" t="s">
        <v>12</v>
      </c>
      <c r="I21" s="75">
        <v>42</v>
      </c>
      <c r="J21" s="71"/>
      <c r="K21" s="76">
        <v>0</v>
      </c>
      <c r="L21" s="71"/>
      <c r="M21" s="71">
        <f t="shared" si="16"/>
        <v>17697139.319999993</v>
      </c>
      <c r="N21" s="71"/>
      <c r="O21" s="71">
        <v>8433989.0399999991</v>
      </c>
      <c r="P21" s="71"/>
      <c r="Q21" s="71">
        <f t="shared" si="17"/>
        <v>9263150.2799999937</v>
      </c>
      <c r="R21" s="71"/>
      <c r="S21" s="77">
        <v>28.895952404590716</v>
      </c>
      <c r="T21" s="34"/>
      <c r="U21" s="23"/>
      <c r="V21" s="5">
        <f t="shared" si="18"/>
        <v>320569.1285167106</v>
      </c>
      <c r="W21" s="23"/>
      <c r="X21" s="33">
        <f t="shared" si="19"/>
        <v>1.8114177818243607E-2</v>
      </c>
      <c r="Y21" s="34"/>
      <c r="Z21" s="23"/>
      <c r="AA21" s="5">
        <f t="shared" si="20"/>
        <v>0</v>
      </c>
      <c r="AB21" s="23"/>
      <c r="AC21" s="33">
        <f t="shared" si="21"/>
        <v>0</v>
      </c>
      <c r="AD21" s="34"/>
      <c r="AE21" s="23"/>
      <c r="AF21" s="5">
        <f t="shared" si="22"/>
        <v>320569.1285167106</v>
      </c>
      <c r="AH21" s="17">
        <f t="shared" si="23"/>
        <v>1.8114177818243607E-2</v>
      </c>
    </row>
    <row r="22" spans="1:34" x14ac:dyDescent="0.25">
      <c r="A22" s="9">
        <v>384</v>
      </c>
      <c r="B22" s="83"/>
      <c r="C22" s="83" t="s">
        <v>106</v>
      </c>
      <c r="D22" s="83"/>
      <c r="E22" s="5">
        <v>25563041.059999999</v>
      </c>
      <c r="F22" s="5"/>
      <c r="G22" s="73" t="s">
        <v>117</v>
      </c>
      <c r="H22" s="74" t="s">
        <v>12</v>
      </c>
      <c r="I22" s="75">
        <v>47</v>
      </c>
      <c r="J22" s="71"/>
      <c r="K22" s="97">
        <v>-0.25</v>
      </c>
      <c r="L22" s="71"/>
      <c r="M22" s="71">
        <f t="shared" si="16"/>
        <v>31953801.324999999</v>
      </c>
      <c r="N22" s="71"/>
      <c r="O22" s="71">
        <v>14231437.43</v>
      </c>
      <c r="P22" s="71"/>
      <c r="Q22" s="71">
        <f t="shared" si="17"/>
        <v>17722363.895</v>
      </c>
      <c r="R22" s="71"/>
      <c r="S22" s="77">
        <v>37.290923866968072</v>
      </c>
      <c r="T22" s="34"/>
      <c r="U22" s="23"/>
      <c r="V22" s="5">
        <f t="shared" si="18"/>
        <v>303870.28410517389</v>
      </c>
      <c r="W22" s="23"/>
      <c r="X22" s="33">
        <f t="shared" si="19"/>
        <v>1.1887094473304183E-2</v>
      </c>
      <c r="Y22" s="34"/>
      <c r="Z22" s="23"/>
      <c r="AA22" s="5">
        <f t="shared" si="20"/>
        <v>171375.75587557041</v>
      </c>
      <c r="AB22" s="23"/>
      <c r="AC22" s="33">
        <f t="shared" si="21"/>
        <v>6.7040441500417648E-3</v>
      </c>
      <c r="AD22" s="34"/>
      <c r="AE22" s="23"/>
      <c r="AF22" s="5">
        <f t="shared" si="22"/>
        <v>475246.0399807443</v>
      </c>
      <c r="AG22" s="83"/>
      <c r="AH22" s="17">
        <f t="shared" si="23"/>
        <v>1.8591138623345948E-2</v>
      </c>
    </row>
    <row r="23" spans="1:34" x14ac:dyDescent="0.25">
      <c r="A23" s="9">
        <v>385</v>
      </c>
      <c r="B23" s="83"/>
      <c r="C23" s="83" t="s">
        <v>107</v>
      </c>
      <c r="D23" s="83"/>
      <c r="E23" s="5">
        <v>12194964.560000002</v>
      </c>
      <c r="F23" s="5"/>
      <c r="G23" s="98" t="s">
        <v>118</v>
      </c>
      <c r="H23" s="99" t="s">
        <v>12</v>
      </c>
      <c r="I23" s="100">
        <v>41</v>
      </c>
      <c r="J23" s="71"/>
      <c r="K23" s="76">
        <v>-0.02</v>
      </c>
      <c r="L23" s="71"/>
      <c r="M23" s="71">
        <f t="shared" si="16"/>
        <v>12438863.851200003</v>
      </c>
      <c r="N23" s="71"/>
      <c r="O23" s="71">
        <v>6942133.4800000004</v>
      </c>
      <c r="P23" s="71"/>
      <c r="Q23" s="71">
        <f t="shared" si="17"/>
        <v>5496730.3712000027</v>
      </c>
      <c r="R23" s="71"/>
      <c r="S23" s="105">
        <v>23.69</v>
      </c>
      <c r="T23" s="34"/>
      <c r="U23" s="23"/>
      <c r="V23" s="5">
        <f t="shared" si="18"/>
        <v>221732.00000000006</v>
      </c>
      <c r="W23" s="23"/>
      <c r="X23" s="33">
        <f t="shared" si="19"/>
        <v>1.818225866168487E-2</v>
      </c>
      <c r="Y23" s="34"/>
      <c r="Z23" s="23"/>
      <c r="AA23" s="5">
        <f t="shared" si="20"/>
        <v>10295.453406500688</v>
      </c>
      <c r="AB23" s="23"/>
      <c r="AC23" s="33">
        <f t="shared" si="21"/>
        <v>8.4423807513719223E-4</v>
      </c>
      <c r="AD23" s="34"/>
      <c r="AE23" s="23"/>
      <c r="AF23" s="5">
        <f t="shared" si="22"/>
        <v>232027.45340650075</v>
      </c>
      <c r="AG23" s="83"/>
      <c r="AH23" s="17">
        <f t="shared" si="23"/>
        <v>1.9026496736822062E-2</v>
      </c>
    </row>
    <row r="24" spans="1:34" x14ac:dyDescent="0.25">
      <c r="A24" s="9">
        <v>387</v>
      </c>
      <c r="B24" s="83"/>
      <c r="C24" s="83" t="s">
        <v>108</v>
      </c>
      <c r="D24" s="83"/>
      <c r="E24" s="7">
        <v>9624237.7499999944</v>
      </c>
      <c r="G24" s="73" t="s">
        <v>119</v>
      </c>
      <c r="H24" s="74" t="s">
        <v>12</v>
      </c>
      <c r="I24" s="75">
        <v>24</v>
      </c>
      <c r="J24" s="71"/>
      <c r="K24" s="78">
        <v>0</v>
      </c>
      <c r="L24" s="71"/>
      <c r="M24" s="79">
        <f t="shared" si="8"/>
        <v>9624237.7499999944</v>
      </c>
      <c r="N24" s="71"/>
      <c r="O24" s="79">
        <v>4644497.72</v>
      </c>
      <c r="P24" s="71"/>
      <c r="Q24" s="79">
        <f t="shared" si="9"/>
        <v>4979740.0299999947</v>
      </c>
      <c r="R24" s="71"/>
      <c r="S24" s="80">
        <v>17.053833010253186</v>
      </c>
      <c r="T24" s="34"/>
      <c r="U24" s="23"/>
      <c r="V24" s="7">
        <f t="shared" si="10"/>
        <v>292001.2191397706</v>
      </c>
      <c r="W24" s="23"/>
      <c r="X24" s="35">
        <f t="shared" si="11"/>
        <v>3.034019178711278E-2</v>
      </c>
      <c r="Y24" s="34"/>
      <c r="Z24" s="23"/>
      <c r="AA24" s="7">
        <f t="shared" si="12"/>
        <v>0</v>
      </c>
      <c r="AB24" s="23"/>
      <c r="AC24" s="35">
        <f t="shared" si="13"/>
        <v>0</v>
      </c>
      <c r="AD24" s="34"/>
      <c r="AE24" s="23"/>
      <c r="AF24" s="7">
        <f t="shared" si="14"/>
        <v>292001.2191397706</v>
      </c>
      <c r="AG24" s="67"/>
      <c r="AH24" s="31">
        <f t="shared" si="15"/>
        <v>3.034019178711278E-2</v>
      </c>
    </row>
    <row r="25" spans="1:34" x14ac:dyDescent="0.25">
      <c r="A25" s="9"/>
      <c r="B25" s="83"/>
      <c r="C25" s="83"/>
      <c r="D25" s="83"/>
      <c r="E25" s="5"/>
      <c r="G25" s="73"/>
      <c r="H25" s="74"/>
      <c r="I25" s="75"/>
      <c r="J25" s="71"/>
      <c r="K25" s="76"/>
      <c r="L25" s="71"/>
      <c r="M25" s="71"/>
      <c r="N25" s="71"/>
      <c r="O25" s="71"/>
      <c r="P25" s="71"/>
      <c r="Q25" s="71"/>
      <c r="R25" s="71"/>
      <c r="S25" s="77"/>
      <c r="T25" s="34"/>
      <c r="U25" s="23"/>
      <c r="V25" s="5"/>
      <c r="W25" s="23"/>
      <c r="X25" s="33"/>
      <c r="Y25" s="34"/>
      <c r="Z25" s="23"/>
      <c r="AA25" s="5"/>
      <c r="AB25" s="23"/>
      <c r="AC25" s="33"/>
      <c r="AD25" s="34"/>
      <c r="AE25" s="23"/>
      <c r="AF25" s="5"/>
      <c r="AG25" s="67"/>
      <c r="AH25" s="17"/>
    </row>
    <row r="26" spans="1:34" x14ac:dyDescent="0.25">
      <c r="A26" s="9"/>
      <c r="B26" s="83"/>
      <c r="C26" s="83" t="s">
        <v>8</v>
      </c>
      <c r="D26" s="83"/>
      <c r="E26" s="5">
        <f>SUM(E11:E24)</f>
        <v>2035932594.2199998</v>
      </c>
      <c r="F26" s="5"/>
      <c r="G26" s="73"/>
      <c r="H26" s="74"/>
      <c r="I26" s="75"/>
      <c r="J26" s="71"/>
      <c r="K26" s="76">
        <f>-M26/E26+1</f>
        <v>-0.4293779287666033</v>
      </c>
      <c r="L26" s="71"/>
      <c r="M26" s="5">
        <f>SUM(M11:M24)</f>
        <v>2910117114.6346006</v>
      </c>
      <c r="N26" s="71"/>
      <c r="O26" s="5">
        <f>SUM(O11:O24)</f>
        <v>750157131.78999996</v>
      </c>
      <c r="P26" s="71"/>
      <c r="Q26" s="5">
        <f>SUM(Q11:Q24)</f>
        <v>2159959982.8446007</v>
      </c>
      <c r="R26" s="71"/>
      <c r="S26" s="77">
        <f>Q26/AF26</f>
        <v>49.913872250698304</v>
      </c>
      <c r="T26" s="34"/>
      <c r="U26" s="23"/>
      <c r="V26" s="5">
        <f>SUM(V11:V24)</f>
        <v>27370738.524571445</v>
      </c>
      <c r="W26" s="23"/>
      <c r="X26" s="33">
        <f>V26/E26</f>
        <v>1.344383335788071E-2</v>
      </c>
      <c r="Y26" s="34"/>
      <c r="Z26" s="23"/>
      <c r="AA26" s="5">
        <f>SUM(AA11:AA24)</f>
        <v>15903002.530739738</v>
      </c>
      <c r="AB26" s="23"/>
      <c r="AC26" s="33">
        <f t="shared" ref="AC26" si="24">AH26-X26</f>
        <v>7.811163579721777E-3</v>
      </c>
      <c r="AD26" s="34"/>
      <c r="AE26" s="23"/>
      <c r="AF26" s="5">
        <f>SUM(AF11:AF24)</f>
        <v>43273741.055311181</v>
      </c>
      <c r="AG26" s="67"/>
      <c r="AH26" s="17">
        <f>AF26/E26</f>
        <v>2.1254996937602487E-2</v>
      </c>
    </row>
    <row r="27" spans="1:34" x14ac:dyDescent="0.25">
      <c r="A27" s="9"/>
      <c r="B27" s="83"/>
      <c r="C27" s="83"/>
      <c r="D27" s="83"/>
      <c r="E27" s="83"/>
      <c r="F27" s="5"/>
      <c r="G27" s="73"/>
      <c r="H27" s="74"/>
      <c r="I27" s="75"/>
      <c r="J27" s="71"/>
      <c r="K27" s="76"/>
      <c r="L27" s="71"/>
      <c r="M27" s="71"/>
      <c r="N27" s="71"/>
      <c r="O27" s="71"/>
      <c r="P27" s="71"/>
      <c r="Q27" s="71"/>
      <c r="R27" s="71"/>
      <c r="S27" s="77"/>
      <c r="T27" s="34"/>
      <c r="U27" s="23"/>
      <c r="V27" s="5"/>
      <c r="W27" s="23"/>
      <c r="X27" s="33"/>
      <c r="Y27" s="34"/>
      <c r="Z27" s="23"/>
      <c r="AA27" s="5"/>
      <c r="AB27" s="23"/>
      <c r="AC27" s="33"/>
      <c r="AD27" s="34"/>
      <c r="AE27" s="23"/>
      <c r="AF27" s="5"/>
      <c r="AH27" s="17"/>
    </row>
    <row r="28" spans="1:34" x14ac:dyDescent="0.25">
      <c r="A28" s="9"/>
      <c r="B28" s="83"/>
      <c r="C28" s="83"/>
      <c r="D28" s="83"/>
      <c r="E28" s="83"/>
      <c r="F28" s="5"/>
      <c r="G28" s="73"/>
      <c r="H28" s="74"/>
      <c r="I28" s="75"/>
      <c r="J28" s="71"/>
      <c r="K28" s="76"/>
      <c r="L28" s="71"/>
      <c r="M28" s="71"/>
      <c r="N28" s="71"/>
      <c r="O28" s="71"/>
      <c r="P28" s="71"/>
      <c r="Q28" s="71"/>
      <c r="R28" s="71"/>
      <c r="S28" s="77"/>
      <c r="T28" s="34"/>
      <c r="U28" s="23"/>
      <c r="V28" s="5"/>
      <c r="W28" s="23"/>
      <c r="X28" s="33"/>
      <c r="Y28" s="34"/>
      <c r="Z28" s="23"/>
      <c r="AA28" s="5"/>
      <c r="AB28" s="23"/>
      <c r="AC28" s="33"/>
      <c r="AD28" s="34"/>
      <c r="AE28" s="23"/>
      <c r="AF28" s="5"/>
      <c r="AH28" s="17"/>
    </row>
    <row r="29" spans="1:34" x14ac:dyDescent="0.25">
      <c r="A29" s="9"/>
      <c r="B29" s="83"/>
      <c r="C29" s="2" t="s">
        <v>80</v>
      </c>
      <c r="D29" s="83"/>
      <c r="E29" s="83"/>
      <c r="F29" s="5"/>
      <c r="G29" s="73"/>
      <c r="H29" s="74"/>
      <c r="I29" s="75"/>
      <c r="J29" s="71"/>
      <c r="K29" s="76"/>
      <c r="L29" s="71"/>
      <c r="M29" s="71"/>
      <c r="N29" s="71"/>
      <c r="O29" s="71"/>
      <c r="P29" s="71"/>
      <c r="Q29" s="71"/>
      <c r="R29" s="71"/>
      <c r="S29" s="77"/>
      <c r="T29" s="34"/>
      <c r="U29" s="23"/>
      <c r="V29" s="5"/>
      <c r="W29" s="23"/>
      <c r="X29" s="33"/>
      <c r="Y29" s="34"/>
      <c r="Z29" s="23"/>
      <c r="AA29" s="5"/>
      <c r="AB29" s="23"/>
      <c r="AC29" s="33"/>
      <c r="AD29" s="34"/>
      <c r="AE29" s="23"/>
      <c r="AF29" s="5"/>
      <c r="AH29" s="17"/>
    </row>
    <row r="30" spans="1:34" x14ac:dyDescent="0.25">
      <c r="A30" s="9">
        <v>390</v>
      </c>
      <c r="B30" s="83"/>
      <c r="C30" s="83" t="s">
        <v>96</v>
      </c>
      <c r="D30" s="83"/>
      <c r="E30" s="5">
        <v>28184.34</v>
      </c>
      <c r="F30" s="5"/>
      <c r="G30" s="73" t="s">
        <v>115</v>
      </c>
      <c r="H30" s="74" t="s">
        <v>12</v>
      </c>
      <c r="I30" s="75">
        <v>25</v>
      </c>
      <c r="J30" s="71"/>
      <c r="K30" s="76">
        <v>0</v>
      </c>
      <c r="L30" s="71"/>
      <c r="M30" s="71">
        <f t="shared" ref="M30" si="25">E30*(1-K30)</f>
        <v>28184.34</v>
      </c>
      <c r="N30" s="71"/>
      <c r="O30" s="71">
        <v>14205.81</v>
      </c>
      <c r="P30" s="71"/>
      <c r="Q30" s="71">
        <f t="shared" ref="Q30" si="26">M30-O30</f>
        <v>13978.53</v>
      </c>
      <c r="R30" s="71"/>
      <c r="S30" s="77">
        <v>20.891257839005629</v>
      </c>
      <c r="T30" s="34"/>
      <c r="U30" s="23"/>
      <c r="V30" s="5">
        <f t="shared" ref="V30" si="27">(E30-O30)/S30</f>
        <v>669.10906503202409</v>
      </c>
      <c r="W30" s="23"/>
      <c r="X30" s="33">
        <f t="shared" ref="X30" si="28">V30/E30</f>
        <v>2.3740455339100512E-2</v>
      </c>
      <c r="Y30" s="34"/>
      <c r="Z30" s="23"/>
      <c r="AA30" s="5">
        <f t="shared" ref="AA30" si="29">AF30-V30</f>
        <v>0</v>
      </c>
      <c r="AB30" s="23"/>
      <c r="AC30" s="33">
        <f t="shared" ref="AC30" si="30">AH30-X30</f>
        <v>0</v>
      </c>
      <c r="AD30" s="34"/>
      <c r="AE30" s="23"/>
      <c r="AF30" s="5">
        <f t="shared" ref="AF30" si="31">Q30/S30</f>
        <v>669.10906503202409</v>
      </c>
      <c r="AG30" s="67"/>
      <c r="AH30" s="17">
        <f t="shared" ref="AH30" si="32">AF30/E30</f>
        <v>2.3740455339100512E-2</v>
      </c>
    </row>
    <row r="31" spans="1:34" x14ac:dyDescent="0.25">
      <c r="A31" s="95">
        <v>392.01</v>
      </c>
      <c r="B31" s="83"/>
      <c r="C31" s="83" t="s">
        <v>109</v>
      </c>
      <c r="D31" s="83"/>
      <c r="E31" s="5">
        <v>12072999.129999999</v>
      </c>
      <c r="G31" s="73" t="s">
        <v>94</v>
      </c>
      <c r="H31" s="74" t="s">
        <v>12</v>
      </c>
      <c r="I31" s="75">
        <v>9</v>
      </c>
      <c r="J31" s="71"/>
      <c r="K31" s="76">
        <v>0.11</v>
      </c>
      <c r="L31" s="71"/>
      <c r="M31" s="71">
        <f t="shared" ref="M31" si="33">E31*(1-K31)</f>
        <v>10744969.225699998</v>
      </c>
      <c r="N31" s="71"/>
      <c r="O31" s="71">
        <v>5989326.0499999998</v>
      </c>
      <c r="P31" s="71"/>
      <c r="Q31" s="71">
        <f t="shared" ref="Q31" si="34">M31-O31</f>
        <v>4755643.1756999986</v>
      </c>
      <c r="R31" s="71"/>
      <c r="S31" s="77">
        <v>5.5964682194516655</v>
      </c>
      <c r="T31" s="34"/>
      <c r="U31" s="23"/>
      <c r="V31" s="5">
        <f t="shared" ref="V31" si="35">(E31-O31)/S31</f>
        <v>1087055.7718625031</v>
      </c>
      <c r="W31" s="23"/>
      <c r="X31" s="33">
        <f t="shared" ref="X31" si="36">V31/E31</f>
        <v>9.0040242706660681E-2</v>
      </c>
      <c r="Y31" s="34"/>
      <c r="Z31" s="23"/>
      <c r="AA31" s="5">
        <f t="shared" ref="AA31" si="37">AF31-V31</f>
        <v>-237297.85504439415</v>
      </c>
      <c r="AB31" s="23"/>
      <c r="AC31" s="33">
        <f t="shared" ref="AC31" si="38">AH31-X31</f>
        <v>-1.9655253221607258E-2</v>
      </c>
      <c r="AD31" s="34"/>
      <c r="AE31" s="23"/>
      <c r="AF31" s="5">
        <f t="shared" ref="AF31" si="39">Q31/S31</f>
        <v>849757.91681810899</v>
      </c>
      <c r="AG31" s="67"/>
      <c r="AH31" s="17">
        <f t="shared" ref="AH31" si="40">AF31/E31</f>
        <v>7.0384989485053423E-2</v>
      </c>
    </row>
    <row r="32" spans="1:34" s="67" customFormat="1" x14ac:dyDescent="0.25">
      <c r="A32" s="95">
        <v>392.02</v>
      </c>
      <c r="B32" s="83"/>
      <c r="C32" s="83" t="s">
        <v>110</v>
      </c>
      <c r="D32" s="83"/>
      <c r="E32" s="5">
        <v>12134490.950000001</v>
      </c>
      <c r="G32" s="73" t="s">
        <v>93</v>
      </c>
      <c r="H32" s="74" t="s">
        <v>12</v>
      </c>
      <c r="I32" s="75">
        <v>10</v>
      </c>
      <c r="J32" s="71"/>
      <c r="K32" s="76">
        <v>0.11</v>
      </c>
      <c r="L32" s="71"/>
      <c r="M32" s="71">
        <f t="shared" ref="M32:M33" si="41">E32*(1-K32)</f>
        <v>10799696.945500001</v>
      </c>
      <c r="N32" s="71"/>
      <c r="O32" s="71">
        <v>6619614.1699999999</v>
      </c>
      <c r="P32" s="71"/>
      <c r="Q32" s="71">
        <f t="shared" ref="Q32:Q33" si="42">M32-O32</f>
        <v>4180082.7755000014</v>
      </c>
      <c r="R32" s="71"/>
      <c r="S32" s="77">
        <v>6.1684997264650798</v>
      </c>
      <c r="T32" s="34"/>
      <c r="U32" s="23"/>
      <c r="V32" s="5">
        <f t="shared" ref="V32:V33" si="43">(E32-O32)/S32</f>
        <v>894038.58710395964</v>
      </c>
      <c r="W32" s="23"/>
      <c r="X32" s="33">
        <f t="shared" ref="X32:X33" si="44">V32/E32</f>
        <v>7.3677469519556532E-2</v>
      </c>
      <c r="Y32" s="34"/>
      <c r="Z32" s="23"/>
      <c r="AA32" s="5">
        <f t="shared" ref="AA32:AA33" si="45">AF32-V32</f>
        <v>-216388.75961577077</v>
      </c>
      <c r="AB32" s="23"/>
      <c r="AC32" s="33">
        <f t="shared" ref="AC32:AC33" si="46">AH32-X32</f>
        <v>-1.7832537063762928E-2</v>
      </c>
      <c r="AD32" s="34"/>
      <c r="AE32" s="23"/>
      <c r="AF32" s="5">
        <f t="shared" ref="AF32:AF33" si="47">Q32/S32</f>
        <v>677649.82748818886</v>
      </c>
      <c r="AH32" s="17">
        <f t="shared" ref="AH32:AH33" si="48">AF32/E32</f>
        <v>5.5844932455793604E-2</v>
      </c>
    </row>
    <row r="33" spans="1:34" s="67" customFormat="1" x14ac:dyDescent="0.25">
      <c r="A33" s="9">
        <v>392.04</v>
      </c>
      <c r="B33" s="83"/>
      <c r="C33" s="83" t="s">
        <v>111</v>
      </c>
      <c r="D33" s="83"/>
      <c r="E33" s="5">
        <v>2563258.4599999995</v>
      </c>
      <c r="G33" s="73" t="s">
        <v>56</v>
      </c>
      <c r="H33" s="74" t="s">
        <v>12</v>
      </c>
      <c r="I33" s="75">
        <v>27</v>
      </c>
      <c r="J33" s="71"/>
      <c r="K33" s="76">
        <v>0.15</v>
      </c>
      <c r="L33" s="71"/>
      <c r="M33" s="71">
        <f t="shared" si="41"/>
        <v>2178769.6909999996</v>
      </c>
      <c r="N33" s="71"/>
      <c r="O33" s="71">
        <v>505320.78</v>
      </c>
      <c r="P33" s="71"/>
      <c r="Q33" s="71">
        <f t="shared" si="42"/>
        <v>1673448.9109999996</v>
      </c>
      <c r="R33" s="71"/>
      <c r="S33" s="77">
        <v>22.629181764398396</v>
      </c>
      <c r="T33" s="34"/>
      <c r="U33" s="23"/>
      <c r="V33" s="5">
        <f t="shared" si="43"/>
        <v>90941.762783384067</v>
      </c>
      <c r="W33" s="23"/>
      <c r="X33" s="33">
        <f t="shared" si="44"/>
        <v>3.5478967182803751E-2</v>
      </c>
      <c r="Y33" s="34"/>
      <c r="Z33" s="23"/>
      <c r="AA33" s="5">
        <f t="shared" si="45"/>
        <v>-16990.838334459841</v>
      </c>
      <c r="AB33" s="23"/>
      <c r="AC33" s="33">
        <f t="shared" si="46"/>
        <v>-6.6286090925297657E-3</v>
      </c>
      <c r="AD33" s="34"/>
      <c r="AE33" s="23"/>
      <c r="AF33" s="5">
        <f t="shared" si="47"/>
        <v>73950.924448924226</v>
      </c>
      <c r="AH33" s="17">
        <f t="shared" si="48"/>
        <v>2.8850358090273986E-2</v>
      </c>
    </row>
    <row r="34" spans="1:34" s="67" customFormat="1" x14ac:dyDescent="0.25">
      <c r="A34" s="9">
        <v>392.05</v>
      </c>
      <c r="B34" s="83"/>
      <c r="C34" s="83" t="s">
        <v>112</v>
      </c>
      <c r="D34" s="83"/>
      <c r="E34" s="5">
        <v>1900118.2700000005</v>
      </c>
      <c r="F34" s="83"/>
      <c r="G34" s="73" t="s">
        <v>119</v>
      </c>
      <c r="H34" s="74" t="s">
        <v>12</v>
      </c>
      <c r="I34" s="75">
        <v>12</v>
      </c>
      <c r="J34" s="71"/>
      <c r="K34" s="76">
        <v>0.04</v>
      </c>
      <c r="L34" s="71"/>
      <c r="M34" s="71">
        <f t="shared" ref="M34:M35" si="49">E34*(1-K34)</f>
        <v>1824113.5392000005</v>
      </c>
      <c r="N34" s="71"/>
      <c r="O34" s="71">
        <v>999339.8</v>
      </c>
      <c r="P34" s="71"/>
      <c r="Q34" s="71">
        <f t="shared" ref="Q34:Q35" si="50">M34-O34</f>
        <v>824773.73920000042</v>
      </c>
      <c r="R34" s="71"/>
      <c r="S34" s="77">
        <v>6.6260364512973107</v>
      </c>
      <c r="T34" s="34"/>
      <c r="U34" s="23"/>
      <c r="V34" s="5">
        <f t="shared" ref="V34:V35" si="51">(E34-O34)/S34</f>
        <v>135945.29348289914</v>
      </c>
      <c r="W34" s="23"/>
      <c r="X34" s="33">
        <f t="shared" ref="X34:X35" si="52">V34/E34</f>
        <v>7.1545700933078812E-2</v>
      </c>
      <c r="Y34" s="34"/>
      <c r="Z34" s="23"/>
      <c r="AA34" s="5">
        <f t="shared" ref="AA34:AA35" si="53">AF34-V34</f>
        <v>-11470.617669952466</v>
      </c>
      <c r="AB34" s="23"/>
      <c r="AC34" s="33">
        <f t="shared" ref="AC34:AC35" si="54">AH34-X34</f>
        <v>-6.0367914203321993E-3</v>
      </c>
      <c r="AD34" s="34"/>
      <c r="AE34" s="23"/>
      <c r="AF34" s="5">
        <f t="shared" ref="AF34:AF35" si="55">Q34/S34</f>
        <v>124474.67581294668</v>
      </c>
      <c r="AG34" s="83"/>
      <c r="AH34" s="17">
        <f t="shared" ref="AH34:AH35" si="56">AF34/E34</f>
        <v>6.5508909512746613E-2</v>
      </c>
    </row>
    <row r="35" spans="1:34" s="67" customFormat="1" x14ac:dyDescent="0.25">
      <c r="A35" s="9">
        <v>396</v>
      </c>
      <c r="B35" s="83"/>
      <c r="C35" s="83" t="s">
        <v>113</v>
      </c>
      <c r="D35" s="83"/>
      <c r="E35" s="7">
        <v>3203465.4299999997</v>
      </c>
      <c r="F35" s="83"/>
      <c r="G35" s="73" t="s">
        <v>120</v>
      </c>
      <c r="H35" s="74" t="s">
        <v>12</v>
      </c>
      <c r="I35" s="75">
        <v>18</v>
      </c>
      <c r="J35" s="71"/>
      <c r="K35" s="78">
        <v>0.1</v>
      </c>
      <c r="L35" s="71"/>
      <c r="M35" s="79">
        <f t="shared" si="49"/>
        <v>2883118.8869999996</v>
      </c>
      <c r="N35" s="71"/>
      <c r="O35" s="79">
        <v>1926551.91</v>
      </c>
      <c r="P35" s="71"/>
      <c r="Q35" s="79">
        <f t="shared" si="50"/>
        <v>956566.97699999972</v>
      </c>
      <c r="R35" s="71"/>
      <c r="S35" s="80">
        <v>11.180963338220113</v>
      </c>
      <c r="T35" s="34"/>
      <c r="U35" s="23"/>
      <c r="V35" s="7">
        <f t="shared" si="51"/>
        <v>114204.24889822332</v>
      </c>
      <c r="W35" s="23"/>
      <c r="X35" s="35">
        <f t="shared" si="52"/>
        <v>3.5650220485826604E-2</v>
      </c>
      <c r="Y35" s="34"/>
      <c r="Z35" s="23"/>
      <c r="AA35" s="7">
        <f t="shared" si="53"/>
        <v>-28651.068187027588</v>
      </c>
      <c r="AB35" s="23"/>
      <c r="AC35" s="35">
        <f t="shared" si="54"/>
        <v>-8.9437731772331296E-3</v>
      </c>
      <c r="AD35" s="34"/>
      <c r="AE35" s="23"/>
      <c r="AF35" s="7">
        <f t="shared" si="55"/>
        <v>85553.180711195731</v>
      </c>
      <c r="AG35" s="83"/>
      <c r="AH35" s="31">
        <f t="shared" si="56"/>
        <v>2.6706447308593475E-2</v>
      </c>
    </row>
    <row r="36" spans="1:34" s="67" customFormat="1" x14ac:dyDescent="0.25">
      <c r="A36" s="9"/>
      <c r="B36" s="83"/>
      <c r="C36" s="83"/>
      <c r="D36" s="83"/>
      <c r="E36" s="5"/>
      <c r="G36" s="37"/>
      <c r="H36" s="38"/>
      <c r="I36" s="39"/>
      <c r="J36" s="5"/>
      <c r="K36" s="36"/>
      <c r="L36" s="5"/>
      <c r="M36" s="5"/>
      <c r="N36" s="5"/>
      <c r="O36" s="5"/>
      <c r="P36" s="5"/>
      <c r="Q36" s="5"/>
      <c r="R36" s="5"/>
      <c r="S36" s="23"/>
      <c r="T36" s="34"/>
      <c r="U36" s="23"/>
      <c r="V36" s="5"/>
      <c r="W36" s="23"/>
      <c r="X36" s="33"/>
      <c r="Y36" s="34"/>
      <c r="Z36" s="23"/>
      <c r="AA36" s="5"/>
      <c r="AB36" s="23"/>
      <c r="AC36" s="33"/>
      <c r="AD36" s="34"/>
      <c r="AE36" s="23"/>
      <c r="AF36" s="5"/>
      <c r="AH36" s="17"/>
    </row>
    <row r="37" spans="1:34" s="67" customFormat="1" x14ac:dyDescent="0.25">
      <c r="A37" s="9"/>
      <c r="B37" s="83"/>
      <c r="C37" s="83" t="s">
        <v>9</v>
      </c>
      <c r="D37" s="83"/>
      <c r="E37" s="70">
        <f>SUM(E30:E35)</f>
        <v>31902516.580000002</v>
      </c>
      <c r="G37" s="37"/>
      <c r="H37" s="38"/>
      <c r="I37" s="39"/>
      <c r="J37" s="5"/>
      <c r="K37" s="36">
        <f>-M37/E37+1</f>
        <v>0.1079433324002681</v>
      </c>
      <c r="L37" s="5"/>
      <c r="M37" s="70">
        <f>SUM(M30:M35)</f>
        <v>28458852.628399998</v>
      </c>
      <c r="N37" s="5"/>
      <c r="O37" s="70">
        <f>SUM(O30:O35)</f>
        <v>16054358.52</v>
      </c>
      <c r="P37" s="5"/>
      <c r="Q37" s="70">
        <f>SUM(Q30:Q35)</f>
        <v>12404494.1084</v>
      </c>
      <c r="R37" s="5"/>
      <c r="S37" s="23">
        <f>Q37/AF37</f>
        <v>6.8455371199946402</v>
      </c>
      <c r="T37" s="34"/>
      <c r="U37" s="23"/>
      <c r="V37" s="70">
        <f>SUM(V30:V35)</f>
        <v>2322854.7731960015</v>
      </c>
      <c r="W37" s="23"/>
      <c r="X37" s="33">
        <f>V37/E37</f>
        <v>7.2811020013769753E-2</v>
      </c>
      <c r="Y37" s="34"/>
      <c r="Z37" s="23"/>
      <c r="AA37" s="70">
        <f>SUM(AA30:AA35)</f>
        <v>-510799.13885160477</v>
      </c>
      <c r="AB37" s="23"/>
      <c r="AC37" s="33">
        <f t="shared" ref="AC37" si="57">AH37-X37</f>
        <v>-1.6011249067787649E-2</v>
      </c>
      <c r="AD37" s="34"/>
      <c r="AE37" s="23"/>
      <c r="AF37" s="70">
        <f>SUM(AF30:AF35)</f>
        <v>1812055.6343443964</v>
      </c>
      <c r="AH37" s="17">
        <f>AF37/E37</f>
        <v>5.6799770945982105E-2</v>
      </c>
    </row>
    <row r="38" spans="1:34" s="83" customFormat="1" x14ac:dyDescent="0.25">
      <c r="A38" s="9"/>
      <c r="E38" s="5"/>
      <c r="G38" s="37"/>
      <c r="H38" s="38"/>
      <c r="I38" s="39"/>
      <c r="J38" s="5"/>
      <c r="K38" s="36"/>
      <c r="L38" s="5"/>
      <c r="M38" s="5"/>
      <c r="N38" s="5"/>
      <c r="O38" s="5"/>
      <c r="P38" s="5"/>
      <c r="Q38" s="5"/>
      <c r="R38" s="5"/>
      <c r="S38" s="23"/>
      <c r="T38" s="34"/>
      <c r="U38" s="23"/>
      <c r="V38" s="5"/>
      <c r="W38" s="23"/>
      <c r="X38" s="33"/>
      <c r="Y38" s="34"/>
      <c r="Z38" s="23"/>
      <c r="AA38" s="5"/>
      <c r="AB38" s="23"/>
      <c r="AC38" s="33"/>
      <c r="AD38" s="34"/>
      <c r="AE38" s="23"/>
      <c r="AF38" s="5"/>
      <c r="AH38" s="17"/>
    </row>
    <row r="39" spans="1:34" s="67" customFormat="1" x14ac:dyDescent="0.25">
      <c r="A39" s="9"/>
      <c r="B39" s="83"/>
      <c r="C39" s="83"/>
      <c r="D39" s="83"/>
      <c r="E39" s="83"/>
      <c r="G39" s="37"/>
      <c r="H39" s="38"/>
      <c r="I39" s="39"/>
      <c r="K39" s="36"/>
      <c r="L39" s="5"/>
      <c r="M39" s="5"/>
      <c r="N39" s="5"/>
      <c r="O39" s="5"/>
      <c r="P39" s="5"/>
      <c r="Q39" s="5"/>
      <c r="R39" s="5"/>
      <c r="S39" s="23"/>
      <c r="T39" s="34"/>
      <c r="U39" s="23"/>
      <c r="V39" s="5"/>
      <c r="W39" s="23"/>
      <c r="X39" s="33"/>
      <c r="Y39" s="34"/>
      <c r="Z39" s="23"/>
      <c r="AA39" s="5"/>
      <c r="AB39" s="23"/>
      <c r="AC39" s="33"/>
      <c r="AD39" s="34"/>
      <c r="AE39" s="23"/>
      <c r="AF39" s="5"/>
      <c r="AH39" s="17"/>
    </row>
    <row r="40" spans="1:34" s="67" customFormat="1" ht="15.75" thickBot="1" x14ac:dyDescent="0.3">
      <c r="A40" s="9"/>
      <c r="B40" s="83"/>
      <c r="C40" s="63" t="s">
        <v>90</v>
      </c>
      <c r="D40" s="83"/>
      <c r="E40" s="15">
        <f>E37+E26</f>
        <v>2067835110.7999997</v>
      </c>
      <c r="G40" s="37"/>
      <c r="H40" s="38"/>
      <c r="I40" s="39"/>
      <c r="K40" s="66">
        <f>-M40/E40+1</f>
        <v>-0.42108814765512448</v>
      </c>
      <c r="L40" s="5"/>
      <c r="M40" s="15">
        <f>M37+M26</f>
        <v>2938575967.2630005</v>
      </c>
      <c r="N40" s="5"/>
      <c r="O40" s="15">
        <f>O37+O26</f>
        <v>766211490.30999994</v>
      </c>
      <c r="P40" s="5"/>
      <c r="Q40" s="15">
        <f>Q37+Q26</f>
        <v>2172364476.9530005</v>
      </c>
      <c r="R40" s="5"/>
      <c r="S40" s="62">
        <f>Q40/AF40</f>
        <v>48.182900967821311</v>
      </c>
      <c r="T40" s="34"/>
      <c r="U40" s="23"/>
      <c r="V40" s="15">
        <f>V37+V26</f>
        <v>29693593.297767445</v>
      </c>
      <c r="W40" s="23"/>
      <c r="X40" s="32">
        <f>V40/E40</f>
        <v>1.4359749064459811E-2</v>
      </c>
      <c r="Y40" s="34"/>
      <c r="Z40" s="23"/>
      <c r="AA40" s="15">
        <f>AA37+AA26</f>
        <v>15392203.391888132</v>
      </c>
      <c r="AB40" s="23"/>
      <c r="AC40" s="32">
        <f t="shared" ref="AC40" si="58">AH40-X40</f>
        <v>7.443631898644585E-3</v>
      </c>
      <c r="AD40" s="34"/>
      <c r="AE40" s="23"/>
      <c r="AF40" s="15">
        <f>AF37+AF26</f>
        <v>45085796.68965558</v>
      </c>
      <c r="AH40" s="32">
        <f>AF40/E40</f>
        <v>2.1803380963104396E-2</v>
      </c>
    </row>
    <row r="41" spans="1:34" ht="15.75" thickTop="1" x14ac:dyDescent="0.25">
      <c r="A41" s="24"/>
      <c r="B41" s="14"/>
      <c r="C41" s="14"/>
      <c r="D41" s="14"/>
      <c r="E41" s="7"/>
      <c r="F41" s="7"/>
      <c r="G41" s="7"/>
      <c r="H41" s="7"/>
      <c r="I41" s="7"/>
      <c r="J41" s="7"/>
      <c r="K41" s="25"/>
      <c r="L41" s="7"/>
      <c r="M41" s="7"/>
      <c r="N41" s="7"/>
      <c r="O41" s="7"/>
      <c r="P41" s="7"/>
      <c r="Q41" s="7"/>
      <c r="R41" s="7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7"/>
      <c r="AG41" s="14"/>
      <c r="AH41" s="8"/>
    </row>
    <row r="42" spans="1:34" x14ac:dyDescent="0.25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4" x14ac:dyDescent="0.25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4" x14ac:dyDescent="0.25">
      <c r="A44" s="120" t="s">
        <v>81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</row>
    <row r="45" spans="1:34" x14ac:dyDescent="0.25">
      <c r="A45" s="121" t="s">
        <v>47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spans="1:34" x14ac:dyDescent="0.25">
      <c r="A46" s="125" t="s">
        <v>86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</row>
    <row r="47" spans="1:34" x14ac:dyDescent="0.25">
      <c r="A47" s="121" t="s">
        <v>48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</row>
    <row r="48" spans="1:34" x14ac:dyDescent="0.25">
      <c r="A48" s="121" t="s">
        <v>82</v>
      </c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</row>
    <row r="49" spans="1:34" x14ac:dyDescent="0.25">
      <c r="A49" s="121" t="s">
        <v>49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spans="1:34" x14ac:dyDescent="0.25">
      <c r="A50" s="121" t="s">
        <v>50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</row>
    <row r="51" spans="1:34" x14ac:dyDescent="0.25">
      <c r="A51" s="121" t="s">
        <v>51</v>
      </c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</row>
    <row r="52" spans="1:34" x14ac:dyDescent="0.25">
      <c r="A52" s="121" t="s">
        <v>52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</row>
    <row r="53" spans="1:34" x14ac:dyDescent="0.25">
      <c r="A53" s="125" t="s">
        <v>53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</row>
    <row r="54" spans="1:34" x14ac:dyDescent="0.25">
      <c r="A54" s="125" t="s">
        <v>54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</row>
    <row r="55" spans="1:34" x14ac:dyDescent="0.25">
      <c r="A55" s="125" t="s">
        <v>55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</row>
    <row r="56" spans="1:34" x14ac:dyDescent="0.25">
      <c r="A56" s="125" t="s">
        <v>83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</row>
    <row r="57" spans="1:34" x14ac:dyDescent="0.25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</row>
  </sheetData>
  <mergeCells count="19">
    <mergeCell ref="A55:AH55"/>
    <mergeCell ref="A56:AH56"/>
    <mergeCell ref="A52:AH52"/>
    <mergeCell ref="A57:AH57"/>
    <mergeCell ref="G4:I4"/>
    <mergeCell ref="G6:I6"/>
    <mergeCell ref="V6:X6"/>
    <mergeCell ref="A50:AH50"/>
    <mergeCell ref="A51:AH51"/>
    <mergeCell ref="A44:AH44"/>
    <mergeCell ref="A45:AH45"/>
    <mergeCell ref="A46:AH46"/>
    <mergeCell ref="A47:AH47"/>
    <mergeCell ref="A48:AH48"/>
    <mergeCell ref="A49:AH49"/>
    <mergeCell ref="AF6:AH6"/>
    <mergeCell ref="AA6:AC6"/>
    <mergeCell ref="A53:AH53"/>
    <mergeCell ref="A54:AH54"/>
  </mergeCells>
  <phoneticPr fontId="23" type="noConversion"/>
  <printOptions horizontalCentered="1"/>
  <pageMargins left="0.5" right="0.5" top="0.75" bottom="0" header="0.3" footer="0.3"/>
  <pageSetup scale="50" fitToHeight="6" orientation="landscape" r:id="rId1"/>
  <headerFooter scaleWithDoc="0">
    <oddHeader>&amp;C&amp;"-,Bold"&amp;14Depreciation Rate Development&amp;RExhibit DJG-18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40CE-A4E8-4C1E-9237-93C37BBFE45F}">
  <sheetPr>
    <tabColor theme="9"/>
    <pageSetUpPr fitToPage="1"/>
  </sheetPr>
  <dimension ref="A1:AC121"/>
  <sheetViews>
    <sheetView zoomScaleNormal="100" workbookViewId="0">
      <pane ySplit="6" topLeftCell="A7" activePane="bottomLeft" state="frozen"/>
      <selection pane="bottomLeft"/>
    </sheetView>
  </sheetViews>
  <sheetFormatPr defaultRowHeight="15" x14ac:dyDescent="0.25"/>
  <cols>
    <col min="1" max="1" width="8.7109375" style="16" customWidth="1"/>
    <col min="2" max="2" width="2.7109375" style="16" customWidth="1"/>
    <col min="3" max="3" width="15.42578125" style="16" customWidth="1"/>
    <col min="4" max="4" width="2.7109375" style="16" customWidth="1"/>
    <col min="5" max="5" width="13.7109375" style="4" customWidth="1"/>
    <col min="6" max="6" width="2.7109375" style="4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3.7109375" customWidth="1"/>
    <col min="14" max="14" width="13.28515625" bestFit="1" customWidth="1"/>
    <col min="15" max="15" width="12" bestFit="1" customWidth="1"/>
  </cols>
  <sheetData>
    <row r="1" spans="1:29" x14ac:dyDescent="0.25">
      <c r="A1" s="41"/>
      <c r="B1" s="41"/>
      <c r="C1" s="41"/>
      <c r="D1" s="41"/>
      <c r="E1" s="8"/>
      <c r="F1" s="8"/>
      <c r="G1" s="14"/>
      <c r="H1" s="14"/>
      <c r="I1" s="14"/>
      <c r="J1" s="14"/>
      <c r="K1" s="14"/>
      <c r="L1" s="14"/>
      <c r="M1" s="14"/>
    </row>
    <row r="3" spans="1:29" x14ac:dyDescent="0.25">
      <c r="A3" s="10" t="s">
        <v>21</v>
      </c>
      <c r="B3" s="10"/>
      <c r="C3" s="10" t="s">
        <v>22</v>
      </c>
      <c r="D3" s="10"/>
      <c r="E3" s="42" t="s">
        <v>23</v>
      </c>
      <c r="F3" s="42"/>
      <c r="G3" s="10" t="s">
        <v>24</v>
      </c>
      <c r="H3" s="10"/>
      <c r="I3" s="10" t="s">
        <v>25</v>
      </c>
      <c r="J3" s="10"/>
      <c r="K3" s="10" t="s">
        <v>26</v>
      </c>
      <c r="L3" s="10"/>
      <c r="M3" s="10" t="s">
        <v>27</v>
      </c>
    </row>
    <row r="5" spans="1:29" x14ac:dyDescent="0.25">
      <c r="A5" s="3" t="s">
        <v>59</v>
      </c>
      <c r="B5" s="3"/>
      <c r="C5" s="3" t="s">
        <v>60</v>
      </c>
      <c r="D5" s="3"/>
      <c r="E5" s="43" t="s">
        <v>61</v>
      </c>
      <c r="F5" s="43"/>
      <c r="G5" s="126" t="s">
        <v>121</v>
      </c>
      <c r="H5" s="3"/>
      <c r="I5" s="126" t="s">
        <v>122</v>
      </c>
      <c r="J5" s="3"/>
      <c r="K5" s="3" t="s">
        <v>89</v>
      </c>
      <c r="L5" s="3"/>
      <c r="M5" s="3" t="s">
        <v>114</v>
      </c>
    </row>
    <row r="6" spans="1:29" x14ac:dyDescent="0.25">
      <c r="A6" s="6" t="s">
        <v>62</v>
      </c>
      <c r="B6" s="3"/>
      <c r="C6" s="6" t="s">
        <v>63</v>
      </c>
      <c r="D6" s="3"/>
      <c r="E6" s="44" t="s">
        <v>64</v>
      </c>
      <c r="F6" s="43"/>
      <c r="G6" s="118"/>
      <c r="H6" s="3"/>
      <c r="I6" s="118"/>
      <c r="J6" s="3"/>
      <c r="K6" s="6" t="s">
        <v>65</v>
      </c>
      <c r="L6" s="3"/>
      <c r="M6" s="6" t="s">
        <v>65</v>
      </c>
    </row>
    <row r="7" spans="1:29" x14ac:dyDescent="0.25">
      <c r="A7" s="10"/>
      <c r="B7" s="10"/>
      <c r="C7" s="10"/>
      <c r="D7" s="10"/>
      <c r="E7" s="42"/>
      <c r="F7" s="42"/>
      <c r="G7" s="10"/>
      <c r="H7" s="10"/>
      <c r="I7" s="10"/>
      <c r="J7" s="10"/>
      <c r="K7" s="10"/>
      <c r="L7" s="10"/>
      <c r="M7" s="10"/>
    </row>
    <row r="8" spans="1:29" x14ac:dyDescent="0.25">
      <c r="A8" s="45">
        <v>0</v>
      </c>
      <c r="B8" s="45"/>
      <c r="C8" s="46">
        <v>20059180.780000001</v>
      </c>
      <c r="D8" s="5"/>
      <c r="E8" s="47">
        <v>1</v>
      </c>
      <c r="F8" s="47"/>
      <c r="G8" s="47">
        <v>1</v>
      </c>
      <c r="H8" s="47"/>
      <c r="I8" s="47">
        <v>1</v>
      </c>
      <c r="J8" s="47"/>
      <c r="K8" s="48">
        <f>(G8-E8)^2</f>
        <v>0</v>
      </c>
      <c r="L8" s="48"/>
      <c r="M8" s="48">
        <f>(I8-E8)^2</f>
        <v>0</v>
      </c>
      <c r="N8" s="61">
        <f>C8*0.01</f>
        <v>200591.80780000001</v>
      </c>
      <c r="AB8">
        <v>43</v>
      </c>
      <c r="AC8">
        <v>0</v>
      </c>
    </row>
    <row r="9" spans="1:29" x14ac:dyDescent="0.25">
      <c r="A9" s="45">
        <v>0.5</v>
      </c>
      <c r="B9" s="45"/>
      <c r="C9" s="46">
        <v>20095514.25</v>
      </c>
      <c r="D9" s="5"/>
      <c r="E9" s="47">
        <v>0.9998999999999999</v>
      </c>
      <c r="F9" s="47"/>
      <c r="G9" s="47">
        <v>0.99778706102002757</v>
      </c>
      <c r="H9" s="47"/>
      <c r="I9" s="47">
        <v>0.9971947667459834</v>
      </c>
      <c r="J9" s="47"/>
      <c r="K9" s="48">
        <f t="shared" ref="K9:K71" si="0">(G9-E9)^2</f>
        <v>4.4645111330865276E-6</v>
      </c>
      <c r="L9" s="48"/>
      <c r="M9" s="48">
        <f t="shared" ref="M9:M71" si="1">(I9-E9)^2</f>
        <v>7.3182869586367208E-6</v>
      </c>
      <c r="AB9">
        <v>43</v>
      </c>
      <c r="AC9">
        <v>1</v>
      </c>
    </row>
    <row r="10" spans="1:29" x14ac:dyDescent="0.25">
      <c r="A10" s="45">
        <v>1.5</v>
      </c>
      <c r="B10" s="45"/>
      <c r="C10" s="46">
        <v>18500081.550000001</v>
      </c>
      <c r="D10" s="5"/>
      <c r="E10" s="47">
        <v>0.9998999999999999</v>
      </c>
      <c r="F10" s="47"/>
      <c r="G10" s="47">
        <v>0.99320146964529443</v>
      </c>
      <c r="H10" s="47"/>
      <c r="I10" s="47">
        <v>0.99144984520356005</v>
      </c>
      <c r="J10" s="47"/>
      <c r="K10" s="48">
        <f t="shared" si="0"/>
        <v>4.4870308912910553E-5</v>
      </c>
      <c r="L10" s="48"/>
      <c r="M10" s="48">
        <f t="shared" si="1"/>
        <v>7.1405116083795339E-5</v>
      </c>
    </row>
    <row r="11" spans="1:29" x14ac:dyDescent="0.25">
      <c r="A11" s="45">
        <v>2.5</v>
      </c>
      <c r="B11" s="45"/>
      <c r="C11" s="46">
        <v>16945291.59</v>
      </c>
      <c r="D11" s="5"/>
      <c r="E11" s="47">
        <v>0.99939999999999996</v>
      </c>
      <c r="F11" s="47"/>
      <c r="G11" s="47">
        <v>0.9883921748557174</v>
      </c>
      <c r="H11" s="47"/>
      <c r="I11" s="47">
        <v>0.98553397794645559</v>
      </c>
      <c r="J11" s="47"/>
      <c r="K11" s="48">
        <f t="shared" si="0"/>
        <v>1.2117221440709929E-4</v>
      </c>
      <c r="L11" s="48"/>
      <c r="M11" s="48">
        <f t="shared" si="1"/>
        <v>1.9226656758937881E-4</v>
      </c>
    </row>
    <row r="12" spans="1:29" x14ac:dyDescent="0.25">
      <c r="A12" s="45">
        <v>3.5</v>
      </c>
      <c r="B12" s="45"/>
      <c r="C12" s="46">
        <v>15728826.189999999</v>
      </c>
      <c r="D12" s="5"/>
      <c r="E12" s="47">
        <v>0.998</v>
      </c>
      <c r="F12" s="47"/>
      <c r="G12" s="47">
        <v>0.98335211709228898</v>
      </c>
      <c r="H12" s="47"/>
      <c r="I12" s="47">
        <v>0.97944736374843189</v>
      </c>
      <c r="J12" s="47"/>
      <c r="K12" s="48">
        <f t="shared" si="0"/>
        <v>2.1456047367801259E-4</v>
      </c>
      <c r="L12" s="48"/>
      <c r="M12" s="48">
        <f t="shared" si="1"/>
        <v>3.4420031188299926E-4</v>
      </c>
    </row>
    <row r="13" spans="1:29" x14ac:dyDescent="0.25">
      <c r="A13" s="45">
        <v>4.5</v>
      </c>
      <c r="B13" s="45"/>
      <c r="C13" s="46">
        <v>14297397.119999999</v>
      </c>
      <c r="D13" s="5"/>
      <c r="E13" s="47">
        <v>0.99219999999999997</v>
      </c>
      <c r="F13" s="47"/>
      <c r="G13" s="47">
        <v>0.97807393665610309</v>
      </c>
      <c r="H13" s="47"/>
      <c r="I13" s="47">
        <v>0.97319035421166367</v>
      </c>
      <c r="J13" s="47"/>
      <c r="K13" s="48">
        <f t="shared" si="0"/>
        <v>1.9954566559578704E-4</v>
      </c>
      <c r="L13" s="48"/>
      <c r="M13" s="48">
        <f t="shared" si="1"/>
        <v>3.613666329980122E-4</v>
      </c>
    </row>
    <row r="14" spans="1:29" x14ac:dyDescent="0.25">
      <c r="A14" s="45">
        <v>5.5</v>
      </c>
      <c r="B14" s="45"/>
      <c r="C14" s="46">
        <v>12712374.060000001</v>
      </c>
      <c r="D14" s="5"/>
      <c r="E14" s="47">
        <v>0.98599999999999999</v>
      </c>
      <c r="F14" s="47"/>
      <c r="G14" s="47">
        <v>0.97255020047725727</v>
      </c>
      <c r="H14" s="47"/>
      <c r="I14" s="47">
        <v>0.96676345453271861</v>
      </c>
      <c r="J14" s="47"/>
      <c r="K14" s="48">
        <f t="shared" si="0"/>
        <v>1.8089710720197038E-4</v>
      </c>
      <c r="L14" s="48"/>
      <c r="M14" s="48">
        <f t="shared" si="1"/>
        <v>3.7004468151478355E-4</v>
      </c>
    </row>
    <row r="15" spans="1:29" x14ac:dyDescent="0.25">
      <c r="A15" s="45">
        <v>6.5</v>
      </c>
      <c r="B15" s="45"/>
      <c r="C15" s="46">
        <v>11253000.42</v>
      </c>
      <c r="D15" s="5"/>
      <c r="E15" s="47">
        <v>0.98280000000000001</v>
      </c>
      <c r="F15" s="47"/>
      <c r="G15" s="47">
        <v>0.96677315465233205</v>
      </c>
      <c r="H15" s="47"/>
      <c r="I15" s="47">
        <v>0.96016264534399864</v>
      </c>
      <c r="J15" s="47"/>
      <c r="K15" s="48">
        <f t="shared" si="0"/>
        <v>2.5685977179806617E-4</v>
      </c>
      <c r="L15" s="48"/>
      <c r="M15" s="48">
        <f t="shared" si="1"/>
        <v>5.1244982582158657E-4</v>
      </c>
    </row>
    <row r="16" spans="1:29" x14ac:dyDescent="0.25">
      <c r="A16" s="45">
        <v>7.5</v>
      </c>
      <c r="B16" s="45"/>
      <c r="C16" s="46">
        <v>9904402.7799999993</v>
      </c>
      <c r="D16" s="5"/>
      <c r="E16" s="47">
        <v>0.97730000000000006</v>
      </c>
      <c r="F16" s="47"/>
      <c r="G16" s="47">
        <v>0.96073496254356716</v>
      </c>
      <c r="H16" s="47"/>
      <c r="I16" s="47">
        <v>0.95339191876135443</v>
      </c>
      <c r="J16" s="47"/>
      <c r="K16" s="48">
        <f t="shared" si="0"/>
        <v>2.7440046593302486E-4</v>
      </c>
      <c r="L16" s="48"/>
      <c r="M16" s="48">
        <f t="shared" si="1"/>
        <v>5.7159634851367913E-4</v>
      </c>
    </row>
    <row r="17" spans="1:13" x14ac:dyDescent="0.25">
      <c r="A17" s="45">
        <v>8.5</v>
      </c>
      <c r="B17" s="45"/>
      <c r="C17" s="46">
        <v>7514209.2300000004</v>
      </c>
      <c r="D17" s="5"/>
      <c r="E17" s="47">
        <v>0.97499999999999998</v>
      </c>
      <c r="F17" s="47"/>
      <c r="G17" s="47">
        <v>0.95442744306007976</v>
      </c>
      <c r="H17" s="47"/>
      <c r="I17" s="47">
        <v>0.94645382697859404</v>
      </c>
      <c r="J17" s="47"/>
      <c r="K17" s="48">
        <f t="shared" si="0"/>
        <v>4.232300990462595E-4</v>
      </c>
      <c r="L17" s="48"/>
      <c r="M17" s="48">
        <f t="shared" si="1"/>
        <v>8.1488399416804441E-4</v>
      </c>
    </row>
    <row r="18" spans="1:13" x14ac:dyDescent="0.25">
      <c r="A18" s="45">
        <v>9.5</v>
      </c>
      <c r="B18" s="45"/>
      <c r="C18" s="46">
        <v>6802635.1900000004</v>
      </c>
      <c r="D18" s="5"/>
      <c r="E18" s="47">
        <v>0.96430000000000005</v>
      </c>
      <c r="F18" s="47"/>
      <c r="G18" s="47">
        <v>0.94784232121509182</v>
      </c>
      <c r="H18" s="47"/>
      <c r="I18" s="47">
        <v>0.93934951201915851</v>
      </c>
      <c r="J18" s="47"/>
      <c r="K18" s="48">
        <f t="shared" si="0"/>
        <v>2.7085519098721825E-4</v>
      </c>
      <c r="L18" s="48"/>
      <c r="M18" s="48">
        <f t="shared" si="1"/>
        <v>6.225268504821182E-4</v>
      </c>
    </row>
    <row r="19" spans="1:13" x14ac:dyDescent="0.25">
      <c r="A19" s="45">
        <v>10.5</v>
      </c>
      <c r="B19" s="45"/>
      <c r="C19" s="46">
        <v>6502480.0099999998</v>
      </c>
      <c r="D19" s="5"/>
      <c r="E19" s="47">
        <v>0.95650000000000002</v>
      </c>
      <c r="F19" s="47"/>
      <c r="G19" s="47">
        <v>0.94097095138648934</v>
      </c>
      <c r="H19" s="47"/>
      <c r="I19" s="47">
        <v>0.9320802730971125</v>
      </c>
      <c r="J19" s="47"/>
      <c r="K19" s="48">
        <f t="shared" si="0"/>
        <v>2.4115135084077787E-4</v>
      </c>
      <c r="L19" s="48"/>
      <c r="M19" s="48">
        <f t="shared" si="1"/>
        <v>5.9632306201160836E-4</v>
      </c>
    </row>
    <row r="20" spans="1:13" x14ac:dyDescent="0.25">
      <c r="A20" s="45">
        <v>11.5</v>
      </c>
      <c r="B20" s="45"/>
      <c r="C20" s="46">
        <v>5977490.4800000004</v>
      </c>
      <c r="D20" s="5"/>
      <c r="E20" s="47">
        <v>0.95340000000000003</v>
      </c>
      <c r="F20" s="47"/>
      <c r="G20" s="47">
        <v>0.933804575671488</v>
      </c>
      <c r="H20" s="47"/>
      <c r="I20" s="47">
        <v>0.92464756726017261</v>
      </c>
      <c r="J20" s="47"/>
      <c r="K20" s="48">
        <f t="shared" si="0"/>
        <v>3.8398065461444085E-4</v>
      </c>
      <c r="L20" s="48"/>
      <c r="M20" s="48">
        <f t="shared" si="1"/>
        <v>8.267023884582995E-4</v>
      </c>
    </row>
    <row r="21" spans="1:13" x14ac:dyDescent="0.25">
      <c r="A21" s="45">
        <v>12.5</v>
      </c>
      <c r="B21" s="45"/>
      <c r="C21" s="46">
        <v>5683172.25</v>
      </c>
      <c r="D21" s="5"/>
      <c r="E21" s="47">
        <v>0.92989999999999995</v>
      </c>
      <c r="F21" s="47"/>
      <c r="G21" s="47">
        <v>0.92633327278285205</v>
      </c>
      <c r="H21" s="47"/>
      <c r="I21" s="47">
        <v>0.91704707855621581</v>
      </c>
      <c r="J21" s="47"/>
      <c r="K21" s="48">
        <f t="shared" si="0"/>
        <v>1.2721543041543621E-5</v>
      </c>
      <c r="L21" s="48"/>
      <c r="M21" s="48">
        <f t="shared" si="1"/>
        <v>1.6519758964008612E-4</v>
      </c>
    </row>
    <row r="22" spans="1:13" x14ac:dyDescent="0.25">
      <c r="A22" s="45">
        <v>13.5</v>
      </c>
      <c r="B22" s="45"/>
      <c r="C22" s="46">
        <v>5319149.4800000004</v>
      </c>
      <c r="D22" s="5"/>
      <c r="E22" s="47">
        <v>0.92090000000000005</v>
      </c>
      <c r="F22" s="47"/>
      <c r="G22" s="47">
        <v>0.91854432133292052</v>
      </c>
      <c r="H22" s="47"/>
      <c r="I22" s="47">
        <v>0.9092865478244555</v>
      </c>
      <c r="J22" s="47"/>
      <c r="K22" s="48">
        <f t="shared" si="0"/>
        <v>5.5492219825335931E-6</v>
      </c>
      <c r="L22" s="48"/>
      <c r="M22" s="48">
        <f t="shared" si="1"/>
        <v>1.3487227143366037E-4</v>
      </c>
    </row>
    <row r="23" spans="1:13" x14ac:dyDescent="0.25">
      <c r="A23" s="45">
        <v>14.5</v>
      </c>
      <c r="B23" s="45"/>
      <c r="C23" s="46">
        <v>5093868.71</v>
      </c>
      <c r="D23" s="5"/>
      <c r="E23" s="47">
        <v>0.90390000000000004</v>
      </c>
      <c r="F23" s="47"/>
      <c r="G23" s="47">
        <v>0.91042211931002659</v>
      </c>
      <c r="H23" s="47"/>
      <c r="I23" s="47">
        <v>0.9013660956552676</v>
      </c>
      <c r="J23" s="47"/>
      <c r="K23" s="48">
        <f t="shared" si="0"/>
        <v>4.2538040294221239E-5</v>
      </c>
      <c r="L23" s="48"/>
      <c r="M23" s="48">
        <f t="shared" si="1"/>
        <v>6.4206712282539392E-6</v>
      </c>
    </row>
    <row r="24" spans="1:13" x14ac:dyDescent="0.25">
      <c r="A24" s="45">
        <v>15.5</v>
      </c>
      <c r="B24" s="45"/>
      <c r="C24" s="46">
        <v>4780886.54</v>
      </c>
      <c r="D24" s="5"/>
      <c r="E24" s="47">
        <v>0.89060000000000006</v>
      </c>
      <c r="F24" s="47"/>
      <c r="G24" s="47">
        <v>0.90194942977012005</v>
      </c>
      <c r="H24" s="47"/>
      <c r="I24" s="47">
        <v>0.89328262592611418</v>
      </c>
      <c r="J24" s="47"/>
      <c r="K24" s="48">
        <f t="shared" si="0"/>
        <v>1.2880955610688588E-4</v>
      </c>
      <c r="L24" s="48"/>
      <c r="M24" s="48">
        <f t="shared" si="1"/>
        <v>7.1964818594596611E-6</v>
      </c>
    </row>
    <row r="25" spans="1:13" x14ac:dyDescent="0.25">
      <c r="A25" s="45">
        <v>16.5</v>
      </c>
      <c r="B25" s="45"/>
      <c r="C25" s="46">
        <v>4643720.5</v>
      </c>
      <c r="D25" s="5"/>
      <c r="E25" s="47">
        <v>0.8891</v>
      </c>
      <c r="F25" s="47"/>
      <c r="G25" s="47">
        <v>0.89310728658035077</v>
      </c>
      <c r="H25" s="47"/>
      <c r="I25" s="47">
        <v>0.88503071569209923</v>
      </c>
      <c r="J25" s="47"/>
      <c r="K25" s="48">
        <f t="shared" si="0"/>
        <v>1.6058345737059337E-5</v>
      </c>
      <c r="L25" s="48"/>
      <c r="M25" s="48">
        <f t="shared" si="1"/>
        <v>1.6559074778527424E-5</v>
      </c>
    </row>
    <row r="26" spans="1:13" x14ac:dyDescent="0.25">
      <c r="A26" s="45">
        <v>17.5</v>
      </c>
      <c r="B26" s="45"/>
      <c r="C26" s="46">
        <v>4255243.96</v>
      </c>
      <c r="D26" s="5"/>
      <c r="E26" s="47">
        <v>0.88489999999999991</v>
      </c>
      <c r="F26" s="47"/>
      <c r="G26" s="47">
        <v>0.88387593297071587</v>
      </c>
      <c r="H26" s="47"/>
      <c r="I26" s="47">
        <v>0.87660159693365358</v>
      </c>
      <c r="J26" s="47"/>
      <c r="K26" s="48">
        <f t="shared" si="0"/>
        <v>1.0487132804666327E-6</v>
      </c>
      <c r="L26" s="48"/>
      <c r="M26" s="48">
        <f t="shared" si="1"/>
        <v>6.8863493451546125E-5</v>
      </c>
    </row>
    <row r="27" spans="1:13" x14ac:dyDescent="0.25">
      <c r="A27" s="45">
        <v>18.5</v>
      </c>
      <c r="B27" s="45"/>
      <c r="C27" s="46">
        <v>3895230.29</v>
      </c>
      <c r="D27" s="5"/>
      <c r="E27" s="47">
        <v>0.88170000000000004</v>
      </c>
      <c r="F27" s="47"/>
      <c r="G27" s="47">
        <v>0.87423447372655583</v>
      </c>
      <c r="H27" s="47"/>
      <c r="I27" s="47">
        <v>0.8679832003468223</v>
      </c>
      <c r="J27" s="47"/>
      <c r="K27" s="48">
        <f t="shared" si="0"/>
        <v>5.5734082539485817E-5</v>
      </c>
      <c r="L27" s="48"/>
      <c r="M27" s="48">
        <f t="shared" si="1"/>
        <v>1.8815059272541686E-4</v>
      </c>
    </row>
    <row r="28" spans="1:13" x14ac:dyDescent="0.25">
      <c r="A28" s="45">
        <v>19.5</v>
      </c>
      <c r="B28" s="45"/>
      <c r="C28" s="46">
        <v>3061462.44</v>
      </c>
      <c r="D28" s="5"/>
      <c r="E28" s="47">
        <v>0.87139999999999995</v>
      </c>
      <c r="F28" s="47"/>
      <c r="G28" s="47">
        <v>0.86416178731320825</v>
      </c>
      <c r="H28" s="47"/>
      <c r="I28" s="47">
        <v>0.85917121532326746</v>
      </c>
      <c r="J28" s="47"/>
      <c r="K28" s="48">
        <f t="shared" si="0"/>
        <v>5.239172289923233E-5</v>
      </c>
      <c r="L28" s="48"/>
      <c r="M28" s="48">
        <f t="shared" si="1"/>
        <v>1.495431746698875E-4</v>
      </c>
    </row>
    <row r="29" spans="1:13" x14ac:dyDescent="0.25">
      <c r="A29" s="45">
        <v>20.5</v>
      </c>
      <c r="B29" s="45"/>
      <c r="C29" s="46">
        <v>2880140.95</v>
      </c>
      <c r="D29" s="5"/>
      <c r="E29" s="47">
        <v>0.86670000000000003</v>
      </c>
      <c r="F29" s="47"/>
      <c r="G29" s="47">
        <v>0.85363608324034645</v>
      </c>
      <c r="H29" s="47"/>
      <c r="I29" s="47">
        <v>0.85015587635622636</v>
      </c>
      <c r="J29" s="47"/>
      <c r="K29" s="48">
        <f t="shared" si="0"/>
        <v>1.7066592110315747E-4</v>
      </c>
      <c r="L29" s="48"/>
      <c r="M29" s="48">
        <f t="shared" si="1"/>
        <v>2.7370802714047086E-4</v>
      </c>
    </row>
    <row r="30" spans="1:13" x14ac:dyDescent="0.25">
      <c r="A30" s="45">
        <v>21.5</v>
      </c>
      <c r="B30" s="45"/>
      <c r="C30" s="46">
        <v>2356968.21</v>
      </c>
      <c r="D30" s="5"/>
      <c r="E30" s="47">
        <v>0.85580000000000001</v>
      </c>
      <c r="F30" s="47"/>
      <c r="G30" s="47">
        <v>0.84263581759924666</v>
      </c>
      <c r="H30" s="47"/>
      <c r="I30" s="47">
        <v>0.84092708495581958</v>
      </c>
      <c r="J30" s="47"/>
      <c r="K30" s="48">
        <f t="shared" si="0"/>
        <v>1.7329569828030406E-4</v>
      </c>
      <c r="L30" s="48"/>
      <c r="M30" s="48">
        <f t="shared" si="1"/>
        <v>2.2120360191140839E-4</v>
      </c>
    </row>
    <row r="31" spans="1:13" x14ac:dyDescent="0.25">
      <c r="A31" s="45">
        <v>22.5</v>
      </c>
      <c r="B31" s="45"/>
      <c r="C31" s="46">
        <v>2069326.74</v>
      </c>
      <c r="D31" s="5"/>
      <c r="E31" s="47">
        <v>0.84699999999999998</v>
      </c>
      <c r="F31" s="47"/>
      <c r="G31" s="47">
        <v>0.8311392294447032</v>
      </c>
      <c r="H31" s="47"/>
      <c r="I31" s="47">
        <v>0.83147461174817383</v>
      </c>
      <c r="J31" s="47"/>
      <c r="K31" s="48">
        <f t="shared" si="0"/>
        <v>2.5156404260776922E-4</v>
      </c>
      <c r="L31" s="48"/>
      <c r="M31" s="48">
        <f t="shared" si="1"/>
        <v>2.4103768036994126E-4</v>
      </c>
    </row>
    <row r="32" spans="1:13" x14ac:dyDescent="0.25">
      <c r="A32" s="45">
        <v>23.5</v>
      </c>
      <c r="B32" s="45"/>
      <c r="C32" s="46">
        <v>1949215.94</v>
      </c>
      <c r="D32" s="5"/>
      <c r="E32" s="47">
        <v>0.83810000000000007</v>
      </c>
      <c r="F32" s="47"/>
      <c r="G32" s="47">
        <v>0.81912526308510902</v>
      </c>
      <c r="H32" s="47"/>
      <c r="I32" s="47">
        <v>0.82178376031645817</v>
      </c>
      <c r="J32" s="47"/>
      <c r="K32" s="48">
        <f t="shared" si="0"/>
        <v>3.6004064098932889E-4</v>
      </c>
      <c r="L32" s="48"/>
      <c r="M32" s="48">
        <f t="shared" si="1"/>
        <v>2.6621967741078745E-4</v>
      </c>
    </row>
    <row r="33" spans="1:13" x14ac:dyDescent="0.25">
      <c r="A33" s="45">
        <v>24.5</v>
      </c>
      <c r="B33" s="45"/>
      <c r="C33" s="46">
        <v>1820368.96</v>
      </c>
      <c r="D33" s="5"/>
      <c r="E33" s="47">
        <v>0.8266</v>
      </c>
      <c r="F33" s="47"/>
      <c r="G33" s="47">
        <v>0.80657314173805372</v>
      </c>
      <c r="H33" s="47"/>
      <c r="I33" s="47">
        <v>0.81184406213037263</v>
      </c>
      <c r="J33" s="47"/>
      <c r="K33" s="48">
        <f t="shared" si="0"/>
        <v>4.0107505184408591E-4</v>
      </c>
      <c r="L33" s="48"/>
      <c r="M33" s="48">
        <f t="shared" si="1"/>
        <v>2.1773770241230304E-4</v>
      </c>
    </row>
    <row r="34" spans="1:13" x14ac:dyDescent="0.25">
      <c r="A34" s="45">
        <v>25.5</v>
      </c>
      <c r="B34" s="45"/>
      <c r="C34" s="46">
        <v>1677124.97</v>
      </c>
      <c r="D34" s="5"/>
      <c r="E34" s="47">
        <v>0.81790000000000007</v>
      </c>
      <c r="F34" s="47"/>
      <c r="G34" s="47">
        <v>0.79346329161596518</v>
      </c>
      <c r="H34" s="47"/>
      <c r="I34" s="47">
        <v>0.80165029168664992</v>
      </c>
      <c r="J34" s="47"/>
      <c r="K34" s="48">
        <f t="shared" si="0"/>
        <v>5.9715271664636106E-4</v>
      </c>
      <c r="L34" s="48"/>
      <c r="M34" s="48">
        <f t="shared" si="1"/>
        <v>2.6405302026896108E-4</v>
      </c>
    </row>
    <row r="35" spans="1:13" x14ac:dyDescent="0.25">
      <c r="A35" s="45">
        <v>26.5</v>
      </c>
      <c r="B35" s="45"/>
      <c r="C35" s="46">
        <v>1481114.51</v>
      </c>
      <c r="D35" s="5"/>
      <c r="E35" s="47">
        <v>0.81169999999999998</v>
      </c>
      <c r="F35" s="47"/>
      <c r="G35" s="47">
        <v>0.77977700922015658</v>
      </c>
      <c r="H35" s="47"/>
      <c r="I35" s="47">
        <v>0.79119338280847662</v>
      </c>
      <c r="J35" s="47"/>
      <c r="K35" s="48">
        <f t="shared" si="0"/>
        <v>1.0190773403299664E-3</v>
      </c>
      <c r="L35" s="48"/>
      <c r="M35" s="48">
        <f t="shared" si="1"/>
        <v>4.2052134863968129E-4</v>
      </c>
    </row>
    <row r="36" spans="1:13" x14ac:dyDescent="0.25">
      <c r="A36" s="45">
        <v>27.5</v>
      </c>
      <c r="B36" s="45"/>
      <c r="C36" s="46">
        <v>1260654.05</v>
      </c>
      <c r="D36" s="5"/>
      <c r="E36" s="47">
        <v>0.77439999999999998</v>
      </c>
      <c r="F36" s="47"/>
      <c r="G36" s="47">
        <v>0.76549737455210987</v>
      </c>
      <c r="H36" s="47"/>
      <c r="I36" s="47">
        <v>0.78046489175529787</v>
      </c>
      <c r="J36" s="47"/>
      <c r="K36" s="48">
        <f t="shared" si="0"/>
        <v>7.9256739865420599E-5</v>
      </c>
      <c r="L36" s="48"/>
      <c r="M36" s="48">
        <f t="shared" si="1"/>
        <v>3.67829120034804E-5</v>
      </c>
    </row>
    <row r="37" spans="1:13" x14ac:dyDescent="0.25">
      <c r="A37" s="45">
        <v>28.5</v>
      </c>
      <c r="B37" s="45"/>
      <c r="C37" s="46">
        <v>1148242.3400000001</v>
      </c>
      <c r="D37" s="5"/>
      <c r="E37" s="47">
        <v>0.76170000000000004</v>
      </c>
      <c r="F37" s="47"/>
      <c r="G37" s="47">
        <v>0.7506090703806414</v>
      </c>
      <c r="H37" s="47"/>
      <c r="I37" s="47">
        <v>0.76945710591357963</v>
      </c>
      <c r="J37" s="47"/>
      <c r="K37" s="48">
        <f t="shared" si="0"/>
        <v>1.2300871982156693E-4</v>
      </c>
      <c r="L37" s="48"/>
      <c r="M37" s="48">
        <f t="shared" si="1"/>
        <v>6.0172692154491402E-5</v>
      </c>
    </row>
    <row r="38" spans="1:13" x14ac:dyDescent="0.25">
      <c r="A38" s="45">
        <v>29.5</v>
      </c>
      <c r="B38" s="45"/>
      <c r="C38" s="46">
        <v>1121532.73</v>
      </c>
      <c r="D38" s="5"/>
      <c r="E38" s="47">
        <v>0.74470000000000003</v>
      </c>
      <c r="F38" s="47"/>
      <c r="G38" s="47">
        <v>0.73509926006183268</v>
      </c>
      <c r="H38" s="47"/>
      <c r="I38" s="47">
        <v>0.75815502900436738</v>
      </c>
      <c r="J38" s="47"/>
      <c r="K38" s="48">
        <f t="shared" si="0"/>
        <v>9.2174207360321543E-5</v>
      </c>
      <c r="L38" s="48"/>
      <c r="M38" s="48">
        <f t="shared" si="1"/>
        <v>1.8103780550836657E-4</v>
      </c>
    </row>
    <row r="39" spans="1:13" x14ac:dyDescent="0.25">
      <c r="A39" s="45">
        <v>30.5</v>
      </c>
      <c r="B39" s="45"/>
      <c r="C39" s="46">
        <v>1012154.66</v>
      </c>
      <c r="D39" s="5"/>
      <c r="E39" s="47">
        <v>0.73080000000000001</v>
      </c>
      <c r="F39" s="47"/>
      <c r="G39" s="47">
        <v>0.71895761869046981</v>
      </c>
      <c r="H39" s="47"/>
      <c r="I39" s="47">
        <v>0.74655780723503884</v>
      </c>
      <c r="J39" s="47"/>
      <c r="K39" s="48">
        <f t="shared" si="0"/>
        <v>1.4024199508031002E-4</v>
      </c>
      <c r="L39" s="48"/>
      <c r="M39" s="48">
        <f t="shared" si="1"/>
        <v>2.4830848885664221E-4</v>
      </c>
    </row>
    <row r="40" spans="1:13" x14ac:dyDescent="0.25">
      <c r="A40" s="45">
        <v>31.5</v>
      </c>
      <c r="B40" s="45"/>
      <c r="C40" s="46">
        <v>930352.78</v>
      </c>
      <c r="D40" s="5"/>
      <c r="E40" s="47">
        <v>0.71519999999999995</v>
      </c>
      <c r="F40" s="47"/>
      <c r="G40" s="47">
        <v>0.70217713278760219</v>
      </c>
      <c r="H40" s="47"/>
      <c r="I40" s="47">
        <v>0.73466323890719076</v>
      </c>
      <c r="J40" s="47"/>
      <c r="K40" s="48">
        <f t="shared" si="0"/>
        <v>1.6959507043174459E-4</v>
      </c>
      <c r="L40" s="48"/>
      <c r="M40" s="48">
        <f t="shared" si="1"/>
        <v>3.7881766875838638E-4</v>
      </c>
    </row>
    <row r="41" spans="1:13" x14ac:dyDescent="0.25">
      <c r="A41" s="45">
        <v>32.5</v>
      </c>
      <c r="B41" s="45"/>
      <c r="C41" s="46">
        <v>892558.77</v>
      </c>
      <c r="D41" s="5"/>
      <c r="E41" s="47">
        <v>0.70400000000000007</v>
      </c>
      <c r="F41" s="47"/>
      <c r="G41" s="47">
        <v>0.68475440103171936</v>
      </c>
      <c r="H41" s="47"/>
      <c r="I41" s="47">
        <v>0.72246755465835588</v>
      </c>
      <c r="J41" s="47"/>
      <c r="K41" s="48">
        <f t="shared" si="0"/>
        <v>3.7039307964788746E-4</v>
      </c>
      <c r="L41" s="48"/>
      <c r="M41" s="48">
        <f t="shared" si="1"/>
        <v>3.4105057505935942E-4</v>
      </c>
    </row>
    <row r="42" spans="1:13" x14ac:dyDescent="0.25">
      <c r="A42" s="45">
        <v>33.5</v>
      </c>
      <c r="B42" s="45"/>
      <c r="C42" s="46">
        <v>785243.71</v>
      </c>
      <c r="D42" s="5"/>
      <c r="E42" s="47">
        <v>0.69299999999999995</v>
      </c>
      <c r="F42" s="47"/>
      <c r="G42" s="47">
        <v>0.66669028754150761</v>
      </c>
      <c r="H42" s="47"/>
      <c r="I42" s="47">
        <v>0.70996813729566743</v>
      </c>
      <c r="J42" s="47"/>
      <c r="K42" s="48">
        <f t="shared" si="0"/>
        <v>6.9220096964854702E-4</v>
      </c>
      <c r="L42" s="48"/>
      <c r="M42" s="48">
        <f t="shared" si="1"/>
        <v>2.8791768328462186E-4</v>
      </c>
    </row>
    <row r="43" spans="1:13" x14ac:dyDescent="0.25">
      <c r="A43" s="45">
        <v>34.5</v>
      </c>
      <c r="B43" s="45"/>
      <c r="C43" s="46">
        <v>708329.47</v>
      </c>
      <c r="D43" s="5"/>
      <c r="E43" s="47">
        <v>0.68590000000000007</v>
      </c>
      <c r="F43" s="47"/>
      <c r="G43" s="47">
        <v>0.64799054054528971</v>
      </c>
      <c r="H43" s="47"/>
      <c r="I43" s="47">
        <v>0.69716358130026446</v>
      </c>
      <c r="J43" s="47"/>
      <c r="K43" s="48">
        <f t="shared" si="0"/>
        <v>1.4371271161483287E-3</v>
      </c>
      <c r="L43" s="48"/>
      <c r="M43" s="48">
        <f t="shared" si="1"/>
        <v>1.2686826370766568E-4</v>
      </c>
    </row>
    <row r="44" spans="1:13" x14ac:dyDescent="0.25">
      <c r="A44" s="45">
        <v>35.5</v>
      </c>
      <c r="B44" s="45"/>
      <c r="C44" s="46">
        <v>675793.53</v>
      </c>
      <c r="D44" s="5"/>
      <c r="E44" s="47">
        <v>0.68209999999999993</v>
      </c>
      <c r="F44" s="47"/>
      <c r="G44" s="47">
        <v>0.62866619893056752</v>
      </c>
      <c r="H44" s="47"/>
      <c r="I44" s="47">
        <v>0.68404247741633994</v>
      </c>
      <c r="J44" s="47"/>
      <c r="K44" s="48">
        <f t="shared" si="0"/>
        <v>2.8551710967276759E-3</v>
      </c>
      <c r="L44" s="48"/>
      <c r="M44" s="48">
        <f t="shared" si="1"/>
        <v>3.773218512990984E-6</v>
      </c>
    </row>
    <row r="45" spans="1:13" x14ac:dyDescent="0.25">
      <c r="A45" s="45">
        <v>36.5</v>
      </c>
      <c r="B45" s="45"/>
      <c r="C45" s="46">
        <v>544884.6</v>
      </c>
      <c r="D45" s="5"/>
      <c r="E45" s="47">
        <v>0.66480000000000006</v>
      </c>
      <c r="F45" s="47"/>
      <c r="G45" s="47">
        <v>0.60873455777760999</v>
      </c>
      <c r="H45" s="47"/>
      <c r="I45" s="47">
        <v>0.67061743355973402</v>
      </c>
      <c r="J45" s="47"/>
      <c r="K45" s="48">
        <f t="shared" si="0"/>
        <v>3.1433338115921593E-3</v>
      </c>
      <c r="L45" s="48"/>
      <c r="M45" s="48">
        <f t="shared" si="1"/>
        <v>3.3842533221918983E-5</v>
      </c>
    </row>
    <row r="46" spans="1:13" x14ac:dyDescent="0.25">
      <c r="A46" s="45">
        <v>37.5</v>
      </c>
      <c r="B46" s="45"/>
      <c r="C46" s="46">
        <v>521854.36</v>
      </c>
      <c r="D46" s="5"/>
      <c r="E46" s="47">
        <v>0.65129999999999999</v>
      </c>
      <c r="F46" s="47"/>
      <c r="G46" s="47">
        <v>0.5882191926597915</v>
      </c>
      <c r="H46" s="47"/>
      <c r="I46" s="47">
        <v>0.65689110579036669</v>
      </c>
      <c r="J46" s="47"/>
      <c r="K46" s="48">
        <f t="shared" si="0"/>
        <v>3.9791882546925013E-3</v>
      </c>
      <c r="L46" s="48"/>
      <c r="M46" s="48">
        <f t="shared" si="1"/>
        <v>3.1260463959072057E-5</v>
      </c>
    </row>
    <row r="47" spans="1:13" x14ac:dyDescent="0.25">
      <c r="A47" s="45">
        <v>38.5</v>
      </c>
      <c r="B47" s="45"/>
      <c r="C47" s="46">
        <v>491619.41</v>
      </c>
      <c r="D47" s="5"/>
      <c r="E47" s="47">
        <v>0.63639999999999997</v>
      </c>
      <c r="F47" s="47"/>
      <c r="G47" s="47">
        <v>0.56715126972938412</v>
      </c>
      <c r="H47" s="47"/>
      <c r="I47" s="47">
        <v>0.64286753998238633</v>
      </c>
      <c r="J47" s="47"/>
      <c r="K47" s="48">
        <f t="shared" si="0"/>
        <v>4.7953866440925072E-3</v>
      </c>
      <c r="L47" s="48"/>
      <c r="M47" s="48">
        <f t="shared" si="1"/>
        <v>4.1829073423766174E-5</v>
      </c>
    </row>
    <row r="48" spans="1:13" x14ac:dyDescent="0.25">
      <c r="A48" s="45">
        <v>39.5</v>
      </c>
      <c r="B48" s="45"/>
      <c r="C48" s="46">
        <v>456126.01</v>
      </c>
      <c r="D48" s="5"/>
      <c r="E48" s="47">
        <v>0.63149999999999995</v>
      </c>
      <c r="F48" s="47"/>
      <c r="G48" s="47">
        <v>0.54556902093744619</v>
      </c>
      <c r="H48" s="47"/>
      <c r="I48" s="47">
        <v>0.62855219975686116</v>
      </c>
      <c r="J48" s="47"/>
      <c r="K48" s="48">
        <f t="shared" si="0"/>
        <v>7.3841331626490524E-3</v>
      </c>
      <c r="L48" s="48"/>
      <c r="M48" s="48">
        <f t="shared" si="1"/>
        <v>8.6895262734490929E-6</v>
      </c>
    </row>
    <row r="49" spans="1:13" x14ac:dyDescent="0.25">
      <c r="A49" s="45">
        <v>40.5</v>
      </c>
      <c r="B49" s="45"/>
      <c r="C49" s="46">
        <v>412561.05</v>
      </c>
      <c r="D49" s="5"/>
      <c r="E49" s="47">
        <v>0.60570000000000002</v>
      </c>
      <c r="F49" s="47"/>
      <c r="G49" s="47">
        <v>0.52351935425466711</v>
      </c>
      <c r="H49" s="47"/>
      <c r="I49" s="47">
        <v>0.61394942901876104</v>
      </c>
      <c r="J49" s="47"/>
      <c r="K49" s="48">
        <f t="shared" si="0"/>
        <v>6.7536585351199033E-3</v>
      </c>
      <c r="L49" s="48"/>
      <c r="M49" s="48">
        <f t="shared" si="1"/>
        <v>6.8053079135576463E-5</v>
      </c>
    </row>
    <row r="50" spans="1:13" x14ac:dyDescent="0.25">
      <c r="A50" s="45">
        <v>41.5</v>
      </c>
      <c r="B50" s="45"/>
      <c r="C50" s="46">
        <v>357731.78</v>
      </c>
      <c r="D50" s="5"/>
      <c r="E50" s="47">
        <v>0.56479999999999997</v>
      </c>
      <c r="F50" s="47"/>
      <c r="G50" s="47">
        <v>0.50105659680725345</v>
      </c>
      <c r="H50" s="47"/>
      <c r="I50" s="47">
        <v>0.59906289226221343</v>
      </c>
      <c r="J50" s="47"/>
      <c r="K50" s="48">
        <f t="shared" si="0"/>
        <v>4.0632214505930469E-3</v>
      </c>
      <c r="L50" s="48"/>
      <c r="M50" s="48">
        <f t="shared" si="1"/>
        <v>1.1739457861720472E-3</v>
      </c>
    </row>
    <row r="51" spans="1:13" ht="15.75" thickBot="1" x14ac:dyDescent="0.3">
      <c r="A51" s="49">
        <v>42.5</v>
      </c>
      <c r="B51" s="49"/>
      <c r="C51" s="50">
        <v>349168.38</v>
      </c>
      <c r="D51" s="51"/>
      <c r="E51" s="52">
        <v>0.5524</v>
      </c>
      <c r="F51" s="52"/>
      <c r="G51" s="52">
        <v>0.4782443130031851</v>
      </c>
      <c r="H51" s="52"/>
      <c r="I51" s="52">
        <v>0.58391045805083797</v>
      </c>
      <c r="J51" s="52"/>
      <c r="K51" s="53">
        <f t="shared" si="0"/>
        <v>5.4990659139695832E-3</v>
      </c>
      <c r="L51" s="53"/>
      <c r="M51" s="53">
        <f t="shared" si="1"/>
        <v>9.9290896657361913E-4</v>
      </c>
    </row>
    <row r="52" spans="1:13" x14ac:dyDescent="0.25">
      <c r="A52" s="45">
        <v>43.5</v>
      </c>
      <c r="B52" s="45"/>
      <c r="C52" s="46">
        <v>255456.53</v>
      </c>
      <c r="D52" s="5"/>
      <c r="E52" s="47">
        <v>0.43829999999999997</v>
      </c>
      <c r="F52" s="47"/>
      <c r="G52" s="47">
        <v>0.4551531467274248</v>
      </c>
      <c r="H52" s="47"/>
      <c r="I52" s="47">
        <v>0.56850357095897452</v>
      </c>
      <c r="J52" s="47"/>
      <c r="K52" s="48">
        <f t="shared" si="0"/>
        <v>2.8402855461611017E-4</v>
      </c>
      <c r="L52" s="48"/>
      <c r="M52" s="48">
        <f t="shared" si="1"/>
        <v>1.6952969890468721E-2</v>
      </c>
    </row>
    <row r="53" spans="1:13" x14ac:dyDescent="0.25">
      <c r="A53" s="45">
        <v>44.5</v>
      </c>
      <c r="B53" s="45"/>
      <c r="C53" s="46">
        <v>218069.65</v>
      </c>
      <c r="D53" s="5"/>
      <c r="E53" s="47">
        <v>0.43259999999999998</v>
      </c>
      <c r="F53" s="47"/>
      <c r="G53" s="47">
        <v>0.43186271218295014</v>
      </c>
      <c r="H53" s="47"/>
      <c r="I53" s="47">
        <v>0.55285514898008592</v>
      </c>
      <c r="J53" s="47"/>
      <c r="K53" s="48">
        <f t="shared" si="0"/>
        <v>5.4359332517012954E-7</v>
      </c>
      <c r="L53" s="48"/>
      <c r="M53" s="48">
        <f t="shared" si="1"/>
        <v>1.4461300856222664E-2</v>
      </c>
    </row>
    <row r="54" spans="1:13" x14ac:dyDescent="0.25">
      <c r="A54" s="101">
        <v>45.5</v>
      </c>
      <c r="B54" s="101"/>
      <c r="C54" s="102">
        <v>200651.58</v>
      </c>
      <c r="D54" s="70"/>
      <c r="E54" s="103">
        <v>0.42409999999999998</v>
      </c>
      <c r="F54" s="103"/>
      <c r="G54" s="103">
        <v>0.40845842756771128</v>
      </c>
      <c r="H54" s="103"/>
      <c r="I54" s="103">
        <v>0.53697957775014804</v>
      </c>
      <c r="J54" s="103"/>
      <c r="K54" s="104">
        <f t="shared" si="0"/>
        <v>2.4465878815453374E-4</v>
      </c>
      <c r="L54" s="104"/>
      <c r="M54" s="104">
        <f t="shared" si="1"/>
        <v>1.2741799073051722E-2</v>
      </c>
    </row>
    <row r="55" spans="1:13" x14ac:dyDescent="0.25">
      <c r="A55" s="45">
        <v>46.5</v>
      </c>
      <c r="B55" s="45"/>
      <c r="C55" s="46">
        <v>182352.15</v>
      </c>
      <c r="D55" s="5"/>
      <c r="E55" s="47">
        <v>0.41399999999999998</v>
      </c>
      <c r="F55" s="47"/>
      <c r="G55" s="47">
        <v>0.38503332107371691</v>
      </c>
      <c r="H55" s="47"/>
      <c r="I55" s="47">
        <v>0.52088910471710603</v>
      </c>
      <c r="J55" s="47"/>
      <c r="K55" s="48">
        <f t="shared" si="0"/>
        <v>8.3906848801837191E-4</v>
      </c>
      <c r="L55" s="48"/>
      <c r="M55" s="48">
        <f t="shared" si="1"/>
        <v>1.1425280707224464E-2</v>
      </c>
    </row>
    <row r="56" spans="1:13" x14ac:dyDescent="0.25">
      <c r="A56" s="45">
        <v>47.5</v>
      </c>
      <c r="B56" s="45"/>
      <c r="C56" s="46">
        <v>159184.85</v>
      </c>
      <c r="D56" s="5"/>
      <c r="E56" s="47">
        <v>0.38829999999999998</v>
      </c>
      <c r="F56" s="47"/>
      <c r="G56" s="47">
        <v>0.3616838702361776</v>
      </c>
      <c r="H56" s="47"/>
      <c r="I56" s="47">
        <v>0.50460197821126929</v>
      </c>
      <c r="J56" s="47"/>
      <c r="K56" s="48">
        <f t="shared" si="0"/>
        <v>7.0841836360463169E-4</v>
      </c>
      <c r="L56" s="48"/>
      <c r="M56" s="48">
        <f t="shared" si="1"/>
        <v>1.3526150135854561E-2</v>
      </c>
    </row>
    <row r="57" spans="1:13" x14ac:dyDescent="0.25">
      <c r="A57" s="45">
        <v>48.5</v>
      </c>
      <c r="B57" s="45"/>
      <c r="C57" s="46">
        <v>152764.81</v>
      </c>
      <c r="D57" s="5"/>
      <c r="E57" s="47">
        <v>0.3846</v>
      </c>
      <c r="F57" s="47"/>
      <c r="G57" s="47">
        <v>0.33851158178188706</v>
      </c>
      <c r="H57" s="47"/>
      <c r="I57" s="47">
        <v>0.48814092754993021</v>
      </c>
      <c r="J57" s="47"/>
      <c r="K57" s="48">
        <f t="shared" si="0"/>
        <v>2.1241422938476843E-3</v>
      </c>
      <c r="L57" s="48"/>
      <c r="M57" s="48">
        <f t="shared" si="1"/>
        <v>1.0720723677899899E-2</v>
      </c>
    </row>
    <row r="58" spans="1:13" x14ac:dyDescent="0.25">
      <c r="A58" s="45">
        <v>49.5</v>
      </c>
      <c r="B58" s="45"/>
      <c r="C58" s="46">
        <v>144010.37</v>
      </c>
      <c r="D58" s="5"/>
      <c r="E58" s="47">
        <v>0.37340000000000001</v>
      </c>
      <c r="F58" s="47"/>
      <c r="G58" s="47">
        <v>0.31561803462381527</v>
      </c>
      <c r="H58" s="47"/>
      <c r="I58" s="47">
        <v>0.47152617515428319</v>
      </c>
      <c r="J58" s="47"/>
      <c r="K58" s="48">
        <f t="shared" si="0"/>
        <v>3.3387555227346122E-3</v>
      </c>
      <c r="L58" s="48"/>
      <c r="M58" s="48">
        <f t="shared" si="1"/>
        <v>9.6287462504090621E-3</v>
      </c>
    </row>
    <row r="59" spans="1:13" x14ac:dyDescent="0.25">
      <c r="A59" s="45">
        <v>50.5</v>
      </c>
      <c r="B59" s="45"/>
      <c r="C59" s="46">
        <v>133597.70000000001</v>
      </c>
      <c r="D59" s="5"/>
      <c r="E59" s="47">
        <v>0.35229999999999995</v>
      </c>
      <c r="F59" s="47"/>
      <c r="G59" s="47">
        <v>0.29310616061377764</v>
      </c>
      <c r="H59" s="47"/>
      <c r="I59" s="47">
        <v>0.45477929690403551</v>
      </c>
      <c r="J59" s="47"/>
      <c r="K59" s="48">
        <f t="shared" si="0"/>
        <v>3.5039106212818825E-3</v>
      </c>
      <c r="L59" s="48"/>
      <c r="M59" s="48">
        <f t="shared" si="1"/>
        <v>1.0502006293945473E-2</v>
      </c>
    </row>
    <row r="60" spans="1:13" x14ac:dyDescent="0.25">
      <c r="A60" s="45">
        <v>51.5</v>
      </c>
      <c r="B60" s="45"/>
      <c r="C60" s="46">
        <v>114265.55</v>
      </c>
      <c r="D60" s="5"/>
      <c r="E60" s="47">
        <v>0.32939999999999997</v>
      </c>
      <c r="F60" s="47"/>
      <c r="G60" s="47">
        <v>0.27107491385712001</v>
      </c>
      <c r="H60" s="47"/>
      <c r="I60" s="47">
        <v>0.43792318307409528</v>
      </c>
      <c r="J60" s="47"/>
      <c r="K60" s="48">
        <f t="shared" si="0"/>
        <v>3.4018156735743676E-3</v>
      </c>
      <c r="L60" s="48"/>
      <c r="M60" s="48">
        <f t="shared" si="1"/>
        <v>1.1777281264533606E-2</v>
      </c>
    </row>
    <row r="61" spans="1:13" x14ac:dyDescent="0.25">
      <c r="A61" s="45">
        <v>52.5</v>
      </c>
      <c r="B61" s="45"/>
      <c r="C61" s="46">
        <v>77623.66</v>
      </c>
      <c r="D61" s="5"/>
      <c r="E61" s="47">
        <v>0.27560000000000001</v>
      </c>
      <c r="F61" s="47"/>
      <c r="G61" s="47">
        <v>0.24962029808689973</v>
      </c>
      <c r="H61" s="47"/>
      <c r="I61" s="47">
        <v>0.42098032110166306</v>
      </c>
      <c r="J61" s="47"/>
      <c r="K61" s="48">
        <f t="shared" si="0"/>
        <v>6.7494491149354657E-4</v>
      </c>
      <c r="L61" s="48"/>
      <c r="M61" s="48">
        <f t="shared" si="1"/>
        <v>2.1135437763622655E-2</v>
      </c>
    </row>
    <row r="62" spans="1:13" x14ac:dyDescent="0.25">
      <c r="A62" s="45">
        <v>53.5</v>
      </c>
      <c r="B62" s="45"/>
      <c r="C62" s="46">
        <v>57598.21</v>
      </c>
      <c r="D62" s="5"/>
      <c r="E62" s="47">
        <v>0.21230000000000002</v>
      </c>
      <c r="F62" s="47"/>
      <c r="G62" s="47">
        <v>0.22883029703483806</v>
      </c>
      <c r="H62" s="47"/>
      <c r="I62" s="47">
        <v>0.40397880507242634</v>
      </c>
      <c r="J62" s="47"/>
      <c r="K62" s="48">
        <f t="shared" si="0"/>
        <v>2.7325072005997557E-4</v>
      </c>
      <c r="L62" s="48"/>
      <c r="M62" s="48">
        <f t="shared" si="1"/>
        <v>3.6740764313993209E-2</v>
      </c>
    </row>
    <row r="63" spans="1:13" x14ac:dyDescent="0.25">
      <c r="A63" s="45">
        <v>54.5</v>
      </c>
      <c r="B63" s="45"/>
      <c r="C63" s="46">
        <v>48863.01</v>
      </c>
      <c r="D63" s="5"/>
      <c r="E63" s="47">
        <v>0.20300000000000001</v>
      </c>
      <c r="F63" s="47"/>
      <c r="G63" s="47">
        <v>0.2087858336191048</v>
      </c>
      <c r="H63" s="47"/>
      <c r="I63" s="47">
        <v>0.38694606146608995</v>
      </c>
      <c r="J63" s="47"/>
      <c r="K63" s="48">
        <f t="shared" si="0"/>
        <v>3.3475870667963183E-5</v>
      </c>
      <c r="L63" s="48"/>
      <c r="M63" s="48">
        <f t="shared" si="1"/>
        <v>3.3836153528886539E-2</v>
      </c>
    </row>
    <row r="64" spans="1:13" x14ac:dyDescent="0.25">
      <c r="A64" s="45">
        <v>55.5</v>
      </c>
      <c r="B64" s="45"/>
      <c r="C64" s="46">
        <v>42999.27</v>
      </c>
      <c r="D64" s="5"/>
      <c r="E64" s="47">
        <v>0.18760000000000002</v>
      </c>
      <c r="F64" s="47"/>
      <c r="G64" s="47">
        <v>0.18955670757855977</v>
      </c>
      <c r="H64" s="47"/>
      <c r="I64" s="47">
        <v>0.36990983287706491</v>
      </c>
      <c r="J64" s="47"/>
      <c r="K64" s="48">
        <f t="shared" si="0"/>
        <v>3.8287045479931901E-6</v>
      </c>
      <c r="L64" s="48"/>
      <c r="M64" s="48">
        <f t="shared" si="1"/>
        <v>3.3236875163663332E-2</v>
      </c>
    </row>
    <row r="65" spans="1:13" x14ac:dyDescent="0.25">
      <c r="A65" s="45">
        <v>56.5</v>
      </c>
      <c r="B65" s="45"/>
      <c r="C65" s="46">
        <v>32520.73</v>
      </c>
      <c r="D65" s="5"/>
      <c r="E65" s="47">
        <v>0.16309999999999999</v>
      </c>
      <c r="F65" s="47"/>
      <c r="G65" s="47">
        <v>0.17120276765261061</v>
      </c>
      <c r="H65" s="47"/>
      <c r="I65" s="47">
        <v>0.35289888552342524</v>
      </c>
      <c r="J65" s="47"/>
      <c r="K65" s="48">
        <f t="shared" si="0"/>
        <v>6.5654843632192945E-5</v>
      </c>
      <c r="L65" s="48"/>
      <c r="M65" s="48">
        <f t="shared" si="1"/>
        <v>3.6023616945934284E-2</v>
      </c>
    </row>
    <row r="66" spans="1:13" x14ac:dyDescent="0.25">
      <c r="A66" s="45">
        <v>57.5</v>
      </c>
      <c r="B66" s="45"/>
      <c r="C66" s="46">
        <v>31105.82</v>
      </c>
      <c r="D66" s="5"/>
      <c r="E66" s="47">
        <v>0.161</v>
      </c>
      <c r="F66" s="47"/>
      <c r="G66" s="47">
        <v>0.15377150765213041</v>
      </c>
      <c r="H66" s="47"/>
      <c r="I66" s="47">
        <v>0.33594293376091905</v>
      </c>
      <c r="J66" s="47"/>
      <c r="K66" s="48">
        <f t="shared" si="0"/>
        <v>5.2251101623209324E-5</v>
      </c>
      <c r="L66" s="48"/>
      <c r="M66" s="48">
        <f t="shared" si="1"/>
        <v>3.060503007287731E-2</v>
      </c>
    </row>
    <row r="67" spans="1:13" x14ac:dyDescent="0.25">
      <c r="A67" s="45">
        <v>58.5</v>
      </c>
      <c r="B67" s="45"/>
      <c r="C67" s="46">
        <v>26787.83</v>
      </c>
      <c r="D67" s="5"/>
      <c r="E67" s="47">
        <v>0.156</v>
      </c>
      <c r="F67" s="47"/>
      <c r="G67" s="47">
        <v>0.13729969587789578</v>
      </c>
      <c r="H67" s="47"/>
      <c r="I67" s="47">
        <v>0.31907684708025708</v>
      </c>
      <c r="J67" s="47"/>
      <c r="K67" s="48">
        <f t="shared" si="0"/>
        <v>3.4970137425918794E-4</v>
      </c>
      <c r="L67" s="48"/>
      <c r="M67" s="48">
        <f t="shared" si="1"/>
        <v>2.659405805363755E-2</v>
      </c>
    </row>
    <row r="68" spans="1:13" x14ac:dyDescent="0.25">
      <c r="A68" s="45">
        <v>59.5</v>
      </c>
      <c r="B68" s="45"/>
      <c r="C68" s="46">
        <v>26169.83</v>
      </c>
      <c r="D68" s="5"/>
      <c r="E68" s="47">
        <v>0.156</v>
      </c>
      <c r="F68" s="47"/>
      <c r="G68" s="47">
        <v>0.12181290080819986</v>
      </c>
      <c r="H68" s="47"/>
      <c r="I68" s="47">
        <v>0.30232990215103589</v>
      </c>
      <c r="J68" s="47"/>
      <c r="K68" s="48">
        <f t="shared" si="0"/>
        <v>1.1687577511499821E-3</v>
      </c>
      <c r="L68" s="48"/>
      <c r="M68" s="48">
        <f t="shared" si="1"/>
        <v>2.1412440263531739E-2</v>
      </c>
    </row>
    <row r="69" spans="1:13" x14ac:dyDescent="0.25">
      <c r="A69" s="45">
        <v>60.5</v>
      </c>
      <c r="B69" s="45"/>
      <c r="C69" s="46">
        <v>13272.63</v>
      </c>
      <c r="D69" s="5"/>
      <c r="E69" s="47">
        <v>0.15109999999999998</v>
      </c>
      <c r="F69" s="47"/>
      <c r="G69" s="47">
        <v>0.10732757739558302</v>
      </c>
      <c r="H69" s="47"/>
      <c r="I69" s="47">
        <v>0.28573419489811935</v>
      </c>
      <c r="J69" s="47"/>
      <c r="K69" s="48">
        <f t="shared" si="0"/>
        <v>1.9160249806596734E-3</v>
      </c>
      <c r="L69" s="48"/>
      <c r="M69" s="48">
        <f t="shared" si="1"/>
        <v>1.812636643586479E-2</v>
      </c>
    </row>
    <row r="70" spans="1:13" x14ac:dyDescent="0.25">
      <c r="A70" s="45">
        <v>61.5</v>
      </c>
      <c r="B70" s="45"/>
      <c r="C70" s="46">
        <v>5600.74</v>
      </c>
      <c r="D70" s="5"/>
      <c r="E70" s="47">
        <v>0.15109999999999998</v>
      </c>
      <c r="F70" s="47"/>
      <c r="G70" s="47">
        <v>9.3852153554463497E-2</v>
      </c>
      <c r="H70" s="47"/>
      <c r="I70" s="47">
        <v>0.26932238615695725</v>
      </c>
      <c r="J70" s="47"/>
      <c r="K70" s="48">
        <f t="shared" si="0"/>
        <v>3.2773159226517248E-3</v>
      </c>
      <c r="L70" s="48"/>
      <c r="M70" s="48">
        <f t="shared" si="1"/>
        <v>1.3976532588644721E-2</v>
      </c>
    </row>
    <row r="71" spans="1:13" x14ac:dyDescent="0.25">
      <c r="A71" s="45">
        <v>62.5</v>
      </c>
      <c r="B71" s="45"/>
      <c r="C71" s="46">
        <v>455.57</v>
      </c>
      <c r="D71" s="5"/>
      <c r="E71" s="47">
        <v>0.15109999999999998</v>
      </c>
      <c r="F71" s="47"/>
      <c r="G71" s="47">
        <v>8.1389134459863913E-2</v>
      </c>
      <c r="H71" s="47"/>
      <c r="I71" s="47">
        <v>0.25312758958369441</v>
      </c>
      <c r="J71" s="47"/>
      <c r="K71" s="48">
        <f t="shared" si="0"/>
        <v>4.8596047743549309E-3</v>
      </c>
      <c r="L71" s="48"/>
      <c r="M71" s="48">
        <f t="shared" si="1"/>
        <v>1.0409629036258791E-2</v>
      </c>
    </row>
    <row r="72" spans="1:13" x14ac:dyDescent="0.25">
      <c r="A72" s="45">
        <v>63.5</v>
      </c>
      <c r="B72" s="45"/>
      <c r="C72" s="46"/>
      <c r="D72" s="45"/>
      <c r="E72" s="47"/>
      <c r="F72" s="47"/>
      <c r="G72" s="47">
        <v>6.9936691328710582E-2</v>
      </c>
      <c r="H72" s="47"/>
      <c r="I72" s="47">
        <v>0.23718588731408496</v>
      </c>
      <c r="J72" s="47"/>
      <c r="K72" s="54"/>
      <c r="L72" s="48"/>
      <c r="M72" s="54"/>
    </row>
    <row r="73" spans="1:13" x14ac:dyDescent="0.25">
      <c r="A73" s="45"/>
      <c r="B73" s="45"/>
      <c r="C73" s="46"/>
      <c r="D73" s="45"/>
      <c r="E73" s="47"/>
      <c r="F73" s="47"/>
      <c r="G73" s="47"/>
      <c r="H73" s="47"/>
      <c r="I73" s="47"/>
      <c r="J73" s="47"/>
      <c r="K73" s="48"/>
      <c r="L73" s="48"/>
      <c r="M73" s="48"/>
    </row>
    <row r="74" spans="1:13" x14ac:dyDescent="0.25">
      <c r="A74" s="45"/>
      <c r="B74" s="45"/>
      <c r="C74" s="45"/>
      <c r="D74" s="45"/>
      <c r="G74" s="42"/>
      <c r="H74" s="42"/>
      <c r="I74" s="42"/>
      <c r="J74" s="42"/>
      <c r="K74" s="55"/>
      <c r="L74" s="55"/>
      <c r="M74" s="55"/>
    </row>
    <row r="75" spans="1:13" x14ac:dyDescent="0.25">
      <c r="A75" s="56" t="s">
        <v>66</v>
      </c>
      <c r="B75" s="56"/>
      <c r="C75" s="45"/>
      <c r="D75" s="45"/>
      <c r="G75" s="42"/>
      <c r="H75" s="42"/>
      <c r="I75" s="42" t="s">
        <v>28</v>
      </c>
      <c r="J75" s="42"/>
      <c r="K75" s="48">
        <f>SUM(K8:K72)</f>
        <v>7.4601020073529339E-2</v>
      </c>
      <c r="L75" s="48"/>
      <c r="M75" s="115">
        <f>SUM(M8:M72)</f>
        <v>0.40578078952755392</v>
      </c>
    </row>
    <row r="76" spans="1:13" x14ac:dyDescent="0.25">
      <c r="A76" s="56"/>
      <c r="B76" s="56"/>
      <c r="C76" s="45"/>
      <c r="D76" s="45"/>
      <c r="G76" s="42"/>
      <c r="H76" s="42"/>
      <c r="I76" s="42"/>
      <c r="J76" s="42"/>
      <c r="K76" s="48"/>
      <c r="L76" s="48"/>
      <c r="M76" s="48"/>
    </row>
    <row r="77" spans="1:13" x14ac:dyDescent="0.25">
      <c r="A77" s="56" t="s">
        <v>67</v>
      </c>
      <c r="B77" s="56"/>
      <c r="C77" s="45"/>
      <c r="D77" s="45"/>
      <c r="G77" s="42"/>
      <c r="H77" s="42"/>
      <c r="I77" s="42" t="s">
        <v>37</v>
      </c>
      <c r="J77" s="42"/>
      <c r="K77" s="48">
        <f>SUM(K8:K51)</f>
        <v>4.7480867219271618E-2</v>
      </c>
      <c r="L77" s="48"/>
      <c r="M77" s="57">
        <f t="shared" ref="M77" si="2">SUM(M8:M51)</f>
        <v>1.1947627211028787E-2</v>
      </c>
    </row>
    <row r="78" spans="1:13" x14ac:dyDescent="0.25">
      <c r="A78" s="58"/>
      <c r="B78" s="58"/>
      <c r="C78" s="58"/>
      <c r="D78" s="58"/>
      <c r="E78" s="8"/>
      <c r="F78" s="8"/>
      <c r="G78" s="59"/>
      <c r="H78" s="59"/>
      <c r="I78" s="59"/>
      <c r="J78" s="59"/>
      <c r="K78" s="60"/>
      <c r="L78" s="60"/>
      <c r="M78" s="60"/>
    </row>
    <row r="79" spans="1:13" x14ac:dyDescent="0.25">
      <c r="A79" s="45"/>
      <c r="B79" s="45"/>
      <c r="C79" s="45"/>
      <c r="D79" s="45"/>
      <c r="G79" s="42"/>
      <c r="H79" s="42"/>
      <c r="I79" s="42"/>
      <c r="J79" s="42"/>
      <c r="K79" s="55"/>
      <c r="L79" s="55"/>
      <c r="M79" s="55"/>
    </row>
    <row r="80" spans="1:13" x14ac:dyDescent="0.25">
      <c r="A80" s="45"/>
      <c r="B80" s="45"/>
      <c r="C80" s="45"/>
      <c r="D80" s="45"/>
      <c r="G80" s="42"/>
      <c r="H80" s="42"/>
      <c r="I80" s="42"/>
      <c r="J80" s="42"/>
      <c r="K80" s="55"/>
      <c r="L80" s="55"/>
      <c r="M80" s="55"/>
    </row>
    <row r="81" spans="1:15" x14ac:dyDescent="0.25">
      <c r="A81" s="121" t="s">
        <v>68</v>
      </c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27"/>
      <c r="O81" s="27"/>
    </row>
    <row r="82" spans="1:15" x14ac:dyDescent="0.25">
      <c r="A82" s="125" t="s">
        <v>69</v>
      </c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65"/>
      <c r="O82" s="65"/>
    </row>
    <row r="83" spans="1:15" x14ac:dyDescent="0.25">
      <c r="A83" s="121" t="s">
        <v>70</v>
      </c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27"/>
      <c r="O83" s="27"/>
    </row>
    <row r="84" spans="1:15" x14ac:dyDescent="0.25">
      <c r="A84" s="121" t="s">
        <v>71</v>
      </c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27"/>
      <c r="O84" s="27"/>
    </row>
    <row r="85" spans="1:15" x14ac:dyDescent="0.25">
      <c r="A85" s="121" t="s">
        <v>72</v>
      </c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27"/>
      <c r="O85" s="27"/>
    </row>
    <row r="86" spans="1:15" x14ac:dyDescent="0.25">
      <c r="A86" s="121" t="s">
        <v>73</v>
      </c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27"/>
      <c r="O86" s="27"/>
    </row>
    <row r="87" spans="1:15" x14ac:dyDescent="0.25">
      <c r="A87" s="121" t="s">
        <v>74</v>
      </c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27"/>
      <c r="O87" s="27"/>
    </row>
    <row r="88" spans="1:15" x14ac:dyDescent="0.25">
      <c r="A88" s="121" t="s">
        <v>75</v>
      </c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27"/>
      <c r="O88" s="27"/>
    </row>
    <row r="89" spans="1:15" x14ac:dyDescent="0.25">
      <c r="A89" s="121" t="s">
        <v>76</v>
      </c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</row>
    <row r="90" spans="1:15" x14ac:dyDescent="0.25">
      <c r="A90" s="121" t="s">
        <v>77</v>
      </c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</row>
    <row r="91" spans="1:15" x14ac:dyDescent="0.25">
      <c r="A91" s="45"/>
      <c r="B91" s="45"/>
      <c r="C91" s="45"/>
      <c r="D91" s="45"/>
      <c r="G91" s="42"/>
      <c r="H91" s="42"/>
      <c r="I91" s="42"/>
      <c r="J91" s="42"/>
      <c r="K91" s="55"/>
      <c r="L91" s="55"/>
      <c r="M91" s="55"/>
    </row>
    <row r="92" spans="1:15" x14ac:dyDescent="0.25">
      <c r="A92" s="45"/>
      <c r="B92" s="45"/>
      <c r="C92" s="45"/>
      <c r="D92" s="45"/>
      <c r="G92" s="42"/>
      <c r="H92" s="42"/>
      <c r="I92" s="42"/>
      <c r="J92" s="42"/>
      <c r="K92" s="55"/>
      <c r="L92" s="55"/>
      <c r="M92" s="55"/>
    </row>
    <row r="93" spans="1:15" x14ac:dyDescent="0.25">
      <c r="A93" s="45"/>
      <c r="B93" s="45"/>
      <c r="C93" s="45"/>
      <c r="D93" s="45"/>
      <c r="G93" s="42"/>
      <c r="H93" s="42"/>
      <c r="I93" s="42"/>
      <c r="J93" s="42"/>
      <c r="K93" s="55"/>
      <c r="L93" s="55"/>
      <c r="M93" s="55"/>
    </row>
    <row r="94" spans="1:15" x14ac:dyDescent="0.25">
      <c r="A94" s="45"/>
      <c r="B94" s="45"/>
      <c r="C94" s="45"/>
      <c r="D94" s="45"/>
      <c r="G94" s="42"/>
      <c r="H94" s="42"/>
      <c r="I94" s="42"/>
      <c r="J94" s="42"/>
      <c r="K94" s="55"/>
      <c r="L94" s="55"/>
      <c r="M94" s="55"/>
    </row>
    <row r="95" spans="1:15" x14ac:dyDescent="0.25">
      <c r="A95" s="45"/>
      <c r="B95" s="45"/>
      <c r="C95" s="45"/>
      <c r="D95" s="45"/>
      <c r="G95" s="42"/>
      <c r="H95" s="42"/>
      <c r="I95" s="42"/>
      <c r="J95" s="42"/>
      <c r="K95" s="55"/>
      <c r="L95" s="55"/>
      <c r="M95" s="55"/>
    </row>
    <row r="96" spans="1:15" x14ac:dyDescent="0.25">
      <c r="A96" s="45"/>
      <c r="B96" s="45"/>
      <c r="C96" s="45"/>
      <c r="D96" s="45"/>
      <c r="G96" s="42"/>
      <c r="H96" s="42"/>
      <c r="I96" s="42"/>
      <c r="J96" s="42"/>
      <c r="K96" s="55"/>
      <c r="L96" s="55"/>
      <c r="M96" s="55"/>
    </row>
    <row r="97" spans="1:13" x14ac:dyDescent="0.25">
      <c r="A97" s="45"/>
      <c r="B97" s="45"/>
      <c r="C97" s="45"/>
      <c r="D97" s="45"/>
      <c r="G97" s="42"/>
      <c r="H97" s="42"/>
      <c r="I97" s="42"/>
      <c r="J97" s="42"/>
      <c r="K97" s="55"/>
      <c r="L97" s="55"/>
      <c r="M97" s="55"/>
    </row>
    <row r="98" spans="1:13" x14ac:dyDescent="0.25">
      <c r="A98" s="45"/>
      <c r="B98" s="45"/>
      <c r="C98" s="45"/>
      <c r="D98" s="45"/>
      <c r="I98" s="42"/>
      <c r="J98" s="42"/>
      <c r="K98" s="55"/>
      <c r="L98" s="55"/>
      <c r="M98" s="55"/>
    </row>
    <row r="99" spans="1:13" x14ac:dyDescent="0.25">
      <c r="A99" s="45"/>
      <c r="B99" s="45"/>
      <c r="C99" s="45"/>
      <c r="D99" s="45"/>
      <c r="I99" s="42"/>
      <c r="J99" s="42"/>
      <c r="K99" s="55"/>
      <c r="L99" s="55"/>
      <c r="M99" s="55"/>
    </row>
    <row r="100" spans="1:13" x14ac:dyDescent="0.25">
      <c r="A100" s="45"/>
      <c r="B100" s="45"/>
      <c r="C100" s="45"/>
      <c r="D100" s="45"/>
      <c r="I100" s="42"/>
      <c r="J100" s="42"/>
      <c r="K100" s="55"/>
      <c r="L100" s="55"/>
      <c r="M100" s="55"/>
    </row>
    <row r="101" spans="1:13" x14ac:dyDescent="0.25">
      <c r="A101" s="45"/>
      <c r="B101" s="45"/>
      <c r="C101" s="45"/>
      <c r="D101" s="45"/>
      <c r="I101" s="42"/>
      <c r="J101" s="42"/>
      <c r="K101" s="55"/>
      <c r="L101" s="55"/>
      <c r="M101" s="55"/>
    </row>
    <row r="102" spans="1:13" x14ac:dyDescent="0.25">
      <c r="A102" s="45"/>
      <c r="B102" s="45"/>
      <c r="C102" s="45"/>
      <c r="D102" s="45"/>
      <c r="I102" s="42"/>
      <c r="J102" s="42"/>
      <c r="K102" s="55"/>
      <c r="L102" s="55"/>
      <c r="M102" s="55"/>
    </row>
    <row r="103" spans="1:13" x14ac:dyDescent="0.25">
      <c r="A103" s="45"/>
      <c r="B103" s="45"/>
      <c r="C103" s="45"/>
      <c r="D103" s="45"/>
      <c r="I103" s="42"/>
      <c r="J103" s="42"/>
      <c r="K103" s="55"/>
      <c r="L103" s="55"/>
      <c r="M103" s="55"/>
    </row>
    <row r="104" spans="1:13" x14ac:dyDescent="0.25">
      <c r="A104" s="45"/>
      <c r="B104" s="45"/>
      <c r="C104" s="45"/>
      <c r="D104" s="45"/>
      <c r="I104" s="42"/>
      <c r="J104" s="42"/>
      <c r="K104" s="55"/>
      <c r="L104" s="55"/>
      <c r="M104" s="55"/>
    </row>
    <row r="105" spans="1:13" x14ac:dyDescent="0.25">
      <c r="A105" s="45"/>
      <c r="B105" s="45"/>
      <c r="C105" s="45"/>
      <c r="D105" s="45"/>
      <c r="I105" s="42"/>
      <c r="J105" s="42"/>
      <c r="K105" s="55"/>
      <c r="L105" s="55"/>
      <c r="M105" s="55"/>
    </row>
    <row r="106" spans="1:13" x14ac:dyDescent="0.25">
      <c r="I106" s="42"/>
      <c r="J106" s="42"/>
    </row>
    <row r="107" spans="1:13" x14ac:dyDescent="0.25">
      <c r="I107" s="42"/>
      <c r="J107" s="42"/>
    </row>
    <row r="108" spans="1:13" x14ac:dyDescent="0.25">
      <c r="I108" s="42"/>
      <c r="J108" s="42"/>
    </row>
    <row r="109" spans="1:13" x14ac:dyDescent="0.25">
      <c r="I109" s="42"/>
      <c r="J109" s="42"/>
    </row>
    <row r="110" spans="1:13" x14ac:dyDescent="0.25">
      <c r="I110" s="42"/>
      <c r="J110" s="42"/>
    </row>
    <row r="111" spans="1:13" x14ac:dyDescent="0.25">
      <c r="I111" s="42"/>
      <c r="J111" s="42"/>
    </row>
    <row r="112" spans="1:13" x14ac:dyDescent="0.25">
      <c r="I112" s="42"/>
      <c r="J112" s="42"/>
    </row>
    <row r="113" spans="9:10" x14ac:dyDescent="0.25">
      <c r="I113" s="42"/>
      <c r="J113" s="42"/>
    </row>
    <row r="114" spans="9:10" x14ac:dyDescent="0.25">
      <c r="I114" s="42"/>
      <c r="J114" s="42"/>
    </row>
    <row r="115" spans="9:10" x14ac:dyDescent="0.25">
      <c r="I115" s="42"/>
      <c r="J115" s="42"/>
    </row>
    <row r="116" spans="9:10" x14ac:dyDescent="0.25">
      <c r="I116" s="42"/>
      <c r="J116" s="42"/>
    </row>
    <row r="117" spans="9:10" x14ac:dyDescent="0.25">
      <c r="I117" s="42"/>
      <c r="J117" s="42"/>
    </row>
    <row r="118" spans="9:10" x14ac:dyDescent="0.25">
      <c r="I118" s="42"/>
      <c r="J118" s="42"/>
    </row>
    <row r="119" spans="9:10" x14ac:dyDescent="0.25">
      <c r="I119" s="42"/>
      <c r="J119" s="42"/>
    </row>
    <row r="120" spans="9:10" x14ac:dyDescent="0.25">
      <c r="I120" s="42"/>
      <c r="J120" s="42"/>
    </row>
    <row r="121" spans="9:10" x14ac:dyDescent="0.25">
      <c r="I121" s="42"/>
      <c r="J121" s="42"/>
    </row>
  </sheetData>
  <mergeCells count="12">
    <mergeCell ref="A90:M90"/>
    <mergeCell ref="G5:G6"/>
    <mergeCell ref="I5:I6"/>
    <mergeCell ref="A81:M81"/>
    <mergeCell ref="A82:M82"/>
    <mergeCell ref="A83:M83"/>
    <mergeCell ref="A84:M84"/>
    <mergeCell ref="A85:M85"/>
    <mergeCell ref="A86:M86"/>
    <mergeCell ref="A87:M87"/>
    <mergeCell ref="A88:M88"/>
    <mergeCell ref="A89:M89"/>
  </mergeCells>
  <printOptions horizontalCentered="1"/>
  <pageMargins left="0.5" right="0.5" top="0.75" bottom="0.5" header="0.3" footer="0.3"/>
  <pageSetup scale="88" fitToHeight="2" orientation="portrait" horizontalDpi="1200" verticalDpi="1200" r:id="rId1"/>
  <headerFooter scaleWithDoc="0">
    <oddHeader>&amp;C&amp;"-,Bold"&amp;14Account 378 Curve Fitting&amp;RExhibit DJG-19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F1482-8B39-44CB-9DF7-12B14869C342}">
  <sheetPr>
    <tabColor theme="9"/>
    <pageSetUpPr fitToPage="1"/>
  </sheetPr>
  <dimension ref="A1:AC149"/>
  <sheetViews>
    <sheetView zoomScaleNormal="100" workbookViewId="0">
      <pane ySplit="6" topLeftCell="A7" activePane="bottomLeft" state="frozen"/>
      <selection pane="bottomLeft"/>
    </sheetView>
  </sheetViews>
  <sheetFormatPr defaultRowHeight="15" x14ac:dyDescent="0.25"/>
  <cols>
    <col min="1" max="1" width="8.7109375" style="16" customWidth="1"/>
    <col min="2" max="2" width="2.7109375" style="16" customWidth="1"/>
    <col min="3" max="3" width="15.42578125" style="16" customWidth="1"/>
    <col min="4" max="4" width="2.7109375" style="16" customWidth="1"/>
    <col min="5" max="5" width="13.7109375" style="4" customWidth="1"/>
    <col min="6" max="6" width="2.7109375" style="4" customWidth="1"/>
    <col min="7" max="7" width="13.7109375" style="88" customWidth="1"/>
    <col min="8" max="8" width="2.7109375" style="88" customWidth="1"/>
    <col min="9" max="9" width="13.7109375" style="88" customWidth="1"/>
    <col min="10" max="10" width="2.7109375" style="88" customWidth="1"/>
    <col min="11" max="11" width="13.7109375" style="88" customWidth="1"/>
    <col min="12" max="12" width="2.7109375" style="88" customWidth="1"/>
    <col min="13" max="13" width="13.7109375" style="88" customWidth="1"/>
    <col min="14" max="14" width="13.28515625" style="88" bestFit="1" customWidth="1"/>
    <col min="15" max="15" width="12" style="88" bestFit="1" customWidth="1"/>
    <col min="16" max="16384" width="9.140625" style="88"/>
  </cols>
  <sheetData>
    <row r="1" spans="1:29" x14ac:dyDescent="0.25">
      <c r="A1" s="41"/>
      <c r="B1" s="41"/>
      <c r="C1" s="41"/>
      <c r="D1" s="41"/>
      <c r="E1" s="8"/>
      <c r="F1" s="8"/>
      <c r="G1" s="14"/>
      <c r="H1" s="14"/>
      <c r="I1" s="14"/>
      <c r="J1" s="14"/>
      <c r="K1" s="14"/>
      <c r="L1" s="14"/>
      <c r="M1" s="14"/>
    </row>
    <row r="3" spans="1:29" x14ac:dyDescent="0.25">
      <c r="A3" s="86" t="s">
        <v>21</v>
      </c>
      <c r="B3" s="86"/>
      <c r="C3" s="86" t="s">
        <v>22</v>
      </c>
      <c r="D3" s="86"/>
      <c r="E3" s="42" t="s">
        <v>23</v>
      </c>
      <c r="F3" s="42"/>
      <c r="G3" s="86" t="s">
        <v>24</v>
      </c>
      <c r="H3" s="86"/>
      <c r="I3" s="86" t="s">
        <v>25</v>
      </c>
      <c r="J3" s="86"/>
      <c r="K3" s="86" t="s">
        <v>26</v>
      </c>
      <c r="L3" s="86"/>
      <c r="M3" s="86" t="s">
        <v>27</v>
      </c>
    </row>
    <row r="5" spans="1:29" x14ac:dyDescent="0.25">
      <c r="A5" s="3" t="s">
        <v>59</v>
      </c>
      <c r="B5" s="3"/>
      <c r="C5" s="3" t="s">
        <v>60</v>
      </c>
      <c r="D5" s="3"/>
      <c r="E5" s="43" t="s">
        <v>61</v>
      </c>
      <c r="F5" s="43"/>
      <c r="G5" s="126" t="s">
        <v>123</v>
      </c>
      <c r="H5" s="3"/>
      <c r="I5" s="126" t="s">
        <v>124</v>
      </c>
      <c r="J5" s="3"/>
      <c r="K5" s="3" t="s">
        <v>89</v>
      </c>
      <c r="L5" s="3"/>
      <c r="M5" s="3" t="s">
        <v>114</v>
      </c>
    </row>
    <row r="6" spans="1:29" x14ac:dyDescent="0.25">
      <c r="A6" s="85" t="s">
        <v>62</v>
      </c>
      <c r="B6" s="3"/>
      <c r="C6" s="85" t="s">
        <v>63</v>
      </c>
      <c r="D6" s="3"/>
      <c r="E6" s="44" t="s">
        <v>64</v>
      </c>
      <c r="F6" s="43"/>
      <c r="G6" s="118"/>
      <c r="H6" s="3"/>
      <c r="I6" s="118"/>
      <c r="J6" s="3"/>
      <c r="K6" s="85" t="s">
        <v>65</v>
      </c>
      <c r="L6" s="3"/>
      <c r="M6" s="85" t="s">
        <v>65</v>
      </c>
    </row>
    <row r="7" spans="1:29" x14ac:dyDescent="0.25">
      <c r="A7" s="86"/>
      <c r="B7" s="86"/>
      <c r="C7" s="86"/>
      <c r="D7" s="86"/>
      <c r="E7" s="42"/>
      <c r="F7" s="42"/>
      <c r="G7" s="86"/>
      <c r="H7" s="86"/>
      <c r="I7" s="86"/>
      <c r="J7" s="86"/>
      <c r="K7" s="86"/>
      <c r="L7" s="86"/>
      <c r="M7" s="86"/>
    </row>
    <row r="8" spans="1:29" x14ac:dyDescent="0.25">
      <c r="A8" s="45">
        <v>0</v>
      </c>
      <c r="B8" s="45"/>
      <c r="C8" s="46">
        <v>59540563.659999996</v>
      </c>
      <c r="D8" s="5"/>
      <c r="E8" s="47">
        <v>1</v>
      </c>
      <c r="F8" s="47"/>
      <c r="G8" s="47">
        <v>1</v>
      </c>
      <c r="H8" s="47"/>
      <c r="I8" s="47">
        <v>1</v>
      </c>
      <c r="J8" s="47"/>
      <c r="K8" s="48">
        <f>(G8-E8)^2</f>
        <v>0</v>
      </c>
      <c r="L8" s="48"/>
      <c r="M8" s="48">
        <f>(I8-E8)^2</f>
        <v>0</v>
      </c>
      <c r="N8" s="61">
        <f>C8*0.01</f>
        <v>595405.63659999997</v>
      </c>
      <c r="AB8" s="88">
        <v>66</v>
      </c>
      <c r="AC8" s="88">
        <v>0</v>
      </c>
    </row>
    <row r="9" spans="1:29" x14ac:dyDescent="0.25">
      <c r="A9" s="45">
        <v>0.5</v>
      </c>
      <c r="B9" s="45"/>
      <c r="C9" s="46">
        <v>59718123.450000003</v>
      </c>
      <c r="D9" s="5"/>
      <c r="E9" s="47">
        <v>1</v>
      </c>
      <c r="F9" s="47"/>
      <c r="G9" s="47">
        <v>0.99635689757371182</v>
      </c>
      <c r="H9" s="47"/>
      <c r="I9" s="47">
        <v>0.99667646796198273</v>
      </c>
      <c r="J9" s="47"/>
      <c r="K9" s="48">
        <f t="shared" ref="K9:K68" si="0">(G9-E9)^2</f>
        <v>1.3272195288426829E-5</v>
      </c>
      <c r="L9" s="48"/>
      <c r="M9" s="48">
        <f t="shared" ref="M9:M68" si="1">(I9-E9)^2</f>
        <v>1.1045865207727254E-5</v>
      </c>
      <c r="AB9" s="88">
        <v>66</v>
      </c>
      <c r="AC9" s="88">
        <v>1</v>
      </c>
    </row>
    <row r="10" spans="1:29" x14ac:dyDescent="0.25">
      <c r="A10" s="45">
        <v>1.5</v>
      </c>
      <c r="B10" s="45"/>
      <c r="C10" s="46">
        <v>57273773.759999998</v>
      </c>
      <c r="D10" s="5"/>
      <c r="E10" s="47">
        <v>0.99879999999999991</v>
      </c>
      <c r="F10" s="47"/>
      <c r="G10" s="47">
        <v>0.98901734557432575</v>
      </c>
      <c r="H10" s="47"/>
      <c r="I10" s="47">
        <v>0.98998566414130107</v>
      </c>
      <c r="J10" s="47"/>
      <c r="K10" s="48">
        <f t="shared" si="0"/>
        <v>9.5700327612162315E-5</v>
      </c>
      <c r="L10" s="48"/>
      <c r="M10" s="48">
        <f t="shared" si="1"/>
        <v>7.7692516629944229E-5</v>
      </c>
    </row>
    <row r="11" spans="1:29" x14ac:dyDescent="0.25">
      <c r="A11" s="45">
        <v>2.5</v>
      </c>
      <c r="B11" s="45"/>
      <c r="C11" s="46">
        <v>55983301.899999999</v>
      </c>
      <c r="D11" s="5"/>
      <c r="E11" s="47">
        <v>0.99670000000000003</v>
      </c>
      <c r="F11" s="47"/>
      <c r="G11" s="47">
        <v>0.98161051536291311</v>
      </c>
      <c r="H11" s="47"/>
      <c r="I11" s="47">
        <v>0.98323973236645645</v>
      </c>
      <c r="J11" s="47"/>
      <c r="K11" s="48">
        <f t="shared" si="0"/>
        <v>2.2769254661288233E-4</v>
      </c>
      <c r="L11" s="48"/>
      <c r="M11" s="48">
        <f t="shared" si="1"/>
        <v>1.8117880476662079E-4</v>
      </c>
    </row>
    <row r="12" spans="1:29" x14ac:dyDescent="0.25">
      <c r="A12" s="45">
        <v>3.5</v>
      </c>
      <c r="B12" s="45"/>
      <c r="C12" s="46">
        <v>54192326.5</v>
      </c>
      <c r="D12" s="5"/>
      <c r="E12" s="47">
        <v>0.99450000000000005</v>
      </c>
      <c r="F12" s="47"/>
      <c r="G12" s="47">
        <v>0.9741365241210399</v>
      </c>
      <c r="H12" s="47"/>
      <c r="I12" s="47">
        <v>0.97643889747019541</v>
      </c>
      <c r="J12" s="47"/>
      <c r="K12" s="48">
        <f t="shared" si="0"/>
        <v>4.146711498729917E-4</v>
      </c>
      <c r="L12" s="48"/>
      <c r="M12" s="48">
        <f t="shared" si="1"/>
        <v>3.262034245921156E-4</v>
      </c>
    </row>
    <row r="13" spans="1:29" x14ac:dyDescent="0.25">
      <c r="A13" s="45">
        <v>4.5</v>
      </c>
      <c r="B13" s="45"/>
      <c r="C13" s="46">
        <v>51607539.549999997</v>
      </c>
      <c r="D13" s="5"/>
      <c r="E13" s="47">
        <v>0.99109999999999998</v>
      </c>
      <c r="F13" s="47"/>
      <c r="G13" s="47">
        <v>0.96659547727447315</v>
      </c>
      <c r="H13" s="47"/>
      <c r="I13" s="47">
        <v>0.96958131345334697</v>
      </c>
      <c r="J13" s="47"/>
      <c r="K13" s="48">
        <f t="shared" si="0"/>
        <v>6.0047163400586104E-4</v>
      </c>
      <c r="L13" s="48"/>
      <c r="M13" s="48">
        <f t="shared" si="1"/>
        <v>4.6305387069310523E-4</v>
      </c>
    </row>
    <row r="14" spans="1:29" x14ac:dyDescent="0.25">
      <c r="A14" s="45">
        <v>5.5</v>
      </c>
      <c r="B14" s="45"/>
      <c r="C14" s="46">
        <v>50124738.770000003</v>
      </c>
      <c r="D14" s="5"/>
      <c r="E14" s="47">
        <v>0.98620000000000008</v>
      </c>
      <c r="F14" s="47"/>
      <c r="G14" s="47">
        <v>0.95898752837140999</v>
      </c>
      <c r="H14" s="47"/>
      <c r="I14" s="47">
        <v>0.9626664543536656</v>
      </c>
      <c r="J14" s="47"/>
      <c r="K14" s="48">
        <f t="shared" si="0"/>
        <v>7.405186121368203E-4</v>
      </c>
      <c r="L14" s="48"/>
      <c r="M14" s="48">
        <f t="shared" si="1"/>
        <v>5.5382777068810828E-4</v>
      </c>
    </row>
    <row r="15" spans="1:29" x14ac:dyDescent="0.25">
      <c r="A15" s="45">
        <v>6.5</v>
      </c>
      <c r="B15" s="45"/>
      <c r="C15" s="46">
        <v>48275550.840000004</v>
      </c>
      <c r="D15" s="5"/>
      <c r="E15" s="47">
        <v>0.97959999999999992</v>
      </c>
      <c r="F15" s="47"/>
      <c r="G15" s="47">
        <v>0.95131287929452268</v>
      </c>
      <c r="H15" s="47"/>
      <c r="I15" s="47">
        <v>0.95569700249617395</v>
      </c>
      <c r="J15" s="47"/>
      <c r="K15" s="48">
        <f t="shared" si="0"/>
        <v>8.001611978062387E-4</v>
      </c>
      <c r="L15" s="48"/>
      <c r="M15" s="48">
        <f t="shared" si="1"/>
        <v>5.7135328966791024E-4</v>
      </c>
    </row>
    <row r="16" spans="1:29" x14ac:dyDescent="0.25">
      <c r="A16" s="45">
        <v>7.5</v>
      </c>
      <c r="B16" s="45"/>
      <c r="C16" s="46">
        <v>46394868.729999997</v>
      </c>
      <c r="D16" s="5"/>
      <c r="E16" s="47">
        <v>0.97430000000000005</v>
      </c>
      <c r="F16" s="47"/>
      <c r="G16" s="47">
        <v>0.94357178046762047</v>
      </c>
      <c r="H16" s="47"/>
      <c r="I16" s="47">
        <v>0.9486731185019377</v>
      </c>
      <c r="J16" s="47"/>
      <c r="K16" s="48">
        <f t="shared" si="0"/>
        <v>9.4422347563011429E-4</v>
      </c>
      <c r="L16" s="48"/>
      <c r="M16" s="48">
        <f t="shared" si="1"/>
        <v>6.5673705531573085E-4</v>
      </c>
    </row>
    <row r="17" spans="1:13" x14ac:dyDescent="0.25">
      <c r="A17" s="45">
        <v>8.5</v>
      </c>
      <c r="B17" s="45"/>
      <c r="C17" s="46">
        <v>45004709</v>
      </c>
      <c r="D17" s="5"/>
      <c r="E17" s="47">
        <v>0.96829999999999994</v>
      </c>
      <c r="F17" s="47"/>
      <c r="G17" s="47">
        <v>0.93576453105708668</v>
      </c>
      <c r="H17" s="47"/>
      <c r="I17" s="47">
        <v>0.94159342294801984</v>
      </c>
      <c r="J17" s="47"/>
      <c r="K17" s="48">
        <f t="shared" si="0"/>
        <v>1.0585567393352733E-3</v>
      </c>
      <c r="L17" s="48"/>
      <c r="M17" s="48">
        <f t="shared" si="1"/>
        <v>7.1324125783334992E-4</v>
      </c>
    </row>
    <row r="18" spans="1:13" x14ac:dyDescent="0.25">
      <c r="A18" s="45">
        <v>9.5</v>
      </c>
      <c r="B18" s="45"/>
      <c r="C18" s="46">
        <v>44635095.729999997</v>
      </c>
      <c r="D18" s="5"/>
      <c r="E18" s="47">
        <v>0.95840000000000003</v>
      </c>
      <c r="F18" s="47"/>
      <c r="G18" s="47">
        <v>0.92789147916823456</v>
      </c>
      <c r="H18" s="47"/>
      <c r="I18" s="47">
        <v>0.93445691390955998</v>
      </c>
      <c r="J18" s="47"/>
      <c r="K18" s="48">
        <f t="shared" si="0"/>
        <v>9.3076984334226789E-4</v>
      </c>
      <c r="L18" s="48"/>
      <c r="M18" s="48">
        <f t="shared" si="1"/>
        <v>5.7327137153422361E-4</v>
      </c>
    </row>
    <row r="19" spans="1:13" x14ac:dyDescent="0.25">
      <c r="A19" s="45">
        <v>10.5</v>
      </c>
      <c r="B19" s="45"/>
      <c r="C19" s="46">
        <v>44963839.409999996</v>
      </c>
      <c r="D19" s="5"/>
      <c r="E19" s="47">
        <v>0.94980000000000009</v>
      </c>
      <c r="F19" s="47"/>
      <c r="G19" s="47">
        <v>0.91995302203672225</v>
      </c>
      <c r="H19" s="47"/>
      <c r="I19" s="47">
        <v>0.92726668935932199</v>
      </c>
      <c r="J19" s="47"/>
      <c r="K19" s="48">
        <f t="shared" si="0"/>
        <v>8.9084209354039318E-4</v>
      </c>
      <c r="L19" s="48"/>
      <c r="M19" s="48">
        <f t="shared" si="1"/>
        <v>5.0775008842929661E-4</v>
      </c>
    </row>
    <row r="20" spans="1:13" x14ac:dyDescent="0.25">
      <c r="A20" s="45">
        <v>11.5</v>
      </c>
      <c r="B20" s="45"/>
      <c r="C20" s="46">
        <v>44038952.25</v>
      </c>
      <c r="D20" s="5"/>
      <c r="E20" s="47">
        <v>0.9423999999999999</v>
      </c>
      <c r="F20" s="47"/>
      <c r="G20" s="47">
        <v>0.91194960621515453</v>
      </c>
      <c r="H20" s="47"/>
      <c r="I20" s="47">
        <v>0.92002303817487896</v>
      </c>
      <c r="J20" s="47"/>
      <c r="K20" s="48">
        <f t="shared" si="0"/>
        <v>9.2722648165214987E-4</v>
      </c>
      <c r="L20" s="48"/>
      <c r="M20" s="48">
        <f t="shared" si="1"/>
        <v>5.0072842052292007E-4</v>
      </c>
    </row>
    <row r="21" spans="1:13" x14ac:dyDescent="0.25">
      <c r="A21" s="45">
        <v>12.5</v>
      </c>
      <c r="B21" s="45"/>
      <c r="C21" s="46">
        <v>42773308.950000003</v>
      </c>
      <c r="D21" s="5"/>
      <c r="E21" s="47">
        <v>0.93559999999999999</v>
      </c>
      <c r="F21" s="47"/>
      <c r="G21" s="47">
        <v>0.90388172775498921</v>
      </c>
      <c r="H21" s="47"/>
      <c r="I21" s="47">
        <v>0.9127250532279928</v>
      </c>
      <c r="J21" s="47"/>
      <c r="K21" s="48">
        <f t="shared" si="0"/>
        <v>1.0060487942086212E-3</v>
      </c>
      <c r="L21" s="48"/>
      <c r="M21" s="48">
        <f t="shared" si="1"/>
        <v>5.2326318982216205E-4</v>
      </c>
    </row>
    <row r="22" spans="1:13" x14ac:dyDescent="0.25">
      <c r="A22" s="45">
        <v>13.5</v>
      </c>
      <c r="B22" s="45"/>
      <c r="C22" s="46">
        <v>41351620.560000002</v>
      </c>
      <c r="D22" s="5"/>
      <c r="E22" s="47">
        <v>0.9265000000000001</v>
      </c>
      <c r="F22" s="47"/>
      <c r="G22" s="47">
        <v>0.89574927304232421</v>
      </c>
      <c r="H22" s="47"/>
      <c r="I22" s="47">
        <v>0.9053712929566291</v>
      </c>
      <c r="J22" s="47"/>
      <c r="K22" s="48">
        <f t="shared" si="0"/>
        <v>9.4560720842553465E-4</v>
      </c>
      <c r="L22" s="48"/>
      <c r="M22" s="48">
        <f t="shared" si="1"/>
        <v>4.4642226132459519E-4</v>
      </c>
    </row>
    <row r="23" spans="1:13" x14ac:dyDescent="0.25">
      <c r="A23" s="45">
        <v>14.5</v>
      </c>
      <c r="B23" s="45"/>
      <c r="C23" s="46">
        <v>40338498.200000003</v>
      </c>
      <c r="D23" s="5"/>
      <c r="E23" s="47">
        <v>0.91819999999999991</v>
      </c>
      <c r="F23" s="47"/>
      <c r="G23" s="47">
        <v>0.8875528588355841</v>
      </c>
      <c r="H23" s="47"/>
      <c r="I23" s="47">
        <v>0.89796523494093161</v>
      </c>
      <c r="J23" s="47"/>
      <c r="K23" s="48">
        <f t="shared" si="0"/>
        <v>9.3924726155162968E-4</v>
      </c>
      <c r="L23" s="48"/>
      <c r="M23" s="48">
        <f t="shared" si="1"/>
        <v>4.094457169956911E-4</v>
      </c>
    </row>
    <row r="24" spans="1:13" x14ac:dyDescent="0.25">
      <c r="A24" s="45">
        <v>15.5</v>
      </c>
      <c r="B24" s="45"/>
      <c r="C24" s="46">
        <v>39239636.039999999</v>
      </c>
      <c r="D24" s="5"/>
      <c r="E24" s="47">
        <v>0.90799999999999992</v>
      </c>
      <c r="F24" s="47"/>
      <c r="G24" s="47">
        <v>0.87929369767880861</v>
      </c>
      <c r="H24" s="47"/>
      <c r="I24" s="47">
        <v>0.89050729811040352</v>
      </c>
      <c r="J24" s="47"/>
      <c r="K24" s="48">
        <f t="shared" si="0"/>
        <v>8.2405179295563379E-4</v>
      </c>
      <c r="L24" s="48"/>
      <c r="M24" s="48">
        <f t="shared" si="1"/>
        <v>3.059946193982893E-4</v>
      </c>
    </row>
    <row r="25" spans="1:13" x14ac:dyDescent="0.25">
      <c r="A25" s="45">
        <v>16.5</v>
      </c>
      <c r="B25" s="45"/>
      <c r="C25" s="46">
        <v>38363301.659999996</v>
      </c>
      <c r="D25" s="5"/>
      <c r="E25" s="47">
        <v>0.90029999999999999</v>
      </c>
      <c r="F25" s="47"/>
      <c r="G25" s="47">
        <v>0.8709715266560919</v>
      </c>
      <c r="H25" s="47"/>
      <c r="I25" s="47">
        <v>0.88299703570412713</v>
      </c>
      <c r="J25" s="47"/>
      <c r="K25" s="48">
        <f t="shared" si="0"/>
        <v>8.6015934868432739E-4</v>
      </c>
      <c r="L25" s="48"/>
      <c r="M25" s="48">
        <f t="shared" si="1"/>
        <v>2.993925734242509E-4</v>
      </c>
    </row>
    <row r="26" spans="1:13" x14ac:dyDescent="0.25">
      <c r="A26" s="45">
        <v>17.5</v>
      </c>
      <c r="B26" s="45"/>
      <c r="C26" s="46">
        <v>37351397.140000001</v>
      </c>
      <c r="D26" s="5"/>
      <c r="E26" s="47">
        <v>0.89200000000000002</v>
      </c>
      <c r="F26" s="47"/>
      <c r="G26" s="47">
        <v>0.86258508744322815</v>
      </c>
      <c r="H26" s="47"/>
      <c r="I26" s="47">
        <v>0.87543222752803307</v>
      </c>
      <c r="J26" s="47"/>
      <c r="K26" s="48">
        <f t="shared" si="0"/>
        <v>8.6523708072253525E-4</v>
      </c>
      <c r="L26" s="48"/>
      <c r="M26" s="48">
        <f t="shared" si="1"/>
        <v>2.7449108468286573E-4</v>
      </c>
    </row>
    <row r="27" spans="1:13" x14ac:dyDescent="0.25">
      <c r="A27" s="45">
        <v>18.5</v>
      </c>
      <c r="B27" s="45"/>
      <c r="C27" s="46">
        <v>35953696.07</v>
      </c>
      <c r="D27" s="5"/>
      <c r="E27" s="47">
        <v>0.88540000000000008</v>
      </c>
      <c r="F27" s="47"/>
      <c r="G27" s="47">
        <v>0.85413243194920097</v>
      </c>
      <c r="H27" s="47"/>
      <c r="I27" s="47">
        <v>0.86781551644109145</v>
      </c>
      <c r="J27" s="47"/>
      <c r="K27" s="48">
        <f t="shared" si="0"/>
        <v>9.7766081181135337E-4</v>
      </c>
      <c r="L27" s="48"/>
      <c r="M27" s="48">
        <f t="shared" si="1"/>
        <v>3.0921406203352777E-4</v>
      </c>
    </row>
    <row r="28" spans="1:13" x14ac:dyDescent="0.25">
      <c r="A28" s="45">
        <v>19.5</v>
      </c>
      <c r="B28" s="45"/>
      <c r="C28" s="46">
        <v>35629437.090000004</v>
      </c>
      <c r="D28" s="5"/>
      <c r="E28" s="47">
        <v>0.87629999999999997</v>
      </c>
      <c r="F28" s="47"/>
      <c r="G28" s="47">
        <v>0.8456111009085322</v>
      </c>
      <c r="H28" s="47"/>
      <c r="I28" s="47">
        <v>0.86014576867330705</v>
      </c>
      <c r="J28" s="47"/>
      <c r="K28" s="48">
        <f t="shared" si="0"/>
        <v>9.4180852744629132E-4</v>
      </c>
      <c r="L28" s="48"/>
      <c r="M28" s="48">
        <f t="shared" si="1"/>
        <v>2.609591897563067E-4</v>
      </c>
    </row>
    <row r="29" spans="1:13" x14ac:dyDescent="0.25">
      <c r="A29" s="45">
        <v>20.5</v>
      </c>
      <c r="B29" s="45"/>
      <c r="C29" s="46">
        <v>33166376.940000001</v>
      </c>
      <c r="D29" s="5"/>
      <c r="E29" s="47">
        <v>0.86659999999999993</v>
      </c>
      <c r="F29" s="47"/>
      <c r="G29" s="47">
        <v>0.83701824741037323</v>
      </c>
      <c r="H29" s="47"/>
      <c r="I29" s="47">
        <v>0.85242082242397021</v>
      </c>
      <c r="J29" s="47"/>
      <c r="K29" s="48">
        <f t="shared" si="0"/>
        <v>8.750800862738858E-4</v>
      </c>
      <c r="L29" s="48"/>
      <c r="M29" s="48">
        <f t="shared" si="1"/>
        <v>2.0104907673258379E-4</v>
      </c>
    </row>
    <row r="30" spans="1:13" x14ac:dyDescent="0.25">
      <c r="A30" s="45">
        <v>21.5</v>
      </c>
      <c r="B30" s="45"/>
      <c r="C30" s="46">
        <v>31898610.280000001</v>
      </c>
      <c r="D30" s="5"/>
      <c r="E30" s="47">
        <v>0.85849999999999993</v>
      </c>
      <c r="F30" s="47"/>
      <c r="G30" s="47">
        <v>0.82835073387267599</v>
      </c>
      <c r="H30" s="47"/>
      <c r="I30" s="47">
        <v>0.84463535744516516</v>
      </c>
      <c r="J30" s="47"/>
      <c r="K30" s="48">
        <f t="shared" si="0"/>
        <v>9.0897824801620248E-4</v>
      </c>
      <c r="L30" s="48"/>
      <c r="M30" s="48">
        <f t="shared" si="1"/>
        <v>1.9222831317333526E-4</v>
      </c>
    </row>
    <row r="31" spans="1:13" x14ac:dyDescent="0.25">
      <c r="A31" s="45">
        <v>22.5</v>
      </c>
      <c r="B31" s="45"/>
      <c r="C31" s="46">
        <v>30560007.989999998</v>
      </c>
      <c r="D31" s="5"/>
      <c r="E31" s="47">
        <v>0.8506999999999999</v>
      </c>
      <c r="F31" s="47"/>
      <c r="G31" s="47">
        <v>0.81960521276437215</v>
      </c>
      <c r="H31" s="47"/>
      <c r="I31" s="47">
        <v>0.83679107163747601</v>
      </c>
      <c r="J31" s="47"/>
      <c r="K31" s="48">
        <f t="shared" si="0"/>
        <v>9.6688579322895855E-4</v>
      </c>
      <c r="L31" s="48"/>
      <c r="M31" s="48">
        <f t="shared" si="1"/>
        <v>1.934582881938214E-4</v>
      </c>
    </row>
    <row r="32" spans="1:13" x14ac:dyDescent="0.25">
      <c r="A32" s="45">
        <v>23.5</v>
      </c>
      <c r="B32" s="45"/>
      <c r="C32" s="46">
        <v>29330312.66</v>
      </c>
      <c r="D32" s="5"/>
      <c r="E32" s="47">
        <v>0.84</v>
      </c>
      <c r="F32" s="47"/>
      <c r="G32" s="47">
        <v>0.81077819612018165</v>
      </c>
      <c r="H32" s="47"/>
      <c r="I32" s="47">
        <v>0.82888570510910964</v>
      </c>
      <c r="J32" s="47"/>
      <c r="K32" s="48">
        <f t="shared" si="0"/>
        <v>8.53913821990565E-4</v>
      </c>
      <c r="L32" s="48"/>
      <c r="M32" s="48">
        <f t="shared" si="1"/>
        <v>1.235275509216709E-4</v>
      </c>
    </row>
    <row r="33" spans="1:13" x14ac:dyDescent="0.25">
      <c r="A33" s="45">
        <v>24.5</v>
      </c>
      <c r="B33" s="45"/>
      <c r="C33" s="46">
        <v>28435596.059999999</v>
      </c>
      <c r="D33" s="5"/>
      <c r="E33" s="47">
        <v>0.82869999999999999</v>
      </c>
      <c r="F33" s="47"/>
      <c r="G33" s="47">
        <v>0.80186611671899211</v>
      </c>
      <c r="H33" s="47"/>
      <c r="I33" s="47">
        <v>0.82091648799477968</v>
      </c>
      <c r="J33" s="47"/>
      <c r="K33" s="48">
        <f t="shared" si="0"/>
        <v>7.200572919387546E-4</v>
      </c>
      <c r="L33" s="48"/>
      <c r="M33" s="48">
        <f t="shared" si="1"/>
        <v>6.0583059135408795E-5</v>
      </c>
    </row>
    <row r="34" spans="1:13" x14ac:dyDescent="0.25">
      <c r="A34" s="45">
        <v>25.5</v>
      </c>
      <c r="B34" s="45"/>
      <c r="C34" s="46">
        <v>27507595.48</v>
      </c>
      <c r="D34" s="5"/>
      <c r="E34" s="47">
        <v>0.81879999999999997</v>
      </c>
      <c r="F34" s="47"/>
      <c r="G34" s="47">
        <v>0.79286538272404083</v>
      </c>
      <c r="H34" s="47"/>
      <c r="I34" s="47">
        <v>0.81287605891784043</v>
      </c>
      <c r="J34" s="47"/>
      <c r="K34" s="48">
        <f t="shared" si="0"/>
        <v>6.726043732504782E-4</v>
      </c>
      <c r="L34" s="48"/>
      <c r="M34" s="48">
        <f t="shared" si="1"/>
        <v>3.5093077944897604E-5</v>
      </c>
    </row>
    <row r="35" spans="1:13" x14ac:dyDescent="0.25">
      <c r="A35" s="45">
        <v>26.5</v>
      </c>
      <c r="B35" s="45"/>
      <c r="C35" s="46">
        <v>26294685.68</v>
      </c>
      <c r="D35" s="5"/>
      <c r="E35" s="47">
        <v>0.81010000000000004</v>
      </c>
      <c r="F35" s="47"/>
      <c r="G35" s="47">
        <v>0.78377142829508617</v>
      </c>
      <c r="H35" s="47"/>
      <c r="I35" s="47">
        <v>0.80476665187593366</v>
      </c>
      <c r="J35" s="47"/>
      <c r="K35" s="48">
        <f t="shared" si="0"/>
        <v>6.9319368802079142E-4</v>
      </c>
      <c r="L35" s="48"/>
      <c r="M35" s="48">
        <f t="shared" si="1"/>
        <v>2.8444602212482417E-5</v>
      </c>
    </row>
    <row r="36" spans="1:13" x14ac:dyDescent="0.25">
      <c r="A36" s="45">
        <v>27.5</v>
      </c>
      <c r="B36" s="45"/>
      <c r="C36" s="46">
        <v>25137204.199999999</v>
      </c>
      <c r="D36" s="5"/>
      <c r="E36" s="47">
        <v>0.80030000000000001</v>
      </c>
      <c r="F36" s="47"/>
      <c r="G36" s="47">
        <v>0.77458064564750306</v>
      </c>
      <c r="H36" s="47"/>
      <c r="I36" s="47">
        <v>0.79658570259827954</v>
      </c>
      <c r="J36" s="47"/>
      <c r="K36" s="48">
        <f t="shared" si="0"/>
        <v>6.6148518830930366E-4</v>
      </c>
      <c r="L36" s="48"/>
      <c r="M36" s="48">
        <f t="shared" si="1"/>
        <v>1.3796005188427417E-5</v>
      </c>
    </row>
    <row r="37" spans="1:13" x14ac:dyDescent="0.25">
      <c r="A37" s="45">
        <v>28.5</v>
      </c>
      <c r="B37" s="45"/>
      <c r="C37" s="46">
        <v>23941626.109999999</v>
      </c>
      <c r="D37" s="5"/>
      <c r="E37" s="47">
        <v>0.79139999999999999</v>
      </c>
      <c r="F37" s="47"/>
      <c r="G37" s="47">
        <v>0.76529061825672495</v>
      </c>
      <c r="H37" s="47"/>
      <c r="I37" s="47">
        <v>0.78833065330311991</v>
      </c>
      <c r="J37" s="47"/>
      <c r="K37" s="48">
        <f t="shared" si="0"/>
        <v>6.8169981501606399E-4</v>
      </c>
      <c r="L37" s="48"/>
      <c r="M37" s="48">
        <f t="shared" si="1"/>
        <v>9.4208891456486703E-6</v>
      </c>
    </row>
    <row r="38" spans="1:13" x14ac:dyDescent="0.25">
      <c r="A38" s="45">
        <v>29.5</v>
      </c>
      <c r="B38" s="45"/>
      <c r="C38" s="46">
        <v>22597542.800000001</v>
      </c>
      <c r="D38" s="5"/>
      <c r="E38" s="47">
        <v>0.78290000000000004</v>
      </c>
      <c r="F38" s="47"/>
      <c r="G38" s="47">
        <v>0.75589812023299952</v>
      </c>
      <c r="H38" s="47"/>
      <c r="I38" s="47">
        <v>0.7799924788909598</v>
      </c>
      <c r="J38" s="47"/>
      <c r="K38" s="48">
        <f t="shared" si="0"/>
        <v>7.2910151095155235E-4</v>
      </c>
      <c r="L38" s="48"/>
      <c r="M38" s="48">
        <f t="shared" si="1"/>
        <v>8.4536789995146172E-6</v>
      </c>
    </row>
    <row r="39" spans="1:13" x14ac:dyDescent="0.25">
      <c r="A39" s="45">
        <v>30.5</v>
      </c>
      <c r="B39" s="45"/>
      <c r="C39" s="46">
        <v>21616392.59</v>
      </c>
      <c r="D39" s="5"/>
      <c r="E39" s="47">
        <v>0.77579999999999993</v>
      </c>
      <c r="F39" s="47"/>
      <c r="G39" s="47">
        <v>0.74640011120916283</v>
      </c>
      <c r="H39" s="47"/>
      <c r="I39" s="47">
        <v>0.7715747374260884</v>
      </c>
      <c r="J39" s="47"/>
      <c r="K39" s="48">
        <f t="shared" si="0"/>
        <v>8.6435346091358919E-4</v>
      </c>
      <c r="L39" s="48"/>
      <c r="M39" s="48">
        <f t="shared" si="1"/>
        <v>1.7852843818497546E-5</v>
      </c>
    </row>
    <row r="40" spans="1:13" x14ac:dyDescent="0.25">
      <c r="A40" s="45">
        <v>31.5</v>
      </c>
      <c r="B40" s="45"/>
      <c r="C40" s="46">
        <v>20710334.07</v>
      </c>
      <c r="D40" s="5"/>
      <c r="E40" s="47">
        <v>0.76760000000000006</v>
      </c>
      <c r="F40" s="47"/>
      <c r="G40" s="47">
        <v>0.7367937678347698</v>
      </c>
      <c r="H40" s="47"/>
      <c r="I40" s="47">
        <v>0.76307505568075318</v>
      </c>
      <c r="J40" s="47"/>
      <c r="K40" s="48">
        <f t="shared" si="0"/>
        <v>9.4902394021806769E-4</v>
      </c>
      <c r="L40" s="48"/>
      <c r="M40" s="48">
        <f t="shared" si="1"/>
        <v>2.0475121092284626E-5</v>
      </c>
    </row>
    <row r="41" spans="1:13" x14ac:dyDescent="0.25">
      <c r="A41" s="45">
        <v>32.5</v>
      </c>
      <c r="B41" s="45"/>
      <c r="C41" s="46">
        <v>19805679.359999999</v>
      </c>
      <c r="D41" s="5"/>
      <c r="E41" s="47">
        <v>0.75879999999999992</v>
      </c>
      <c r="F41" s="47"/>
      <c r="G41" s="47">
        <v>0.72707651278931251</v>
      </c>
      <c r="H41" s="47"/>
      <c r="I41" s="47">
        <v>0.754491157703293</v>
      </c>
      <c r="J41" s="47"/>
      <c r="K41" s="48">
        <f t="shared" si="0"/>
        <v>1.0063796408066475E-3</v>
      </c>
      <c r="L41" s="48"/>
      <c r="M41" s="48">
        <f t="shared" si="1"/>
        <v>1.8566121937890532E-5</v>
      </c>
    </row>
    <row r="42" spans="1:13" x14ac:dyDescent="0.25">
      <c r="A42" s="45">
        <v>33.5</v>
      </c>
      <c r="B42" s="45"/>
      <c r="C42" s="46">
        <v>19009745.350000001</v>
      </c>
      <c r="D42" s="5"/>
      <c r="E42" s="47">
        <v>0.75019999999999998</v>
      </c>
      <c r="F42" s="47"/>
      <c r="G42" s="47">
        <v>0.71724604149814164</v>
      </c>
      <c r="H42" s="47"/>
      <c r="I42" s="47">
        <v>0.74581415897778425</v>
      </c>
      <c r="J42" s="47"/>
      <c r="K42" s="48">
        <f t="shared" si="0"/>
        <v>1.0859633809422015E-3</v>
      </c>
      <c r="L42" s="48"/>
      <c r="M42" s="48">
        <f t="shared" si="1"/>
        <v>1.9235601472150326E-5</v>
      </c>
    </row>
    <row r="43" spans="1:13" x14ac:dyDescent="0.25">
      <c r="A43" s="45">
        <v>34.5</v>
      </c>
      <c r="B43" s="45"/>
      <c r="C43" s="46">
        <v>18306234.859999999</v>
      </c>
      <c r="D43" s="5"/>
      <c r="E43" s="47">
        <v>0.74140000000000006</v>
      </c>
      <c r="F43" s="47"/>
      <c r="G43" s="47">
        <v>0.70730034670331077</v>
      </c>
      <c r="H43" s="47"/>
      <c r="I43" s="47">
        <v>0.73704789192676312</v>
      </c>
      <c r="J43" s="47"/>
      <c r="K43" s="48">
        <f t="shared" si="0"/>
        <v>1.1627863549544129E-3</v>
      </c>
      <c r="L43" s="48"/>
      <c r="M43" s="48">
        <f t="shared" si="1"/>
        <v>1.8940844681134132E-5</v>
      </c>
    </row>
    <row r="44" spans="1:13" x14ac:dyDescent="0.25">
      <c r="A44" s="45">
        <v>35.5</v>
      </c>
      <c r="B44" s="45"/>
      <c r="C44" s="46">
        <v>17432943.100000001</v>
      </c>
      <c r="D44" s="5"/>
      <c r="E44" s="47">
        <v>0.73269999999999991</v>
      </c>
      <c r="F44" s="47"/>
      <c r="G44" s="47">
        <v>0.69723774101674307</v>
      </c>
      <c r="H44" s="47"/>
      <c r="I44" s="47">
        <v>0.72819102926091506</v>
      </c>
      <c r="J44" s="47"/>
      <c r="K44" s="48">
        <f t="shared" si="0"/>
        <v>1.25757181219558E-3</v>
      </c>
      <c r="L44" s="48"/>
      <c r="M44" s="48">
        <f t="shared" si="1"/>
        <v>2.0330817125923379E-5</v>
      </c>
    </row>
    <row r="45" spans="1:13" x14ac:dyDescent="0.25">
      <c r="A45" s="45">
        <v>36.5</v>
      </c>
      <c r="B45" s="45"/>
      <c r="C45" s="46">
        <v>16822439.52</v>
      </c>
      <c r="D45" s="5"/>
      <c r="E45" s="47">
        <v>0.72589999999999999</v>
      </c>
      <c r="F45" s="47"/>
      <c r="G45" s="47">
        <v>0.6870568775632091</v>
      </c>
      <c r="H45" s="47"/>
      <c r="I45" s="47">
        <v>0.71924190420274881</v>
      </c>
      <c r="J45" s="47"/>
      <c r="K45" s="48">
        <f t="shared" si="0"/>
        <v>1.5087881606395278E-3</v>
      </c>
      <c r="L45" s="48"/>
      <c r="M45" s="48">
        <f t="shared" si="1"/>
        <v>4.4330239645373889E-5</v>
      </c>
    </row>
    <row r="46" spans="1:13" x14ac:dyDescent="0.25">
      <c r="A46" s="45">
        <v>37.5</v>
      </c>
      <c r="B46" s="45"/>
      <c r="C46" s="46">
        <v>16218586.09</v>
      </c>
      <c r="D46" s="5"/>
      <c r="E46" s="47">
        <v>0.71790000000000009</v>
      </c>
      <c r="F46" s="47"/>
      <c r="G46" s="47">
        <v>0.67675676880439239</v>
      </c>
      <c r="H46" s="47"/>
      <c r="I46" s="47">
        <v>0.71019237321192075</v>
      </c>
      <c r="J46" s="47"/>
      <c r="K46" s="48">
        <f t="shared" si="0"/>
        <v>1.6927654732152265E-3</v>
      </c>
      <c r="L46" s="48"/>
      <c r="M46" s="48">
        <f t="shared" si="1"/>
        <v>5.9407510704318349E-5</v>
      </c>
    </row>
    <row r="47" spans="1:13" x14ac:dyDescent="0.25">
      <c r="A47" s="45">
        <v>38.5</v>
      </c>
      <c r="B47" s="45"/>
      <c r="C47" s="46">
        <v>15626464.119999999</v>
      </c>
      <c r="D47" s="5"/>
      <c r="E47" s="47">
        <v>0.71120000000000005</v>
      </c>
      <c r="F47" s="47"/>
      <c r="G47" s="47">
        <v>0.66633680362195402</v>
      </c>
      <c r="H47" s="47"/>
      <c r="I47" s="47">
        <v>0.70104649515762607</v>
      </c>
      <c r="J47" s="47"/>
      <c r="K47" s="48">
        <f t="shared" si="0"/>
        <v>2.0127063892551229E-3</v>
      </c>
      <c r="L47" s="48"/>
      <c r="M47" s="48">
        <f t="shared" si="1"/>
        <v>1.0309366058411193E-4</v>
      </c>
    </row>
    <row r="48" spans="1:13" x14ac:dyDescent="0.25">
      <c r="A48" s="45">
        <v>39.5</v>
      </c>
      <c r="B48" s="45"/>
      <c r="C48" s="46">
        <v>14987232.140000001</v>
      </c>
      <c r="D48" s="5"/>
      <c r="E48" s="47">
        <v>0.7036</v>
      </c>
      <c r="F48" s="47"/>
      <c r="G48" s="47">
        <v>0.65579551384493617</v>
      </c>
      <c r="H48" s="47"/>
      <c r="I48" s="47">
        <v>0.69180433198834446</v>
      </c>
      <c r="J48" s="47"/>
      <c r="K48" s="48">
        <f t="shared" si="0"/>
        <v>2.2852688965496895E-3</v>
      </c>
      <c r="L48" s="48"/>
      <c r="M48" s="48">
        <f t="shared" si="1"/>
        <v>1.3913778384119392E-4</v>
      </c>
    </row>
    <row r="49" spans="1:13" x14ac:dyDescent="0.25">
      <c r="A49" s="45">
        <v>40.5</v>
      </c>
      <c r="B49" s="45"/>
      <c r="C49" s="46">
        <v>14574939.560000001</v>
      </c>
      <c r="D49" s="5"/>
      <c r="E49" s="47">
        <v>0.69620000000000004</v>
      </c>
      <c r="F49" s="47"/>
      <c r="G49" s="47">
        <v>0.64513310659312406</v>
      </c>
      <c r="H49" s="47"/>
      <c r="I49" s="47">
        <v>0.68246506672821938</v>
      </c>
      <c r="J49" s="47"/>
      <c r="K49" s="48">
        <f t="shared" si="0"/>
        <v>2.6078276022292336E-3</v>
      </c>
      <c r="L49" s="48"/>
      <c r="M49" s="48">
        <f t="shared" si="1"/>
        <v>1.8864839198026734E-4</v>
      </c>
    </row>
    <row r="50" spans="1:13" x14ac:dyDescent="0.25">
      <c r="A50" s="45">
        <v>41.5</v>
      </c>
      <c r="B50" s="45"/>
      <c r="C50" s="46">
        <v>13817484.039999999</v>
      </c>
      <c r="D50" s="5"/>
      <c r="E50" s="47">
        <v>0.68930000000000002</v>
      </c>
      <c r="F50" s="47"/>
      <c r="G50" s="47">
        <v>0.63435146627064642</v>
      </c>
      <c r="H50" s="47"/>
      <c r="I50" s="47">
        <v>0.67302182943634814</v>
      </c>
      <c r="J50" s="47"/>
      <c r="K50" s="48">
        <f t="shared" si="0"/>
        <v>3.0193413590059101E-3</v>
      </c>
      <c r="L50" s="48"/>
      <c r="M50" s="48">
        <f t="shared" si="1"/>
        <v>2.6497883689934266E-4</v>
      </c>
    </row>
    <row r="51" spans="1:13" x14ac:dyDescent="0.25">
      <c r="A51" s="101">
        <v>42.5</v>
      </c>
      <c r="B51" s="101"/>
      <c r="C51" s="102">
        <v>13022286.35</v>
      </c>
      <c r="D51" s="70"/>
      <c r="E51" s="103">
        <v>0.68209999999999993</v>
      </c>
      <c r="F51" s="103"/>
      <c r="G51" s="103">
        <v>0.62345165564549421</v>
      </c>
      <c r="H51" s="103"/>
      <c r="I51" s="103">
        <v>0.66347881411096321</v>
      </c>
      <c r="J51" s="103"/>
      <c r="K51" s="104">
        <f t="shared" si="0"/>
        <v>3.439628295524683E-3</v>
      </c>
      <c r="L51" s="104"/>
      <c r="M51" s="104">
        <f t="shared" si="1"/>
        <v>3.4674856391406016E-4</v>
      </c>
    </row>
    <row r="52" spans="1:13" x14ac:dyDescent="0.25">
      <c r="A52" s="45">
        <v>43.5</v>
      </c>
      <c r="B52" s="45"/>
      <c r="C52" s="46">
        <v>12563149.75</v>
      </c>
      <c r="D52" s="5"/>
      <c r="E52" s="47">
        <v>0.67379999999999995</v>
      </c>
      <c r="F52" s="47"/>
      <c r="G52" s="47">
        <v>0.61243517593028751</v>
      </c>
      <c r="H52" s="47"/>
      <c r="I52" s="47">
        <v>0.65383768420618527</v>
      </c>
      <c r="J52" s="47"/>
      <c r="K52" s="48">
        <f t="shared" si="0"/>
        <v>3.7656416331067594E-3</v>
      </c>
      <c r="L52" s="48"/>
      <c r="M52" s="48">
        <f t="shared" si="1"/>
        <v>3.9849405185198337E-4</v>
      </c>
    </row>
    <row r="53" spans="1:13" x14ac:dyDescent="0.25">
      <c r="A53" s="45">
        <v>44.5</v>
      </c>
      <c r="B53" s="45"/>
      <c r="C53" s="46">
        <v>12018499.34</v>
      </c>
      <c r="D53" s="5"/>
      <c r="E53" s="47">
        <v>0.66549999999999998</v>
      </c>
      <c r="F53" s="47"/>
      <c r="G53" s="47">
        <v>0.60130397435600536</v>
      </c>
      <c r="H53" s="47"/>
      <c r="I53" s="47">
        <v>0.6440986450905537</v>
      </c>
      <c r="J53" s="47"/>
      <c r="K53" s="48">
        <f t="shared" si="0"/>
        <v>4.1211297084844155E-3</v>
      </c>
      <c r="L53" s="48"/>
      <c r="M53" s="48">
        <f t="shared" si="1"/>
        <v>4.5801799196008039E-4</v>
      </c>
    </row>
    <row r="54" spans="1:13" x14ac:dyDescent="0.25">
      <c r="A54" s="101">
        <v>45.5</v>
      </c>
      <c r="B54" s="101"/>
      <c r="C54" s="102">
        <v>11188600.699999999</v>
      </c>
      <c r="D54" s="70"/>
      <c r="E54" s="103">
        <v>0.65590000000000004</v>
      </c>
      <c r="F54" s="103"/>
      <c r="G54" s="103">
        <v>0.59006045031687848</v>
      </c>
      <c r="H54" s="103"/>
      <c r="I54" s="103">
        <v>0.6342565432057149</v>
      </c>
      <c r="J54" s="103"/>
      <c r="K54" s="104">
        <f t="shared" si="0"/>
        <v>4.3348463024762323E-3</v>
      </c>
      <c r="L54" s="104"/>
      <c r="M54" s="104">
        <f t="shared" si="1"/>
        <v>4.6843922200608774E-4</v>
      </c>
    </row>
    <row r="55" spans="1:13" x14ac:dyDescent="0.25">
      <c r="A55" s="45">
        <v>46.5</v>
      </c>
      <c r="B55" s="45"/>
      <c r="C55" s="46">
        <v>10045372.01</v>
      </c>
      <c r="D55" s="5"/>
      <c r="E55" s="47">
        <v>0.64760000000000006</v>
      </c>
      <c r="F55" s="47"/>
      <c r="G55" s="47">
        <v>0.57870746010754781</v>
      </c>
      <c r="H55" s="47"/>
      <c r="I55" s="47">
        <v>0.6243156441742157</v>
      </c>
      <c r="J55" s="47"/>
      <c r="K55" s="48">
        <f t="shared" si="0"/>
        <v>4.7461820528331249E-3</v>
      </c>
      <c r="L55" s="48"/>
      <c r="M55" s="48">
        <f t="shared" si="1"/>
        <v>5.4216122622173827E-4</v>
      </c>
    </row>
    <row r="56" spans="1:13" x14ac:dyDescent="0.25">
      <c r="A56" s="45">
        <v>47.5</v>
      </c>
      <c r="B56" s="45"/>
      <c r="C56" s="46">
        <v>8789857.2699999996</v>
      </c>
      <c r="D56" s="5"/>
      <c r="E56" s="47">
        <v>0.63890000000000002</v>
      </c>
      <c r="F56" s="47"/>
      <c r="G56" s="47">
        <v>0.56724832026974548</v>
      </c>
      <c r="H56" s="47"/>
      <c r="I56" s="47">
        <v>0.6142792881300102</v>
      </c>
      <c r="J56" s="47"/>
      <c r="K56" s="48">
        <f t="shared" si="0"/>
        <v>5.1339632081669707E-3</v>
      </c>
      <c r="L56" s="48"/>
      <c r="M56" s="48">
        <f t="shared" si="1"/>
        <v>6.0617945298505765E-4</v>
      </c>
    </row>
    <row r="57" spans="1:13" x14ac:dyDescent="0.25">
      <c r="A57" s="45">
        <v>48.5</v>
      </c>
      <c r="B57" s="45"/>
      <c r="C57" s="46">
        <v>7956786.5499999998</v>
      </c>
      <c r="D57" s="5"/>
      <c r="E57" s="47">
        <v>0.63090000000000002</v>
      </c>
      <c r="F57" s="47"/>
      <c r="G57" s="47">
        <v>0.55568680956218419</v>
      </c>
      <c r="H57" s="47"/>
      <c r="I57" s="47">
        <v>0.60414881715435731</v>
      </c>
      <c r="J57" s="47"/>
      <c r="K57" s="48">
        <f t="shared" si="0"/>
        <v>5.6570240158351501E-3</v>
      </c>
      <c r="L57" s="48"/>
      <c r="M57" s="48">
        <f t="shared" si="1"/>
        <v>7.1562578364100864E-4</v>
      </c>
    </row>
    <row r="58" spans="1:13" x14ac:dyDescent="0.25">
      <c r="A58" s="45">
        <v>49.5</v>
      </c>
      <c r="B58" s="45"/>
      <c r="C58" s="46">
        <v>7233378.2699999996</v>
      </c>
      <c r="D58" s="5"/>
      <c r="E58" s="47">
        <v>0.61899999999999999</v>
      </c>
      <c r="F58" s="47"/>
      <c r="G58" s="47">
        <v>0.54402716956401753</v>
      </c>
      <c r="H58" s="47"/>
      <c r="I58" s="47">
        <v>0.59392112758097315</v>
      </c>
      <c r="J58" s="47"/>
      <c r="K58" s="48">
        <f t="shared" si="0"/>
        <v>5.6209253035825781E-3</v>
      </c>
      <c r="L58" s="48"/>
      <c r="M58" s="48">
        <f t="shared" si="1"/>
        <v>6.2894984180982526E-4</v>
      </c>
    </row>
    <row r="59" spans="1:13" x14ac:dyDescent="0.25">
      <c r="A59" s="45">
        <v>50.5</v>
      </c>
      <c r="B59" s="45"/>
      <c r="C59" s="46">
        <v>6765801.46</v>
      </c>
      <c r="D59" s="5"/>
      <c r="E59" s="47">
        <v>0.60970000000000002</v>
      </c>
      <c r="F59" s="47"/>
      <c r="G59" s="47">
        <v>0.53227410391908281</v>
      </c>
      <c r="H59" s="47"/>
      <c r="I59" s="47">
        <v>0.58360056808890759</v>
      </c>
      <c r="J59" s="47"/>
      <c r="K59" s="48">
        <f t="shared" si="0"/>
        <v>5.9947693839329909E-3</v>
      </c>
      <c r="L59" s="48"/>
      <c r="M59" s="48">
        <f t="shared" si="1"/>
        <v>6.8118034608174983E-4</v>
      </c>
    </row>
    <row r="60" spans="1:13" x14ac:dyDescent="0.25">
      <c r="A60" s="45">
        <v>51.5</v>
      </c>
      <c r="B60" s="45"/>
      <c r="C60" s="46">
        <v>6166923.5499999998</v>
      </c>
      <c r="D60" s="5"/>
      <c r="E60" s="47">
        <v>0.59939999999999993</v>
      </c>
      <c r="F60" s="47"/>
      <c r="G60" s="47">
        <v>0.52043277622511408</v>
      </c>
      <c r="H60" s="47"/>
      <c r="I60" s="47">
        <v>0.57319208961041168</v>
      </c>
      <c r="J60" s="47"/>
      <c r="K60" s="48">
        <f t="shared" si="0"/>
        <v>6.2358224307128979E-3</v>
      </c>
      <c r="L60" s="48"/>
      <c r="M60" s="48">
        <f t="shared" si="1"/>
        <v>6.8685456698868786E-4</v>
      </c>
    </row>
    <row r="61" spans="1:13" x14ac:dyDescent="0.25">
      <c r="A61" s="45">
        <v>52.5</v>
      </c>
      <c r="B61" s="45"/>
      <c r="C61" s="46">
        <v>5558402.1399999997</v>
      </c>
      <c r="D61" s="5"/>
      <c r="E61" s="47">
        <v>0.58789999999999998</v>
      </c>
      <c r="F61" s="47"/>
      <c r="G61" s="47">
        <v>0.50850801158818526</v>
      </c>
      <c r="H61" s="47"/>
      <c r="I61" s="47">
        <v>0.56269823269488339</v>
      </c>
      <c r="J61" s="47"/>
      <c r="K61" s="48">
        <f t="shared" si="0"/>
        <v>6.3030878239817229E-3</v>
      </c>
      <c r="L61" s="48"/>
      <c r="M61" s="48">
        <f t="shared" si="1"/>
        <v>6.3512907530124322E-4</v>
      </c>
    </row>
    <row r="62" spans="1:13" x14ac:dyDescent="0.25">
      <c r="A62" s="45">
        <v>53.5</v>
      </c>
      <c r="B62" s="45"/>
      <c r="C62" s="46">
        <v>4810463.93</v>
      </c>
      <c r="D62" s="5"/>
      <c r="E62" s="47">
        <v>0.57899999999999996</v>
      </c>
      <c r="F62" s="47"/>
      <c r="G62" s="47">
        <v>0.49650609543749391</v>
      </c>
      <c r="H62" s="47"/>
      <c r="I62" s="47">
        <v>0.55211815242487083</v>
      </c>
      <c r="J62" s="47"/>
      <c r="K62" s="48">
        <f t="shared" si="0"/>
        <v>6.8052442899678564E-3</v>
      </c>
      <c r="L62" s="48"/>
      <c r="M62" s="48">
        <f t="shared" si="1"/>
        <v>7.2263372905247559E-4</v>
      </c>
    </row>
    <row r="63" spans="1:13" x14ac:dyDescent="0.25">
      <c r="A63" s="45">
        <v>54.5</v>
      </c>
      <c r="B63" s="45"/>
      <c r="C63" s="46">
        <v>4127093.79</v>
      </c>
      <c r="D63" s="5"/>
      <c r="E63" s="47">
        <v>0.5706</v>
      </c>
      <c r="F63" s="47"/>
      <c r="G63" s="47">
        <v>0.48443443605260272</v>
      </c>
      <c r="H63" s="47"/>
      <c r="I63" s="47">
        <v>0.54145639607028817</v>
      </c>
      <c r="J63" s="47"/>
      <c r="K63" s="48">
        <f t="shared" si="0"/>
        <v>7.4245044103730083E-3</v>
      </c>
      <c r="L63" s="48"/>
      <c r="M63" s="48">
        <f t="shared" si="1"/>
        <v>8.4934965001191452E-4</v>
      </c>
    </row>
    <row r="64" spans="1:13" x14ac:dyDescent="0.25">
      <c r="A64" s="45">
        <v>55.5</v>
      </c>
      <c r="B64" s="45"/>
      <c r="C64" s="46">
        <v>3796114.55</v>
      </c>
      <c r="D64" s="5"/>
      <c r="E64" s="47">
        <v>0.56000000000000005</v>
      </c>
      <c r="F64" s="47"/>
      <c r="G64" s="47">
        <v>0.47230001765386526</v>
      </c>
      <c r="H64" s="47"/>
      <c r="I64" s="47">
        <v>0.53071931784663473</v>
      </c>
      <c r="J64" s="47"/>
      <c r="K64" s="48">
        <f t="shared" si="0"/>
        <v>7.6912869035123546E-3</v>
      </c>
      <c r="L64" s="48"/>
      <c r="M64" s="48">
        <f t="shared" si="1"/>
        <v>8.5735834736640649E-4</v>
      </c>
    </row>
    <row r="65" spans="1:13" x14ac:dyDescent="0.25">
      <c r="A65" s="45">
        <v>56.5</v>
      </c>
      <c r="B65" s="45"/>
      <c r="C65" s="46">
        <v>3489606.04</v>
      </c>
      <c r="D65" s="5"/>
      <c r="E65" s="47">
        <v>0.55330000000000001</v>
      </c>
      <c r="F65" s="47"/>
      <c r="G65" s="47">
        <v>0.46011025245209342</v>
      </c>
      <c r="H65" s="47"/>
      <c r="I65" s="47">
        <v>0.51991066889640702</v>
      </c>
      <c r="J65" s="47"/>
      <c r="K65" s="48">
        <f t="shared" si="0"/>
        <v>8.684329048042564E-3</v>
      </c>
      <c r="L65" s="48"/>
      <c r="M65" s="48">
        <f t="shared" si="1"/>
        <v>1.1148474315453624E-3</v>
      </c>
    </row>
    <row r="66" spans="1:13" x14ac:dyDescent="0.25">
      <c r="A66" s="45">
        <v>57.5</v>
      </c>
      <c r="B66" s="45"/>
      <c r="C66" s="46">
        <v>3267258.45</v>
      </c>
      <c r="D66" s="5"/>
      <c r="E66" s="47">
        <v>0.54759999999999998</v>
      </c>
      <c r="F66" s="47"/>
      <c r="G66" s="47">
        <v>0.44787297015703798</v>
      </c>
      <c r="H66" s="47"/>
      <c r="I66" s="47">
        <v>0.50903193624517373</v>
      </c>
      <c r="J66" s="47"/>
      <c r="K66" s="48">
        <f t="shared" si="0"/>
        <v>9.9454804812990332E-3</v>
      </c>
      <c r="L66" s="48"/>
      <c r="M66" s="48">
        <f t="shared" si="1"/>
        <v>1.4874955417963417E-3</v>
      </c>
    </row>
    <row r="67" spans="1:13" x14ac:dyDescent="0.25">
      <c r="A67" s="45">
        <v>58.5</v>
      </c>
      <c r="B67" s="45"/>
      <c r="C67" s="46">
        <v>3030658.68</v>
      </c>
      <c r="D67" s="5"/>
      <c r="E67" s="47">
        <v>0.53949999999999998</v>
      </c>
      <c r="F67" s="47"/>
      <c r="G67" s="47">
        <v>0.4355964060756447</v>
      </c>
      <c r="H67" s="47"/>
      <c r="I67" s="47">
        <v>0.49808809951860988</v>
      </c>
      <c r="J67" s="47"/>
      <c r="K67" s="48">
        <f t="shared" si="0"/>
        <v>1.0795956830397319E-2</v>
      </c>
      <c r="L67" s="48"/>
      <c r="M67" s="48">
        <f t="shared" si="1"/>
        <v>1.7149455014805572E-3</v>
      </c>
    </row>
    <row r="68" spans="1:13" x14ac:dyDescent="0.25">
      <c r="A68" s="45">
        <v>59.5</v>
      </c>
      <c r="B68" s="45"/>
      <c r="C68" s="46">
        <v>2799113.36</v>
      </c>
      <c r="D68" s="5"/>
      <c r="E68" s="47">
        <v>0.52959999999999996</v>
      </c>
      <c r="F68" s="47"/>
      <c r="G68" s="47">
        <v>0.42328918777979424</v>
      </c>
      <c r="H68" s="47"/>
      <c r="I68" s="47">
        <v>0.48708657040875303</v>
      </c>
      <c r="J68" s="47"/>
      <c r="K68" s="48">
        <f t="shared" si="0"/>
        <v>1.1301988794919842E-2</v>
      </c>
      <c r="L68" s="48"/>
      <c r="M68" s="48">
        <f t="shared" si="1"/>
        <v>1.8073916956099102E-3</v>
      </c>
    </row>
    <row r="69" spans="1:13" x14ac:dyDescent="0.25">
      <c r="A69" s="45">
        <v>60.5</v>
      </c>
      <c r="B69" s="45"/>
      <c r="C69" s="46">
        <v>2351865.5</v>
      </c>
      <c r="D69" s="5"/>
      <c r="E69" s="47">
        <v>0.52570000000000006</v>
      </c>
      <c r="F69" s="47"/>
      <c r="G69" s="47">
        <v>0.41096032031971669</v>
      </c>
      <c r="H69" s="47"/>
      <c r="I69" s="47">
        <v>0.47603227433039774</v>
      </c>
      <c r="J69" s="47"/>
      <c r="K69" s="48">
        <f t="shared" ref="K69:K99" si="2">(G69-E69)^2</f>
        <v>1.3165194093134032E-2</v>
      </c>
      <c r="L69" s="48"/>
      <c r="M69" s="48">
        <f t="shared" ref="M69:M99" si="3">(I69-E69)^2</f>
        <v>2.4668829731908726E-3</v>
      </c>
    </row>
    <row r="70" spans="1:13" x14ac:dyDescent="0.25">
      <c r="A70" s="45">
        <v>61.5</v>
      </c>
      <c r="B70" s="45"/>
      <c r="C70" s="46">
        <v>1262037.01</v>
      </c>
      <c r="D70" s="5"/>
      <c r="E70" s="47">
        <v>0.52060000000000006</v>
      </c>
      <c r="F70" s="47"/>
      <c r="G70" s="47">
        <v>0.39861916995548585</v>
      </c>
      <c r="H70" s="47"/>
      <c r="I70" s="47">
        <v>0.46492896115222393</v>
      </c>
      <c r="J70" s="47"/>
      <c r="K70" s="48">
        <f t="shared" si="2"/>
        <v>1.4879322898348661E-2</v>
      </c>
      <c r="L70" s="48"/>
      <c r="M70" s="48">
        <f t="shared" si="3"/>
        <v>3.0992645663905994E-3</v>
      </c>
    </row>
    <row r="71" spans="1:13" x14ac:dyDescent="0.25">
      <c r="A71" s="45">
        <v>62.5</v>
      </c>
      <c r="B71" s="45"/>
      <c r="C71" s="46">
        <v>1010664.4</v>
      </c>
      <c r="D71" s="5"/>
      <c r="E71" s="47">
        <v>0.50490000000000002</v>
      </c>
      <c r="F71" s="47"/>
      <c r="G71" s="47">
        <v>0.38627544637491207</v>
      </c>
      <c r="H71" s="47"/>
      <c r="I71" s="47">
        <v>0.45378239529145142</v>
      </c>
      <c r="J71" s="47"/>
      <c r="K71" s="48">
        <f t="shared" si="2"/>
        <v>1.4071784722751366E-2</v>
      </c>
      <c r="L71" s="48"/>
      <c r="M71" s="48">
        <f t="shared" si="3"/>
        <v>2.6130095111394293E-3</v>
      </c>
    </row>
    <row r="72" spans="1:13" x14ac:dyDescent="0.25">
      <c r="A72" s="45">
        <v>63.5</v>
      </c>
      <c r="B72" s="45"/>
      <c r="C72" s="46">
        <v>858605.91</v>
      </c>
      <c r="D72" s="5"/>
      <c r="E72" s="47">
        <v>0.48080000000000001</v>
      </c>
      <c r="F72" s="47"/>
      <c r="G72" s="47">
        <v>0.37393918336169257</v>
      </c>
      <c r="H72" s="47"/>
      <c r="I72" s="47">
        <v>0.44260056936446945</v>
      </c>
      <c r="J72" s="47"/>
      <c r="K72" s="48">
        <f t="shared" si="2"/>
        <v>1.1419234132605963E-2</v>
      </c>
      <c r="L72" s="48"/>
      <c r="M72" s="48">
        <f t="shared" si="3"/>
        <v>1.4591965008787101E-3</v>
      </c>
    </row>
    <row r="73" spans="1:13" x14ac:dyDescent="0.25">
      <c r="A73" s="45">
        <v>64.5</v>
      </c>
      <c r="B73" s="45"/>
      <c r="C73" s="46">
        <v>687909.32</v>
      </c>
      <c r="D73" s="5"/>
      <c r="E73" s="47">
        <v>0.42979999999999996</v>
      </c>
      <c r="F73" s="47"/>
      <c r="G73" s="47">
        <v>0.36162071787277322</v>
      </c>
      <c r="H73" s="47"/>
      <c r="I73" s="47">
        <v>0.43138949799260934</v>
      </c>
      <c r="J73" s="47"/>
      <c r="K73" s="48">
        <f t="shared" si="2"/>
        <v>4.6484145113839795E-3</v>
      </c>
      <c r="L73" s="48"/>
      <c r="M73" s="48">
        <f t="shared" si="3"/>
        <v>2.526503868509245E-6</v>
      </c>
    </row>
    <row r="74" spans="1:13" ht="15.75" thickBot="1" x14ac:dyDescent="0.3">
      <c r="A74" s="49">
        <v>65.5</v>
      </c>
      <c r="B74" s="49"/>
      <c r="C74" s="50">
        <v>603443.14</v>
      </c>
      <c r="D74" s="51"/>
      <c r="E74" s="52">
        <v>0.40789999999999998</v>
      </c>
      <c r="F74" s="52"/>
      <c r="G74" s="52">
        <v>0.34933108160099896</v>
      </c>
      <c r="H74" s="52"/>
      <c r="I74" s="52">
        <v>0.42015498016505276</v>
      </c>
      <c r="J74" s="52"/>
      <c r="K74" s="53">
        <f t="shared" si="2"/>
        <v>3.4303182024288405E-3</v>
      </c>
      <c r="L74" s="53"/>
      <c r="M74" s="53">
        <f t="shared" si="3"/>
        <v>1.5018453884583697E-4</v>
      </c>
    </row>
    <row r="75" spans="1:13" x14ac:dyDescent="0.25">
      <c r="A75" s="45">
        <v>66.5</v>
      </c>
      <c r="B75" s="45"/>
      <c r="C75" s="46">
        <v>547139.65</v>
      </c>
      <c r="D75" s="5"/>
      <c r="E75" s="47">
        <v>0.38729999999999998</v>
      </c>
      <c r="F75" s="47"/>
      <c r="G75" s="47">
        <v>0.33708151116718632</v>
      </c>
      <c r="H75" s="47"/>
      <c r="I75" s="47">
        <v>0.40890402332657766</v>
      </c>
      <c r="J75" s="47"/>
      <c r="K75" s="48">
        <f t="shared" si="2"/>
        <v>2.52189662065143E-3</v>
      </c>
      <c r="L75" s="48"/>
      <c r="M75" s="48">
        <f t="shared" si="3"/>
        <v>4.6673382389531259E-4</v>
      </c>
    </row>
    <row r="76" spans="1:13" x14ac:dyDescent="0.25">
      <c r="A76" s="45">
        <v>67.5</v>
      </c>
      <c r="B76" s="45"/>
      <c r="C76" s="46">
        <v>482156.12</v>
      </c>
      <c r="D76" s="5"/>
      <c r="E76" s="47">
        <v>0.36780000000000002</v>
      </c>
      <c r="F76" s="47"/>
      <c r="G76" s="47">
        <v>0.32488282895817072</v>
      </c>
      <c r="H76" s="47"/>
      <c r="I76" s="47">
        <v>0.39764460567813403</v>
      </c>
      <c r="J76" s="47"/>
      <c r="K76" s="48">
        <f t="shared" si="2"/>
        <v>1.841883570233631E-3</v>
      </c>
      <c r="L76" s="48"/>
      <c r="M76" s="48">
        <f t="shared" si="3"/>
        <v>8.9070048808330925E-4</v>
      </c>
    </row>
    <row r="77" spans="1:13" x14ac:dyDescent="0.25">
      <c r="A77" s="45">
        <v>68.5</v>
      </c>
      <c r="B77" s="45"/>
      <c r="C77" s="46">
        <v>439668.7</v>
      </c>
      <c r="D77" s="5"/>
      <c r="E77" s="47">
        <v>0.35350000000000004</v>
      </c>
      <c r="F77" s="47"/>
      <c r="G77" s="47">
        <v>0.3127463528987986</v>
      </c>
      <c r="H77" s="47"/>
      <c r="I77" s="47">
        <v>0.38638369547943624</v>
      </c>
      <c r="J77" s="47"/>
      <c r="K77" s="48">
        <f t="shared" si="2"/>
        <v>1.6608597520492644E-3</v>
      </c>
      <c r="L77" s="48"/>
      <c r="M77" s="48">
        <f t="shared" si="3"/>
        <v>1.081337428384293E-3</v>
      </c>
    </row>
    <row r="78" spans="1:13" x14ac:dyDescent="0.25">
      <c r="A78" s="45">
        <v>69.5</v>
      </c>
      <c r="B78" s="45"/>
      <c r="C78" s="46">
        <v>400895.72</v>
      </c>
      <c r="D78" s="5"/>
      <c r="E78" s="47">
        <v>0.34060000000000001</v>
      </c>
      <c r="F78" s="47"/>
      <c r="G78" s="47">
        <v>0.30068357067319257</v>
      </c>
      <c r="H78" s="47"/>
      <c r="I78" s="47">
        <v>0.37512878436828656</v>
      </c>
      <c r="J78" s="47"/>
      <c r="K78" s="48">
        <f t="shared" si="2"/>
        <v>1.5933213302020135E-3</v>
      </c>
      <c r="L78" s="48"/>
      <c r="M78" s="48">
        <f t="shared" si="3"/>
        <v>1.1922369499516295E-3</v>
      </c>
    </row>
    <row r="79" spans="1:13" x14ac:dyDescent="0.25">
      <c r="A79" s="45">
        <v>70.5</v>
      </c>
      <c r="B79" s="45"/>
      <c r="C79" s="46">
        <v>375326.95</v>
      </c>
      <c r="D79" s="5"/>
      <c r="E79" s="47">
        <v>0.32840000000000003</v>
      </c>
      <c r="F79" s="47"/>
      <c r="G79" s="47">
        <v>0.28870610777630129</v>
      </c>
      <c r="H79" s="47"/>
      <c r="I79" s="47">
        <v>0.36388866026307765</v>
      </c>
      <c r="J79" s="47"/>
      <c r="K79" s="48">
        <f t="shared" si="2"/>
        <v>1.5756050798666108E-3</v>
      </c>
      <c r="L79" s="48"/>
      <c r="M79" s="48">
        <f t="shared" si="3"/>
        <v>1.2594450072681445E-3</v>
      </c>
    </row>
    <row r="80" spans="1:13" x14ac:dyDescent="0.25">
      <c r="A80" s="45">
        <v>71.5</v>
      </c>
      <c r="B80" s="45"/>
      <c r="C80" s="46">
        <v>348934.38</v>
      </c>
      <c r="D80" s="5"/>
      <c r="E80" s="47">
        <v>0.32240000000000002</v>
      </c>
      <c r="F80" s="47"/>
      <c r="G80" s="47">
        <v>0.2768256934723109</v>
      </c>
      <c r="H80" s="47"/>
      <c r="I80" s="47">
        <v>0.3526705893845653</v>
      </c>
      <c r="J80" s="47"/>
      <c r="K80" s="48">
        <f t="shared" si="2"/>
        <v>2.0770174154797674E-3</v>
      </c>
      <c r="L80" s="48"/>
      <c r="M80" s="48">
        <f t="shared" si="3"/>
        <v>9.1630858168895634E-4</v>
      </c>
    </row>
    <row r="81" spans="1:13" x14ac:dyDescent="0.25">
      <c r="A81" s="45">
        <v>72.5</v>
      </c>
      <c r="B81" s="45"/>
      <c r="C81" s="46">
        <v>301235.51</v>
      </c>
      <c r="D81" s="5"/>
      <c r="E81" s="47">
        <v>0.32</v>
      </c>
      <c r="F81" s="47"/>
      <c r="G81" s="47">
        <v>0.26505412454612276</v>
      </c>
      <c r="H81" s="47"/>
      <c r="I81" s="47">
        <v>0.34148230411629316</v>
      </c>
      <c r="J81" s="47"/>
      <c r="K81" s="48">
        <f t="shared" si="2"/>
        <v>3.0190492293929901E-3</v>
      </c>
      <c r="L81" s="48"/>
      <c r="M81" s="48">
        <f t="shared" si="3"/>
        <v>4.6148939014490557E-4</v>
      </c>
    </row>
    <row r="82" spans="1:13" x14ac:dyDescent="0.25">
      <c r="A82" s="45">
        <v>73.5</v>
      </c>
      <c r="B82" s="45"/>
      <c r="C82" s="46">
        <v>276023.32</v>
      </c>
      <c r="D82" s="5"/>
      <c r="E82" s="47">
        <v>0.31679999999999997</v>
      </c>
      <c r="F82" s="47"/>
      <c r="G82" s="47">
        <v>0.25340322671784182</v>
      </c>
      <c r="H82" s="47"/>
      <c r="I82" s="47">
        <v>0.33033249546575044</v>
      </c>
      <c r="J82" s="47"/>
      <c r="K82" s="48">
        <f t="shared" si="2"/>
        <v>4.019150862589361E-3</v>
      </c>
      <c r="L82" s="48"/>
      <c r="M82" s="48">
        <f t="shared" si="3"/>
        <v>1.8312843353055706E-4</v>
      </c>
    </row>
    <row r="83" spans="1:13" x14ac:dyDescent="0.25">
      <c r="A83" s="45">
        <v>74.5</v>
      </c>
      <c r="B83" s="45"/>
      <c r="C83" s="46">
        <v>251308.81</v>
      </c>
      <c r="D83" s="5"/>
      <c r="E83" s="47">
        <v>0.30829999999999996</v>
      </c>
      <c r="F83" s="47"/>
      <c r="G83" s="47">
        <v>0.24188481357102667</v>
      </c>
      <c r="H83" s="47"/>
      <c r="I83" s="47">
        <v>0.31923230691876603</v>
      </c>
      <c r="J83" s="47"/>
      <c r="K83" s="48">
        <f t="shared" si="2"/>
        <v>4.4109769883952776E-3</v>
      </c>
      <c r="L83" s="48"/>
      <c r="M83" s="48">
        <f t="shared" si="3"/>
        <v>1.1951533456610039E-4</v>
      </c>
    </row>
    <row r="84" spans="1:13" x14ac:dyDescent="0.25">
      <c r="A84" s="45">
        <v>75.5</v>
      </c>
      <c r="B84" s="45"/>
      <c r="C84" s="46">
        <v>240271.63</v>
      </c>
      <c r="D84" s="5"/>
      <c r="E84" s="47">
        <v>0.29649999999999999</v>
      </c>
      <c r="F84" s="47"/>
      <c r="G84" s="47">
        <v>0.23051064282265002</v>
      </c>
      <c r="H84" s="47"/>
      <c r="I84" s="47">
        <v>0.30818751428205959</v>
      </c>
      <c r="J84" s="47"/>
      <c r="K84" s="48">
        <f t="shared" si="2"/>
        <v>4.3545952606798694E-3</v>
      </c>
      <c r="L84" s="48"/>
      <c r="M84" s="48">
        <f t="shared" si="3"/>
        <v>1.3659799009334731E-4</v>
      </c>
    </row>
    <row r="85" spans="1:13" x14ac:dyDescent="0.25">
      <c r="A85" s="45">
        <v>76.5</v>
      </c>
      <c r="B85" s="45"/>
      <c r="C85" s="46">
        <v>223425.75</v>
      </c>
      <c r="D85" s="5"/>
      <c r="E85" s="47">
        <v>0.28589999999999999</v>
      </c>
      <c r="F85" s="47"/>
      <c r="G85" s="47">
        <v>0.21929236973540056</v>
      </c>
      <c r="H85" s="47"/>
      <c r="I85" s="47">
        <v>0.29720636491969382</v>
      </c>
      <c r="J85" s="47"/>
      <c r="K85" s="48">
        <f t="shared" si="2"/>
        <v>4.4365764094655815E-3</v>
      </c>
      <c r="L85" s="48"/>
      <c r="M85" s="48">
        <f t="shared" si="3"/>
        <v>1.2783388769728335E-4</v>
      </c>
    </row>
    <row r="86" spans="1:13" x14ac:dyDescent="0.25">
      <c r="A86" s="45">
        <v>77.5</v>
      </c>
      <c r="B86" s="45"/>
      <c r="C86" s="46">
        <v>194922.82</v>
      </c>
      <c r="D86" s="5"/>
      <c r="E86" s="47">
        <v>0.27750000000000002</v>
      </c>
      <c r="F86" s="47"/>
      <c r="G86" s="47">
        <v>0.20824149743995524</v>
      </c>
      <c r="H86" s="47"/>
      <c r="I86" s="47">
        <v>0.28629812890718809</v>
      </c>
      <c r="J86" s="47"/>
      <c r="K86" s="48">
        <f t="shared" si="2"/>
        <v>4.7967401768597307E-3</v>
      </c>
      <c r="L86" s="48"/>
      <c r="M86" s="48">
        <f t="shared" si="3"/>
        <v>7.7407072267498219E-5</v>
      </c>
    </row>
    <row r="87" spans="1:13" x14ac:dyDescent="0.25">
      <c r="A87" s="45">
        <v>78.5</v>
      </c>
      <c r="B87" s="45"/>
      <c r="C87" s="46">
        <v>181637.49</v>
      </c>
      <c r="D87" s="5"/>
      <c r="E87" s="47">
        <v>0.27039999999999997</v>
      </c>
      <c r="F87" s="47"/>
      <c r="G87" s="47">
        <v>0.19737130539151532</v>
      </c>
      <c r="H87" s="47"/>
      <c r="I87" s="47">
        <v>0.27547685909661823</v>
      </c>
      <c r="J87" s="47"/>
      <c r="K87" s="48">
        <f t="shared" si="2"/>
        <v>5.3331902362193156E-3</v>
      </c>
      <c r="L87" s="48"/>
      <c r="M87" s="48">
        <f t="shared" si="3"/>
        <v>2.5774498286915555E-5</v>
      </c>
    </row>
    <row r="88" spans="1:13" x14ac:dyDescent="0.25">
      <c r="A88" s="45">
        <v>79.5</v>
      </c>
      <c r="B88" s="45"/>
      <c r="C88" s="46">
        <v>171257.39</v>
      </c>
      <c r="D88" s="5"/>
      <c r="E88" s="47">
        <v>0.26679999999999998</v>
      </c>
      <c r="F88" s="47"/>
      <c r="G88" s="47">
        <v>0.18669317814571015</v>
      </c>
      <c r="H88" s="47"/>
      <c r="I88" s="47">
        <v>0.26474600786433344</v>
      </c>
      <c r="J88" s="47"/>
      <c r="K88" s="48">
        <f t="shared" si="2"/>
        <v>6.4171029075949263E-3</v>
      </c>
      <c r="L88" s="48"/>
      <c r="M88" s="48">
        <f t="shared" si="3"/>
        <v>4.2188836933799862E-6</v>
      </c>
    </row>
    <row r="89" spans="1:13" x14ac:dyDescent="0.25">
      <c r="A89" s="45">
        <v>80.5</v>
      </c>
      <c r="B89" s="45"/>
      <c r="C89" s="46">
        <v>165652</v>
      </c>
      <c r="D89" s="5"/>
      <c r="E89" s="47">
        <v>0.25819999999999999</v>
      </c>
      <c r="F89" s="47"/>
      <c r="G89" s="47">
        <v>0.17621594123811213</v>
      </c>
      <c r="H89" s="47"/>
      <c r="I89" s="47">
        <v>0.25411401977501286</v>
      </c>
      <c r="J89" s="47"/>
      <c r="K89" s="48">
        <f t="shared" si="2"/>
        <v>6.7213858910726808E-3</v>
      </c>
      <c r="L89" s="48"/>
      <c r="M89" s="48">
        <f t="shared" si="3"/>
        <v>1.669523439898587E-5</v>
      </c>
    </row>
    <row r="90" spans="1:13" x14ac:dyDescent="0.25">
      <c r="A90" s="45">
        <v>81.5</v>
      </c>
      <c r="B90" s="45"/>
      <c r="C90" s="46">
        <v>162572.01999999999</v>
      </c>
      <c r="D90" s="5"/>
      <c r="E90" s="47">
        <v>0.25659999999999999</v>
      </c>
      <c r="F90" s="47"/>
      <c r="G90" s="47">
        <v>0.1659498870800126</v>
      </c>
      <c r="H90" s="47"/>
      <c r="I90" s="47">
        <v>0.24359000979679929</v>
      </c>
      <c r="J90" s="47"/>
      <c r="K90" s="48">
        <f t="shared" si="2"/>
        <v>8.2174429724064663E-3</v>
      </c>
      <c r="L90" s="48"/>
      <c r="M90" s="48">
        <f t="shared" si="3"/>
        <v>1.6925984508737833E-4</v>
      </c>
    </row>
    <row r="91" spans="1:13" x14ac:dyDescent="0.25">
      <c r="A91" s="45">
        <v>82.5</v>
      </c>
      <c r="B91" s="45"/>
      <c r="C91" s="46">
        <v>126007.11</v>
      </c>
      <c r="D91" s="5"/>
      <c r="E91" s="47">
        <v>0.247</v>
      </c>
      <c r="F91" s="47"/>
      <c r="G91" s="47">
        <v>0.15590484219773063</v>
      </c>
      <c r="H91" s="47"/>
      <c r="I91" s="47">
        <v>0.23319139202878789</v>
      </c>
      <c r="J91" s="47"/>
      <c r="K91" s="48">
        <f t="shared" si="2"/>
        <v>8.2983277750203581E-3</v>
      </c>
      <c r="L91" s="48"/>
      <c r="M91" s="48">
        <f t="shared" si="3"/>
        <v>1.9067765410262267E-4</v>
      </c>
    </row>
    <row r="92" spans="1:13" x14ac:dyDescent="0.25">
      <c r="A92" s="45">
        <v>83.5</v>
      </c>
      <c r="B92" s="45"/>
      <c r="C92" s="46">
        <v>106912.84</v>
      </c>
      <c r="D92" s="5"/>
      <c r="E92" s="47">
        <v>0.2208</v>
      </c>
      <c r="F92" s="47"/>
      <c r="G92" s="47">
        <v>0.14609009017140151</v>
      </c>
      <c r="H92" s="47"/>
      <c r="I92" s="47">
        <v>0.2229184389545113</v>
      </c>
      <c r="J92" s="47"/>
      <c r="K92" s="48">
        <f t="shared" si="2"/>
        <v>5.5815706265973167E-3</v>
      </c>
      <c r="L92" s="48"/>
      <c r="M92" s="48">
        <f t="shared" si="3"/>
        <v>4.4877836039909451E-6</v>
      </c>
    </row>
    <row r="93" spans="1:13" x14ac:dyDescent="0.25">
      <c r="A93" s="45">
        <v>84.5</v>
      </c>
      <c r="B93" s="45"/>
      <c r="C93" s="46">
        <v>95290</v>
      </c>
      <c r="D93" s="5"/>
      <c r="E93" s="47">
        <v>0.20809999999999998</v>
      </c>
      <c r="F93" s="47"/>
      <c r="G93" s="47">
        <v>0.13651428775862331</v>
      </c>
      <c r="H93" s="47"/>
      <c r="I93" s="47">
        <v>0.2127793914577899</v>
      </c>
      <c r="J93" s="47"/>
      <c r="K93" s="48">
        <f t="shared" si="2"/>
        <v>5.1245141971051848E-3</v>
      </c>
      <c r="L93" s="48"/>
      <c r="M93" s="48">
        <f t="shared" si="3"/>
        <v>2.1896704415237293E-5</v>
      </c>
    </row>
    <row r="94" spans="1:13" x14ac:dyDescent="0.25">
      <c r="A94" s="45">
        <v>85.5</v>
      </c>
      <c r="B94" s="45"/>
      <c r="C94" s="46">
        <v>92767.69</v>
      </c>
      <c r="D94" s="5"/>
      <c r="E94" s="47">
        <v>0.20480000000000001</v>
      </c>
      <c r="F94" s="47"/>
      <c r="G94" s="47">
        <v>0.12718537306212568</v>
      </c>
      <c r="H94" s="47"/>
      <c r="I94" s="47">
        <v>0.20278237673997684</v>
      </c>
      <c r="J94" s="47"/>
      <c r="K94" s="48">
        <f t="shared" si="2"/>
        <v>6.0240303147054072E-3</v>
      </c>
      <c r="L94" s="48"/>
      <c r="M94" s="48">
        <f t="shared" si="3"/>
        <v>4.0708036193865076E-6</v>
      </c>
    </row>
    <row r="95" spans="1:13" x14ac:dyDescent="0.25">
      <c r="A95" s="45">
        <v>86.5</v>
      </c>
      <c r="B95" s="45"/>
      <c r="C95" s="46">
        <v>82454.95</v>
      </c>
      <c r="D95" s="5"/>
      <c r="E95" s="47">
        <v>0.191</v>
      </c>
      <c r="F95" s="47"/>
      <c r="G95" s="47">
        <v>0.11811046426890931</v>
      </c>
      <c r="H95" s="47"/>
      <c r="I95" s="47">
        <v>0.19294840995531309</v>
      </c>
      <c r="J95" s="47"/>
      <c r="K95" s="48">
        <f t="shared" si="2"/>
        <v>5.3128844190939465E-3</v>
      </c>
      <c r="L95" s="48"/>
      <c r="M95" s="48">
        <f t="shared" si="3"/>
        <v>3.79630135396316E-6</v>
      </c>
    </row>
    <row r="96" spans="1:13" x14ac:dyDescent="0.25">
      <c r="A96" s="45">
        <v>87.5</v>
      </c>
      <c r="B96" s="45"/>
      <c r="C96" s="46">
        <v>61892.51</v>
      </c>
      <c r="D96" s="5"/>
      <c r="E96" s="47">
        <v>0.1497</v>
      </c>
      <c r="F96" s="47"/>
      <c r="G96" s="47">
        <v>0.10929574702241814</v>
      </c>
      <c r="H96" s="47"/>
      <c r="I96" s="47">
        <v>0.18327373895839663</v>
      </c>
      <c r="J96" s="47"/>
      <c r="K96" s="48">
        <f t="shared" si="2"/>
        <v>1.6325036586764331E-3</v>
      </c>
      <c r="L96" s="48"/>
      <c r="M96" s="48">
        <f t="shared" si="3"/>
        <v>1.1271959476465596E-3</v>
      </c>
    </row>
    <row r="97" spans="1:15" x14ac:dyDescent="0.25">
      <c r="A97" s="45">
        <v>88.5</v>
      </c>
      <c r="B97" s="45"/>
      <c r="C97" s="46">
        <v>42029.02</v>
      </c>
      <c r="D97" s="5"/>
      <c r="E97" s="47">
        <v>0.1051</v>
      </c>
      <c r="F97" s="47"/>
      <c r="G97" s="47">
        <v>0.10074634781738093</v>
      </c>
      <c r="H97" s="47"/>
      <c r="I97" s="47">
        <v>0.17376589259829039</v>
      </c>
      <c r="J97" s="47"/>
      <c r="K97" s="48">
        <f t="shared" si="2"/>
        <v>1.895428732722381E-5</v>
      </c>
      <c r="L97" s="48"/>
      <c r="M97" s="48">
        <f t="shared" si="3"/>
        <v>4.7150048063199518E-3</v>
      </c>
    </row>
    <row r="98" spans="1:15" x14ac:dyDescent="0.25">
      <c r="A98" s="45">
        <v>89.5</v>
      </c>
      <c r="B98" s="45"/>
      <c r="C98" s="46">
        <v>26007.24</v>
      </c>
      <c r="D98" s="5"/>
      <c r="E98" s="47">
        <v>9.9900000000000003E-2</v>
      </c>
      <c r="F98" s="47"/>
      <c r="G98" s="47">
        <v>9.2466189807632923E-2</v>
      </c>
      <c r="H98" s="47"/>
      <c r="I98" s="47">
        <v>0.16443215020349061</v>
      </c>
      <c r="J98" s="47"/>
      <c r="K98" s="48">
        <f t="shared" si="2"/>
        <v>5.526153397614068E-5</v>
      </c>
      <c r="L98" s="48"/>
      <c r="M98" s="48">
        <f t="shared" si="3"/>
        <v>4.1643984098858732E-3</v>
      </c>
    </row>
    <row r="99" spans="1:15" x14ac:dyDescent="0.25">
      <c r="A99" s="45">
        <v>90.5</v>
      </c>
      <c r="B99" s="45"/>
      <c r="C99" s="46">
        <v>17363.740000000002</v>
      </c>
      <c r="D99" s="5"/>
      <c r="E99" s="47">
        <v>9.2100000000000015E-2</v>
      </c>
      <c r="F99" s="47"/>
      <c r="G99" s="47">
        <v>8.4457825876466983E-2</v>
      </c>
      <c r="H99" s="47"/>
      <c r="I99" s="47">
        <v>0.15529383180665629</v>
      </c>
      <c r="J99" s="47"/>
      <c r="K99" s="48">
        <f t="shared" si="2"/>
        <v>5.8402825334397878E-5</v>
      </c>
      <c r="L99" s="48"/>
      <c r="M99" s="48">
        <f t="shared" si="3"/>
        <v>3.993460378407962E-3</v>
      </c>
    </row>
    <row r="100" spans="1:15" x14ac:dyDescent="0.25">
      <c r="A100" s="45">
        <v>91.5</v>
      </c>
      <c r="B100" s="45"/>
      <c r="C100" s="46"/>
      <c r="D100" s="45"/>
      <c r="E100" s="47"/>
      <c r="F100" s="47"/>
      <c r="G100" s="47">
        <v>7.6725074467435248E-2</v>
      </c>
      <c r="H100" s="47"/>
      <c r="I100" s="47">
        <v>0.14634553239391812</v>
      </c>
      <c r="J100" s="47"/>
      <c r="K100" s="54"/>
      <c r="L100" s="48"/>
      <c r="M100" s="54"/>
    </row>
    <row r="101" spans="1:15" x14ac:dyDescent="0.25">
      <c r="A101" s="45"/>
      <c r="B101" s="45"/>
      <c r="C101" s="46"/>
      <c r="D101" s="45"/>
      <c r="E101" s="47"/>
      <c r="F101" s="47"/>
      <c r="G101" s="47"/>
      <c r="H101" s="47"/>
      <c r="I101" s="47"/>
      <c r="J101" s="47"/>
      <c r="K101" s="48"/>
      <c r="L101" s="48"/>
      <c r="M101" s="48"/>
    </row>
    <row r="102" spans="1:15" x14ac:dyDescent="0.25">
      <c r="A102" s="45"/>
      <c r="B102" s="45"/>
      <c r="C102" s="45"/>
      <c r="D102" s="45"/>
      <c r="G102" s="42"/>
      <c r="H102" s="42"/>
      <c r="I102" s="42"/>
      <c r="J102" s="42"/>
      <c r="K102" s="55"/>
      <c r="L102" s="55"/>
      <c r="M102" s="55"/>
    </row>
    <row r="103" spans="1:15" x14ac:dyDescent="0.25">
      <c r="A103" s="56" t="s">
        <v>66</v>
      </c>
      <c r="B103" s="56"/>
      <c r="C103" s="45"/>
      <c r="D103" s="45"/>
      <c r="G103" s="42"/>
      <c r="H103" s="42"/>
      <c r="I103" s="42" t="s">
        <v>28</v>
      </c>
      <c r="J103" s="42"/>
      <c r="K103" s="48">
        <f>SUM(K8:K100)</f>
        <v>0.31693902722936101</v>
      </c>
      <c r="L103" s="48"/>
      <c r="M103" s="57">
        <f>SUM(M8:M100)</f>
        <v>5.5612857001081019E-2</v>
      </c>
    </row>
    <row r="104" spans="1:15" x14ac:dyDescent="0.25">
      <c r="A104" s="56"/>
      <c r="B104" s="56"/>
      <c r="C104" s="45"/>
      <c r="D104" s="45"/>
      <c r="G104" s="42"/>
      <c r="H104" s="42"/>
      <c r="I104" s="42"/>
      <c r="J104" s="42"/>
      <c r="K104" s="48"/>
      <c r="L104" s="48"/>
      <c r="M104" s="48"/>
    </row>
    <row r="105" spans="1:15" x14ac:dyDescent="0.25">
      <c r="A105" s="56" t="s">
        <v>67</v>
      </c>
      <c r="B105" s="56"/>
      <c r="C105" s="45"/>
      <c r="D105" s="45"/>
      <c r="G105" s="42"/>
      <c r="H105" s="42"/>
      <c r="I105" s="42" t="s">
        <v>37</v>
      </c>
      <c r="J105" s="42"/>
      <c r="K105" s="48">
        <f>SUM(K8:K74)</f>
        <v>0.22183578288836564</v>
      </c>
      <c r="L105" s="48"/>
      <c r="M105" s="57">
        <f t="shared" ref="M105" si="4">SUM(M8:M74)</f>
        <v>3.4259185362687468E-2</v>
      </c>
    </row>
    <row r="106" spans="1:15" x14ac:dyDescent="0.25">
      <c r="A106" s="58"/>
      <c r="B106" s="58"/>
      <c r="C106" s="58"/>
      <c r="D106" s="58"/>
      <c r="E106" s="8"/>
      <c r="F106" s="8"/>
      <c r="G106" s="59"/>
      <c r="H106" s="59"/>
      <c r="I106" s="59"/>
      <c r="J106" s="59"/>
      <c r="K106" s="60"/>
      <c r="L106" s="60"/>
      <c r="M106" s="60"/>
    </row>
    <row r="107" spans="1:15" x14ac:dyDescent="0.25">
      <c r="A107" s="45"/>
      <c r="B107" s="45"/>
      <c r="C107" s="45"/>
      <c r="D107" s="45"/>
      <c r="G107" s="42"/>
      <c r="H107" s="42"/>
      <c r="I107" s="42"/>
      <c r="J107" s="42"/>
      <c r="K107" s="55"/>
      <c r="L107" s="55"/>
      <c r="M107" s="55"/>
    </row>
    <row r="108" spans="1:15" x14ac:dyDescent="0.25">
      <c r="A108" s="45"/>
      <c r="B108" s="45"/>
      <c r="C108" s="45"/>
      <c r="D108" s="45"/>
      <c r="G108" s="42"/>
      <c r="H108" s="42"/>
      <c r="I108" s="42"/>
      <c r="J108" s="42"/>
      <c r="K108" s="55"/>
      <c r="L108" s="55"/>
      <c r="M108" s="55"/>
    </row>
    <row r="109" spans="1:15" x14ac:dyDescent="0.25">
      <c r="A109" s="121" t="s">
        <v>68</v>
      </c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89"/>
      <c r="O109" s="89"/>
    </row>
    <row r="110" spans="1:15" x14ac:dyDescent="0.25">
      <c r="A110" s="125" t="s">
        <v>69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90"/>
      <c r="O110" s="90"/>
    </row>
    <row r="111" spans="1:15" x14ac:dyDescent="0.25">
      <c r="A111" s="121" t="s">
        <v>70</v>
      </c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89"/>
      <c r="O111" s="89"/>
    </row>
    <row r="112" spans="1:15" x14ac:dyDescent="0.25">
      <c r="A112" s="121" t="s">
        <v>71</v>
      </c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89"/>
      <c r="O112" s="89"/>
    </row>
    <row r="113" spans="1:15" x14ac:dyDescent="0.25">
      <c r="A113" s="121" t="s">
        <v>72</v>
      </c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89"/>
      <c r="O113" s="89"/>
    </row>
    <row r="114" spans="1:15" x14ac:dyDescent="0.25">
      <c r="A114" s="121" t="s">
        <v>73</v>
      </c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89"/>
      <c r="O114" s="89"/>
    </row>
    <row r="115" spans="1:15" x14ac:dyDescent="0.25">
      <c r="A115" s="121" t="s">
        <v>74</v>
      </c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89"/>
      <c r="O115" s="89"/>
    </row>
    <row r="116" spans="1:15" x14ac:dyDescent="0.25">
      <c r="A116" s="121" t="s">
        <v>75</v>
      </c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89"/>
      <c r="O116" s="89"/>
    </row>
    <row r="117" spans="1:15" x14ac:dyDescent="0.25">
      <c r="A117" s="121" t="s">
        <v>76</v>
      </c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</row>
    <row r="118" spans="1:15" x14ac:dyDescent="0.25">
      <c r="A118" s="121" t="s">
        <v>77</v>
      </c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</row>
    <row r="119" spans="1:15" x14ac:dyDescent="0.25">
      <c r="A119" s="45"/>
      <c r="B119" s="45"/>
      <c r="C119" s="45"/>
      <c r="D119" s="45"/>
      <c r="G119" s="42"/>
      <c r="H119" s="42"/>
      <c r="I119" s="42"/>
      <c r="J119" s="42"/>
      <c r="K119" s="55"/>
      <c r="L119" s="55"/>
      <c r="M119" s="55"/>
    </row>
    <row r="120" spans="1:15" x14ac:dyDescent="0.25">
      <c r="A120" s="45"/>
      <c r="B120" s="45"/>
      <c r="C120" s="45"/>
      <c r="D120" s="45"/>
      <c r="G120" s="42"/>
      <c r="H120" s="42"/>
      <c r="I120" s="42"/>
      <c r="J120" s="42"/>
      <c r="K120" s="55"/>
      <c r="L120" s="55"/>
      <c r="M120" s="55"/>
    </row>
    <row r="121" spans="1:15" x14ac:dyDescent="0.25">
      <c r="A121" s="45"/>
      <c r="B121" s="45"/>
      <c r="C121" s="45"/>
      <c r="D121" s="45"/>
      <c r="G121" s="42"/>
      <c r="H121" s="42"/>
      <c r="I121" s="42"/>
      <c r="J121" s="42"/>
      <c r="K121" s="55"/>
      <c r="L121" s="55"/>
      <c r="M121" s="55"/>
    </row>
    <row r="122" spans="1:15" x14ac:dyDescent="0.25">
      <c r="A122" s="45"/>
      <c r="B122" s="45"/>
      <c r="C122" s="45"/>
      <c r="D122" s="45"/>
      <c r="G122" s="42"/>
      <c r="H122" s="42"/>
      <c r="I122" s="42"/>
      <c r="J122" s="42"/>
      <c r="K122" s="55"/>
      <c r="L122" s="55"/>
      <c r="M122" s="55"/>
    </row>
    <row r="123" spans="1:15" x14ac:dyDescent="0.25">
      <c r="A123" s="45"/>
      <c r="B123" s="45"/>
      <c r="C123" s="45"/>
      <c r="D123" s="45"/>
      <c r="G123" s="42"/>
      <c r="H123" s="42"/>
      <c r="I123" s="42"/>
      <c r="J123" s="42"/>
      <c r="K123" s="55"/>
      <c r="L123" s="55"/>
      <c r="M123" s="55"/>
    </row>
    <row r="124" spans="1:15" x14ac:dyDescent="0.25">
      <c r="A124" s="45"/>
      <c r="B124" s="45"/>
      <c r="C124" s="45"/>
      <c r="D124" s="45"/>
      <c r="G124" s="42"/>
      <c r="H124" s="42"/>
      <c r="I124" s="42"/>
      <c r="J124" s="42"/>
      <c r="K124" s="55"/>
      <c r="L124" s="55"/>
      <c r="M124" s="55"/>
    </row>
    <row r="125" spans="1:15" x14ac:dyDescent="0.25">
      <c r="A125" s="45"/>
      <c r="B125" s="45"/>
      <c r="C125" s="45"/>
      <c r="D125" s="45"/>
      <c r="G125" s="42"/>
      <c r="H125" s="42"/>
      <c r="I125" s="42"/>
      <c r="J125" s="42"/>
      <c r="K125" s="55"/>
      <c r="L125" s="55"/>
      <c r="M125" s="55"/>
    </row>
    <row r="126" spans="1:15" x14ac:dyDescent="0.25">
      <c r="A126" s="45"/>
      <c r="B126" s="45"/>
      <c r="C126" s="45"/>
      <c r="D126" s="45"/>
      <c r="I126" s="42"/>
      <c r="J126" s="42"/>
      <c r="K126" s="55"/>
      <c r="L126" s="55"/>
      <c r="M126" s="55"/>
    </row>
    <row r="127" spans="1:15" x14ac:dyDescent="0.25">
      <c r="A127" s="45"/>
      <c r="B127" s="45"/>
      <c r="C127" s="45"/>
      <c r="D127" s="45"/>
      <c r="I127" s="42"/>
      <c r="J127" s="42"/>
      <c r="K127" s="55"/>
      <c r="L127" s="55"/>
      <c r="M127" s="55"/>
    </row>
    <row r="128" spans="1:15" x14ac:dyDescent="0.25">
      <c r="A128" s="45"/>
      <c r="B128" s="45"/>
      <c r="C128" s="45"/>
      <c r="D128" s="45"/>
      <c r="I128" s="42"/>
      <c r="J128" s="42"/>
      <c r="K128" s="55"/>
      <c r="L128" s="55"/>
      <c r="M128" s="55"/>
    </row>
    <row r="129" spans="1:13" x14ac:dyDescent="0.25">
      <c r="A129" s="45"/>
      <c r="B129" s="45"/>
      <c r="C129" s="45"/>
      <c r="D129" s="45"/>
      <c r="I129" s="42"/>
      <c r="J129" s="42"/>
      <c r="K129" s="55"/>
      <c r="L129" s="55"/>
      <c r="M129" s="55"/>
    </row>
    <row r="130" spans="1:13" x14ac:dyDescent="0.25">
      <c r="A130" s="45"/>
      <c r="B130" s="45"/>
      <c r="C130" s="45"/>
      <c r="D130" s="45"/>
      <c r="I130" s="42"/>
      <c r="J130" s="42"/>
      <c r="K130" s="55"/>
      <c r="L130" s="55"/>
      <c r="M130" s="55"/>
    </row>
    <row r="131" spans="1:13" x14ac:dyDescent="0.25">
      <c r="A131" s="45"/>
      <c r="B131" s="45"/>
      <c r="C131" s="45"/>
      <c r="D131" s="45"/>
      <c r="I131" s="42"/>
      <c r="J131" s="42"/>
      <c r="K131" s="55"/>
      <c r="L131" s="55"/>
      <c r="M131" s="55"/>
    </row>
    <row r="132" spans="1:13" x14ac:dyDescent="0.25">
      <c r="A132" s="45"/>
      <c r="B132" s="45"/>
      <c r="C132" s="45"/>
      <c r="D132" s="45"/>
      <c r="I132" s="42"/>
      <c r="J132" s="42"/>
      <c r="K132" s="55"/>
      <c r="L132" s="55"/>
      <c r="M132" s="55"/>
    </row>
    <row r="133" spans="1:13" x14ac:dyDescent="0.25">
      <c r="A133" s="45"/>
      <c r="B133" s="45"/>
      <c r="C133" s="45"/>
      <c r="D133" s="45"/>
      <c r="I133" s="42"/>
      <c r="J133" s="42"/>
      <c r="K133" s="55"/>
      <c r="L133" s="55"/>
      <c r="M133" s="55"/>
    </row>
    <row r="134" spans="1:13" x14ac:dyDescent="0.25">
      <c r="I134" s="42"/>
      <c r="J134" s="42"/>
    </row>
    <row r="135" spans="1:13" x14ac:dyDescent="0.25">
      <c r="I135" s="42"/>
      <c r="J135" s="42"/>
    </row>
    <row r="136" spans="1:13" x14ac:dyDescent="0.25">
      <c r="I136" s="42"/>
      <c r="J136" s="42"/>
    </row>
    <row r="137" spans="1:13" x14ac:dyDescent="0.25">
      <c r="I137" s="42"/>
      <c r="J137" s="42"/>
    </row>
    <row r="138" spans="1:13" x14ac:dyDescent="0.25">
      <c r="I138" s="42"/>
      <c r="J138" s="42"/>
    </row>
    <row r="139" spans="1:13" x14ac:dyDescent="0.25">
      <c r="I139" s="42"/>
      <c r="J139" s="42"/>
    </row>
    <row r="140" spans="1:13" x14ac:dyDescent="0.25">
      <c r="I140" s="42"/>
      <c r="J140" s="42"/>
    </row>
    <row r="141" spans="1:13" x14ac:dyDescent="0.25">
      <c r="I141" s="42"/>
      <c r="J141" s="42"/>
    </row>
    <row r="142" spans="1:13" x14ac:dyDescent="0.25">
      <c r="I142" s="42"/>
      <c r="J142" s="42"/>
    </row>
    <row r="143" spans="1:13" x14ac:dyDescent="0.25">
      <c r="I143" s="42"/>
      <c r="J143" s="42"/>
    </row>
    <row r="144" spans="1:13" x14ac:dyDescent="0.25">
      <c r="I144" s="42"/>
      <c r="J144" s="42"/>
    </row>
    <row r="145" spans="9:10" x14ac:dyDescent="0.25">
      <c r="I145" s="42"/>
      <c r="J145" s="42"/>
    </row>
    <row r="146" spans="9:10" x14ac:dyDescent="0.25">
      <c r="I146" s="42"/>
      <c r="J146" s="42"/>
    </row>
    <row r="147" spans="9:10" x14ac:dyDescent="0.25">
      <c r="I147" s="42"/>
      <c r="J147" s="42"/>
    </row>
    <row r="148" spans="9:10" x14ac:dyDescent="0.25">
      <c r="I148" s="42"/>
      <c r="J148" s="42"/>
    </row>
    <row r="149" spans="9:10" x14ac:dyDescent="0.25">
      <c r="I149" s="42"/>
      <c r="J149" s="42"/>
    </row>
  </sheetData>
  <mergeCells count="12">
    <mergeCell ref="A118:M118"/>
    <mergeCell ref="G5:G6"/>
    <mergeCell ref="I5:I6"/>
    <mergeCell ref="A109:M109"/>
    <mergeCell ref="A110:M110"/>
    <mergeCell ref="A111:M111"/>
    <mergeCell ref="A112:M112"/>
    <mergeCell ref="A113:M113"/>
    <mergeCell ref="A114:M114"/>
    <mergeCell ref="A115:M115"/>
    <mergeCell ref="A116:M116"/>
    <mergeCell ref="A117:M117"/>
  </mergeCells>
  <printOptions horizontalCentered="1"/>
  <pageMargins left="0.5" right="0.5" top="0.75" bottom="0.5" header="0.3" footer="0.3"/>
  <pageSetup scale="74" fitToHeight="2" orientation="portrait" horizontalDpi="1200" verticalDpi="1200" r:id="rId1"/>
  <headerFooter scaleWithDoc="0">
    <oddHeader>&amp;C&amp;"-,Bold"&amp;14Account 380 Curve Fitting&amp;RExhibit DJG-20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2E238-CEE4-42E2-A62D-6113CED3089C}">
  <sheetPr>
    <tabColor theme="9"/>
    <pageSetUpPr fitToPage="1"/>
  </sheetPr>
  <dimension ref="A1:AC106"/>
  <sheetViews>
    <sheetView zoomScaleNormal="100" workbookViewId="0">
      <pane ySplit="6" topLeftCell="A7" activePane="bottomLeft" state="frozen"/>
      <selection pane="bottomLeft"/>
    </sheetView>
  </sheetViews>
  <sheetFormatPr defaultRowHeight="15" x14ac:dyDescent="0.25"/>
  <cols>
    <col min="1" max="1" width="8.7109375" style="16" customWidth="1"/>
    <col min="2" max="2" width="2.7109375" style="16" customWidth="1"/>
    <col min="3" max="3" width="15.42578125" style="16" customWidth="1"/>
    <col min="4" max="4" width="2.7109375" style="16" customWidth="1"/>
    <col min="5" max="5" width="13.7109375" style="4" customWidth="1"/>
    <col min="6" max="6" width="2.7109375" style="4" customWidth="1"/>
    <col min="7" max="7" width="13.7109375" style="88" customWidth="1"/>
    <col min="8" max="8" width="2.7109375" style="88" customWidth="1"/>
    <col min="9" max="9" width="13.7109375" style="88" customWidth="1"/>
    <col min="10" max="10" width="2.7109375" style="88" customWidth="1"/>
    <col min="11" max="11" width="13.7109375" style="88" customWidth="1"/>
    <col min="12" max="12" width="2.7109375" style="88" customWidth="1"/>
    <col min="13" max="13" width="13.7109375" style="88" customWidth="1"/>
    <col min="14" max="14" width="13.28515625" style="88" bestFit="1" customWidth="1"/>
    <col min="15" max="15" width="12" style="88" bestFit="1" customWidth="1"/>
    <col min="16" max="16384" width="9.140625" style="88"/>
  </cols>
  <sheetData>
    <row r="1" spans="1:29" x14ac:dyDescent="0.25">
      <c r="A1" s="41"/>
      <c r="B1" s="41"/>
      <c r="C1" s="41"/>
      <c r="D1" s="41"/>
      <c r="E1" s="8"/>
      <c r="F1" s="8"/>
      <c r="G1" s="14"/>
      <c r="H1" s="14"/>
      <c r="I1" s="14"/>
      <c r="J1" s="14"/>
      <c r="K1" s="14"/>
      <c r="L1" s="14"/>
      <c r="M1" s="14"/>
    </row>
    <row r="3" spans="1:29" x14ac:dyDescent="0.25">
      <c r="A3" s="86" t="s">
        <v>21</v>
      </c>
      <c r="B3" s="86"/>
      <c r="C3" s="86" t="s">
        <v>22</v>
      </c>
      <c r="D3" s="86"/>
      <c r="E3" s="42" t="s">
        <v>23</v>
      </c>
      <c r="F3" s="42"/>
      <c r="G3" s="86" t="s">
        <v>24</v>
      </c>
      <c r="H3" s="86"/>
      <c r="I3" s="86" t="s">
        <v>25</v>
      </c>
      <c r="J3" s="86"/>
      <c r="K3" s="86" t="s">
        <v>26</v>
      </c>
      <c r="L3" s="86"/>
      <c r="M3" s="86" t="s">
        <v>27</v>
      </c>
    </row>
    <row r="5" spans="1:29" x14ac:dyDescent="0.25">
      <c r="A5" s="3" t="s">
        <v>59</v>
      </c>
      <c r="B5" s="3"/>
      <c r="C5" s="3" t="s">
        <v>60</v>
      </c>
      <c r="D5" s="3"/>
      <c r="E5" s="43" t="s">
        <v>61</v>
      </c>
      <c r="F5" s="43"/>
      <c r="G5" s="126" t="s">
        <v>125</v>
      </c>
      <c r="H5" s="3"/>
      <c r="I5" s="126" t="s">
        <v>126</v>
      </c>
      <c r="J5" s="3"/>
      <c r="K5" s="3" t="s">
        <v>89</v>
      </c>
      <c r="L5" s="3"/>
      <c r="M5" s="3" t="s">
        <v>114</v>
      </c>
    </row>
    <row r="6" spans="1:29" x14ac:dyDescent="0.25">
      <c r="A6" s="85" t="s">
        <v>62</v>
      </c>
      <c r="B6" s="3"/>
      <c r="C6" s="85" t="s">
        <v>63</v>
      </c>
      <c r="D6" s="3"/>
      <c r="E6" s="44" t="s">
        <v>64</v>
      </c>
      <c r="F6" s="43"/>
      <c r="G6" s="118"/>
      <c r="H6" s="3"/>
      <c r="I6" s="118"/>
      <c r="J6" s="3"/>
      <c r="K6" s="85" t="s">
        <v>65</v>
      </c>
      <c r="L6" s="3"/>
      <c r="M6" s="85" t="s">
        <v>65</v>
      </c>
    </row>
    <row r="7" spans="1:29" x14ac:dyDescent="0.25">
      <c r="A7" s="86"/>
      <c r="B7" s="86"/>
      <c r="C7" s="86"/>
      <c r="D7" s="86"/>
      <c r="E7" s="42"/>
      <c r="F7" s="42"/>
      <c r="G7" s="86"/>
      <c r="H7" s="86"/>
      <c r="I7" s="86"/>
      <c r="J7" s="86"/>
      <c r="K7" s="86"/>
      <c r="L7" s="86"/>
      <c r="M7" s="86"/>
    </row>
    <row r="8" spans="1:29" x14ac:dyDescent="0.25">
      <c r="A8" s="45">
        <v>0</v>
      </c>
      <c r="B8" s="45"/>
      <c r="C8" s="46">
        <v>424302227.24000001</v>
      </c>
      <c r="D8" s="5"/>
      <c r="E8" s="47">
        <v>1</v>
      </c>
      <c r="F8" s="47"/>
      <c r="G8" s="47">
        <v>1</v>
      </c>
      <c r="H8" s="47"/>
      <c r="I8" s="47">
        <v>1</v>
      </c>
      <c r="J8" s="47"/>
      <c r="K8" s="48">
        <f>(G8-E8)^2</f>
        <v>0</v>
      </c>
      <c r="L8" s="48"/>
      <c r="M8" s="48">
        <f>(I8-E8)^2</f>
        <v>0</v>
      </c>
      <c r="N8" s="61">
        <f>C8*0.01</f>
        <v>4243022.2724000001</v>
      </c>
      <c r="AB8" s="88">
        <v>38</v>
      </c>
      <c r="AC8" s="88">
        <v>0</v>
      </c>
    </row>
    <row r="9" spans="1:29" x14ac:dyDescent="0.25">
      <c r="A9" s="45">
        <v>0.5</v>
      </c>
      <c r="B9" s="45"/>
      <c r="C9" s="46">
        <v>398823837.16000003</v>
      </c>
      <c r="D9" s="5"/>
      <c r="E9" s="47">
        <v>1</v>
      </c>
      <c r="F9" s="47"/>
      <c r="G9" s="47">
        <v>0.99839712312788731</v>
      </c>
      <c r="H9" s="47"/>
      <c r="I9" s="47">
        <v>0.99862252768802817</v>
      </c>
      <c r="J9" s="47"/>
      <c r="K9" s="48">
        <f t="shared" ref="K9:K56" si="0">(G9-E9)^2</f>
        <v>2.5692142671537628E-6</v>
      </c>
      <c r="L9" s="48"/>
      <c r="M9" s="48">
        <f t="shared" ref="M9:M56" si="1">(I9-E9)^2</f>
        <v>1.897429970249013E-6</v>
      </c>
      <c r="AB9" s="88">
        <v>38</v>
      </c>
      <c r="AC9" s="88">
        <v>1</v>
      </c>
    </row>
    <row r="10" spans="1:29" x14ac:dyDescent="0.25">
      <c r="A10" s="45">
        <v>1.5</v>
      </c>
      <c r="B10" s="45"/>
      <c r="C10" s="46">
        <v>361350244.13</v>
      </c>
      <c r="D10" s="5"/>
      <c r="E10" s="47">
        <v>0.99950000000000006</v>
      </c>
      <c r="F10" s="47"/>
      <c r="G10" s="47">
        <v>0.99510384441229816</v>
      </c>
      <c r="H10" s="47"/>
      <c r="I10" s="47">
        <v>0.99580726473136383</v>
      </c>
      <c r="J10" s="47"/>
      <c r="K10" s="48">
        <f t="shared" si="0"/>
        <v>1.9326183951282637E-5</v>
      </c>
      <c r="L10" s="48"/>
      <c r="M10" s="48">
        <f t="shared" si="1"/>
        <v>1.3636293764229867E-5</v>
      </c>
    </row>
    <row r="11" spans="1:29" x14ac:dyDescent="0.25">
      <c r="A11" s="45">
        <v>2.5</v>
      </c>
      <c r="B11" s="45"/>
      <c r="C11" s="46">
        <v>312386106.74000001</v>
      </c>
      <c r="D11" s="5"/>
      <c r="E11" s="47">
        <v>0.99879999999999991</v>
      </c>
      <c r="F11" s="47"/>
      <c r="G11" s="47">
        <v>0.99169474437496841</v>
      </c>
      <c r="H11" s="47"/>
      <c r="I11" s="47">
        <v>0.99290935198647479</v>
      </c>
      <c r="J11" s="47"/>
      <c r="K11" s="48">
        <f t="shared" si="0"/>
        <v>5.0484657497041824E-5</v>
      </c>
      <c r="L11" s="48"/>
      <c r="M11" s="48">
        <f t="shared" si="1"/>
        <v>3.4699734019247484E-5</v>
      </c>
    </row>
    <row r="12" spans="1:29" x14ac:dyDescent="0.25">
      <c r="A12" s="45">
        <v>3.5</v>
      </c>
      <c r="B12" s="45"/>
      <c r="C12" s="46">
        <v>288435261.62</v>
      </c>
      <c r="D12" s="5"/>
      <c r="E12" s="47">
        <v>0.99780000000000002</v>
      </c>
      <c r="F12" s="47"/>
      <c r="G12" s="47">
        <v>0.98816733264217904</v>
      </c>
      <c r="H12" s="47"/>
      <c r="I12" s="47">
        <v>0.98991841028731098</v>
      </c>
      <c r="J12" s="47"/>
      <c r="K12" s="48">
        <f t="shared" si="0"/>
        <v>9.2788280426429792E-5</v>
      </c>
      <c r="L12" s="48"/>
      <c r="M12" s="48">
        <f t="shared" si="1"/>
        <v>6.2119456399165727E-5</v>
      </c>
    </row>
    <row r="13" spans="1:29" x14ac:dyDescent="0.25">
      <c r="A13" s="45">
        <v>4.5</v>
      </c>
      <c r="B13" s="45"/>
      <c r="C13" s="46">
        <v>263515899.03999999</v>
      </c>
      <c r="D13" s="5"/>
      <c r="E13" s="47">
        <v>0.99659999999999993</v>
      </c>
      <c r="F13" s="47"/>
      <c r="G13" s="47">
        <v>0.98451894755980962</v>
      </c>
      <c r="H13" s="47"/>
      <c r="I13" s="47">
        <v>0.9868452199045844</v>
      </c>
      <c r="J13" s="47"/>
      <c r="K13" s="48">
        <f t="shared" si="0"/>
        <v>1.4595182806262824E-4</v>
      </c>
      <c r="L13" s="48"/>
      <c r="M13" s="48">
        <f t="shared" si="1"/>
        <v>9.515573470991497E-5</v>
      </c>
    </row>
    <row r="14" spans="1:29" x14ac:dyDescent="0.25">
      <c r="A14" s="45">
        <v>5.5</v>
      </c>
      <c r="B14" s="45"/>
      <c r="C14" s="46">
        <v>245380125.80000001</v>
      </c>
      <c r="D14" s="5"/>
      <c r="E14" s="47">
        <v>0.99439999999999995</v>
      </c>
      <c r="F14" s="47"/>
      <c r="G14" s="47">
        <v>0.98074687929829552</v>
      </c>
      <c r="H14" s="47"/>
      <c r="I14" s="47">
        <v>0.98367299547085718</v>
      </c>
      <c r="J14" s="47"/>
      <c r="K14" s="48">
        <f t="shared" si="0"/>
        <v>1.8640770489531021E-4</v>
      </c>
      <c r="L14" s="48"/>
      <c r="M14" s="48">
        <f t="shared" si="1"/>
        <v>1.150686261682495E-4</v>
      </c>
    </row>
    <row r="15" spans="1:29" x14ac:dyDescent="0.25">
      <c r="A15" s="45">
        <v>6.5</v>
      </c>
      <c r="B15" s="45"/>
      <c r="C15" s="46">
        <v>228602761.90000001</v>
      </c>
      <c r="D15" s="5"/>
      <c r="E15" s="47">
        <v>0.99140000000000006</v>
      </c>
      <c r="F15" s="47"/>
      <c r="G15" s="47">
        <v>0.9768411582840506</v>
      </c>
      <c r="H15" s="47"/>
      <c r="I15" s="47">
        <v>0.98041398552353154</v>
      </c>
      <c r="J15" s="47"/>
      <c r="K15" s="48">
        <f t="shared" si="0"/>
        <v>2.119598721100701E-4</v>
      </c>
      <c r="L15" s="48"/>
      <c r="M15" s="48">
        <f t="shared" si="1"/>
        <v>1.2069251407717588E-4</v>
      </c>
    </row>
    <row r="16" spans="1:29" x14ac:dyDescent="0.25">
      <c r="A16" s="45">
        <v>7.5</v>
      </c>
      <c r="B16" s="45"/>
      <c r="C16" s="46">
        <v>214330492.68000001</v>
      </c>
      <c r="D16" s="5"/>
      <c r="E16" s="47">
        <v>0.98860000000000003</v>
      </c>
      <c r="F16" s="47"/>
      <c r="G16" s="47">
        <v>0.97280582501217183</v>
      </c>
      <c r="H16" s="47"/>
      <c r="I16" s="47">
        <v>0.97705689449915978</v>
      </c>
      <c r="J16" s="47"/>
      <c r="K16" s="48">
        <f t="shared" si="0"/>
        <v>2.4945596354613799E-4</v>
      </c>
      <c r="L16" s="48"/>
      <c r="M16" s="48">
        <f t="shared" si="1"/>
        <v>1.3324328460352858E-4</v>
      </c>
    </row>
    <row r="17" spans="1:13" x14ac:dyDescent="0.25">
      <c r="A17" s="45">
        <v>8.5</v>
      </c>
      <c r="B17" s="45"/>
      <c r="C17" s="46">
        <v>202230058.41</v>
      </c>
      <c r="D17" s="5"/>
      <c r="E17" s="47">
        <v>0.98540000000000005</v>
      </c>
      <c r="F17" s="47"/>
      <c r="G17" s="47">
        <v>0.9686380058377394</v>
      </c>
      <c r="H17" s="47"/>
      <c r="I17" s="47">
        <v>0.97360465168377985</v>
      </c>
      <c r="J17" s="47"/>
      <c r="K17" s="48">
        <f t="shared" si="0"/>
        <v>2.8096444829566017E-4</v>
      </c>
      <c r="L17" s="48"/>
      <c r="M17" s="48">
        <f t="shared" si="1"/>
        <v>1.3913024190095871E-4</v>
      </c>
    </row>
    <row r="18" spans="1:13" x14ac:dyDescent="0.25">
      <c r="A18" s="45">
        <v>9.5</v>
      </c>
      <c r="B18" s="45"/>
      <c r="C18" s="46">
        <v>192555204.05000001</v>
      </c>
      <c r="D18" s="5"/>
      <c r="E18" s="47">
        <v>0.98269999999999991</v>
      </c>
      <c r="F18" s="47"/>
      <c r="G18" s="47">
        <v>0.96433477307343596</v>
      </c>
      <c r="H18" s="47"/>
      <c r="I18" s="47">
        <v>0.97005551875781493</v>
      </c>
      <c r="J18" s="47"/>
      <c r="K18" s="48">
        <f t="shared" si="0"/>
        <v>3.3728156006418951E-4</v>
      </c>
      <c r="L18" s="48"/>
      <c r="M18" s="48">
        <f t="shared" si="1"/>
        <v>1.598829058839678E-4</v>
      </c>
    </row>
    <row r="19" spans="1:13" x14ac:dyDescent="0.25">
      <c r="A19" s="45">
        <v>10.5</v>
      </c>
      <c r="B19" s="45"/>
      <c r="C19" s="46">
        <v>183799459.88999999</v>
      </c>
      <c r="D19" s="5"/>
      <c r="E19" s="47">
        <v>0.98010000000000008</v>
      </c>
      <c r="F19" s="47"/>
      <c r="G19" s="47">
        <v>0.95989314343524568</v>
      </c>
      <c r="H19" s="47"/>
      <c r="I19" s="47">
        <v>0.96640238127614397</v>
      </c>
      <c r="J19" s="47"/>
      <c r="K19" s="48">
        <f t="shared" si="0"/>
        <v>4.0831705222855818E-4</v>
      </c>
      <c r="L19" s="48"/>
      <c r="M19" s="48">
        <f t="shared" si="1"/>
        <v>1.8762475870413346E-4</v>
      </c>
    </row>
    <row r="20" spans="1:13" x14ac:dyDescent="0.25">
      <c r="A20" s="45">
        <v>11.5</v>
      </c>
      <c r="B20" s="45"/>
      <c r="C20" s="46">
        <v>176963356.21000001</v>
      </c>
      <c r="D20" s="5"/>
      <c r="E20" s="47">
        <v>0.97640000000000005</v>
      </c>
      <c r="F20" s="47"/>
      <c r="G20" s="47">
        <v>0.95530605065062812</v>
      </c>
      <c r="H20" s="47"/>
      <c r="I20" s="47">
        <v>0.96265379394393302</v>
      </c>
      <c r="J20" s="47"/>
      <c r="K20" s="48">
        <f t="shared" si="0"/>
        <v>4.4495469915386811E-4</v>
      </c>
      <c r="L20" s="48"/>
      <c r="M20" s="48">
        <f t="shared" si="1"/>
        <v>1.889581809358537E-4</v>
      </c>
    </row>
    <row r="21" spans="1:13" x14ac:dyDescent="0.25">
      <c r="A21" s="45">
        <v>12.5</v>
      </c>
      <c r="B21" s="45"/>
      <c r="C21" s="46">
        <v>168350234.11000001</v>
      </c>
      <c r="D21" s="5"/>
      <c r="E21" s="47">
        <v>0.9729000000000001</v>
      </c>
      <c r="F21" s="47"/>
      <c r="G21" s="47">
        <v>0.95057009760697342</v>
      </c>
      <c r="H21" s="47"/>
      <c r="I21" s="47">
        <v>0.95879183863497186</v>
      </c>
      <c r="J21" s="47"/>
      <c r="K21" s="48">
        <f t="shared" si="0"/>
        <v>4.9862454088209858E-4</v>
      </c>
      <c r="L21" s="48"/>
      <c r="M21" s="48">
        <f t="shared" si="1"/>
        <v>1.9904021710167544E-4</v>
      </c>
    </row>
    <row r="22" spans="1:13" x14ac:dyDescent="0.25">
      <c r="A22" s="45">
        <v>13.5</v>
      </c>
      <c r="B22" s="45"/>
      <c r="C22" s="46">
        <v>158031848.30000001</v>
      </c>
      <c r="D22" s="5"/>
      <c r="E22" s="47">
        <v>0.96860000000000002</v>
      </c>
      <c r="F22" s="47"/>
      <c r="G22" s="47">
        <v>0.9456860395421206</v>
      </c>
      <c r="H22" s="47"/>
      <c r="I22" s="47">
        <v>0.95483198335033048</v>
      </c>
      <c r="J22" s="47"/>
      <c r="K22" s="48">
        <f t="shared" si="0"/>
        <v>5.2504958386526124E-4</v>
      </c>
      <c r="L22" s="48"/>
      <c r="M22" s="48">
        <f t="shared" si="1"/>
        <v>1.895582824655775E-4</v>
      </c>
    </row>
    <row r="23" spans="1:13" x14ac:dyDescent="0.25">
      <c r="A23" s="45">
        <v>14.5</v>
      </c>
      <c r="B23" s="45"/>
      <c r="C23" s="46">
        <v>146569278.88999999</v>
      </c>
      <c r="D23" s="5"/>
      <c r="E23" s="47">
        <v>0.9647</v>
      </c>
      <c r="F23" s="47"/>
      <c r="G23" s="47">
        <v>0.94065064002571164</v>
      </c>
      <c r="H23" s="47"/>
      <c r="I23" s="47">
        <v>0.95075716323782333</v>
      </c>
      <c r="J23" s="47"/>
      <c r="K23" s="48">
        <f t="shared" si="0"/>
        <v>5.7837171517290326E-4</v>
      </c>
      <c r="L23" s="48"/>
      <c r="M23" s="48">
        <f t="shared" si="1"/>
        <v>1.9440269697670518E-4</v>
      </c>
    </row>
    <row r="24" spans="1:13" x14ac:dyDescent="0.25">
      <c r="A24" s="45">
        <v>15.5</v>
      </c>
      <c r="B24" s="45"/>
      <c r="C24" s="46">
        <v>135612149.40000001</v>
      </c>
      <c r="D24" s="5"/>
      <c r="E24" s="47">
        <v>0.96010000000000006</v>
      </c>
      <c r="F24" s="47"/>
      <c r="G24" s="47">
        <v>0.93546059636138867</v>
      </c>
      <c r="H24" s="47"/>
      <c r="I24" s="47">
        <v>0.9465763712690165</v>
      </c>
      <c r="J24" s="47"/>
      <c r="K24" s="48">
        <f t="shared" si="0"/>
        <v>6.0710021166641623E-4</v>
      </c>
      <c r="L24" s="48"/>
      <c r="M24" s="48">
        <f t="shared" si="1"/>
        <v>1.8288853405348405E-4</v>
      </c>
    </row>
    <row r="25" spans="1:13" x14ac:dyDescent="0.25">
      <c r="A25" s="45">
        <v>16.5</v>
      </c>
      <c r="B25" s="45"/>
      <c r="C25" s="46">
        <v>124089559.06999999</v>
      </c>
      <c r="D25" s="5"/>
      <c r="E25" s="47">
        <v>0.95499999999999996</v>
      </c>
      <c r="F25" s="47"/>
      <c r="G25" s="47">
        <v>0.93011242127357974</v>
      </c>
      <c r="H25" s="47"/>
      <c r="I25" s="47">
        <v>0.9422819415462933</v>
      </c>
      <c r="J25" s="47"/>
      <c r="K25" s="48">
        <f t="shared" si="0"/>
        <v>6.193915748637644E-4</v>
      </c>
      <c r="L25" s="48"/>
      <c r="M25" s="48">
        <f t="shared" si="1"/>
        <v>1.6174901083189944E-4</v>
      </c>
    </row>
    <row r="26" spans="1:13" x14ac:dyDescent="0.25">
      <c r="A26" s="45">
        <v>17.5</v>
      </c>
      <c r="B26" s="45"/>
      <c r="C26" s="46">
        <v>112732708.19</v>
      </c>
      <c r="D26" s="5"/>
      <c r="E26" s="47">
        <v>0.94989999999999997</v>
      </c>
      <c r="F26" s="47"/>
      <c r="G26" s="47">
        <v>0.92459249173379277</v>
      </c>
      <c r="H26" s="47"/>
      <c r="I26" s="47">
        <v>0.93787158054113162</v>
      </c>
      <c r="J26" s="47"/>
      <c r="K26" s="48">
        <f t="shared" si="0"/>
        <v>6.4046997464414584E-4</v>
      </c>
      <c r="L26" s="48"/>
      <c r="M26" s="48">
        <f t="shared" si="1"/>
        <v>1.4468287467848265E-4</v>
      </c>
    </row>
    <row r="27" spans="1:13" x14ac:dyDescent="0.25">
      <c r="A27" s="45">
        <v>18.5</v>
      </c>
      <c r="B27" s="45"/>
      <c r="C27" s="46">
        <v>102623587.54000001</v>
      </c>
      <c r="D27" s="5"/>
      <c r="E27" s="47">
        <v>0.94550000000000001</v>
      </c>
      <c r="F27" s="47"/>
      <c r="G27" s="47">
        <v>0.91890429688393382</v>
      </c>
      <c r="H27" s="47"/>
      <c r="I27" s="47">
        <v>0.9333491699817652</v>
      </c>
      <c r="J27" s="47"/>
      <c r="K27" s="48">
        <f t="shared" si="0"/>
        <v>7.073314242379325E-4</v>
      </c>
      <c r="L27" s="48"/>
      <c r="M27" s="48">
        <f t="shared" si="1"/>
        <v>1.4764267013203601E-4</v>
      </c>
    </row>
    <row r="28" spans="1:13" x14ac:dyDescent="0.25">
      <c r="A28" s="45">
        <v>19.5</v>
      </c>
      <c r="B28" s="45"/>
      <c r="C28" s="46">
        <v>99435239.719999999</v>
      </c>
      <c r="D28" s="5"/>
      <c r="E28" s="47">
        <v>0.9405</v>
      </c>
      <c r="F28" s="47"/>
      <c r="G28" s="47">
        <v>0.91304195769853391</v>
      </c>
      <c r="H28" s="47"/>
      <c r="I28" s="47">
        <v>0.92869998150991961</v>
      </c>
      <c r="J28" s="47"/>
      <c r="K28" s="48">
        <f t="shared" si="0"/>
        <v>7.5394408702910126E-4</v>
      </c>
      <c r="L28" s="48"/>
      <c r="M28" s="48">
        <f t="shared" si="1"/>
        <v>1.3924043636623904E-4</v>
      </c>
    </row>
    <row r="29" spans="1:13" x14ac:dyDescent="0.25">
      <c r="A29" s="45">
        <v>20.5</v>
      </c>
      <c r="B29" s="45"/>
      <c r="C29" s="46">
        <v>76589313.439999998</v>
      </c>
      <c r="D29" s="5"/>
      <c r="E29" s="47">
        <v>0.93640000000000001</v>
      </c>
      <c r="F29" s="47"/>
      <c r="G29" s="47">
        <v>0.90699910431687547</v>
      </c>
      <c r="H29" s="47"/>
      <c r="I29" s="47">
        <v>0.92393808924095366</v>
      </c>
      <c r="J29" s="47"/>
      <c r="K29" s="48">
        <f t="shared" si="0"/>
        <v>8.6441266696997117E-4</v>
      </c>
      <c r="L29" s="48"/>
      <c r="M29" s="48">
        <f t="shared" si="1"/>
        <v>1.5529921976643508E-4</v>
      </c>
    </row>
    <row r="30" spans="1:13" x14ac:dyDescent="0.25">
      <c r="A30" s="45">
        <v>21.5</v>
      </c>
      <c r="B30" s="45"/>
      <c r="C30" s="46">
        <v>68667718.430000007</v>
      </c>
      <c r="D30" s="5"/>
      <c r="E30" s="47">
        <v>0.93129999999999991</v>
      </c>
      <c r="F30" s="47"/>
      <c r="G30" s="47">
        <v>0.90076895936246482</v>
      </c>
      <c r="H30" s="47"/>
      <c r="I30" s="47">
        <v>0.91903928771556398</v>
      </c>
      <c r="J30" s="47"/>
      <c r="K30" s="48">
        <f t="shared" si="0"/>
        <v>9.3214444241081901E-4</v>
      </c>
      <c r="L30" s="48"/>
      <c r="M30" s="48">
        <f t="shared" si="1"/>
        <v>1.5032506572171803E-4</v>
      </c>
    </row>
    <row r="31" spans="1:13" x14ac:dyDescent="0.25">
      <c r="A31" s="45">
        <v>22.5</v>
      </c>
      <c r="B31" s="45"/>
      <c r="C31" s="46">
        <v>62421448.530000001</v>
      </c>
      <c r="D31" s="5"/>
      <c r="E31" s="47">
        <v>0.92519999999999991</v>
      </c>
      <c r="F31" s="47"/>
      <c r="G31" s="47">
        <v>0.89433877391484973</v>
      </c>
      <c r="H31" s="47"/>
      <c r="I31" s="47">
        <v>0.91401916769494396</v>
      </c>
      <c r="J31" s="47"/>
      <c r="K31" s="48">
        <f t="shared" si="0"/>
        <v>9.5241527547875414E-4</v>
      </c>
      <c r="L31" s="48"/>
      <c r="M31" s="48">
        <f t="shared" si="1"/>
        <v>1.2501101103378284E-4</v>
      </c>
    </row>
    <row r="32" spans="1:13" x14ac:dyDescent="0.25">
      <c r="A32" s="45">
        <v>23.5</v>
      </c>
      <c r="B32" s="45"/>
      <c r="C32" s="46">
        <v>56266688.060000002</v>
      </c>
      <c r="D32" s="5"/>
      <c r="E32" s="47">
        <v>0.92030000000000001</v>
      </c>
      <c r="F32" s="47"/>
      <c r="G32" s="47">
        <v>0.88770042962590112</v>
      </c>
      <c r="H32" s="47"/>
      <c r="I32" s="47">
        <v>0.90886035660498099</v>
      </c>
      <c r="J32" s="47"/>
      <c r="K32" s="48">
        <f t="shared" si="0"/>
        <v>1.0627319885758257E-3</v>
      </c>
      <c r="L32" s="48"/>
      <c r="M32" s="48">
        <f t="shared" si="1"/>
        <v>1.3086544100520222E-4</v>
      </c>
    </row>
    <row r="33" spans="1:13" x14ac:dyDescent="0.25">
      <c r="A33" s="45">
        <v>24.5</v>
      </c>
      <c r="B33" s="45"/>
      <c r="C33" s="46">
        <v>50925430.509999998</v>
      </c>
      <c r="D33" s="5"/>
      <c r="E33" s="47">
        <v>0.91489999999999994</v>
      </c>
      <c r="F33" s="47"/>
      <c r="G33" s="47">
        <v>0.88085166015624139</v>
      </c>
      <c r="H33" s="47"/>
      <c r="I33" s="47">
        <v>0.90356515192004505</v>
      </c>
      <c r="J33" s="47"/>
      <c r="K33" s="48">
        <f t="shared" si="0"/>
        <v>1.1592894461160757E-3</v>
      </c>
      <c r="L33" s="48"/>
      <c r="M33" s="48">
        <f t="shared" si="1"/>
        <v>1.2847878099565694E-4</v>
      </c>
    </row>
    <row r="34" spans="1:13" x14ac:dyDescent="0.25">
      <c r="A34" s="45">
        <v>25.5</v>
      </c>
      <c r="B34" s="45"/>
      <c r="C34" s="46">
        <v>45864163.759999998</v>
      </c>
      <c r="D34" s="5"/>
      <c r="E34" s="47">
        <v>0.90849999999999997</v>
      </c>
      <c r="F34" s="47"/>
      <c r="G34" s="47">
        <v>0.87378463070885881</v>
      </c>
      <c r="H34" s="47"/>
      <c r="I34" s="47">
        <v>0.89812929496123894</v>
      </c>
      <c r="J34" s="47"/>
      <c r="K34" s="48">
        <f t="shared" si="0"/>
        <v>1.2051568650203069E-3</v>
      </c>
      <c r="L34" s="48"/>
      <c r="M34" s="48">
        <f t="shared" si="1"/>
        <v>1.0755152300098341E-4</v>
      </c>
    </row>
    <row r="35" spans="1:13" x14ac:dyDescent="0.25">
      <c r="A35" s="45">
        <v>26.5</v>
      </c>
      <c r="B35" s="45"/>
      <c r="C35" s="46">
        <v>40523573.009999998</v>
      </c>
      <c r="D35" s="5"/>
      <c r="E35" s="47">
        <v>0.90180000000000005</v>
      </c>
      <c r="F35" s="47"/>
      <c r="G35" s="47">
        <v>0.86649138088707134</v>
      </c>
      <c r="H35" s="47"/>
      <c r="I35" s="47">
        <v>0.89254027363195543</v>
      </c>
      <c r="J35" s="47"/>
      <c r="K35" s="48">
        <f t="shared" si="0"/>
        <v>1.2466985836618743E-3</v>
      </c>
      <c r="L35" s="48"/>
      <c r="M35" s="48">
        <f t="shared" si="1"/>
        <v>8.5742532411060775E-5</v>
      </c>
    </row>
    <row r="36" spans="1:13" x14ac:dyDescent="0.25">
      <c r="A36" s="45">
        <v>27.5</v>
      </c>
      <c r="B36" s="45"/>
      <c r="C36" s="46">
        <v>35361799.009999998</v>
      </c>
      <c r="D36" s="5"/>
      <c r="E36" s="47">
        <v>0.89590000000000003</v>
      </c>
      <c r="F36" s="47"/>
      <c r="G36" s="47">
        <v>0.8589638661801472</v>
      </c>
      <c r="H36" s="47"/>
      <c r="I36" s="47">
        <v>0.88680886103924916</v>
      </c>
      <c r="J36" s="47"/>
      <c r="K36" s="48">
        <f t="shared" si="0"/>
        <v>1.3642779815580762E-3</v>
      </c>
      <c r="L36" s="48"/>
      <c r="M36" s="48">
        <f t="shared" si="1"/>
        <v>8.2648807603682346E-5</v>
      </c>
    </row>
    <row r="37" spans="1:13" x14ac:dyDescent="0.25">
      <c r="A37" s="45">
        <v>28.5</v>
      </c>
      <c r="B37" s="45"/>
      <c r="C37" s="46">
        <v>31503357.219999999</v>
      </c>
      <c r="D37" s="5"/>
      <c r="E37" s="47">
        <v>0.89029999999999998</v>
      </c>
      <c r="F37" s="47"/>
      <c r="G37" s="47">
        <v>0.85118000100591606</v>
      </c>
      <c r="H37" s="47"/>
      <c r="I37" s="47">
        <v>0.88090595937359428</v>
      </c>
      <c r="J37" s="47"/>
      <c r="K37" s="48">
        <f t="shared" si="0"/>
        <v>1.5303743212971266E-3</v>
      </c>
      <c r="L37" s="48"/>
      <c r="M37" s="48">
        <f t="shared" si="1"/>
        <v>8.8247999290560751E-5</v>
      </c>
    </row>
    <row r="38" spans="1:13" x14ac:dyDescent="0.25">
      <c r="A38" s="45">
        <v>29.5</v>
      </c>
      <c r="B38" s="45"/>
      <c r="C38" s="46">
        <v>27683785.25</v>
      </c>
      <c r="D38" s="5"/>
      <c r="E38" s="47">
        <v>0.8862000000000001</v>
      </c>
      <c r="F38" s="47"/>
      <c r="G38" s="47">
        <v>0.8431446881867557</v>
      </c>
      <c r="H38" s="47"/>
      <c r="I38" s="47">
        <v>0.87485300787588915</v>
      </c>
      <c r="J38" s="47"/>
      <c r="K38" s="48">
        <f t="shared" si="0"/>
        <v>1.853759875335703E-3</v>
      </c>
      <c r="L38" s="48"/>
      <c r="M38" s="48">
        <f t="shared" si="1"/>
        <v>1.287542302646358E-4</v>
      </c>
    </row>
    <row r="39" spans="1:13" x14ac:dyDescent="0.25">
      <c r="A39" s="45">
        <v>30.5</v>
      </c>
      <c r="B39" s="45"/>
      <c r="C39" s="46">
        <v>23672226.079999998</v>
      </c>
      <c r="D39" s="5"/>
      <c r="E39" s="47">
        <v>0.88129999999999997</v>
      </c>
      <c r="F39" s="47"/>
      <c r="G39" s="47">
        <v>0.83484989542632893</v>
      </c>
      <c r="H39" s="47"/>
      <c r="I39" s="47">
        <v>0.86862170235475544</v>
      </c>
      <c r="J39" s="47"/>
      <c r="K39" s="48">
        <f t="shared" si="0"/>
        <v>2.1576122149049759E-3</v>
      </c>
      <c r="L39" s="48"/>
      <c r="M39" s="48">
        <f t="shared" si="1"/>
        <v>1.6073923118141298E-4</v>
      </c>
    </row>
    <row r="40" spans="1:13" x14ac:dyDescent="0.25">
      <c r="A40" s="45">
        <v>31.5</v>
      </c>
      <c r="B40" s="45"/>
      <c r="C40" s="46">
        <v>20586900.620000001</v>
      </c>
      <c r="D40" s="5"/>
      <c r="E40" s="47">
        <v>0.87629999999999997</v>
      </c>
      <c r="F40" s="47"/>
      <c r="G40" s="47">
        <v>0.82628768403349095</v>
      </c>
      <c r="H40" s="47"/>
      <c r="I40" s="47">
        <v>0.86222394427433569</v>
      </c>
      <c r="J40" s="47"/>
      <c r="K40" s="48">
        <f t="shared" si="0"/>
        <v>2.5012317483339322E-3</v>
      </c>
      <c r="L40" s="48"/>
      <c r="M40" s="48">
        <f t="shared" si="1"/>
        <v>1.9813534479200622E-4</v>
      </c>
    </row>
    <row r="41" spans="1:13" x14ac:dyDescent="0.25">
      <c r="A41" s="45">
        <v>32.5</v>
      </c>
      <c r="B41" s="45"/>
      <c r="C41" s="46">
        <v>17219807.68</v>
      </c>
      <c r="D41" s="5"/>
      <c r="E41" s="47">
        <v>0.87129999999999996</v>
      </c>
      <c r="F41" s="47"/>
      <c r="G41" s="47">
        <v>0.81745025281788275</v>
      </c>
      <c r="H41" s="47"/>
      <c r="I41" s="47">
        <v>0.85564581402651341</v>
      </c>
      <c r="J41" s="47"/>
      <c r="K41" s="48">
        <f t="shared" si="0"/>
        <v>2.8997952715779408E-3</v>
      </c>
      <c r="L41" s="48"/>
      <c r="M41" s="48">
        <f t="shared" si="1"/>
        <v>2.4505353849250326E-4</v>
      </c>
    </row>
    <row r="42" spans="1:13" x14ac:dyDescent="0.25">
      <c r="A42" s="45">
        <v>33.5</v>
      </c>
      <c r="B42" s="45"/>
      <c r="C42" s="46">
        <v>14448609.039999999</v>
      </c>
      <c r="D42" s="5"/>
      <c r="E42" s="47">
        <v>0.86670000000000003</v>
      </c>
      <c r="F42" s="47"/>
      <c r="G42" s="47">
        <v>0.80832189717128022</v>
      </c>
      <c r="H42" s="47"/>
      <c r="I42" s="47">
        <v>0.84888166083605388</v>
      </c>
      <c r="J42" s="47"/>
      <c r="K42" s="48">
        <f t="shared" si="0"/>
        <v>3.4080028898805831E-3</v>
      </c>
      <c r="L42" s="48"/>
      <c r="M42" s="48">
        <f t="shared" si="1"/>
        <v>3.1749321056141722E-4</v>
      </c>
    </row>
    <row r="43" spans="1:13" x14ac:dyDescent="0.25">
      <c r="A43" s="45">
        <v>34.5</v>
      </c>
      <c r="B43" s="45"/>
      <c r="C43" s="46">
        <v>11868756.27</v>
      </c>
      <c r="D43" s="5"/>
      <c r="E43" s="47">
        <v>0.86040000000000005</v>
      </c>
      <c r="F43" s="47"/>
      <c r="G43" s="47">
        <v>0.79889457358644611</v>
      </c>
      <c r="H43" s="47"/>
      <c r="I43" s="47">
        <v>0.84193612054142197</v>
      </c>
      <c r="J43" s="47"/>
      <c r="K43" s="48">
        <f t="shared" si="0"/>
        <v>3.782917478313099E-3</v>
      </c>
      <c r="L43" s="48"/>
      <c r="M43" s="48">
        <f t="shared" si="1"/>
        <v>3.409148446609016E-4</v>
      </c>
    </row>
    <row r="44" spans="1:13" x14ac:dyDescent="0.25">
      <c r="A44" s="45">
        <v>35.5</v>
      </c>
      <c r="B44" s="45"/>
      <c r="C44" s="46">
        <v>10028228.15</v>
      </c>
      <c r="D44" s="5"/>
      <c r="E44" s="47">
        <v>0.85549999999999993</v>
      </c>
      <c r="F44" s="47"/>
      <c r="G44" s="47">
        <v>0.78916911275636836</v>
      </c>
      <c r="H44" s="47"/>
      <c r="I44" s="47">
        <v>0.83478400168550182</v>
      </c>
      <c r="J44" s="47"/>
      <c r="K44" s="48">
        <f t="shared" si="0"/>
        <v>4.399786602527365E-3</v>
      </c>
      <c r="L44" s="48"/>
      <c r="M44" s="48">
        <f t="shared" si="1"/>
        <v>4.2915258616628844E-4</v>
      </c>
    </row>
    <row r="45" spans="1:13" x14ac:dyDescent="0.25">
      <c r="A45" s="45">
        <v>36.5</v>
      </c>
      <c r="B45" s="45"/>
      <c r="C45" s="46">
        <v>8449421.6099999994</v>
      </c>
      <c r="D45" s="5"/>
      <c r="E45" s="47">
        <v>0.85</v>
      </c>
      <c r="F45" s="47"/>
      <c r="G45" s="47">
        <v>0.77913884737084427</v>
      </c>
      <c r="H45" s="47"/>
      <c r="I45" s="47">
        <v>0.82744802825034736</v>
      </c>
      <c r="J45" s="47"/>
      <c r="K45" s="48">
        <f t="shared" si="0"/>
        <v>5.0213029519325016E-3</v>
      </c>
      <c r="L45" s="48"/>
      <c r="M45" s="48">
        <f t="shared" si="1"/>
        <v>5.0859142979712993E-4</v>
      </c>
    </row>
    <row r="46" spans="1:13" ht="15.75" thickBot="1" x14ac:dyDescent="0.3">
      <c r="A46" s="49">
        <v>37.5</v>
      </c>
      <c r="B46" s="49"/>
      <c r="C46" s="50">
        <v>4969330.8</v>
      </c>
      <c r="D46" s="51"/>
      <c r="E46" s="52">
        <v>0.84160000000000001</v>
      </c>
      <c r="F46" s="52"/>
      <c r="G46" s="52">
        <v>0.76879753006906315</v>
      </c>
      <c r="H46" s="52"/>
      <c r="I46" s="52">
        <v>0.81988937499956305</v>
      </c>
      <c r="J46" s="52"/>
      <c r="K46" s="53">
        <f t="shared" si="0"/>
        <v>5.3001996280449661E-3</v>
      </c>
      <c r="L46" s="53"/>
      <c r="M46" s="53">
        <f t="shared" si="1"/>
        <v>4.7135123790959866E-4</v>
      </c>
    </row>
    <row r="47" spans="1:13" x14ac:dyDescent="0.25">
      <c r="A47" s="45">
        <v>38.5</v>
      </c>
      <c r="B47" s="45"/>
      <c r="C47" s="46">
        <v>3609791.31</v>
      </c>
      <c r="D47" s="5"/>
      <c r="E47" s="47">
        <v>0.82900000000000007</v>
      </c>
      <c r="F47" s="47"/>
      <c r="G47" s="47">
        <v>0.7581393987216114</v>
      </c>
      <c r="H47" s="47"/>
      <c r="I47" s="47">
        <v>0.81213462078216903</v>
      </c>
      <c r="J47" s="47"/>
      <c r="K47" s="48">
        <f t="shared" si="0"/>
        <v>5.0212248135347781E-3</v>
      </c>
      <c r="L47" s="48"/>
      <c r="M47" s="48">
        <f t="shared" si="1"/>
        <v>2.8444101616124728E-4</v>
      </c>
    </row>
    <row r="48" spans="1:13" x14ac:dyDescent="0.25">
      <c r="A48" s="45">
        <v>39.5</v>
      </c>
      <c r="B48" s="45"/>
      <c r="C48" s="46">
        <v>2443895.83</v>
      </c>
      <c r="D48" s="5"/>
      <c r="E48" s="47">
        <v>0.81640000000000001</v>
      </c>
      <c r="F48" s="47"/>
      <c r="G48" s="47">
        <v>0.74714105952774479</v>
      </c>
      <c r="H48" s="47"/>
      <c r="I48" s="47">
        <v>0.80415748347680449</v>
      </c>
      <c r="J48" s="47"/>
      <c r="K48" s="48">
        <f t="shared" si="0"/>
        <v>4.7968008353393926E-3</v>
      </c>
      <c r="L48" s="48"/>
      <c r="M48" s="48">
        <f t="shared" si="1"/>
        <v>1.4987921082071541E-4</v>
      </c>
    </row>
    <row r="49" spans="1:13" x14ac:dyDescent="0.25">
      <c r="A49" s="45">
        <v>40.5</v>
      </c>
      <c r="B49" s="45"/>
      <c r="C49" s="46">
        <v>1573205.87</v>
      </c>
      <c r="D49" s="5"/>
      <c r="E49" s="47">
        <v>0.80169999999999997</v>
      </c>
      <c r="F49" s="47"/>
      <c r="G49" s="47">
        <v>0.73581567061530773</v>
      </c>
      <c r="H49" s="47"/>
      <c r="I49" s="47">
        <v>0.7959640502849511</v>
      </c>
      <c r="J49" s="47"/>
      <c r="K49" s="48">
        <f t="shared" si="0"/>
        <v>4.3407448584706215E-3</v>
      </c>
      <c r="L49" s="48"/>
      <c r="M49" s="48">
        <f t="shared" si="1"/>
        <v>3.290111913356923E-5</v>
      </c>
    </row>
    <row r="50" spans="1:13" x14ac:dyDescent="0.25">
      <c r="A50" s="45">
        <v>41.5</v>
      </c>
      <c r="B50" s="45"/>
      <c r="C50" s="46">
        <v>772861.5</v>
      </c>
      <c r="D50" s="5"/>
      <c r="E50" s="47">
        <v>0.79079999999999995</v>
      </c>
      <c r="F50" s="47"/>
      <c r="G50" s="47">
        <v>0.72415954391577431</v>
      </c>
      <c r="H50" s="47"/>
      <c r="I50" s="47">
        <v>0.78755012163764715</v>
      </c>
      <c r="J50" s="47"/>
      <c r="K50" s="48">
        <f t="shared" si="0"/>
        <v>4.4409503871136059E-3</v>
      </c>
      <c r="L50" s="48"/>
      <c r="M50" s="48">
        <f t="shared" si="1"/>
        <v>1.0561709370088905E-5</v>
      </c>
    </row>
    <row r="51" spans="1:13" x14ac:dyDescent="0.25">
      <c r="A51" s="101">
        <v>42.5</v>
      </c>
      <c r="B51" s="101"/>
      <c r="C51" s="102">
        <v>281846.15999999997</v>
      </c>
      <c r="D51" s="70"/>
      <c r="E51" s="103">
        <v>0.75859999999999994</v>
      </c>
      <c r="F51" s="103"/>
      <c r="G51" s="103">
        <v>0.71216981619100783</v>
      </c>
      <c r="H51" s="103"/>
      <c r="I51" s="103">
        <v>0.77889953667735223</v>
      </c>
      <c r="J51" s="103"/>
      <c r="K51" s="104">
        <f t="shared" si="0"/>
        <v>2.1557619685367928E-3</v>
      </c>
      <c r="L51" s="104"/>
      <c r="M51" s="104">
        <f t="shared" si="1"/>
        <v>4.1207118931517093E-4</v>
      </c>
    </row>
    <row r="52" spans="1:13" x14ac:dyDescent="0.25">
      <c r="A52" s="45">
        <v>43.5</v>
      </c>
      <c r="B52" s="45"/>
      <c r="C52" s="46">
        <v>144585.99</v>
      </c>
      <c r="D52" s="5"/>
      <c r="E52" s="47">
        <v>0.61870000000000003</v>
      </c>
      <c r="F52" s="47"/>
      <c r="G52" s="47">
        <v>0.69984454069726321</v>
      </c>
      <c r="H52" s="47"/>
      <c r="I52" s="47">
        <v>0.77003206612136965</v>
      </c>
      <c r="J52" s="47"/>
      <c r="K52" s="48">
        <f t="shared" si="0"/>
        <v>6.5844364849698004E-3</v>
      </c>
      <c r="L52" s="48"/>
      <c r="M52" s="48">
        <f t="shared" si="1"/>
        <v>2.2901394236562587E-2</v>
      </c>
    </row>
    <row r="53" spans="1:13" x14ac:dyDescent="0.25">
      <c r="A53" s="45">
        <v>44.5</v>
      </c>
      <c r="B53" s="45"/>
      <c r="C53" s="46">
        <v>89941.29</v>
      </c>
      <c r="D53" s="5"/>
      <c r="E53" s="47">
        <v>0.38479999999999998</v>
      </c>
      <c r="F53" s="47"/>
      <c r="G53" s="47">
        <v>0.68717344411513426</v>
      </c>
      <c r="H53" s="47"/>
      <c r="I53" s="47">
        <v>0.76090779281678589</v>
      </c>
      <c r="J53" s="47"/>
      <c r="K53" s="48">
        <f t="shared" si="0"/>
        <v>9.1429699706048237E-2</v>
      </c>
      <c r="L53" s="48"/>
      <c r="M53" s="48">
        <f t="shared" si="1"/>
        <v>0.14145707181751435</v>
      </c>
    </row>
    <row r="54" spans="1:13" x14ac:dyDescent="0.25">
      <c r="A54" s="101">
        <v>45.5</v>
      </c>
      <c r="B54" s="101"/>
      <c r="C54" s="102">
        <v>71183.37</v>
      </c>
      <c r="D54" s="70"/>
      <c r="E54" s="103">
        <v>0.30459999999999998</v>
      </c>
      <c r="F54" s="103"/>
      <c r="G54" s="103">
        <v>0.67415686661187946</v>
      </c>
      <c r="H54" s="103"/>
      <c r="I54" s="103">
        <v>0.75156277336518795</v>
      </c>
      <c r="J54" s="103"/>
      <c r="K54" s="104">
        <f t="shared" si="0"/>
        <v>0.13657227765999047</v>
      </c>
      <c r="L54" s="104"/>
      <c r="M54" s="104">
        <f t="shared" si="1"/>
        <v>0.19977572077430039</v>
      </c>
    </row>
    <row r="55" spans="1:13" x14ac:dyDescent="0.25">
      <c r="A55" s="45">
        <v>46.5</v>
      </c>
      <c r="B55" s="45"/>
      <c r="C55" s="46">
        <v>52778.62</v>
      </c>
      <c r="D55" s="5"/>
      <c r="E55" s="47">
        <v>0.22579999999999997</v>
      </c>
      <c r="F55" s="47"/>
      <c r="G55" s="47">
        <v>0.66080584033811651</v>
      </c>
      <c r="H55" s="47"/>
      <c r="I55" s="47">
        <v>0.74196010064416063</v>
      </c>
      <c r="J55" s="47"/>
      <c r="K55" s="48">
        <f t="shared" si="0"/>
        <v>0.18923008112827092</v>
      </c>
      <c r="L55" s="48"/>
      <c r="M55" s="48">
        <f t="shared" si="1"/>
        <v>0.26642124949699003</v>
      </c>
    </row>
    <row r="56" spans="1:13" x14ac:dyDescent="0.25">
      <c r="A56" s="101">
        <v>47.5</v>
      </c>
      <c r="B56" s="45"/>
      <c r="C56" s="46">
        <v>38593.550000000003</v>
      </c>
      <c r="D56" s="5"/>
      <c r="E56" s="47">
        <v>0.16510000000000002</v>
      </c>
      <c r="F56" s="47"/>
      <c r="G56" s="47">
        <v>0.64712340735074969</v>
      </c>
      <c r="H56" s="47"/>
      <c r="I56" s="47">
        <v>0.73212191404479077</v>
      </c>
      <c r="J56" s="47"/>
      <c r="K56" s="48">
        <f t="shared" si="0"/>
        <v>0.23234656523402675</v>
      </c>
      <c r="L56" s="48"/>
      <c r="M56" s="48">
        <f t="shared" si="1"/>
        <v>0.32151385100701807</v>
      </c>
    </row>
    <row r="57" spans="1:13" x14ac:dyDescent="0.25">
      <c r="A57" s="45">
        <v>48.5</v>
      </c>
      <c r="B57" s="45"/>
      <c r="C57" s="46"/>
      <c r="D57" s="45"/>
      <c r="E57" s="47"/>
      <c r="F57" s="47"/>
      <c r="G57" s="47">
        <v>0.63311407607166692</v>
      </c>
      <c r="H57" s="47"/>
      <c r="I57" s="47">
        <v>0.7220335306072091</v>
      </c>
      <c r="J57" s="47"/>
      <c r="K57" s="54"/>
      <c r="L57" s="48"/>
      <c r="M57" s="54"/>
    </row>
    <row r="58" spans="1:13" x14ac:dyDescent="0.25">
      <c r="A58" s="45"/>
      <c r="B58" s="45"/>
      <c r="C58" s="46"/>
      <c r="D58" s="45"/>
      <c r="E58" s="47"/>
      <c r="F58" s="47"/>
      <c r="G58" s="47"/>
      <c r="H58" s="47"/>
      <c r="I58" s="47"/>
      <c r="J58" s="47"/>
      <c r="K58" s="48"/>
      <c r="L58" s="48"/>
      <c r="M58" s="48"/>
    </row>
    <row r="59" spans="1:13" x14ac:dyDescent="0.25">
      <c r="A59" s="45"/>
      <c r="B59" s="45"/>
      <c r="C59" s="45"/>
      <c r="D59" s="45"/>
      <c r="G59" s="42"/>
      <c r="H59" s="42"/>
      <c r="I59" s="42"/>
      <c r="J59" s="42"/>
      <c r="K59" s="55"/>
      <c r="L59" s="55"/>
      <c r="M59" s="55"/>
    </row>
    <row r="60" spans="1:13" x14ac:dyDescent="0.25">
      <c r="A60" s="56" t="s">
        <v>66</v>
      </c>
      <c r="B60" s="56"/>
      <c r="C60" s="45"/>
      <c r="D60" s="45"/>
      <c r="G60" s="42"/>
      <c r="H60" s="42"/>
      <c r="I60" s="42" t="s">
        <v>28</v>
      </c>
      <c r="J60" s="42"/>
      <c r="K60" s="48">
        <f>SUM(K8:K57)</f>
        <v>0.72592139788510124</v>
      </c>
      <c r="L60" s="48"/>
      <c r="M60" s="57">
        <f>SUM(M8:M57)</f>
        <v>0.95942481149558412</v>
      </c>
    </row>
    <row r="61" spans="1:13" x14ac:dyDescent="0.25">
      <c r="A61" s="56"/>
      <c r="B61" s="56"/>
      <c r="C61" s="45"/>
      <c r="D61" s="45"/>
      <c r="G61" s="42"/>
      <c r="H61" s="42"/>
      <c r="I61" s="42"/>
      <c r="J61" s="42"/>
      <c r="K61" s="48"/>
      <c r="L61" s="48"/>
      <c r="M61" s="48"/>
    </row>
    <row r="62" spans="1:13" x14ac:dyDescent="0.25">
      <c r="A62" s="56" t="s">
        <v>67</v>
      </c>
      <c r="B62" s="56"/>
      <c r="C62" s="45"/>
      <c r="D62" s="45"/>
      <c r="G62" s="42"/>
      <c r="H62" s="42"/>
      <c r="I62" s="42" t="s">
        <v>37</v>
      </c>
      <c r="J62" s="42"/>
      <c r="K62" s="48">
        <f>SUM(K8:K46)</f>
        <v>4.9002854808799852E-2</v>
      </c>
      <c r="L62" s="48"/>
      <c r="M62" s="57">
        <f t="shared" ref="M62" si="2">SUM(M8:M46)</f>
        <v>6.4656699183977514E-3</v>
      </c>
    </row>
    <row r="63" spans="1:13" x14ac:dyDescent="0.25">
      <c r="A63" s="58"/>
      <c r="B63" s="58"/>
      <c r="C63" s="58"/>
      <c r="D63" s="58"/>
      <c r="E63" s="8"/>
      <c r="F63" s="8"/>
      <c r="G63" s="59"/>
      <c r="H63" s="59"/>
      <c r="I63" s="59"/>
      <c r="J63" s="59"/>
      <c r="K63" s="60"/>
      <c r="L63" s="60"/>
      <c r="M63" s="60"/>
    </row>
    <row r="64" spans="1:13" x14ac:dyDescent="0.25">
      <c r="A64" s="45"/>
      <c r="B64" s="45"/>
      <c r="C64" s="45"/>
      <c r="D64" s="45"/>
      <c r="G64" s="42"/>
      <c r="H64" s="42"/>
      <c r="I64" s="42"/>
      <c r="J64" s="42"/>
      <c r="K64" s="55"/>
      <c r="L64" s="55"/>
      <c r="M64" s="55"/>
    </row>
    <row r="65" spans="1:15" x14ac:dyDescent="0.25">
      <c r="A65" s="45"/>
      <c r="B65" s="45"/>
      <c r="C65" s="45"/>
      <c r="D65" s="45"/>
      <c r="G65" s="42"/>
      <c r="H65" s="42"/>
      <c r="I65" s="42"/>
      <c r="J65" s="42"/>
      <c r="K65" s="55"/>
      <c r="L65" s="55"/>
      <c r="M65" s="55"/>
    </row>
    <row r="66" spans="1:15" x14ac:dyDescent="0.25">
      <c r="A66" s="121" t="s">
        <v>68</v>
      </c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89"/>
      <c r="O66" s="89"/>
    </row>
    <row r="67" spans="1:15" x14ac:dyDescent="0.25">
      <c r="A67" s="125" t="s">
        <v>69</v>
      </c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90"/>
      <c r="O67" s="90"/>
    </row>
    <row r="68" spans="1:15" x14ac:dyDescent="0.25">
      <c r="A68" s="121" t="s">
        <v>70</v>
      </c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89"/>
      <c r="O68" s="89"/>
    </row>
    <row r="69" spans="1:15" x14ac:dyDescent="0.25">
      <c r="A69" s="121" t="s">
        <v>71</v>
      </c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89"/>
      <c r="O69" s="89"/>
    </row>
    <row r="70" spans="1:15" x14ac:dyDescent="0.25">
      <c r="A70" s="121" t="s">
        <v>72</v>
      </c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89"/>
      <c r="O70" s="89"/>
    </row>
    <row r="71" spans="1:15" x14ac:dyDescent="0.25">
      <c r="A71" s="121" t="s">
        <v>73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89"/>
      <c r="O71" s="89"/>
    </row>
    <row r="72" spans="1:15" x14ac:dyDescent="0.25">
      <c r="A72" s="121" t="s">
        <v>74</v>
      </c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89"/>
      <c r="O72" s="89"/>
    </row>
    <row r="73" spans="1:15" x14ac:dyDescent="0.25">
      <c r="A73" s="121" t="s">
        <v>75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89"/>
      <c r="O73" s="89"/>
    </row>
    <row r="74" spans="1:15" x14ac:dyDescent="0.25">
      <c r="A74" s="121" t="s">
        <v>76</v>
      </c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</row>
    <row r="75" spans="1:15" x14ac:dyDescent="0.25">
      <c r="A75" s="121" t="s">
        <v>77</v>
      </c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</row>
    <row r="76" spans="1:15" x14ac:dyDescent="0.25">
      <c r="A76" s="45"/>
      <c r="B76" s="45"/>
      <c r="C76" s="45"/>
      <c r="D76" s="45"/>
      <c r="G76" s="42"/>
      <c r="H76" s="42"/>
      <c r="I76" s="42"/>
      <c r="J76" s="42"/>
      <c r="K76" s="55"/>
      <c r="L76" s="55"/>
      <c r="M76" s="55"/>
    </row>
    <row r="77" spans="1:15" x14ac:dyDescent="0.25">
      <c r="A77" s="45"/>
      <c r="B77" s="45"/>
      <c r="C77" s="45"/>
      <c r="D77" s="45"/>
      <c r="G77" s="42"/>
      <c r="H77" s="42"/>
      <c r="I77" s="42"/>
      <c r="J77" s="42"/>
      <c r="K77" s="55"/>
      <c r="L77" s="55"/>
      <c r="M77" s="55"/>
    </row>
    <row r="78" spans="1:15" x14ac:dyDescent="0.25">
      <c r="A78" s="45"/>
      <c r="B78" s="45"/>
      <c r="C78" s="45"/>
      <c r="D78" s="45"/>
      <c r="G78" s="42"/>
      <c r="H78" s="42"/>
      <c r="I78" s="42"/>
      <c r="J78" s="42"/>
      <c r="K78" s="55"/>
      <c r="L78" s="55"/>
      <c r="M78" s="55"/>
    </row>
    <row r="79" spans="1:15" x14ac:dyDescent="0.25">
      <c r="A79" s="45"/>
      <c r="B79" s="45"/>
      <c r="C79" s="45"/>
      <c r="D79" s="45"/>
      <c r="G79" s="42"/>
      <c r="H79" s="42"/>
      <c r="I79" s="42"/>
      <c r="J79" s="42"/>
      <c r="K79" s="55"/>
      <c r="L79" s="55"/>
      <c r="M79" s="55"/>
    </row>
    <row r="80" spans="1:15" x14ac:dyDescent="0.25">
      <c r="A80" s="45"/>
      <c r="B80" s="45"/>
      <c r="C80" s="45"/>
      <c r="D80" s="45"/>
      <c r="G80" s="42"/>
      <c r="H80" s="42"/>
      <c r="I80" s="42"/>
      <c r="J80" s="42"/>
      <c r="K80" s="55"/>
      <c r="L80" s="55"/>
      <c r="M80" s="55"/>
    </row>
    <row r="81" spans="1:13" x14ac:dyDescent="0.25">
      <c r="A81" s="45"/>
      <c r="B81" s="45"/>
      <c r="C81" s="45"/>
      <c r="D81" s="45"/>
      <c r="G81" s="42"/>
      <c r="H81" s="42"/>
      <c r="I81" s="42"/>
      <c r="J81" s="42"/>
      <c r="K81" s="55"/>
      <c r="L81" s="55"/>
      <c r="M81" s="55"/>
    </row>
    <row r="82" spans="1:13" x14ac:dyDescent="0.25">
      <c r="A82" s="45"/>
      <c r="B82" s="45"/>
      <c r="C82" s="45"/>
      <c r="D82" s="45"/>
      <c r="G82" s="42"/>
      <c r="H82" s="42"/>
      <c r="I82" s="42"/>
      <c r="J82" s="42"/>
      <c r="K82" s="55"/>
      <c r="L82" s="55"/>
      <c r="M82" s="55"/>
    </row>
    <row r="83" spans="1:13" x14ac:dyDescent="0.25">
      <c r="A83" s="45"/>
      <c r="B83" s="45"/>
      <c r="C83" s="45"/>
      <c r="D83" s="45"/>
      <c r="I83" s="42"/>
      <c r="J83" s="42"/>
      <c r="K83" s="55"/>
      <c r="L83" s="55"/>
      <c r="M83" s="55"/>
    </row>
    <row r="84" spans="1:13" x14ac:dyDescent="0.25">
      <c r="A84" s="45"/>
      <c r="B84" s="45"/>
      <c r="C84" s="45"/>
      <c r="D84" s="45"/>
      <c r="I84" s="42"/>
      <c r="J84" s="42"/>
      <c r="K84" s="55"/>
      <c r="L84" s="55"/>
      <c r="M84" s="55"/>
    </row>
    <row r="85" spans="1:13" x14ac:dyDescent="0.25">
      <c r="A85" s="45"/>
      <c r="B85" s="45"/>
      <c r="C85" s="45"/>
      <c r="D85" s="45"/>
      <c r="I85" s="42"/>
      <c r="J85" s="42"/>
      <c r="K85" s="55"/>
      <c r="L85" s="55"/>
      <c r="M85" s="55"/>
    </row>
    <row r="86" spans="1:13" x14ac:dyDescent="0.25">
      <c r="A86" s="45"/>
      <c r="B86" s="45"/>
      <c r="C86" s="45"/>
      <c r="D86" s="45"/>
      <c r="I86" s="42"/>
      <c r="J86" s="42"/>
      <c r="K86" s="55"/>
      <c r="L86" s="55"/>
      <c r="M86" s="55"/>
    </row>
    <row r="87" spans="1:13" x14ac:dyDescent="0.25">
      <c r="A87" s="45"/>
      <c r="B87" s="45"/>
      <c r="C87" s="45"/>
      <c r="D87" s="45"/>
      <c r="I87" s="42"/>
      <c r="J87" s="42"/>
      <c r="K87" s="55"/>
      <c r="L87" s="55"/>
      <c r="M87" s="55"/>
    </row>
    <row r="88" spans="1:13" x14ac:dyDescent="0.25">
      <c r="A88" s="45"/>
      <c r="B88" s="45"/>
      <c r="C88" s="45"/>
      <c r="D88" s="45"/>
      <c r="I88" s="42"/>
      <c r="J88" s="42"/>
      <c r="K88" s="55"/>
      <c r="L88" s="55"/>
      <c r="M88" s="55"/>
    </row>
    <row r="89" spans="1:13" x14ac:dyDescent="0.25">
      <c r="A89" s="45"/>
      <c r="B89" s="45"/>
      <c r="C89" s="45"/>
      <c r="D89" s="45"/>
      <c r="I89" s="42"/>
      <c r="J89" s="42"/>
      <c r="K89" s="55"/>
      <c r="L89" s="55"/>
      <c r="M89" s="55"/>
    </row>
    <row r="90" spans="1:13" x14ac:dyDescent="0.25">
      <c r="A90" s="45"/>
      <c r="B90" s="45"/>
      <c r="C90" s="45"/>
      <c r="D90" s="45"/>
      <c r="I90" s="42"/>
      <c r="J90" s="42"/>
      <c r="K90" s="55"/>
      <c r="L90" s="55"/>
      <c r="M90" s="55"/>
    </row>
    <row r="91" spans="1:13" x14ac:dyDescent="0.25">
      <c r="I91" s="42"/>
      <c r="J91" s="42"/>
    </row>
    <row r="92" spans="1:13" x14ac:dyDescent="0.25">
      <c r="I92" s="42"/>
      <c r="J92" s="42"/>
    </row>
    <row r="93" spans="1:13" x14ac:dyDescent="0.25">
      <c r="I93" s="42"/>
      <c r="J93" s="42"/>
    </row>
    <row r="94" spans="1:13" x14ac:dyDescent="0.25">
      <c r="I94" s="42"/>
      <c r="J94" s="42"/>
    </row>
    <row r="95" spans="1:13" x14ac:dyDescent="0.25">
      <c r="I95" s="42"/>
      <c r="J95" s="42"/>
    </row>
    <row r="96" spans="1:13" x14ac:dyDescent="0.25">
      <c r="I96" s="42"/>
      <c r="J96" s="42"/>
    </row>
    <row r="97" spans="9:10" x14ac:dyDescent="0.25">
      <c r="I97" s="42"/>
      <c r="J97" s="42"/>
    </row>
    <row r="98" spans="9:10" x14ac:dyDescent="0.25">
      <c r="I98" s="42"/>
      <c r="J98" s="42"/>
    </row>
    <row r="99" spans="9:10" x14ac:dyDescent="0.25">
      <c r="I99" s="42"/>
      <c r="J99" s="42"/>
    </row>
    <row r="100" spans="9:10" x14ac:dyDescent="0.25">
      <c r="I100" s="42"/>
      <c r="J100" s="42"/>
    </row>
    <row r="101" spans="9:10" x14ac:dyDescent="0.25">
      <c r="I101" s="42"/>
      <c r="J101" s="42"/>
    </row>
    <row r="102" spans="9:10" x14ac:dyDescent="0.25">
      <c r="I102" s="42"/>
      <c r="J102" s="42"/>
    </row>
    <row r="103" spans="9:10" x14ac:dyDescent="0.25">
      <c r="I103" s="42"/>
      <c r="J103" s="42"/>
    </row>
    <row r="104" spans="9:10" x14ac:dyDescent="0.25">
      <c r="I104" s="42"/>
      <c r="J104" s="42"/>
    </row>
    <row r="105" spans="9:10" x14ac:dyDescent="0.25">
      <c r="I105" s="42"/>
      <c r="J105" s="42"/>
    </row>
    <row r="106" spans="9:10" x14ac:dyDescent="0.25">
      <c r="I106" s="42"/>
      <c r="J106" s="42"/>
    </row>
  </sheetData>
  <mergeCells count="12">
    <mergeCell ref="A75:M75"/>
    <mergeCell ref="G5:G6"/>
    <mergeCell ref="I5:I6"/>
    <mergeCell ref="A66:M66"/>
    <mergeCell ref="A67:M67"/>
    <mergeCell ref="A68:M68"/>
    <mergeCell ref="A69:M69"/>
    <mergeCell ref="A70:M70"/>
    <mergeCell ref="A71:M71"/>
    <mergeCell ref="A72:M72"/>
    <mergeCell ref="A73:M73"/>
    <mergeCell ref="A74:M74"/>
  </mergeCells>
  <printOptions horizontalCentered="1"/>
  <pageMargins left="0.5" right="0.5" top="0.75" bottom="0.5" header="0.3" footer="0.3"/>
  <pageSetup scale="88" fitToHeight="2" orientation="portrait" horizontalDpi="1200" verticalDpi="1200" r:id="rId1"/>
  <headerFooter scaleWithDoc="0">
    <oddHeader>&amp;C&amp;"-,Bold"&amp;14Account 380.02 Curve Fitting&amp;RExhibit DJG-21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1439D-A9EB-4CD5-B4C5-CD293CCEE5AC}">
  <sheetPr>
    <tabColor theme="9"/>
    <pageSetUpPr fitToPage="1"/>
  </sheetPr>
  <dimension ref="A1:AC108"/>
  <sheetViews>
    <sheetView zoomScaleNormal="100" workbookViewId="0">
      <pane ySplit="6" topLeftCell="A7" activePane="bottomLeft" state="frozen"/>
      <selection pane="bottomLeft"/>
    </sheetView>
  </sheetViews>
  <sheetFormatPr defaultRowHeight="15" x14ac:dyDescent="0.25"/>
  <cols>
    <col min="1" max="1" width="8.7109375" style="16" customWidth="1"/>
    <col min="2" max="2" width="2.7109375" style="16" customWidth="1"/>
    <col min="3" max="3" width="15.42578125" style="16" customWidth="1"/>
    <col min="4" max="4" width="2.7109375" style="16" customWidth="1"/>
    <col min="5" max="5" width="13.7109375" style="4" customWidth="1"/>
    <col min="6" max="6" width="2.7109375" style="4" customWidth="1"/>
    <col min="7" max="7" width="13.7109375" style="88" customWidth="1"/>
    <col min="8" max="8" width="2.7109375" style="88" customWidth="1"/>
    <col min="9" max="9" width="13.7109375" style="88" customWidth="1"/>
    <col min="10" max="10" width="2.7109375" style="88" customWidth="1"/>
    <col min="11" max="11" width="13.7109375" style="88" customWidth="1"/>
    <col min="12" max="12" width="2.7109375" style="88" customWidth="1"/>
    <col min="13" max="13" width="13.7109375" style="88" customWidth="1"/>
    <col min="14" max="14" width="13.28515625" style="88" bestFit="1" customWidth="1"/>
    <col min="15" max="15" width="12" style="88" bestFit="1" customWidth="1"/>
    <col min="16" max="16384" width="9.140625" style="88"/>
  </cols>
  <sheetData>
    <row r="1" spans="1:29" x14ac:dyDescent="0.25">
      <c r="A1" s="41"/>
      <c r="B1" s="41"/>
      <c r="C1" s="41"/>
      <c r="D1" s="41"/>
      <c r="E1" s="8"/>
      <c r="F1" s="8"/>
      <c r="G1" s="14"/>
      <c r="H1" s="14"/>
      <c r="I1" s="14"/>
      <c r="J1" s="14"/>
      <c r="K1" s="14"/>
      <c r="L1" s="14"/>
      <c r="M1" s="14"/>
    </row>
    <row r="3" spans="1:29" x14ac:dyDescent="0.25">
      <c r="A3" s="86" t="s">
        <v>21</v>
      </c>
      <c r="B3" s="86"/>
      <c r="C3" s="86" t="s">
        <v>22</v>
      </c>
      <c r="D3" s="86"/>
      <c r="E3" s="42" t="s">
        <v>23</v>
      </c>
      <c r="F3" s="42"/>
      <c r="G3" s="86" t="s">
        <v>24</v>
      </c>
      <c r="H3" s="86"/>
      <c r="I3" s="86" t="s">
        <v>25</v>
      </c>
      <c r="J3" s="86"/>
      <c r="K3" s="86" t="s">
        <v>26</v>
      </c>
      <c r="L3" s="86"/>
      <c r="M3" s="86" t="s">
        <v>27</v>
      </c>
    </row>
    <row r="5" spans="1:29" x14ac:dyDescent="0.25">
      <c r="A5" s="3" t="s">
        <v>59</v>
      </c>
      <c r="B5" s="3"/>
      <c r="C5" s="3" t="s">
        <v>60</v>
      </c>
      <c r="D5" s="3"/>
      <c r="E5" s="43" t="s">
        <v>61</v>
      </c>
      <c r="F5" s="43"/>
      <c r="G5" s="126" t="s">
        <v>127</v>
      </c>
      <c r="H5" s="3"/>
      <c r="I5" s="126" t="s">
        <v>128</v>
      </c>
      <c r="J5" s="3"/>
      <c r="K5" s="3" t="s">
        <v>89</v>
      </c>
      <c r="L5" s="3"/>
      <c r="M5" s="3" t="s">
        <v>114</v>
      </c>
    </row>
    <row r="6" spans="1:29" x14ac:dyDescent="0.25">
      <c r="A6" s="85" t="s">
        <v>62</v>
      </c>
      <c r="B6" s="3"/>
      <c r="C6" s="85" t="s">
        <v>63</v>
      </c>
      <c r="D6" s="3"/>
      <c r="E6" s="44" t="s">
        <v>64</v>
      </c>
      <c r="F6" s="43"/>
      <c r="G6" s="118"/>
      <c r="H6" s="3"/>
      <c r="I6" s="118"/>
      <c r="J6" s="3"/>
      <c r="K6" s="85" t="s">
        <v>65</v>
      </c>
      <c r="L6" s="3"/>
      <c r="M6" s="85" t="s">
        <v>65</v>
      </c>
    </row>
    <row r="7" spans="1:29" x14ac:dyDescent="0.25">
      <c r="A7" s="86"/>
      <c r="B7" s="86"/>
      <c r="C7" s="86"/>
      <c r="D7" s="86"/>
      <c r="E7" s="42"/>
      <c r="F7" s="42"/>
      <c r="G7" s="86"/>
      <c r="H7" s="86"/>
      <c r="I7" s="86"/>
      <c r="J7" s="86"/>
      <c r="K7" s="86"/>
      <c r="L7" s="86"/>
      <c r="M7" s="86"/>
    </row>
    <row r="8" spans="1:29" x14ac:dyDescent="0.25">
      <c r="A8" s="45">
        <v>0</v>
      </c>
      <c r="B8" s="45"/>
      <c r="C8" s="46">
        <v>13628465.439999999</v>
      </c>
      <c r="D8" s="5"/>
      <c r="E8" s="47">
        <v>1</v>
      </c>
      <c r="F8" s="47"/>
      <c r="G8" s="47">
        <v>1</v>
      </c>
      <c r="H8" s="47"/>
      <c r="I8" s="47">
        <v>1</v>
      </c>
      <c r="J8" s="47"/>
      <c r="K8" s="48">
        <f>(G8-E8)^2</f>
        <v>0</v>
      </c>
      <c r="L8" s="48"/>
      <c r="M8" s="48">
        <f>(I8-E8)^2</f>
        <v>0</v>
      </c>
      <c r="N8" s="61">
        <f>C8*0.01</f>
        <v>136284.6544</v>
      </c>
      <c r="AB8" s="88">
        <v>38</v>
      </c>
      <c r="AC8" s="88">
        <v>0</v>
      </c>
    </row>
    <row r="9" spans="1:29" x14ac:dyDescent="0.25">
      <c r="A9" s="45">
        <v>0.5</v>
      </c>
      <c r="B9" s="45"/>
      <c r="C9" s="46">
        <v>13646273.59</v>
      </c>
      <c r="D9" s="5"/>
      <c r="E9" s="47">
        <v>1</v>
      </c>
      <c r="F9" s="47"/>
      <c r="G9" s="47">
        <v>0.99978597980371109</v>
      </c>
      <c r="H9" s="47"/>
      <c r="I9" s="47">
        <v>0.99980818132721194</v>
      </c>
      <c r="J9" s="47"/>
      <c r="K9" s="48">
        <f t="shared" ref="K9:K55" si="0">(G9-E9)^2</f>
        <v>4.5804644419543993E-8</v>
      </c>
      <c r="L9" s="48"/>
      <c r="M9" s="48">
        <f t="shared" ref="M9:M55" si="1">(I9-E9)^2</f>
        <v>3.679440323017197E-8</v>
      </c>
      <c r="AB9" s="88">
        <v>38</v>
      </c>
      <c r="AC9" s="88">
        <v>1</v>
      </c>
    </row>
    <row r="10" spans="1:29" x14ac:dyDescent="0.25">
      <c r="A10" s="45">
        <v>1.5</v>
      </c>
      <c r="B10" s="45"/>
      <c r="C10" s="46">
        <v>11486907.09</v>
      </c>
      <c r="D10" s="5"/>
      <c r="E10" s="47">
        <v>1</v>
      </c>
      <c r="F10" s="47"/>
      <c r="G10" s="47">
        <v>0.99928365834813737</v>
      </c>
      <c r="H10" s="47"/>
      <c r="I10" s="47">
        <v>0.99936306924245044</v>
      </c>
      <c r="J10" s="47"/>
      <c r="K10" s="48">
        <f t="shared" si="0"/>
        <v>5.1314536219327949E-7</v>
      </c>
      <c r="L10" s="48"/>
      <c r="M10" s="48">
        <f t="shared" si="1"/>
        <v>4.0568078991265462E-7</v>
      </c>
    </row>
    <row r="11" spans="1:29" x14ac:dyDescent="0.25">
      <c r="A11" s="45">
        <v>2.5</v>
      </c>
      <c r="B11" s="45"/>
      <c r="C11" s="46">
        <v>11120168.85</v>
      </c>
      <c r="D11" s="5"/>
      <c r="E11" s="47">
        <v>0.99980000000000002</v>
      </c>
      <c r="F11" s="47"/>
      <c r="G11" s="47">
        <v>0.99865692523442828</v>
      </c>
      <c r="H11" s="47"/>
      <c r="I11" s="47">
        <v>0.99882281545976559</v>
      </c>
      <c r="J11" s="47"/>
      <c r="K11" s="48">
        <f t="shared" si="0"/>
        <v>1.3066199196868855E-6</v>
      </c>
      <c r="L11" s="48"/>
      <c r="M11" s="48">
        <f t="shared" si="1"/>
        <v>9.5488962567317934E-7</v>
      </c>
    </row>
    <row r="12" spans="1:29" x14ac:dyDescent="0.25">
      <c r="A12" s="45">
        <v>3.5</v>
      </c>
      <c r="B12" s="45"/>
      <c r="C12" s="46">
        <v>11129473.18</v>
      </c>
      <c r="D12" s="5"/>
      <c r="E12" s="47">
        <v>0.99980000000000002</v>
      </c>
      <c r="F12" s="47"/>
      <c r="G12" s="47">
        <v>0.9978860008748679</v>
      </c>
      <c r="H12" s="47"/>
      <c r="I12" s="47">
        <v>0.99816678983466334</v>
      </c>
      <c r="J12" s="47"/>
      <c r="K12" s="48">
        <f t="shared" si="0"/>
        <v>3.6633926510065455E-6</v>
      </c>
      <c r="L12" s="48"/>
      <c r="M12" s="48">
        <f t="shared" si="1"/>
        <v>2.6673754441590816E-6</v>
      </c>
    </row>
    <row r="13" spans="1:29" x14ac:dyDescent="0.25">
      <c r="A13" s="45">
        <v>4.5</v>
      </c>
      <c r="B13" s="45"/>
      <c r="C13" s="46">
        <v>10471210.800000001</v>
      </c>
      <c r="D13" s="5"/>
      <c r="E13" s="47">
        <v>0.99290000000000012</v>
      </c>
      <c r="F13" s="47"/>
      <c r="G13" s="47">
        <v>0.99694734398328533</v>
      </c>
      <c r="H13" s="47"/>
      <c r="I13" s="47">
        <v>0.99738411416547124</v>
      </c>
      <c r="J13" s="47"/>
      <c r="K13" s="48">
        <f t="shared" si="0"/>
        <v>1.6380993319035006E-5</v>
      </c>
      <c r="L13" s="48"/>
      <c r="M13" s="48">
        <f t="shared" si="1"/>
        <v>2.010727984897876E-5</v>
      </c>
    </row>
    <row r="14" spans="1:29" x14ac:dyDescent="0.25">
      <c r="A14" s="45">
        <v>5.5</v>
      </c>
      <c r="B14" s="45"/>
      <c r="C14" s="46">
        <v>10462425.050000001</v>
      </c>
      <c r="D14" s="5"/>
      <c r="E14" s="47">
        <v>0.98790000000000011</v>
      </c>
      <c r="F14" s="47"/>
      <c r="G14" s="47">
        <v>0.99580957368597534</v>
      </c>
      <c r="H14" s="47"/>
      <c r="I14" s="47">
        <v>0.99644485276958061</v>
      </c>
      <c r="J14" s="47"/>
      <c r="K14" s="48">
        <f t="shared" si="0"/>
        <v>6.2561355893871691E-5</v>
      </c>
      <c r="L14" s="48"/>
      <c r="M14" s="48">
        <f t="shared" si="1"/>
        <v>7.3014508853807577E-5</v>
      </c>
    </row>
    <row r="15" spans="1:29" x14ac:dyDescent="0.25">
      <c r="A15" s="45">
        <v>6.5</v>
      </c>
      <c r="B15" s="45"/>
      <c r="C15" s="46">
        <v>10454464.199999999</v>
      </c>
      <c r="D15" s="5"/>
      <c r="E15" s="47">
        <v>0.98670000000000002</v>
      </c>
      <c r="F15" s="47"/>
      <c r="G15" s="47">
        <v>0.99443969768130358</v>
      </c>
      <c r="H15" s="47"/>
      <c r="I15" s="47">
        <v>0.99533748902865327</v>
      </c>
      <c r="J15" s="47"/>
      <c r="K15" s="48">
        <f t="shared" si="0"/>
        <v>5.9902920197975689E-5</v>
      </c>
      <c r="L15" s="48"/>
      <c r="M15" s="48">
        <f t="shared" si="1"/>
        <v>7.460621672010517E-5</v>
      </c>
    </row>
    <row r="16" spans="1:29" x14ac:dyDescent="0.25">
      <c r="A16" s="45">
        <v>7.5</v>
      </c>
      <c r="B16" s="45"/>
      <c r="C16" s="46">
        <v>10350619.939999999</v>
      </c>
      <c r="D16" s="5"/>
      <c r="E16" s="47">
        <v>0.98599999999999999</v>
      </c>
      <c r="F16" s="47"/>
      <c r="G16" s="47">
        <v>0.9928089457972511</v>
      </c>
      <c r="H16" s="47"/>
      <c r="I16" s="47">
        <v>0.99403000289556387</v>
      </c>
      <c r="J16" s="47"/>
      <c r="K16" s="48">
        <f t="shared" si="0"/>
        <v>4.6361742869903543E-5</v>
      </c>
      <c r="L16" s="48"/>
      <c r="M16" s="48">
        <f t="shared" si="1"/>
        <v>6.4480946502764314E-5</v>
      </c>
    </row>
    <row r="17" spans="1:13" x14ac:dyDescent="0.25">
      <c r="A17" s="45">
        <v>8.5</v>
      </c>
      <c r="B17" s="45"/>
      <c r="C17" s="46">
        <v>10341527.550000001</v>
      </c>
      <c r="D17" s="5"/>
      <c r="E17" s="47">
        <v>0.98510000000000009</v>
      </c>
      <c r="F17" s="47"/>
      <c r="G17" s="47">
        <v>0.99088010376657165</v>
      </c>
      <c r="H17" s="47"/>
      <c r="I17" s="47">
        <v>0.99250143150641212</v>
      </c>
      <c r="J17" s="47"/>
      <c r="K17" s="48">
        <f t="shared" si="0"/>
        <v>3.3409599552334793E-5</v>
      </c>
      <c r="L17" s="48"/>
      <c r="M17" s="48">
        <f t="shared" si="1"/>
        <v>5.4781188344108758E-5</v>
      </c>
    </row>
    <row r="18" spans="1:13" x14ac:dyDescent="0.25">
      <c r="A18" s="45">
        <v>9.5</v>
      </c>
      <c r="B18" s="45"/>
      <c r="C18" s="46">
        <v>10274491.66</v>
      </c>
      <c r="D18" s="5"/>
      <c r="E18" s="47">
        <v>0.97860000000000003</v>
      </c>
      <c r="F18" s="47"/>
      <c r="G18" s="47">
        <v>0.98860086939159786</v>
      </c>
      <c r="H18" s="47"/>
      <c r="I18" s="47">
        <v>0.99072303873919798</v>
      </c>
      <c r="J18" s="47"/>
      <c r="K18" s="48">
        <f t="shared" si="0"/>
        <v>1.0001738858779841E-4</v>
      </c>
      <c r="L18" s="48"/>
      <c r="M18" s="48">
        <f t="shared" si="1"/>
        <v>1.4696806827209436E-4</v>
      </c>
    </row>
    <row r="19" spans="1:13" x14ac:dyDescent="0.25">
      <c r="A19" s="45">
        <v>10.5</v>
      </c>
      <c r="B19" s="45"/>
      <c r="C19" s="46">
        <v>10231890.210000001</v>
      </c>
      <c r="D19" s="5"/>
      <c r="E19" s="47">
        <v>0.97439999999999993</v>
      </c>
      <c r="F19" s="47"/>
      <c r="G19" s="47">
        <v>0.98594026469000862</v>
      </c>
      <c r="H19" s="47"/>
      <c r="I19" s="47">
        <v>0.98866024888176329</v>
      </c>
      <c r="J19" s="47"/>
      <c r="K19" s="48">
        <f t="shared" si="0"/>
        <v>1.3317770911546123E-4</v>
      </c>
      <c r="L19" s="48"/>
      <c r="M19" s="48">
        <f t="shared" si="1"/>
        <v>2.0335469816983316E-4</v>
      </c>
    </row>
    <row r="20" spans="1:13" x14ac:dyDescent="0.25">
      <c r="A20" s="45">
        <v>11.5</v>
      </c>
      <c r="B20" s="45"/>
      <c r="C20" s="46">
        <v>10208044.550000001</v>
      </c>
      <c r="D20" s="5"/>
      <c r="E20" s="47">
        <v>0.97209999999999996</v>
      </c>
      <c r="F20" s="47"/>
      <c r="G20" s="47">
        <v>0.98285363884345456</v>
      </c>
      <c r="H20" s="47"/>
      <c r="I20" s="47">
        <v>0.98629233893127111</v>
      </c>
      <c r="J20" s="47"/>
      <c r="K20" s="48">
        <f t="shared" si="0"/>
        <v>1.1564074837545545E-4</v>
      </c>
      <c r="L20" s="48"/>
      <c r="M20" s="48">
        <f t="shared" si="1"/>
        <v>2.0142248434007451E-4</v>
      </c>
    </row>
    <row r="21" spans="1:13" x14ac:dyDescent="0.25">
      <c r="A21" s="45">
        <v>12.5</v>
      </c>
      <c r="B21" s="45"/>
      <c r="C21" s="46">
        <v>10130612.810000001</v>
      </c>
      <c r="D21" s="5"/>
      <c r="E21" s="47">
        <v>0.96819999999999995</v>
      </c>
      <c r="F21" s="47"/>
      <c r="G21" s="47">
        <v>0.97927785855124727</v>
      </c>
      <c r="H21" s="47"/>
      <c r="I21" s="47">
        <v>0.98356606563926474</v>
      </c>
      <c r="J21" s="47"/>
      <c r="K21" s="48">
        <f t="shared" si="0"/>
        <v>1.2271895008144341E-4</v>
      </c>
      <c r="L21" s="48"/>
      <c r="M21" s="48">
        <f t="shared" si="1"/>
        <v>2.3611597323019409E-4</v>
      </c>
    </row>
    <row r="22" spans="1:13" x14ac:dyDescent="0.25">
      <c r="A22" s="45">
        <v>13.5</v>
      </c>
      <c r="B22" s="45"/>
      <c r="C22" s="46">
        <v>10011768.65</v>
      </c>
      <c r="D22" s="5"/>
      <c r="E22" s="47">
        <v>0.96239999999999992</v>
      </c>
      <c r="F22" s="47"/>
      <c r="G22" s="47">
        <v>0.97516885418165944</v>
      </c>
      <c r="H22" s="47"/>
      <c r="I22" s="47">
        <v>0.98046943124749564</v>
      </c>
      <c r="J22" s="47"/>
      <c r="K22" s="48">
        <f t="shared" si="0"/>
        <v>1.6304363711248373E-4</v>
      </c>
      <c r="L22" s="48"/>
      <c r="M22" s="48">
        <f t="shared" si="1"/>
        <v>3.2650434560797456E-4</v>
      </c>
    </row>
    <row r="23" spans="1:13" x14ac:dyDescent="0.25">
      <c r="A23" s="45">
        <v>14.5</v>
      </c>
      <c r="B23" s="45"/>
      <c r="C23" s="46">
        <v>9570851.0500000007</v>
      </c>
      <c r="D23" s="5"/>
      <c r="E23" s="47">
        <v>0.96099999999999997</v>
      </c>
      <c r="F23" s="47"/>
      <c r="G23" s="47">
        <v>0.97047946122286621</v>
      </c>
      <c r="H23" s="47"/>
      <c r="I23" s="47">
        <v>0.97694014216969405</v>
      </c>
      <c r="J23" s="47"/>
      <c r="K23" s="48">
        <f t="shared" si="0"/>
        <v>8.9860185075824861E-5</v>
      </c>
      <c r="L23" s="48"/>
      <c r="M23" s="48">
        <f t="shared" si="1"/>
        <v>2.5408813239005955E-4</v>
      </c>
    </row>
    <row r="24" spans="1:13" x14ac:dyDescent="0.25">
      <c r="A24" s="45">
        <v>15.5</v>
      </c>
      <c r="B24" s="45"/>
      <c r="C24" s="46">
        <v>9246719.4499999993</v>
      </c>
      <c r="D24" s="5"/>
      <c r="E24" s="47">
        <v>0.95930000000000004</v>
      </c>
      <c r="F24" s="47"/>
      <c r="G24" s="47">
        <v>0.96514443326411115</v>
      </c>
      <c r="H24" s="47"/>
      <c r="I24" s="47">
        <v>0.97296012645369379</v>
      </c>
      <c r="J24" s="47"/>
      <c r="K24" s="48">
        <f t="shared" si="0"/>
        <v>3.4157400178648375E-5</v>
      </c>
      <c r="L24" s="48"/>
      <c r="M24" s="48">
        <f t="shared" si="1"/>
        <v>1.8659905473090361E-4</v>
      </c>
    </row>
    <row r="25" spans="1:13" x14ac:dyDescent="0.25">
      <c r="A25" s="45">
        <v>16.5</v>
      </c>
      <c r="B25" s="45"/>
      <c r="C25" s="46">
        <v>9062907.0999999996</v>
      </c>
      <c r="D25" s="5"/>
      <c r="E25" s="47">
        <v>0.95849999999999991</v>
      </c>
      <c r="F25" s="47"/>
      <c r="G25" s="47">
        <v>0.95909499760110239</v>
      </c>
      <c r="H25" s="47"/>
      <c r="I25" s="47">
        <v>0.96847490262009606</v>
      </c>
      <c r="J25" s="47"/>
      <c r="K25" s="48">
        <f t="shared" si="0"/>
        <v>3.5402214531771437E-7</v>
      </c>
      <c r="L25" s="48"/>
      <c r="M25" s="48">
        <f t="shared" si="1"/>
        <v>9.9498682280401015E-5</v>
      </c>
    </row>
    <row r="26" spans="1:13" x14ac:dyDescent="0.25">
      <c r="A26" s="45">
        <v>17.5</v>
      </c>
      <c r="B26" s="45"/>
      <c r="C26" s="46">
        <v>8453178.4600000009</v>
      </c>
      <c r="D26" s="5"/>
      <c r="E26" s="47">
        <v>0.95750000000000002</v>
      </c>
      <c r="F26" s="47"/>
      <c r="G26" s="47">
        <v>0.95228787820745509</v>
      </c>
      <c r="H26" s="47"/>
      <c r="I26" s="47">
        <v>0.96344577313875579</v>
      </c>
      <c r="J26" s="47"/>
      <c r="K26" s="48">
        <f t="shared" si="0"/>
        <v>2.7166213580321801E-5</v>
      </c>
      <c r="L26" s="48"/>
      <c r="M26" s="48">
        <f t="shared" si="1"/>
        <v>3.5352218217549665E-5</v>
      </c>
    </row>
    <row r="27" spans="1:13" x14ac:dyDescent="0.25">
      <c r="A27" s="45">
        <v>18.5</v>
      </c>
      <c r="B27" s="45"/>
      <c r="C27" s="46">
        <v>8225319.5899999999</v>
      </c>
      <c r="D27" s="5"/>
      <c r="E27" s="47">
        <v>0.95579999999999998</v>
      </c>
      <c r="F27" s="47"/>
      <c r="G27" s="47">
        <v>0.94466061997928685</v>
      </c>
      <c r="H27" s="47"/>
      <c r="I27" s="47">
        <v>0.95783568346515058</v>
      </c>
      <c r="J27" s="47"/>
      <c r="K27" s="48">
        <f t="shared" si="0"/>
        <v>1.2408578724586286E-4</v>
      </c>
      <c r="L27" s="48"/>
      <c r="M27" s="48">
        <f t="shared" si="1"/>
        <v>4.1440071702875338E-6</v>
      </c>
    </row>
    <row r="28" spans="1:13" x14ac:dyDescent="0.25">
      <c r="A28" s="45">
        <v>19.5</v>
      </c>
      <c r="B28" s="45"/>
      <c r="C28" s="46">
        <v>8124387.5099999998</v>
      </c>
      <c r="D28" s="5"/>
      <c r="E28" s="47">
        <v>0.95209999999999995</v>
      </c>
      <c r="F28" s="47"/>
      <c r="G28" s="47">
        <v>0.93610798494101843</v>
      </c>
      <c r="H28" s="47"/>
      <c r="I28" s="47">
        <v>0.95157809161006712</v>
      </c>
      <c r="J28" s="47"/>
      <c r="K28" s="48">
        <f t="shared" si="0"/>
        <v>2.5574454564669148E-4</v>
      </c>
      <c r="L28" s="48"/>
      <c r="M28" s="48">
        <f t="shared" si="1"/>
        <v>2.7238836748227226E-7</v>
      </c>
    </row>
    <row r="29" spans="1:13" x14ac:dyDescent="0.25">
      <c r="A29" s="45">
        <v>20.5</v>
      </c>
      <c r="B29" s="45"/>
      <c r="C29" s="46">
        <v>7250612.25</v>
      </c>
      <c r="D29" s="5"/>
      <c r="E29" s="47">
        <v>0.93120000000000003</v>
      </c>
      <c r="F29" s="47"/>
      <c r="G29" s="47">
        <v>0.92659410261011743</v>
      </c>
      <c r="H29" s="47"/>
      <c r="I29" s="47">
        <v>0.94466061997928685</v>
      </c>
      <c r="J29" s="47"/>
      <c r="K29" s="48">
        <f t="shared" si="0"/>
        <v>2.1214290766127312E-5</v>
      </c>
      <c r="L29" s="48"/>
      <c r="M29" s="48">
        <f t="shared" si="1"/>
        <v>1.8118829022677565E-4</v>
      </c>
    </row>
    <row r="30" spans="1:13" x14ac:dyDescent="0.25">
      <c r="A30" s="45">
        <v>21.5</v>
      </c>
      <c r="B30" s="45"/>
      <c r="C30" s="46">
        <v>6649635.1200000001</v>
      </c>
      <c r="D30" s="5"/>
      <c r="E30" s="47">
        <v>0.91480000000000006</v>
      </c>
      <c r="F30" s="47"/>
      <c r="G30" s="47">
        <v>0.91604541107550796</v>
      </c>
      <c r="H30" s="47"/>
      <c r="I30" s="47">
        <v>0.93698018387719217</v>
      </c>
      <c r="J30" s="47"/>
      <c r="K30" s="48">
        <f t="shared" si="0"/>
        <v>1.5510487469977623E-6</v>
      </c>
      <c r="L30" s="48"/>
      <c r="M30" s="48">
        <f t="shared" si="1"/>
        <v>4.9196055682605309E-4</v>
      </c>
    </row>
    <row r="31" spans="1:13" x14ac:dyDescent="0.25">
      <c r="A31" s="45">
        <v>22.5</v>
      </c>
      <c r="B31" s="45"/>
      <c r="C31" s="46">
        <v>6153598.4299999997</v>
      </c>
      <c r="D31" s="5"/>
      <c r="E31" s="47">
        <v>0.89599999999999991</v>
      </c>
      <c r="F31" s="47"/>
      <c r="G31" s="47">
        <v>0.90435176026883823</v>
      </c>
      <c r="H31" s="47"/>
      <c r="I31" s="47">
        <v>0.92853943249741666</v>
      </c>
      <c r="J31" s="47"/>
      <c r="K31" s="48">
        <f t="shared" si="0"/>
        <v>6.9751899588146437E-5</v>
      </c>
      <c r="L31" s="48"/>
      <c r="M31" s="48">
        <f t="shared" si="1"/>
        <v>1.0588146672539415E-3</v>
      </c>
    </row>
    <row r="32" spans="1:13" x14ac:dyDescent="0.25">
      <c r="A32" s="45">
        <v>23.5</v>
      </c>
      <c r="B32" s="45"/>
      <c r="C32" s="46">
        <v>5840763.96</v>
      </c>
      <c r="D32" s="5"/>
      <c r="E32" s="47">
        <v>0.89300000000000002</v>
      </c>
      <c r="F32" s="47"/>
      <c r="G32" s="47">
        <v>0.89143554378666101</v>
      </c>
      <c r="H32" s="47"/>
      <c r="I32" s="47">
        <v>0.91923997885368902</v>
      </c>
      <c r="J32" s="47"/>
      <c r="K32" s="48">
        <f t="shared" si="0"/>
        <v>2.4475232434550181E-6</v>
      </c>
      <c r="L32" s="48"/>
      <c r="M32" s="48">
        <f t="shared" si="1"/>
        <v>6.8853649024204619E-4</v>
      </c>
    </row>
    <row r="33" spans="1:13" x14ac:dyDescent="0.25">
      <c r="A33" s="45">
        <v>24.5</v>
      </c>
      <c r="B33" s="45"/>
      <c r="C33" s="46">
        <v>5561216.75</v>
      </c>
      <c r="D33" s="5"/>
      <c r="E33" s="47">
        <v>0.88670000000000004</v>
      </c>
      <c r="F33" s="47"/>
      <c r="G33" s="47">
        <v>0.8772218609130078</v>
      </c>
      <c r="H33" s="47"/>
      <c r="I33" s="47">
        <v>0.90905087561230891</v>
      </c>
      <c r="J33" s="47"/>
      <c r="K33" s="48">
        <f t="shared" si="0"/>
        <v>8.9835120552370152E-5</v>
      </c>
      <c r="L33" s="48"/>
      <c r="M33" s="48">
        <f t="shared" si="1"/>
        <v>4.9956164063690305E-4</v>
      </c>
    </row>
    <row r="34" spans="1:13" x14ac:dyDescent="0.25">
      <c r="A34" s="45">
        <v>25.5</v>
      </c>
      <c r="B34" s="45"/>
      <c r="C34" s="46">
        <v>5316974.66</v>
      </c>
      <c r="D34" s="5"/>
      <c r="E34" s="47">
        <v>0.88090000000000002</v>
      </c>
      <c r="F34" s="47"/>
      <c r="G34" s="47">
        <v>0.86159535993476088</v>
      </c>
      <c r="H34" s="47"/>
      <c r="I34" s="47">
        <v>0.89789813258993378</v>
      </c>
      <c r="J34" s="47"/>
      <c r="K34" s="48">
        <f t="shared" si="0"/>
        <v>3.726691280484359E-4</v>
      </c>
      <c r="L34" s="48"/>
      <c r="M34" s="48">
        <f t="shared" si="1"/>
        <v>2.8893651154496844E-4</v>
      </c>
    </row>
    <row r="35" spans="1:13" x14ac:dyDescent="0.25">
      <c r="A35" s="45">
        <v>26.5</v>
      </c>
      <c r="B35" s="45"/>
      <c r="C35" s="46">
        <v>4653944.03</v>
      </c>
      <c r="D35" s="5"/>
      <c r="E35" s="47">
        <v>0.8798999999999999</v>
      </c>
      <c r="F35" s="47"/>
      <c r="G35" s="47">
        <v>0.84441596865735191</v>
      </c>
      <c r="H35" s="47"/>
      <c r="I35" s="47">
        <v>0.8857056451919153</v>
      </c>
      <c r="J35" s="47"/>
      <c r="K35" s="48">
        <f t="shared" si="0"/>
        <v>1.2591164803260251E-3</v>
      </c>
      <c r="L35" s="48"/>
      <c r="M35" s="48">
        <f t="shared" si="1"/>
        <v>3.3705516094410382E-5</v>
      </c>
    </row>
    <row r="36" spans="1:13" x14ac:dyDescent="0.25">
      <c r="A36" s="45">
        <v>27.5</v>
      </c>
      <c r="B36" s="45"/>
      <c r="C36" s="46">
        <v>4228965.67</v>
      </c>
      <c r="D36" s="5"/>
      <c r="E36" s="47">
        <v>0.8698999999999999</v>
      </c>
      <c r="F36" s="47"/>
      <c r="G36" s="47">
        <v>0.8256136936923345</v>
      </c>
      <c r="H36" s="47"/>
      <c r="I36" s="47">
        <v>0.87243240451655946</v>
      </c>
      <c r="J36" s="47"/>
      <c r="K36" s="48">
        <f t="shared" si="0"/>
        <v>1.9612769263763633E-3</v>
      </c>
      <c r="L36" s="48"/>
      <c r="M36" s="48">
        <f t="shared" si="1"/>
        <v>6.4130726354912643E-6</v>
      </c>
    </row>
    <row r="37" spans="1:13" x14ac:dyDescent="0.25">
      <c r="A37" s="45">
        <v>28.5</v>
      </c>
      <c r="B37" s="45"/>
      <c r="C37" s="46">
        <v>3869514.42</v>
      </c>
      <c r="D37" s="5"/>
      <c r="E37" s="47">
        <v>0.84430000000000005</v>
      </c>
      <c r="F37" s="47"/>
      <c r="G37" s="47">
        <v>0.80507357784786482</v>
      </c>
      <c r="H37" s="47"/>
      <c r="I37" s="47">
        <v>0.85794421275629995</v>
      </c>
      <c r="J37" s="47"/>
      <c r="K37" s="48">
        <f t="shared" si="0"/>
        <v>1.5387121948575255E-3</v>
      </c>
      <c r="L37" s="48"/>
      <c r="M37" s="48">
        <f t="shared" si="1"/>
        <v>1.8616454173917693E-4</v>
      </c>
    </row>
    <row r="38" spans="1:13" x14ac:dyDescent="0.25">
      <c r="A38" s="45">
        <v>29.5</v>
      </c>
      <c r="B38" s="45"/>
      <c r="C38" s="46">
        <v>3462120.24</v>
      </c>
      <c r="D38" s="5"/>
      <c r="E38" s="47">
        <v>0.82709999999999995</v>
      </c>
      <c r="F38" s="47"/>
      <c r="G38" s="47">
        <v>0.78260661482410343</v>
      </c>
      <c r="H38" s="47"/>
      <c r="I38" s="47">
        <v>0.84223442563660644</v>
      </c>
      <c r="J38" s="47"/>
      <c r="K38" s="48">
        <f t="shared" si="0"/>
        <v>1.9796613244106877E-3</v>
      </c>
      <c r="L38" s="48"/>
      <c r="M38" s="48">
        <f t="shared" si="1"/>
        <v>2.2905083934997197E-4</v>
      </c>
    </row>
    <row r="39" spans="1:13" x14ac:dyDescent="0.25">
      <c r="A39" s="45">
        <v>30.5</v>
      </c>
      <c r="B39" s="45"/>
      <c r="C39" s="46">
        <v>2129893.98</v>
      </c>
      <c r="D39" s="5"/>
      <c r="E39" s="47">
        <v>0.81790000000000007</v>
      </c>
      <c r="F39" s="47"/>
      <c r="G39" s="47">
        <v>0.75816155465453505</v>
      </c>
      <c r="H39" s="47"/>
      <c r="I39" s="47">
        <v>0.82513130328515061</v>
      </c>
      <c r="J39" s="47"/>
      <c r="K39" s="48">
        <f t="shared" si="0"/>
        <v>3.5686818522931113E-3</v>
      </c>
      <c r="L39" s="48"/>
      <c r="M39" s="48">
        <f t="shared" si="1"/>
        <v>5.2291747201828945E-5</v>
      </c>
    </row>
    <row r="40" spans="1:13" x14ac:dyDescent="0.25">
      <c r="A40" s="45">
        <v>31.5</v>
      </c>
      <c r="B40" s="45"/>
      <c r="C40" s="46">
        <v>1833553.89</v>
      </c>
      <c r="D40" s="5"/>
      <c r="E40" s="47">
        <v>0.8076000000000001</v>
      </c>
      <c r="F40" s="47"/>
      <c r="G40" s="47">
        <v>0.73165126123212088</v>
      </c>
      <c r="H40" s="47"/>
      <c r="I40" s="47">
        <v>0.80662589434140419</v>
      </c>
      <c r="J40" s="47"/>
      <c r="K40" s="48">
        <f t="shared" si="0"/>
        <v>5.7682109204315601E-3</v>
      </c>
      <c r="L40" s="48"/>
      <c r="M40" s="48">
        <f t="shared" si="1"/>
        <v>9.4888183410855775E-7</v>
      </c>
    </row>
    <row r="41" spans="1:13" x14ac:dyDescent="0.25">
      <c r="A41" s="45">
        <v>32.5</v>
      </c>
      <c r="B41" s="45"/>
      <c r="C41" s="46">
        <v>1315125.67</v>
      </c>
      <c r="D41" s="5"/>
      <c r="E41" s="47">
        <v>0.80059999999999998</v>
      </c>
      <c r="F41" s="47"/>
      <c r="G41" s="47">
        <v>0.70295531508965681</v>
      </c>
      <c r="H41" s="47"/>
      <c r="I41" s="47">
        <v>0.78657676108383034</v>
      </c>
      <c r="J41" s="47"/>
      <c r="K41" s="48">
        <f t="shared" si="0"/>
        <v>9.5344844912401989E-3</v>
      </c>
      <c r="L41" s="48"/>
      <c r="M41" s="48">
        <f t="shared" si="1"/>
        <v>1.9665122969997448E-4</v>
      </c>
    </row>
    <row r="42" spans="1:13" x14ac:dyDescent="0.25">
      <c r="A42" s="45">
        <v>33.5</v>
      </c>
      <c r="B42" s="45"/>
      <c r="C42" s="46">
        <v>1022273.27</v>
      </c>
      <c r="D42" s="5"/>
      <c r="E42" s="47">
        <v>0.76180000000000003</v>
      </c>
      <c r="F42" s="47"/>
      <c r="G42" s="47">
        <v>0.67204457550490559</v>
      </c>
      <c r="H42" s="47"/>
      <c r="I42" s="47">
        <v>0.76492525462887018</v>
      </c>
      <c r="J42" s="47"/>
      <c r="K42" s="48">
        <f t="shared" si="0"/>
        <v>8.0560362262945984E-3</v>
      </c>
      <c r="L42" s="48"/>
      <c r="M42" s="48">
        <f t="shared" si="1"/>
        <v>9.7672164952742647E-6</v>
      </c>
    </row>
    <row r="43" spans="1:13" x14ac:dyDescent="0.25">
      <c r="A43" s="45">
        <v>34.5</v>
      </c>
      <c r="B43" s="45"/>
      <c r="C43" s="46">
        <v>652074.5</v>
      </c>
      <c r="D43" s="5"/>
      <c r="E43" s="47">
        <v>0.74980000000000002</v>
      </c>
      <c r="F43" s="47"/>
      <c r="G43" s="47">
        <v>0.63897391289706329</v>
      </c>
      <c r="H43" s="47"/>
      <c r="I43" s="47">
        <v>0.74160356936710903</v>
      </c>
      <c r="J43" s="47"/>
      <c r="K43" s="48">
        <f t="shared" si="0"/>
        <v>1.228242158254772E-2</v>
      </c>
      <c r="L43" s="48"/>
      <c r="M43" s="48">
        <f t="shared" si="1"/>
        <v>6.7181475119793869E-5</v>
      </c>
    </row>
    <row r="44" spans="1:13" x14ac:dyDescent="0.25">
      <c r="A44" s="45">
        <v>35.5</v>
      </c>
      <c r="B44" s="45"/>
      <c r="C44" s="46">
        <v>452641.77</v>
      </c>
      <c r="D44" s="5"/>
      <c r="E44" s="47">
        <v>0.72360000000000002</v>
      </c>
      <c r="F44" s="47"/>
      <c r="G44" s="47">
        <v>0.60380183200823412</v>
      </c>
      <c r="H44" s="47"/>
      <c r="I44" s="47">
        <v>0.71650853719819063</v>
      </c>
      <c r="J44" s="47"/>
      <c r="K44" s="48">
        <f t="shared" si="0"/>
        <v>1.4351601054183365E-2</v>
      </c>
      <c r="L44" s="48"/>
      <c r="M44" s="48">
        <f t="shared" si="1"/>
        <v>5.0288844669446275E-5</v>
      </c>
    </row>
    <row r="45" spans="1:13" x14ac:dyDescent="0.25">
      <c r="A45" s="45">
        <v>36.5</v>
      </c>
      <c r="B45" s="45"/>
      <c r="C45" s="46">
        <v>332243.37</v>
      </c>
      <c r="D45" s="5"/>
      <c r="E45" s="47">
        <v>0.71349999999999991</v>
      </c>
      <c r="F45" s="47"/>
      <c r="G45" s="47">
        <v>0.56663205550464324</v>
      </c>
      <c r="H45" s="47"/>
      <c r="I45" s="47">
        <v>0.6896805635882971</v>
      </c>
      <c r="J45" s="47"/>
      <c r="K45" s="48">
        <f t="shared" si="0"/>
        <v>2.1570193120291167E-2</v>
      </c>
      <c r="L45" s="48"/>
      <c r="M45" s="48">
        <f t="shared" si="1"/>
        <v>5.6736555097115359E-4</v>
      </c>
    </row>
    <row r="46" spans="1:13" ht="15.75" thickBot="1" x14ac:dyDescent="0.3">
      <c r="A46" s="49">
        <v>37.5</v>
      </c>
      <c r="B46" s="49"/>
      <c r="C46" s="50">
        <v>228650.16</v>
      </c>
      <c r="D46" s="51"/>
      <c r="E46" s="52">
        <v>0.68120000000000003</v>
      </c>
      <c r="F46" s="52"/>
      <c r="G46" s="52">
        <v>0.52776695200406254</v>
      </c>
      <c r="H46" s="52"/>
      <c r="I46" s="52">
        <v>0.66099228933905341</v>
      </c>
      <c r="J46" s="52"/>
      <c r="K46" s="53">
        <f t="shared" si="0"/>
        <v>2.3541700217323658E-2</v>
      </c>
      <c r="L46" s="53"/>
      <c r="M46" s="53">
        <f t="shared" si="1"/>
        <v>4.0835157015653569E-4</v>
      </c>
    </row>
    <row r="47" spans="1:13" x14ac:dyDescent="0.25">
      <c r="A47" s="45">
        <v>38.5</v>
      </c>
      <c r="B47" s="45"/>
      <c r="C47" s="46">
        <v>112269.6</v>
      </c>
      <c r="D47" s="5"/>
      <c r="E47" s="47">
        <v>0.59089999999999998</v>
      </c>
      <c r="F47" s="47"/>
      <c r="G47" s="47">
        <v>0.48751978011264441</v>
      </c>
      <c r="H47" s="47"/>
      <c r="I47" s="47">
        <v>0.63059459965062303</v>
      </c>
      <c r="J47" s="47"/>
      <c r="K47" s="48">
        <f t="shared" si="0"/>
        <v>1.0687469863957988E-2</v>
      </c>
      <c r="L47" s="48"/>
      <c r="M47" s="48">
        <f t="shared" si="1"/>
        <v>1.5756612414232437E-3</v>
      </c>
    </row>
    <row r="48" spans="1:13" x14ac:dyDescent="0.25">
      <c r="A48" s="45">
        <v>39.5</v>
      </c>
      <c r="B48" s="45"/>
      <c r="C48" s="46">
        <v>77700.070000000007</v>
      </c>
      <c r="D48" s="5"/>
      <c r="E48" s="47">
        <v>0.56540000000000001</v>
      </c>
      <c r="F48" s="47"/>
      <c r="G48" s="47">
        <v>0.44626919030498891</v>
      </c>
      <c r="H48" s="47"/>
      <c r="I48" s="47">
        <v>0.59846019387451799</v>
      </c>
      <c r="J48" s="47"/>
      <c r="K48" s="48">
        <f t="shared" si="0"/>
        <v>1.4192149818588953E-2</v>
      </c>
      <c r="L48" s="48"/>
      <c r="M48" s="48">
        <f t="shared" si="1"/>
        <v>1.0929764190207158E-3</v>
      </c>
    </row>
    <row r="49" spans="1:13" x14ac:dyDescent="0.25">
      <c r="A49" s="45">
        <v>40.5</v>
      </c>
      <c r="B49" s="45"/>
      <c r="C49" s="46">
        <v>71393.710000000006</v>
      </c>
      <c r="D49" s="5"/>
      <c r="E49" s="47">
        <v>0.55169999999999997</v>
      </c>
      <c r="F49" s="47"/>
      <c r="G49" s="47">
        <v>0.40453965919430956</v>
      </c>
      <c r="H49" s="47"/>
      <c r="I49" s="47">
        <v>0.56478035433357598</v>
      </c>
      <c r="J49" s="47"/>
      <c r="K49" s="48">
        <f t="shared" si="0"/>
        <v>2.1656165906046947E-2</v>
      </c>
      <c r="L49" s="48"/>
      <c r="M49" s="48">
        <f t="shared" si="1"/>
        <v>1.7109566949190087E-4</v>
      </c>
    </row>
    <row r="50" spans="1:13" x14ac:dyDescent="0.25">
      <c r="A50" s="45">
        <v>41.5</v>
      </c>
      <c r="B50" s="45"/>
      <c r="C50" s="46">
        <v>68687.14</v>
      </c>
      <c r="D50" s="5"/>
      <c r="E50" s="47">
        <v>0.53320000000000001</v>
      </c>
      <c r="F50" s="47"/>
      <c r="G50" s="47">
        <v>0.36287043351566939</v>
      </c>
      <c r="H50" s="47"/>
      <c r="I50" s="47">
        <v>0.52970374517062369</v>
      </c>
      <c r="J50" s="47"/>
      <c r="K50" s="48">
        <f t="shared" si="0"/>
        <v>2.9012161218740003E-2</v>
      </c>
      <c r="L50" s="48"/>
      <c r="M50" s="48">
        <f t="shared" si="1"/>
        <v>1.2223797831937253E-5</v>
      </c>
    </row>
    <row r="51" spans="1:13" x14ac:dyDescent="0.25">
      <c r="A51" s="101">
        <v>42.5</v>
      </c>
      <c r="B51" s="101"/>
      <c r="C51" s="102">
        <v>65343.040000000001</v>
      </c>
      <c r="D51" s="70"/>
      <c r="E51" s="103">
        <v>0.50719999999999998</v>
      </c>
      <c r="F51" s="103"/>
      <c r="G51" s="103">
        <v>0.32185077070543078</v>
      </c>
      <c r="H51" s="103"/>
      <c r="I51" s="103">
        <v>0.49347120235730302</v>
      </c>
      <c r="J51" s="103"/>
      <c r="K51" s="104">
        <f t="shared" si="0"/>
        <v>3.4354336800090791E-2</v>
      </c>
      <c r="L51" s="104"/>
      <c r="M51" s="104">
        <f t="shared" si="1"/>
        <v>1.8847988471412178E-4</v>
      </c>
    </row>
    <row r="52" spans="1:13" x14ac:dyDescent="0.25">
      <c r="A52" s="45">
        <v>43.5</v>
      </c>
      <c r="B52" s="45"/>
      <c r="C52" s="46">
        <v>53875.01</v>
      </c>
      <c r="D52" s="5"/>
      <c r="E52" s="47">
        <v>0.46740000000000004</v>
      </c>
      <c r="F52" s="47"/>
      <c r="G52" s="47">
        <v>0.2820958411433947</v>
      </c>
      <c r="H52" s="47"/>
      <c r="I52" s="47">
        <v>0.45639787095503109</v>
      </c>
      <c r="J52" s="47"/>
      <c r="K52" s="48">
        <f t="shared" si="0"/>
        <v>3.4337631289554027E-2</v>
      </c>
      <c r="L52" s="48"/>
      <c r="M52" s="48">
        <f t="shared" si="1"/>
        <v>1.2104684352214926E-4</v>
      </c>
    </row>
    <row r="53" spans="1:13" x14ac:dyDescent="0.25">
      <c r="A53" s="45">
        <v>44.5</v>
      </c>
      <c r="B53" s="45"/>
      <c r="C53" s="46">
        <v>49904.6</v>
      </c>
      <c r="D53" s="5"/>
      <c r="E53" s="47">
        <v>0.44429999999999997</v>
      </c>
      <c r="F53" s="47"/>
      <c r="G53" s="47">
        <v>0.24413487569276446</v>
      </c>
      <c r="H53" s="47"/>
      <c r="I53" s="47">
        <v>0.41880969457882405</v>
      </c>
      <c r="J53" s="47"/>
      <c r="K53" s="48">
        <f t="shared" si="0"/>
        <v>4.0066076988931047E-2</v>
      </c>
      <c r="L53" s="48"/>
      <c r="M53" s="48">
        <f t="shared" si="1"/>
        <v>6.4975567046483037E-4</v>
      </c>
    </row>
    <row r="54" spans="1:13" x14ac:dyDescent="0.25">
      <c r="A54" s="101">
        <v>45.5</v>
      </c>
      <c r="B54" s="101"/>
      <c r="C54" s="102">
        <v>40931.22</v>
      </c>
      <c r="D54" s="70"/>
      <c r="E54" s="103">
        <v>0.40950000000000003</v>
      </c>
      <c r="F54" s="103"/>
      <c r="G54" s="103">
        <v>0.208462913025627</v>
      </c>
      <c r="H54" s="103"/>
      <c r="I54" s="103">
        <v>0.38111564188710484</v>
      </c>
      <c r="J54" s="103"/>
      <c r="K54" s="104">
        <f t="shared" si="0"/>
        <v>4.0415910339141624E-2</v>
      </c>
      <c r="L54" s="104"/>
      <c r="M54" s="104">
        <f t="shared" si="1"/>
        <v>8.0567178548107904E-4</v>
      </c>
    </row>
    <row r="55" spans="1:13" x14ac:dyDescent="0.25">
      <c r="A55" s="45">
        <v>46.5</v>
      </c>
      <c r="B55" s="45"/>
      <c r="C55" s="46">
        <v>26068.67</v>
      </c>
      <c r="D55" s="5"/>
      <c r="E55" s="47">
        <v>0.35070000000000001</v>
      </c>
      <c r="F55" s="47"/>
      <c r="G55" s="47">
        <v>0.17558645149038846</v>
      </c>
      <c r="H55" s="47"/>
      <c r="I55" s="47">
        <v>0.34375165110858158</v>
      </c>
      <c r="J55" s="47"/>
      <c r="K55" s="48">
        <f t="shared" si="0"/>
        <v>3.0664754871628078E-2</v>
      </c>
      <c r="L55" s="48"/>
      <c r="M55" s="48">
        <f t="shared" si="1"/>
        <v>4.8279552316875757E-5</v>
      </c>
    </row>
    <row r="56" spans="1:13" x14ac:dyDescent="0.25">
      <c r="A56" s="101">
        <v>47.5</v>
      </c>
      <c r="B56" s="45"/>
      <c r="C56" s="46">
        <v>15025.3</v>
      </c>
      <c r="D56" s="5"/>
      <c r="E56" s="47">
        <v>0.2021</v>
      </c>
      <c r="F56" s="47"/>
      <c r="G56" s="47">
        <v>0.14569973463807404</v>
      </c>
      <c r="H56" s="47"/>
      <c r="I56" s="47">
        <v>0.30712562911712565</v>
      </c>
      <c r="J56" s="47"/>
      <c r="K56" s="48">
        <f t="shared" ref="K56:K58" si="2">(G56-E56)^2</f>
        <v>3.1809899328956661E-3</v>
      </c>
      <c r="L56" s="48"/>
      <c r="M56" s="48">
        <f t="shared" ref="M56:M58" si="3">(I56-E56)^2</f>
        <v>1.1030382771448032E-2</v>
      </c>
    </row>
    <row r="57" spans="1:13" x14ac:dyDescent="0.25">
      <c r="A57" s="45">
        <v>48.5</v>
      </c>
      <c r="B57" s="45"/>
      <c r="C57" s="46">
        <v>14314.27</v>
      </c>
      <c r="D57" s="5"/>
      <c r="E57" s="47">
        <v>0.2021</v>
      </c>
      <c r="F57" s="47"/>
      <c r="G57" s="47">
        <v>0.11896557320666451</v>
      </c>
      <c r="H57" s="47"/>
      <c r="I57" s="47">
        <v>0.2717083126685873</v>
      </c>
      <c r="J57" s="47"/>
      <c r="K57" s="48">
        <f t="shared" si="2"/>
        <v>6.9113329182564579E-3</v>
      </c>
      <c r="L57" s="48"/>
      <c r="M57" s="48">
        <f t="shared" si="3"/>
        <v>4.8453171925678115E-3</v>
      </c>
    </row>
    <row r="58" spans="1:13" x14ac:dyDescent="0.25">
      <c r="A58" s="101">
        <v>49.5</v>
      </c>
      <c r="B58" s="45"/>
      <c r="C58" s="46">
        <v>7431.32</v>
      </c>
      <c r="D58" s="5"/>
      <c r="E58" s="47">
        <v>0.2021</v>
      </c>
      <c r="F58" s="47"/>
      <c r="G58" s="47">
        <v>9.5526674945109052E-2</v>
      </c>
      <c r="H58" s="47"/>
      <c r="I58" s="47">
        <v>0.23787262263648629</v>
      </c>
      <c r="J58" s="47"/>
      <c r="K58" s="48">
        <f t="shared" si="2"/>
        <v>1.1357873613255447E-2</v>
      </c>
      <c r="L58" s="48"/>
      <c r="M58" s="48">
        <f t="shared" si="3"/>
        <v>1.2796805302924508E-3</v>
      </c>
    </row>
    <row r="59" spans="1:13" x14ac:dyDescent="0.25">
      <c r="A59" s="45">
        <v>50.5</v>
      </c>
      <c r="B59" s="45"/>
      <c r="C59" s="46">
        <v>930.64</v>
      </c>
      <c r="D59" s="45"/>
      <c r="E59" s="47">
        <v>0.182</v>
      </c>
      <c r="F59" s="47"/>
      <c r="G59" s="47">
        <v>7.5257714671736226E-2</v>
      </c>
      <c r="H59" s="47"/>
      <c r="I59" s="47">
        <v>0.20597974669189884</v>
      </c>
      <c r="J59" s="47"/>
      <c r="K59" s="54"/>
      <c r="L59" s="48"/>
      <c r="M59" s="54"/>
    </row>
    <row r="60" spans="1:13" x14ac:dyDescent="0.25">
      <c r="A60" s="45"/>
      <c r="B60" s="45"/>
      <c r="C60" s="46"/>
      <c r="D60" s="45"/>
      <c r="E60" s="47"/>
      <c r="F60" s="47"/>
      <c r="G60" s="47"/>
      <c r="H60" s="47"/>
      <c r="I60" s="47"/>
      <c r="J60" s="47"/>
      <c r="K60" s="48"/>
      <c r="L60" s="48"/>
      <c r="M60" s="48"/>
    </row>
    <row r="61" spans="1:13" x14ac:dyDescent="0.25">
      <c r="A61" s="45"/>
      <c r="B61" s="45"/>
      <c r="C61" s="45"/>
      <c r="D61" s="45"/>
      <c r="G61" s="42"/>
      <c r="H61" s="42"/>
      <c r="I61" s="42"/>
      <c r="J61" s="42"/>
      <c r="K61" s="55"/>
      <c r="L61" s="55"/>
      <c r="M61" s="55"/>
    </row>
    <row r="62" spans="1:13" x14ac:dyDescent="0.25">
      <c r="A62" s="56" t="s">
        <v>66</v>
      </c>
      <c r="B62" s="56"/>
      <c r="C62" s="45"/>
      <c r="D62" s="45"/>
      <c r="G62" s="42"/>
      <c r="H62" s="42"/>
      <c r="I62" s="42" t="s">
        <v>28</v>
      </c>
      <c r="J62" s="42"/>
      <c r="K62" s="48">
        <f>SUM(K8:K59)</f>
        <v>0.38419653112416424</v>
      </c>
      <c r="L62" s="48"/>
      <c r="M62" s="57">
        <f>SUM(M8:M59)</f>
        <v>2.8823124934582597E-2</v>
      </c>
    </row>
    <row r="63" spans="1:13" x14ac:dyDescent="0.25">
      <c r="A63" s="56"/>
      <c r="B63" s="56"/>
      <c r="C63" s="45"/>
      <c r="D63" s="45"/>
      <c r="G63" s="42"/>
      <c r="H63" s="42"/>
      <c r="I63" s="42"/>
      <c r="J63" s="42"/>
      <c r="K63" s="48"/>
      <c r="L63" s="48"/>
      <c r="M63" s="48"/>
    </row>
    <row r="64" spans="1:13" x14ac:dyDescent="0.25">
      <c r="A64" s="56" t="s">
        <v>67</v>
      </c>
      <c r="B64" s="56"/>
      <c r="C64" s="45"/>
      <c r="D64" s="45"/>
      <c r="G64" s="42"/>
      <c r="H64" s="42"/>
      <c r="I64" s="42" t="s">
        <v>37</v>
      </c>
      <c r="J64" s="42"/>
      <c r="K64" s="48">
        <f>SUM(K8:K46)</f>
        <v>0.10735967756307724</v>
      </c>
      <c r="L64" s="48"/>
      <c r="M64" s="57">
        <f t="shared" ref="M64" si="4">SUM(M8:M46)</f>
        <v>7.00255357600745E-3</v>
      </c>
    </row>
    <row r="65" spans="1:15" x14ac:dyDescent="0.25">
      <c r="A65" s="58"/>
      <c r="B65" s="58"/>
      <c r="C65" s="58"/>
      <c r="D65" s="58"/>
      <c r="E65" s="8"/>
      <c r="F65" s="8"/>
      <c r="G65" s="59"/>
      <c r="H65" s="59"/>
      <c r="I65" s="59"/>
      <c r="J65" s="59"/>
      <c r="K65" s="60"/>
      <c r="L65" s="60"/>
      <c r="M65" s="60"/>
    </row>
    <row r="66" spans="1:15" x14ac:dyDescent="0.25">
      <c r="A66" s="45"/>
      <c r="B66" s="45"/>
      <c r="C66" s="45"/>
      <c r="D66" s="45"/>
      <c r="G66" s="42"/>
      <c r="H66" s="42"/>
      <c r="I66" s="42"/>
      <c r="J66" s="42"/>
      <c r="K66" s="55"/>
      <c r="L66" s="55"/>
      <c r="M66" s="55"/>
    </row>
    <row r="67" spans="1:15" x14ac:dyDescent="0.25">
      <c r="A67" s="45"/>
      <c r="B67" s="45"/>
      <c r="C67" s="45"/>
      <c r="D67" s="45"/>
      <c r="G67" s="42"/>
      <c r="H67" s="42"/>
      <c r="I67" s="42"/>
      <c r="J67" s="42"/>
      <c r="K67" s="55"/>
      <c r="L67" s="55"/>
      <c r="M67" s="55"/>
    </row>
    <row r="68" spans="1:15" x14ac:dyDescent="0.25">
      <c r="A68" s="121" t="s">
        <v>68</v>
      </c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89"/>
      <c r="O68" s="89"/>
    </row>
    <row r="69" spans="1:15" x14ac:dyDescent="0.25">
      <c r="A69" s="125" t="s">
        <v>69</v>
      </c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90"/>
      <c r="O69" s="90"/>
    </row>
    <row r="70" spans="1:15" x14ac:dyDescent="0.25">
      <c r="A70" s="121" t="s">
        <v>70</v>
      </c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89"/>
      <c r="O70" s="89"/>
    </row>
    <row r="71" spans="1:15" x14ac:dyDescent="0.25">
      <c r="A71" s="121" t="s">
        <v>71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89"/>
      <c r="O71" s="89"/>
    </row>
    <row r="72" spans="1:15" x14ac:dyDescent="0.25">
      <c r="A72" s="121" t="s">
        <v>72</v>
      </c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89"/>
      <c r="O72" s="89"/>
    </row>
    <row r="73" spans="1:15" x14ac:dyDescent="0.25">
      <c r="A73" s="121" t="s">
        <v>73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89"/>
      <c r="O73" s="89"/>
    </row>
    <row r="74" spans="1:15" x14ac:dyDescent="0.25">
      <c r="A74" s="121" t="s">
        <v>74</v>
      </c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89"/>
      <c r="O74" s="89"/>
    </row>
    <row r="75" spans="1:15" x14ac:dyDescent="0.25">
      <c r="A75" s="121" t="s">
        <v>75</v>
      </c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89"/>
      <c r="O75" s="89"/>
    </row>
    <row r="76" spans="1:15" x14ac:dyDescent="0.25">
      <c r="A76" s="121" t="s">
        <v>76</v>
      </c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</row>
    <row r="77" spans="1:15" x14ac:dyDescent="0.25">
      <c r="A77" s="121" t="s">
        <v>77</v>
      </c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</row>
    <row r="78" spans="1:15" x14ac:dyDescent="0.25">
      <c r="A78" s="45"/>
      <c r="B78" s="45"/>
      <c r="C78" s="45"/>
      <c r="D78" s="45"/>
      <c r="G78" s="42"/>
      <c r="H78" s="42"/>
      <c r="I78" s="42"/>
      <c r="J78" s="42"/>
      <c r="K78" s="55"/>
      <c r="L78" s="55"/>
      <c r="M78" s="55"/>
    </row>
    <row r="79" spans="1:15" x14ac:dyDescent="0.25">
      <c r="A79" s="45"/>
      <c r="B79" s="45"/>
      <c r="C79" s="45"/>
      <c r="D79" s="45"/>
      <c r="G79" s="42"/>
      <c r="H79" s="42"/>
      <c r="I79" s="42"/>
      <c r="J79" s="42"/>
      <c r="K79" s="55"/>
      <c r="L79" s="55"/>
      <c r="M79" s="55"/>
    </row>
    <row r="80" spans="1:15" x14ac:dyDescent="0.25">
      <c r="A80" s="45"/>
      <c r="B80" s="45"/>
      <c r="C80" s="45"/>
      <c r="D80" s="45"/>
      <c r="G80" s="42"/>
      <c r="H80" s="42"/>
      <c r="I80" s="42"/>
      <c r="J80" s="42"/>
      <c r="K80" s="55"/>
      <c r="L80" s="55"/>
      <c r="M80" s="55"/>
    </row>
    <row r="81" spans="1:13" x14ac:dyDescent="0.25">
      <c r="A81" s="45"/>
      <c r="B81" s="45"/>
      <c r="C81" s="45"/>
      <c r="D81" s="45"/>
      <c r="G81" s="42"/>
      <c r="H81" s="42"/>
      <c r="I81" s="42"/>
      <c r="J81" s="42"/>
      <c r="K81" s="55"/>
      <c r="L81" s="55"/>
      <c r="M81" s="55"/>
    </row>
    <row r="82" spans="1:13" x14ac:dyDescent="0.25">
      <c r="A82" s="45"/>
      <c r="B82" s="45"/>
      <c r="C82" s="45"/>
      <c r="D82" s="45"/>
      <c r="G82" s="42"/>
      <c r="H82" s="42"/>
      <c r="I82" s="42"/>
      <c r="J82" s="42"/>
      <c r="K82" s="55"/>
      <c r="L82" s="55"/>
      <c r="M82" s="55"/>
    </row>
    <row r="83" spans="1:13" x14ac:dyDescent="0.25">
      <c r="A83" s="45"/>
      <c r="B83" s="45"/>
      <c r="C83" s="45"/>
      <c r="D83" s="45"/>
      <c r="G83" s="42"/>
      <c r="H83" s="42"/>
      <c r="I83" s="42"/>
      <c r="J83" s="42"/>
      <c r="K83" s="55"/>
      <c r="L83" s="55"/>
      <c r="M83" s="55"/>
    </row>
    <row r="84" spans="1:13" x14ac:dyDescent="0.25">
      <c r="A84" s="45"/>
      <c r="B84" s="45"/>
      <c r="C84" s="45"/>
      <c r="D84" s="45"/>
      <c r="G84" s="42"/>
      <c r="H84" s="42"/>
      <c r="I84" s="42"/>
      <c r="J84" s="42"/>
      <c r="K84" s="55"/>
      <c r="L84" s="55"/>
      <c r="M84" s="55"/>
    </row>
    <row r="85" spans="1:13" x14ac:dyDescent="0.25">
      <c r="A85" s="45"/>
      <c r="B85" s="45"/>
      <c r="C85" s="45"/>
      <c r="D85" s="45"/>
      <c r="I85" s="42"/>
      <c r="J85" s="42"/>
      <c r="K85" s="55"/>
      <c r="L85" s="55"/>
      <c r="M85" s="55"/>
    </row>
    <row r="86" spans="1:13" x14ac:dyDescent="0.25">
      <c r="A86" s="45"/>
      <c r="B86" s="45"/>
      <c r="C86" s="45"/>
      <c r="D86" s="45"/>
      <c r="I86" s="42"/>
      <c r="J86" s="42"/>
      <c r="K86" s="55"/>
      <c r="L86" s="55"/>
      <c r="M86" s="55"/>
    </row>
    <row r="87" spans="1:13" x14ac:dyDescent="0.25">
      <c r="A87" s="45"/>
      <c r="B87" s="45"/>
      <c r="C87" s="45"/>
      <c r="D87" s="45"/>
      <c r="I87" s="42"/>
      <c r="J87" s="42"/>
      <c r="K87" s="55"/>
      <c r="L87" s="55"/>
      <c r="M87" s="55"/>
    </row>
    <row r="88" spans="1:13" x14ac:dyDescent="0.25">
      <c r="A88" s="45"/>
      <c r="B88" s="45"/>
      <c r="C88" s="45"/>
      <c r="D88" s="45"/>
      <c r="I88" s="42"/>
      <c r="J88" s="42"/>
      <c r="K88" s="55"/>
      <c r="L88" s="55"/>
      <c r="M88" s="55"/>
    </row>
    <row r="89" spans="1:13" x14ac:dyDescent="0.25">
      <c r="A89" s="45"/>
      <c r="B89" s="45"/>
      <c r="C89" s="45"/>
      <c r="D89" s="45"/>
      <c r="I89" s="42"/>
      <c r="J89" s="42"/>
      <c r="K89" s="55"/>
      <c r="L89" s="55"/>
      <c r="M89" s="55"/>
    </row>
    <row r="90" spans="1:13" x14ac:dyDescent="0.25">
      <c r="A90" s="45"/>
      <c r="B90" s="45"/>
      <c r="C90" s="45"/>
      <c r="D90" s="45"/>
      <c r="I90" s="42"/>
      <c r="J90" s="42"/>
      <c r="K90" s="55"/>
      <c r="L90" s="55"/>
      <c r="M90" s="55"/>
    </row>
    <row r="91" spans="1:13" x14ac:dyDescent="0.25">
      <c r="A91" s="45"/>
      <c r="B91" s="45"/>
      <c r="C91" s="45"/>
      <c r="D91" s="45"/>
      <c r="I91" s="42"/>
      <c r="J91" s="42"/>
      <c r="K91" s="55"/>
      <c r="L91" s="55"/>
      <c r="M91" s="55"/>
    </row>
    <row r="92" spans="1:13" x14ac:dyDescent="0.25">
      <c r="A92" s="45"/>
      <c r="B92" s="45"/>
      <c r="C92" s="45"/>
      <c r="D92" s="45"/>
      <c r="I92" s="42"/>
      <c r="J92" s="42"/>
      <c r="K92" s="55"/>
      <c r="L92" s="55"/>
      <c r="M92" s="55"/>
    </row>
    <row r="93" spans="1:13" x14ac:dyDescent="0.25">
      <c r="I93" s="42"/>
      <c r="J93" s="42"/>
    </row>
    <row r="94" spans="1:13" x14ac:dyDescent="0.25">
      <c r="I94" s="42"/>
      <c r="J94" s="42"/>
    </row>
    <row r="95" spans="1:13" x14ac:dyDescent="0.25">
      <c r="I95" s="42"/>
      <c r="J95" s="42"/>
    </row>
    <row r="96" spans="1:13" x14ac:dyDescent="0.25">
      <c r="I96" s="42"/>
      <c r="J96" s="42"/>
    </row>
    <row r="97" spans="9:10" x14ac:dyDescent="0.25">
      <c r="I97" s="42"/>
      <c r="J97" s="42"/>
    </row>
    <row r="98" spans="9:10" x14ac:dyDescent="0.25">
      <c r="I98" s="42"/>
      <c r="J98" s="42"/>
    </row>
    <row r="99" spans="9:10" x14ac:dyDescent="0.25">
      <c r="I99" s="42"/>
      <c r="J99" s="42"/>
    </row>
    <row r="100" spans="9:10" x14ac:dyDescent="0.25">
      <c r="I100" s="42"/>
      <c r="J100" s="42"/>
    </row>
    <row r="101" spans="9:10" x14ac:dyDescent="0.25">
      <c r="I101" s="42"/>
      <c r="J101" s="42"/>
    </row>
    <row r="102" spans="9:10" x14ac:dyDescent="0.25">
      <c r="I102" s="42"/>
      <c r="J102" s="42"/>
    </row>
    <row r="103" spans="9:10" x14ac:dyDescent="0.25">
      <c r="I103" s="42"/>
      <c r="J103" s="42"/>
    </row>
    <row r="104" spans="9:10" x14ac:dyDescent="0.25">
      <c r="I104" s="42"/>
      <c r="J104" s="42"/>
    </row>
    <row r="105" spans="9:10" x14ac:dyDescent="0.25">
      <c r="I105" s="42"/>
      <c r="J105" s="42"/>
    </row>
    <row r="106" spans="9:10" x14ac:dyDescent="0.25">
      <c r="I106" s="42"/>
      <c r="J106" s="42"/>
    </row>
    <row r="107" spans="9:10" x14ac:dyDescent="0.25">
      <c r="I107" s="42"/>
      <c r="J107" s="42"/>
    </row>
    <row r="108" spans="9:10" x14ac:dyDescent="0.25">
      <c r="I108" s="42"/>
      <c r="J108" s="42"/>
    </row>
  </sheetData>
  <mergeCells count="12">
    <mergeCell ref="A77:M77"/>
    <mergeCell ref="G5:G6"/>
    <mergeCell ref="I5:I6"/>
    <mergeCell ref="A68:M68"/>
    <mergeCell ref="A69:M69"/>
    <mergeCell ref="A70:M70"/>
    <mergeCell ref="A71:M71"/>
    <mergeCell ref="A72:M72"/>
    <mergeCell ref="A73:M73"/>
    <mergeCell ref="A74:M74"/>
    <mergeCell ref="A75:M75"/>
    <mergeCell ref="A76:M76"/>
  </mergeCells>
  <printOptions horizontalCentered="1"/>
  <pageMargins left="0.5" right="0.5" top="0.75" bottom="0.5" header="0.3" footer="0.3"/>
  <pageSetup scale="88" fitToHeight="2" orientation="portrait" horizontalDpi="1200" verticalDpi="1200" r:id="rId1"/>
  <headerFooter scaleWithDoc="0">
    <oddHeader>&amp;C&amp;"-,Bold"&amp;14Account 385 Curve Fitting&amp;RExhibit DJG-22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15 Sum Accrual Adj</vt:lpstr>
      <vt:lpstr>16 Parameter Comp</vt:lpstr>
      <vt:lpstr>17 Detail Rate Comp</vt:lpstr>
      <vt:lpstr>18 Rate Development</vt:lpstr>
      <vt:lpstr>19 Acct. 378</vt:lpstr>
      <vt:lpstr>20 Acct. 380</vt:lpstr>
      <vt:lpstr>21 Acct. 380.02</vt:lpstr>
      <vt:lpstr>22 Acct. 385</vt:lpstr>
      <vt:lpstr>'16 Parameter Comp'!Print_Area</vt:lpstr>
      <vt:lpstr>'19 Acct. 378'!Print_Area</vt:lpstr>
      <vt:lpstr>'20 Acct. 380'!Print_Area</vt:lpstr>
      <vt:lpstr>'21 Acct. 380.02'!Print_Area</vt:lpstr>
      <vt:lpstr>'22 Acct. 385'!Print_Area</vt:lpstr>
      <vt:lpstr>'16 Parameter Comp'!Print_Titles</vt:lpstr>
      <vt:lpstr>'17 Detail Rate Comp'!Print_Titles</vt:lpstr>
      <vt:lpstr>'18 Rate Development'!Print_Titles</vt:lpstr>
      <vt:lpstr>'19 Acct. 378'!Print_Titles</vt:lpstr>
      <vt:lpstr>'20 Acct. 380'!Print_Titles</vt:lpstr>
      <vt:lpstr>'21 Acct. 380.02'!Print_Titles</vt:lpstr>
      <vt:lpstr>'22 Acct. 385'!Print_Titles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2017-09-27T16:13:28Z</dcterms:created>
  <dcterms:modified xsi:type="dcterms:W3CDTF">2020-09-01T20:38:16Z</dcterms:modified>
</cp:coreProperties>
</file>