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8800" windowHeight="12300" activeTab="0"/>
  </bookViews>
  <sheets>
    <sheet name="RCE" sheetId="1" r:id="rId2"/>
    <sheet name="SM" sheetId="4" r:id="rId3"/>
    <sheet name="MF" sheetId="8" r:id="rId4"/>
    <sheet name="FS" sheetId="10" r:id="rId5"/>
    <sheet name="MSA" sheetId="2" r:id="rId6"/>
    <sheet name="MFRs" sheetId="6" r:id="rId7"/>
    <sheet name="Notices" sheetId="5" r:id="rId8"/>
  </sheets>
  <definedNames>
    <definedName name="_xlnm.Print_Area" localSheetId="4">MSA!$A$1:$H$21</definedName>
    <definedName name="_xlnm.Print_Area" localSheetId="0">RCE!$A$1:$K$49</definedName>
  </definedNames>
  <calcPr fullCalcOnLoad="1"/>
  <extLst/>
</workbook>
</file>

<file path=xl/sharedStrings.xml><?xml version="1.0" encoding="utf-8"?>
<sst xmlns="http://schemas.openxmlformats.org/spreadsheetml/2006/main" count="181" uniqueCount="78">
  <si>
    <t>Rate Case Expense - Actual</t>
  </si>
  <si>
    <t>Total</t>
  </si>
  <si>
    <t>Actual Legal - M Friedman*</t>
  </si>
  <si>
    <t>Actual Consultants - F Seidman*</t>
  </si>
  <si>
    <t>Actual Consultants - MSA (C Yapp, D Swain, J Swain, etc.)*</t>
  </si>
  <si>
    <t>Actual Consultants - ScottMadden (Dillan D'Ascendis, etc.)</t>
  </si>
  <si>
    <t>Other costs</t>
  </si>
  <si>
    <t>M Friedman - Other Costs</t>
  </si>
  <si>
    <t>Copies of MFRs</t>
  </si>
  <si>
    <t>Notices - Interim and Initial</t>
  </si>
  <si>
    <t>Filing Fees - Actual</t>
  </si>
  <si>
    <t>Appellate and remand rate case expense (1)</t>
  </si>
  <si>
    <t>Total Actual Rate Case Expense:</t>
  </si>
  <si>
    <t>Rate Case Expense - Estimated to Complete</t>
  </si>
  <si>
    <t>Estimated to Complete hours include, but is not limited to assisting with discovery responses, depositions, preparing analysis for hearings, travel time, reviewing staff reccomendations and other post-hearing consultations and legal work</t>
  </si>
  <si>
    <t>Legal</t>
  </si>
  <si>
    <t>Rate</t>
  </si>
  <si>
    <t>Hours</t>
  </si>
  <si>
    <t xml:space="preserve">M Friedman </t>
  </si>
  <si>
    <t xml:space="preserve">Consultants </t>
  </si>
  <si>
    <t>D Swain</t>
  </si>
  <si>
    <t>C Yapp</t>
  </si>
  <si>
    <t>F Seidman</t>
  </si>
  <si>
    <t>D D'Ascendis</t>
  </si>
  <si>
    <t>Rate changed</t>
  </si>
  <si>
    <t xml:space="preserve">Company </t>
  </si>
  <si>
    <t>Travel  to Tallahassee for meeting, depositions, and technical hearings</t>
  </si>
  <si>
    <t>Notices - Technical Hearing and Final</t>
  </si>
  <si>
    <t>Consultant's Travel</t>
  </si>
  <si>
    <t>Friedman Travel</t>
  </si>
  <si>
    <t>Seidman Travel</t>
  </si>
  <si>
    <t>MSA Travel</t>
  </si>
  <si>
    <t>ScottMadden Travel</t>
  </si>
  <si>
    <t>Total Estimated Case Expense:</t>
  </si>
  <si>
    <t>TOTAL ACTUAL &amp; ESTIMATED:</t>
  </si>
  <si>
    <t>*Does not include amounts that were billed to correct MFR deficiencies</t>
  </si>
  <si>
    <t>(1) ORDER NO. PSC‐2019‐0363‐PAA‐WS</t>
  </si>
  <si>
    <t xml:space="preserve">Invoice </t>
  </si>
  <si>
    <t xml:space="preserve">Date </t>
  </si>
  <si>
    <t>Explanation</t>
  </si>
  <si>
    <t>Amount</t>
  </si>
  <si>
    <t>ScottMadden</t>
  </si>
  <si>
    <t>Legal Fees</t>
  </si>
  <si>
    <t>Other Costs</t>
  </si>
  <si>
    <t>Filing Fee</t>
  </si>
  <si>
    <t>MFR Deficiencies</t>
  </si>
  <si>
    <t xml:space="preserve"> M Friedman</t>
  </si>
  <si>
    <t>12/16 to 1/5</t>
  </si>
  <si>
    <t xml:space="preserve"> M Friedman &amp; J Wharton</t>
  </si>
  <si>
    <t>Consulting Fees Fees</t>
  </si>
  <si>
    <t>Consulting Fees</t>
  </si>
  <si>
    <t>Vendor</t>
  </si>
  <si>
    <t xml:space="preserve"> </t>
  </si>
  <si>
    <t>FedEx Office</t>
  </si>
  <si>
    <t>Volume III copies</t>
  </si>
  <si>
    <t>additional 15 copies of  Volume I</t>
  </si>
  <si>
    <t>Volume II copies</t>
  </si>
  <si>
    <t>Volume I copies</t>
  </si>
  <si>
    <t>Office Depot</t>
  </si>
  <si>
    <t>Volume I Binders and Tabs</t>
  </si>
  <si>
    <t xml:space="preserve">Volume II Binders </t>
  </si>
  <si>
    <t>Copies of Testimony</t>
  </si>
  <si>
    <t>Interim Notice</t>
  </si>
  <si>
    <t>Initial Notice</t>
  </si>
  <si>
    <t>Paper Stock</t>
  </si>
  <si>
    <t>per page (bill or notice)</t>
  </si>
  <si>
    <t>Envelopes</t>
  </si>
  <si>
    <t>#10 Outgoing Envelope</t>
  </si>
  <si>
    <t>#9 Return Envelope</t>
  </si>
  <si>
    <t>Data Processing, Printing and Mailing Services</t>
  </si>
  <si>
    <t>Total Price per bill of above components</t>
  </si>
  <si>
    <t>Postage</t>
  </si>
  <si>
    <t>Lowest possible postage is applied by Infosend - Average is $0.40.  Postage is variable for mail pieces that weigh more than 1 oz, bar-coded vs non-bar coded or are addressed to a foreign address</t>
  </si>
  <si>
    <t>Average cost per single page bill</t>
  </si>
  <si>
    <t>Total Cost:</t>
  </si>
  <si>
    <t>Premises</t>
  </si>
  <si>
    <t>Customer and Technical Hearing Notice</t>
  </si>
  <si>
    <t>Final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</si>
</sst>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</numFmts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Garmond (W1)"/>
      <family val="1"/>
    </font>
    <font>
      <sz val="10"/>
      <name val="Arial"/>
      <family val="2"/>
    </font>
    <font>
      <sz val="10"/>
      <name val="Garmond (W1)"/>
      <family val="2"/>
    </font>
    <font>
      <sz val="11"/>
      <color rgb="FFFF0000"/>
      <name val="Calibri"/>
      <family val="2"/>
      <scheme val="minor"/>
    </font>
    <font>
      <u val="single"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u val="single"/>
      <sz val="11"/>
      <color rgb="FFFF0000"/>
      <name val="Calibri"/>
      <family val="2"/>
      <scheme val="minor"/>
    </font>
    <font>
      <b/>
      <u val="single"/>
      <sz val="14"/>
      <name val="Calibri"/>
      <family val="2"/>
      <scheme val="minor"/>
    </font>
    <font>
      <sz val="14"/>
      <name val="Calibri"/>
      <family val="2"/>
      <scheme val="minor"/>
    </font>
    <font>
      <u val="single"/>
      <sz val="12"/>
      <name val="Times New Roman"/>
      <family val="1"/>
    </font>
    <font>
      <u val="single"/>
      <sz val="11"/>
      <name val="Calibri"/>
      <family val="2"/>
      <scheme val="minor"/>
    </font>
    <font>
      <b/>
      <u val="single"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/>
      <top/>
      <bottom style="thin">
        <color auto="1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43" fontId="4" fillId="0" borderId="0" applyFont="0" applyFill="0" applyBorder="0" applyAlignment="0" applyProtection="0"/>
    <xf numFmtId="41" fontId="3" fillId="0" borderId="0" applyFont="0">
      <alignment/>
      <protection/>
    </xf>
    <xf numFmtId="44" fontId="4" fillId="0" borderId="0" applyFont="0" applyFill="0" applyBorder="0" applyAlignment="0" applyProtection="0"/>
    <xf numFmtId="0" fontId="5" fillId="0" borderId="0">
      <alignment/>
      <protection/>
    </xf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>
      <alignment/>
      <protection/>
    </xf>
  </cellStyleXfs>
  <cellXfs count="101">
    <xf numFmtId="0" fontId="0" fillId="0" borderId="0" xfId="0"/>
    <xf numFmtId="164" fontId="0" fillId="0" borderId="0" xfId="18" applyNumberFormat="1" applyFont="1"/>
    <xf numFmtId="165" fontId="0" fillId="0" borderId="0" xfId="16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8" applyNumberFormat="1" applyFont="1" applyFill="1" applyBorder="1"/>
    <xf numFmtId="0" fontId="0" fillId="0" borderId="0" xfId="0" applyFill="1"/>
    <xf numFmtId="165" fontId="7" fillId="0" borderId="0" xfId="16" applyNumberFormat="1" applyFont="1" applyAlignment="1">
      <alignment horizontal="center"/>
    </xf>
    <xf numFmtId="0" fontId="8" fillId="0" borderId="0" xfId="0" applyFont="1" applyAlignment="1">
      <alignment/>
    </xf>
    <xf numFmtId="0" fontId="6" fillId="0" borderId="0" xfId="0" applyFont="1"/>
    <xf numFmtId="0" fontId="6" fillId="0" borderId="0" xfId="0" applyFont="1" applyFill="1"/>
    <xf numFmtId="0" fontId="9" fillId="0" borderId="0" xfId="0" applyFont="1"/>
    <xf numFmtId="165" fontId="9" fillId="0" borderId="0" xfId="16" applyNumberFormat="1" applyFont="1"/>
    <xf numFmtId="0" fontId="10" fillId="0" borderId="0" xfId="0" applyFont="1" applyAlignment="1">
      <alignment/>
    </xf>
    <xf numFmtId="0" fontId="9" fillId="0" borderId="0" xfId="0" applyFont="1" applyFill="1"/>
    <xf numFmtId="165" fontId="11" fillId="0" borderId="0" xfId="16" applyNumberFormat="1" applyFont="1"/>
    <xf numFmtId="165" fontId="2" fillId="0" borderId="0" xfId="16" applyNumberFormat="1" applyFont="1"/>
    <xf numFmtId="165" fontId="12" fillId="0" borderId="0" xfId="16" applyNumberFormat="1" applyFont="1"/>
    <xf numFmtId="0" fontId="13" fillId="0" borderId="0" xfId="0" applyFont="1"/>
    <xf numFmtId="14" fontId="0" fillId="0" borderId="0" xfId="0" applyNumberFormat="1"/>
    <xf numFmtId="44" fontId="13" fillId="0" borderId="0" xfId="16" applyFont="1"/>
    <xf numFmtId="44" fontId="0" fillId="0" borderId="0" xfId="16" applyFont="1"/>
    <xf numFmtId="14" fontId="9" fillId="0" borderId="0" xfId="0" applyNumberFormat="1" applyFont="1"/>
    <xf numFmtId="44" fontId="9" fillId="0" borderId="0" xfId="16" applyFont="1"/>
    <xf numFmtId="44" fontId="14" fillId="0" borderId="0" xfId="16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42" fontId="17" fillId="0" borderId="0" xfId="18" applyNumberFormat="1" applyFont="1" applyFill="1"/>
    <xf numFmtId="164" fontId="17" fillId="0" borderId="0" xfId="18" applyNumberFormat="1" applyFont="1" applyFill="1"/>
    <xf numFmtId="42" fontId="15" fillId="0" borderId="0" xfId="0" applyNumberFormat="1" applyFont="1"/>
    <xf numFmtId="41" fontId="15" fillId="0" borderId="0" xfId="0" applyNumberFormat="1" applyFont="1"/>
    <xf numFmtId="44" fontId="0" fillId="0" borderId="0" xfId="0" applyNumberFormat="1"/>
    <xf numFmtId="0" fontId="16" fillId="0" borderId="0" xfId="0" applyFont="1" applyFill="1"/>
    <xf numFmtId="16" fontId="16" fillId="0" borderId="0" xfId="0" applyNumberFormat="1" applyFont="1"/>
    <xf numFmtId="0" fontId="16" fillId="0" borderId="0" xfId="0" applyFont="1"/>
    <xf numFmtId="0" fontId="18" fillId="0" borderId="0" xfId="0" applyFont="1"/>
    <xf numFmtId="16" fontId="18" fillId="0" borderId="0" xfId="0" applyNumberFormat="1" applyFont="1"/>
    <xf numFmtId="0" fontId="0" fillId="0" borderId="0" xfId="0"/>
    <xf numFmtId="0" fontId="15" fillId="0" borderId="0" xfId="0" applyFont="1"/>
    <xf numFmtId="16" fontId="15" fillId="0" borderId="0" xfId="0" applyNumberFormat="1" applyFont="1"/>
    <xf numFmtId="165" fontId="17" fillId="0" borderId="0" xfId="16" applyNumberFormat="1" applyFont="1"/>
    <xf numFmtId="0" fontId="16" fillId="0" borderId="0" xfId="20" applyFont="1" applyFill="1">
      <alignment/>
      <protection/>
    </xf>
    <xf numFmtId="4" fontId="15" fillId="0" borderId="0" xfId="0" applyNumberFormat="1" applyFont="1"/>
    <xf numFmtId="165" fontId="0" fillId="0" borderId="0" xfId="0" applyNumberFormat="1" applyFill="1" applyBorder="1"/>
    <xf numFmtId="0" fontId="0" fillId="0" borderId="0" xfId="0" applyAlignment="1">
      <alignment/>
    </xf>
    <xf numFmtId="49" fontId="0" fillId="0" borderId="0" xfId="0" applyNumberFormat="1" applyFont="1" applyFill="1" applyBorder="1" applyAlignment="1" applyProtection="1">
      <alignment/>
      <protection/>
    </xf>
    <xf numFmtId="165" fontId="6" fillId="0" borderId="0" xfId="16" applyNumberFormat="1" applyFont="1"/>
    <xf numFmtId="0" fontId="19" fillId="0" borderId="0" xfId="0" applyFont="1" applyFill="1"/>
    <xf numFmtId="49" fontId="20" fillId="0" borderId="0" xfId="0" applyNumberFormat="1" applyFont="1" applyFill="1" applyBorder="1" applyAlignment="1" applyProtection="1">
      <alignment/>
      <protection/>
    </xf>
    <xf numFmtId="0" fontId="21" fillId="0" borderId="0" xfId="0" applyFont="1"/>
    <xf numFmtId="0" fontId="22" fillId="0" borderId="0" xfId="0" applyFont="1"/>
    <xf numFmtId="166" fontId="0" fillId="0" borderId="0" xfId="16" applyNumberFormat="1" applyFont="1"/>
    <xf numFmtId="1" fontId="9" fillId="0" borderId="0" xfId="16" applyNumberFormat="1" applyFont="1"/>
    <xf numFmtId="0" fontId="24" fillId="0" borderId="0" xfId="0" applyFont="1" applyAlignment="1">
      <alignment vertical="center"/>
    </xf>
    <xf numFmtId="8" fontId="24" fillId="0" borderId="0" xfId="0" applyNumberFormat="1" applyFont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8" fontId="25" fillId="0" borderId="1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8" fontId="26" fillId="0" borderId="2" xfId="0" applyNumberFormat="1" applyFont="1" applyBorder="1" applyAlignment="1">
      <alignment horizontal="right" vertical="center"/>
    </xf>
    <xf numFmtId="0" fontId="27" fillId="0" borderId="0" xfId="0" applyFont="1"/>
    <xf numFmtId="0" fontId="6" fillId="0" borderId="0" xfId="16" applyNumberFormat="1" applyFont="1"/>
    <xf numFmtId="0" fontId="30" fillId="0" borderId="0" xfId="0" applyFont="1" applyAlignment="1">
      <alignment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165" fontId="31" fillId="0" borderId="0" xfId="16" applyNumberFormat="1" applyFont="1" applyAlignment="1">
      <alignment horizontal="center"/>
    </xf>
    <xf numFmtId="0" fontId="10" fillId="0" borderId="0" xfId="0" applyFont="1" applyAlignment="1">
      <alignment wrapText="1"/>
    </xf>
    <xf numFmtId="44" fontId="9" fillId="0" borderId="3" xfId="16" applyFont="1" applyBorder="1"/>
    <xf numFmtId="0" fontId="9" fillId="0" borderId="0" xfId="0" applyNumberFormat="1" applyFont="1" applyFill="1" applyBorder="1" applyAlignment="1" applyProtection="1">
      <alignment/>
      <protection/>
    </xf>
    <xf numFmtId="44" fontId="0" fillId="0" borderId="0" xfId="16" applyFont="1" applyFill="1" applyBorder="1" applyAlignment="1" applyProtection="1">
      <alignment/>
      <protection/>
    </xf>
    <xf numFmtId="44" fontId="9" fillId="0" borderId="0" xfId="16" applyFont="1" applyFill="1" applyBorder="1" applyAlignment="1" applyProtection="1">
      <alignment/>
      <protection/>
    </xf>
    <xf numFmtId="44" fontId="9" fillId="0" borderId="3" xfId="16" applyFont="1" applyFill="1" applyBorder="1" applyAlignment="1" applyProtection="1">
      <alignment/>
      <protection/>
    </xf>
    <xf numFmtId="0" fontId="9" fillId="0" borderId="0" xfId="16" applyNumberFormat="1" applyFont="1"/>
    <xf numFmtId="44" fontId="9" fillId="0" borderId="0" xfId="16" applyFont="1" applyFill="1"/>
    <xf numFmtId="44" fontId="6" fillId="0" borderId="0" xfId="16" applyFont="1"/>
    <xf numFmtId="44" fontId="15" fillId="0" borderId="0" xfId="16" applyFont="1"/>
    <xf numFmtId="44" fontId="9" fillId="0" borderId="3" xfId="16" applyFont="1" applyFill="1" applyBorder="1"/>
    <xf numFmtId="44" fontId="0" fillId="0" borderId="3" xfId="16" applyFont="1" applyBorder="1"/>
    <xf numFmtId="44" fontId="0" fillId="0" borderId="3" xfId="16" applyFont="1" applyFill="1" applyBorder="1" applyAlignment="1" applyProtection="1">
      <alignment/>
      <protection/>
    </xf>
    <xf numFmtId="164" fontId="9" fillId="0" borderId="0" xfId="16" applyNumberFormat="1" applyFont="1"/>
    <xf numFmtId="0" fontId="32" fillId="0" borderId="0" xfId="0" applyFont="1"/>
    <xf numFmtId="8" fontId="33" fillId="2" borderId="2" xfId="0" applyNumberFormat="1" applyFont="1" applyFill="1" applyBorder="1" applyAlignment="1">
      <alignment horizontal="right" vertical="center"/>
    </xf>
    <xf numFmtId="8" fontId="26" fillId="2" borderId="2" xfId="0" applyNumberFormat="1" applyFont="1" applyFill="1" applyBorder="1" applyAlignment="1">
      <alignment horizontal="right" vertical="center"/>
    </xf>
    <xf numFmtId="8" fontId="33" fillId="0" borderId="0" xfId="0" applyNumberFormat="1" applyFont="1" applyAlignment="1">
      <alignment horizontal="right" vertical="center"/>
    </xf>
    <xf numFmtId="44" fontId="9" fillId="0" borderId="0" xfId="16" applyFont="1" applyFill="1" applyBorder="1"/>
    <xf numFmtId="44" fontId="0" fillId="0" borderId="0" xfId="16" applyFont="1" applyBorder="1"/>
    <xf numFmtId="14" fontId="9" fillId="0" borderId="0" xfId="0" applyNumberFormat="1" applyFont="1" applyAlignment="1">
      <alignment horizontal="right"/>
    </xf>
    <xf numFmtId="8" fontId="34" fillId="0" borderId="0" xfId="0" applyNumberFormat="1" applyFont="1"/>
    <xf numFmtId="14" fontId="34" fillId="0" borderId="0" xfId="0" applyNumberFormat="1" applyFont="1" applyAlignment="1">
      <alignment horizontal="right"/>
    </xf>
    <xf numFmtId="8" fontId="0" fillId="0" borderId="0" xfId="16" applyNumberFormat="1" applyFont="1" applyFill="1" applyBorder="1" applyAlignment="1" applyProtection="1">
      <alignment/>
      <protection/>
    </xf>
    <xf numFmtId="8" fontId="34" fillId="0" borderId="3" xfId="0" applyNumberFormat="1" applyFont="1" applyBorder="1"/>
    <xf numFmtId="0" fontId="9" fillId="0" borderId="0" xfId="0" applyFont="1" applyAlignment="1">
      <alignment/>
    </xf>
    <xf numFmtId="0" fontId="29" fillId="0" borderId="0" xfId="0" applyFont="1" applyAlignment="1">
      <alignment/>
    </xf>
    <xf numFmtId="0" fontId="28" fillId="0" borderId="0" xfId="0" applyFont="1" applyAlignment="1">
      <alignment/>
    </xf>
    <xf numFmtId="0" fontId="9" fillId="0" borderId="0" xfId="0" applyFont="1" applyAlignment="1">
      <alignment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9" fillId="0" borderId="0" xfId="0" applyFont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 2" xfId="20"/>
    <cellStyle name="Comma 2 2" xfId="21"/>
    <cellStyle name="Comma 15" xfId="22"/>
    <cellStyle name="Currency 2 2" xfId="23"/>
    <cellStyle name="Normal 23" xfId="24"/>
    <cellStyle name="Percent 2 2" xfId="25"/>
    <cellStyle name="Percent 3" xfId="26"/>
    <cellStyle name="Normal 2 2 2 2" xfId="2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styles" Target="styles.xml" /><Relationship Id="rId2" Type="http://schemas.openxmlformats.org/officeDocument/2006/relationships/worksheet" Target="worksheets/sheet1.xml" /><Relationship Id="rId10" Type="http://schemas.openxmlformats.org/officeDocument/2006/relationships/sharedStrings" Target="sharedStrings.xml" /><Relationship Id="rId11" Type="http://schemas.openxmlformats.org/officeDocument/2006/relationships/customXml" Target="../customXml/item1.xml" /><Relationship Id="rId12" Type="http://schemas.openxmlformats.org/officeDocument/2006/relationships/customXml" Target="../customXml/item2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tabSelected="1" workbookViewId="0" topLeftCell="A1">
      <selection pane="topLeft" activeCell="B23" sqref="B23"/>
    </sheetView>
  </sheetViews>
  <sheetFormatPr defaultRowHeight="15"/>
  <cols>
    <col min="1" max="1" width="64.5714285714286" bestFit="1" customWidth="1"/>
    <col min="2" max="2" width="12.8571428571429" customWidth="1"/>
    <col min="3" max="4" width="14" bestFit="1" customWidth="1"/>
    <col min="5" max="5" width="16.8571428571429" bestFit="1" customWidth="1"/>
    <col min="6" max="6" width="9" style="38" bestFit="1" customWidth="1"/>
    <col min="7" max="7" width="15.7142857142857" style="6" customWidth="1"/>
    <col min="8" max="10" width="12.8571428571429" style="6" customWidth="1"/>
    <col min="11" max="11" width="10.2857142857143" bestFit="1" customWidth="1"/>
  </cols>
  <sheetData>
    <row r="1" spans="1:12" ht="18.75">
      <c r="A1" s="96" t="s">
        <v>0</v>
      </c>
      <c r="B1" s="97"/>
      <c r="C1" s="97"/>
      <c r="D1" s="97"/>
      <c r="E1" s="97"/>
      <c r="F1" s="45"/>
      <c r="G1" s="48"/>
      <c r="H1" s="3"/>
      <c r="I1" s="3"/>
      <c r="K1" s="38"/>
      <c r="L1" s="51"/>
    </row>
    <row r="2" spans="1:12" ht="15">
      <c r="A2" s="63"/>
      <c r="B2" s="9"/>
      <c r="C2" s="9"/>
      <c r="D2" s="9"/>
      <c r="E2" s="68" t="s">
        <v>1</v>
      </c>
      <c r="F2" s="7"/>
      <c r="G2" s="10"/>
      <c r="H2" s="3"/>
      <c r="I2" s="3"/>
      <c r="K2" s="38"/>
      <c r="L2" s="38"/>
    </row>
    <row r="3" spans="1:12" ht="15.75">
      <c r="A3" s="13" t="s">
        <v>2</v>
      </c>
      <c r="B3" s="11"/>
      <c r="C3" s="11"/>
      <c r="D3" s="11"/>
      <c r="E3" s="12">
        <f>MF!D16</f>
        <v>86054</v>
      </c>
      <c r="F3" s="47"/>
      <c r="G3" s="10"/>
      <c r="H3" s="3"/>
      <c r="I3" s="3"/>
      <c r="K3" s="38"/>
      <c r="L3" s="50"/>
    </row>
    <row r="4" spans="1:12" ht="15.75">
      <c r="A4" s="13" t="s">
        <v>3</v>
      </c>
      <c r="B4" s="9"/>
      <c r="C4" s="9"/>
      <c r="D4" s="9"/>
      <c r="E4" s="12">
        <f>FS!C12</f>
        <v>36912.67</v>
      </c>
      <c r="F4" s="12"/>
      <c r="G4" s="10"/>
      <c r="H4" s="3"/>
      <c r="I4" s="3"/>
      <c r="K4" s="38"/>
      <c r="L4" s="50"/>
    </row>
    <row r="5" spans="1:12" ht="15.75">
      <c r="A5" s="13" t="s">
        <v>4</v>
      </c>
      <c r="B5" s="11"/>
      <c r="C5" s="11"/>
      <c r="D5" s="11"/>
      <c r="E5" s="12">
        <f>MSA!C15</f>
        <v>238856.25</v>
      </c>
      <c r="F5" s="12"/>
      <c r="G5" s="10"/>
      <c r="H5" s="3"/>
      <c r="I5" s="3"/>
      <c r="K5" s="38"/>
      <c r="L5" s="50"/>
    </row>
    <row r="6" spans="1:12" ht="15.75">
      <c r="A6" s="13" t="s">
        <v>5</v>
      </c>
      <c r="B6" s="11"/>
      <c r="C6" s="11"/>
      <c r="D6" s="11"/>
      <c r="E6" s="12">
        <f>SM!D6</f>
        <v>49470</v>
      </c>
      <c r="F6" s="12"/>
      <c r="G6" s="10"/>
      <c r="H6" s="44"/>
      <c r="I6" s="3"/>
      <c r="J6" s="3"/>
      <c r="K6" s="38"/>
      <c r="L6" s="38"/>
    </row>
    <row r="7" spans="1:12" ht="15">
      <c r="A7" s="63"/>
      <c r="B7" s="9"/>
      <c r="C7" s="9"/>
      <c r="D7" s="9"/>
      <c r="E7" s="47"/>
      <c r="F7" s="12"/>
      <c r="G7" s="10"/>
      <c r="H7" s="3"/>
      <c r="I7" s="3"/>
      <c r="K7" s="38"/>
      <c r="L7" s="38"/>
    </row>
    <row r="8" spans="1:12" ht="15.75">
      <c r="A8" s="65" t="s">
        <v>6</v>
      </c>
      <c r="B8" s="9"/>
      <c r="C8" s="9"/>
      <c r="D8" s="9"/>
      <c r="E8" s="47"/>
      <c r="F8" s="12"/>
      <c r="G8" s="10"/>
      <c r="H8" s="3"/>
      <c r="I8" s="3"/>
      <c r="K8" s="38"/>
      <c r="L8" s="38"/>
    </row>
    <row r="9" spans="1:12" ht="15.75">
      <c r="A9" s="13" t="s">
        <v>7</v>
      </c>
      <c r="B9" s="9"/>
      <c r="C9" s="9"/>
      <c r="D9" s="9"/>
      <c r="E9" s="12">
        <f>MF!E16</f>
        <v>6165.0300000000007</v>
      </c>
      <c r="F9" s="47"/>
      <c r="G9" s="10"/>
      <c r="H9" s="3"/>
      <c r="I9" s="3"/>
      <c r="K9" s="38"/>
      <c r="L9" s="38"/>
    </row>
    <row r="10" spans="1:10" s="38" customFormat="1" ht="15.75">
      <c r="A10" s="13" t="s">
        <v>8</v>
      </c>
      <c r="B10" s="11"/>
      <c r="C10" s="11"/>
      <c r="D10" s="11"/>
      <c r="E10" s="12">
        <f>MFRs!D9</f>
        <v>4643.1400000000012</v>
      </c>
      <c r="F10" s="12"/>
      <c r="G10" s="10"/>
      <c r="H10" s="3"/>
      <c r="I10" s="3"/>
      <c r="J10" s="6"/>
    </row>
    <row r="11" spans="1:10" s="38" customFormat="1" ht="15.75">
      <c r="A11" s="13" t="s">
        <v>9</v>
      </c>
      <c r="B11" s="11"/>
      <c r="C11" s="11"/>
      <c r="D11" s="11"/>
      <c r="E11" s="12">
        <f>Notices!C25+Notices!G25</f>
        <v>49756.023200000003</v>
      </c>
      <c r="F11" s="12"/>
      <c r="G11" s="10"/>
      <c r="H11" s="3"/>
      <c r="I11" s="3"/>
      <c r="J11" s="6"/>
    </row>
    <row r="12" spans="1:12" ht="15.75">
      <c r="A12" s="13" t="s">
        <v>10</v>
      </c>
      <c r="B12" s="11"/>
      <c r="C12" s="11"/>
      <c r="D12" s="14"/>
      <c r="E12" s="12">
        <f>MF!F5</f>
        <v>9000</v>
      </c>
      <c r="F12" s="12"/>
      <c r="G12" s="10"/>
      <c r="H12" s="3"/>
      <c r="I12" s="3"/>
      <c r="K12" s="38"/>
      <c r="L12" s="38"/>
    </row>
    <row r="13" spans="1:10" s="38" customFormat="1" ht="15.75">
      <c r="A13" s="13" t="s">
        <v>11</v>
      </c>
      <c r="B13" s="11"/>
      <c r="C13" s="11"/>
      <c r="D13" s="14"/>
      <c r="E13" s="12">
        <v>39727</v>
      </c>
      <c r="F13" s="12"/>
      <c r="G13" s="10"/>
      <c r="H13" s="3"/>
      <c r="I13" s="3"/>
      <c r="J13" s="6"/>
    </row>
    <row r="14" spans="1:10" s="38" customFormat="1" ht="15.75">
      <c r="A14" s="13"/>
      <c r="B14" s="11"/>
      <c r="C14" s="11"/>
      <c r="D14" s="14"/>
      <c r="E14" s="12"/>
      <c r="F14" s="12"/>
      <c r="G14" s="10"/>
      <c r="H14" s="3"/>
      <c r="I14" s="3"/>
      <c r="J14" s="6"/>
    </row>
    <row r="15" spans="1:12" ht="15">
      <c r="A15" s="63"/>
      <c r="B15" s="9"/>
      <c r="C15" s="9"/>
      <c r="D15" s="9"/>
      <c r="E15" s="47"/>
      <c r="F15" s="12"/>
      <c r="G15" s="10"/>
      <c r="H15" s="3"/>
      <c r="I15" s="3"/>
      <c r="K15" s="38"/>
      <c r="L15" s="38"/>
    </row>
    <row r="16" spans="1:12" ht="15">
      <c r="A16" s="63"/>
      <c r="B16" s="98" t="s">
        <v>12</v>
      </c>
      <c r="C16" s="98"/>
      <c r="D16" s="98"/>
      <c r="E16" s="15">
        <f>SUM(E3:E14)</f>
        <v>520584.11320000002</v>
      </c>
      <c r="F16" s="15"/>
      <c r="G16" s="10"/>
      <c r="H16" s="3"/>
      <c r="I16" s="3"/>
      <c r="K16" s="38"/>
      <c r="L16" s="38"/>
    </row>
    <row r="17" spans="1:17" ht="15">
      <c r="A17" s="63"/>
      <c r="B17" s="9"/>
      <c r="C17" s="9"/>
      <c r="D17" s="9"/>
      <c r="E17" s="47"/>
      <c r="F17" s="12"/>
      <c r="G17" s="10"/>
      <c r="H17" s="3"/>
      <c r="I17" s="3"/>
      <c r="K17" s="38"/>
      <c r="L17" s="38"/>
      <c r="M17" s="38"/>
      <c r="N17" s="38"/>
      <c r="O17" s="38"/>
      <c r="P17" s="38"/>
      <c r="Q17" s="38"/>
    </row>
    <row r="18" spans="1:17" ht="18.75">
      <c r="A18" s="96" t="s">
        <v>13</v>
      </c>
      <c r="B18" s="100"/>
      <c r="C18" s="97"/>
      <c r="D18" s="97"/>
      <c r="E18" s="97"/>
      <c r="F18" s="45"/>
      <c r="G18" s="10"/>
      <c r="H18" s="3"/>
      <c r="I18" s="4"/>
      <c r="K18" s="38"/>
      <c r="L18" s="38"/>
      <c r="M18" s="38"/>
      <c r="N18" s="38"/>
      <c r="O18" s="38"/>
      <c r="P18" s="38"/>
      <c r="Q18" s="38"/>
    </row>
    <row r="19" spans="1:10" s="38" customFormat="1" ht="63.75">
      <c r="A19" s="69" t="s">
        <v>14</v>
      </c>
      <c r="B19" s="95"/>
      <c r="C19" s="94"/>
      <c r="D19" s="94"/>
      <c r="E19" s="94"/>
      <c r="F19" s="45"/>
      <c r="G19" s="10"/>
      <c r="H19" s="3"/>
      <c r="I19" s="4"/>
      <c r="J19" s="6"/>
    </row>
    <row r="20" spans="1:10" s="38" customFormat="1" ht="18.75">
      <c r="A20" s="13"/>
      <c r="B20" s="95"/>
      <c r="C20" s="94"/>
      <c r="D20" s="94"/>
      <c r="E20" s="94"/>
      <c r="F20" s="45"/>
      <c r="G20" s="10"/>
      <c r="H20" s="3"/>
      <c r="I20" s="4"/>
      <c r="J20" s="6"/>
    </row>
    <row r="21" spans="1:17" ht="15.75">
      <c r="A21" s="65" t="s">
        <v>15</v>
      </c>
      <c r="B21" s="13"/>
      <c r="C21" s="66" t="s">
        <v>16</v>
      </c>
      <c r="D21" s="67" t="s">
        <v>17</v>
      </c>
      <c r="E21" s="68" t="s">
        <v>1</v>
      </c>
      <c r="F21" s="7"/>
      <c r="G21" s="10"/>
      <c r="H21" s="3"/>
      <c r="I21" s="5"/>
      <c r="K21" s="38"/>
      <c r="L21" s="38"/>
      <c r="M21" s="38"/>
      <c r="N21" s="38"/>
      <c r="O21" s="38"/>
      <c r="P21" s="38"/>
      <c r="Q21" s="38"/>
    </row>
    <row r="22" spans="1:10" s="38" customFormat="1" ht="15.75">
      <c r="A22" s="13" t="s">
        <v>18</v>
      </c>
      <c r="B22" s="13"/>
      <c r="C22" s="12">
        <v>390</v>
      </c>
      <c r="D22" s="75">
        <v>228</v>
      </c>
      <c r="E22" s="12">
        <f>+D22*C22</f>
        <v>88920</v>
      </c>
      <c r="F22" s="12"/>
      <c r="G22" s="10"/>
      <c r="H22" s="5"/>
      <c r="I22" s="5"/>
      <c r="J22" s="6"/>
    </row>
    <row r="23" spans="1:17" ht="15.75">
      <c r="A23" s="8"/>
      <c r="B23" s="8"/>
      <c r="C23" s="47"/>
      <c r="D23" s="64"/>
      <c r="E23" s="47"/>
      <c r="F23" s="12"/>
      <c r="G23" s="10"/>
      <c r="H23" s="5"/>
      <c r="I23" s="5"/>
      <c r="K23" s="38"/>
      <c r="L23" s="38"/>
      <c r="M23" s="38"/>
      <c r="N23" s="38"/>
      <c r="O23" s="38"/>
      <c r="P23" s="38"/>
      <c r="Q23" s="38"/>
    </row>
    <row r="24" spans="1:17" ht="15.75">
      <c r="A24" s="65" t="s">
        <v>19</v>
      </c>
      <c r="B24" s="8"/>
      <c r="C24" s="47"/>
      <c r="D24" s="64"/>
      <c r="E24" s="47"/>
      <c r="F24" s="2"/>
      <c r="G24" s="10"/>
      <c r="H24" s="5"/>
      <c r="I24" s="5"/>
      <c r="K24" s="38"/>
      <c r="L24" s="38"/>
      <c r="M24" s="38"/>
      <c r="N24" s="38"/>
      <c r="O24" s="38"/>
      <c r="P24" s="38"/>
      <c r="Q24" s="38"/>
    </row>
    <row r="25" spans="1:17" ht="15.75">
      <c r="A25" s="13" t="s">
        <v>20</v>
      </c>
      <c r="B25" s="13"/>
      <c r="C25" s="12">
        <v>225</v>
      </c>
      <c r="D25" s="75">
        <v>180</v>
      </c>
      <c r="E25" s="12">
        <f t="shared" si="0" ref="E25:E28">+D25*C25</f>
        <v>40500</v>
      </c>
      <c r="F25" s="12"/>
      <c r="G25" s="10"/>
      <c r="H25" s="5"/>
      <c r="I25" s="5"/>
      <c r="K25" s="38"/>
      <c r="L25" s="38"/>
      <c r="M25" s="38"/>
      <c r="N25" s="38"/>
      <c r="O25" s="38"/>
      <c r="P25" s="38"/>
      <c r="Q25" s="38"/>
    </row>
    <row r="26" spans="1:17" ht="15.75">
      <c r="A26" s="13" t="s">
        <v>21</v>
      </c>
      <c r="B26" s="13"/>
      <c r="C26" s="12">
        <v>175</v>
      </c>
      <c r="D26" s="75">
        <v>80</v>
      </c>
      <c r="E26" s="12">
        <f t="shared" si="0"/>
        <v>14000</v>
      </c>
      <c r="F26" s="12"/>
      <c r="G26" s="10"/>
      <c r="H26" s="5"/>
      <c r="I26" s="5"/>
      <c r="K26" s="38"/>
      <c r="L26" s="38"/>
      <c r="M26" s="38"/>
      <c r="N26" s="38"/>
      <c r="O26" s="38"/>
      <c r="P26" s="38"/>
      <c r="Q26" s="38"/>
    </row>
    <row r="27" spans="1:17" ht="15.75">
      <c r="A27" s="13" t="s">
        <v>22</v>
      </c>
      <c r="B27" s="13"/>
      <c r="C27" s="12">
        <v>170</v>
      </c>
      <c r="D27" s="75">
        <v>44</v>
      </c>
      <c r="E27" s="12">
        <f t="shared" si="0"/>
        <v>7480</v>
      </c>
      <c r="F27" s="12"/>
      <c r="G27" s="10"/>
      <c r="H27" s="5"/>
      <c r="I27" s="5"/>
      <c r="K27" s="38"/>
      <c r="L27" s="38"/>
      <c r="M27" s="38"/>
      <c r="N27" s="38"/>
      <c r="O27" s="38"/>
      <c r="P27" s="38"/>
      <c r="Q27" s="38"/>
    </row>
    <row r="28" spans="1:17" ht="15.75">
      <c r="A28" s="13" t="s">
        <v>23</v>
      </c>
      <c r="B28" s="13"/>
      <c r="C28" s="12">
        <v>295</v>
      </c>
      <c r="D28" s="82">
        <v>16</v>
      </c>
      <c r="E28" s="12">
        <f t="shared" si="0"/>
        <v>4720</v>
      </c>
      <c r="F28" s="12"/>
      <c r="G28" s="10"/>
      <c r="H28" s="5"/>
      <c r="I28" s="5"/>
      <c r="K28" s="38"/>
      <c r="L28" s="38"/>
      <c r="M28" s="38"/>
      <c r="N28" s="38"/>
      <c r="O28" s="38"/>
      <c r="P28" s="38"/>
      <c r="Q28" s="50" t="s">
        <v>24</v>
      </c>
    </row>
    <row r="29" spans="1:17" ht="15.75">
      <c r="A29" s="8"/>
      <c r="B29" s="8"/>
      <c r="C29" s="47"/>
      <c r="D29" s="10"/>
      <c r="E29" s="47"/>
      <c r="F29" s="2"/>
      <c r="G29" s="10"/>
      <c r="H29" s="5"/>
      <c r="I29" s="5"/>
      <c r="K29" s="38"/>
      <c r="L29" s="38"/>
      <c r="M29" s="38"/>
      <c r="N29" s="38"/>
      <c r="O29" s="38"/>
      <c r="P29" s="38"/>
      <c r="Q29" s="38"/>
    </row>
    <row r="30" spans="1:17" ht="15.75">
      <c r="A30" s="65" t="s">
        <v>25</v>
      </c>
      <c r="B30" s="13"/>
      <c r="C30" s="11"/>
      <c r="D30" s="14"/>
      <c r="E30" s="12"/>
      <c r="F30" s="2"/>
      <c r="G30" s="10"/>
      <c r="H30" s="5"/>
      <c r="I30" s="5"/>
      <c r="K30" s="38"/>
      <c r="L30" s="38"/>
      <c r="M30" s="38"/>
      <c r="N30" s="38"/>
      <c r="O30" s="38"/>
      <c r="P30" s="38"/>
      <c r="Q30" s="38"/>
    </row>
    <row r="31" spans="1:17" ht="15.75">
      <c r="A31" s="13" t="s">
        <v>26</v>
      </c>
      <c r="B31" s="13"/>
      <c r="C31" s="11"/>
      <c r="D31" s="14"/>
      <c r="E31" s="12">
        <v>13500</v>
      </c>
      <c r="F31" s="12"/>
      <c r="G31" s="10"/>
      <c r="H31" s="5"/>
      <c r="I31" s="5"/>
      <c r="K31" s="38"/>
      <c r="L31" s="38"/>
      <c r="M31" s="38"/>
      <c r="N31" s="38"/>
      <c r="O31" s="38"/>
      <c r="P31" s="38"/>
      <c r="Q31" s="38"/>
    </row>
    <row r="32" spans="1:17" ht="15.75">
      <c r="A32" s="13" t="s">
        <v>27</v>
      </c>
      <c r="B32" s="13"/>
      <c r="C32" s="11"/>
      <c r="D32" s="14"/>
      <c r="E32" s="12">
        <f>Notices!C25+Notices!G25</f>
        <v>49756.023200000003</v>
      </c>
      <c r="H32" s="5"/>
      <c r="I32" s="5"/>
      <c r="K32" s="38"/>
      <c r="L32" s="38"/>
      <c r="M32" s="38"/>
      <c r="N32" s="50"/>
      <c r="O32" s="38"/>
      <c r="P32" s="38"/>
      <c r="Q32" s="38"/>
    </row>
    <row r="33" spans="1:9" ht="15.75">
      <c r="A33" s="8"/>
      <c r="B33" s="8"/>
      <c r="C33" s="9"/>
      <c r="D33" s="10"/>
      <c r="E33" s="47"/>
      <c r="F33" s="52"/>
      <c r="H33" s="5"/>
      <c r="I33" s="5"/>
    </row>
    <row r="34" spans="1:9" ht="15.75">
      <c r="A34" s="65" t="s">
        <v>6</v>
      </c>
      <c r="B34" s="13"/>
      <c r="C34" s="11"/>
      <c r="D34" s="14"/>
      <c r="E34" s="12"/>
      <c r="F34" s="2"/>
      <c r="H34" s="5"/>
      <c r="I34" s="5"/>
    </row>
    <row r="35" spans="1:9" ht="15.75">
      <c r="A35" s="13" t="s">
        <v>7</v>
      </c>
      <c r="B35" s="11"/>
      <c r="C35" s="11"/>
      <c r="D35" s="11"/>
      <c r="E35" s="12">
        <v>100</v>
      </c>
      <c r="F35" s="12"/>
      <c r="H35" s="5"/>
      <c r="I35" s="5"/>
    </row>
    <row r="36" spans="1:9" ht="15">
      <c r="A36" s="9"/>
      <c r="B36" s="9"/>
      <c r="C36" s="9"/>
      <c r="D36" s="10"/>
      <c r="E36" s="47"/>
      <c r="F36" s="12"/>
      <c r="H36" s="5"/>
      <c r="I36" s="5"/>
    </row>
    <row r="37" spans="1:9" ht="15.75">
      <c r="A37" s="65" t="s">
        <v>28</v>
      </c>
      <c r="B37" s="11"/>
      <c r="C37" s="11"/>
      <c r="D37" s="14"/>
      <c r="E37" s="12"/>
      <c r="F37" s="2"/>
      <c r="H37" s="5"/>
      <c r="I37" s="5"/>
    </row>
    <row r="38" spans="1:9" ht="15.75">
      <c r="A38" s="13" t="s">
        <v>29</v>
      </c>
      <c r="B38" s="11"/>
      <c r="C38" s="11"/>
      <c r="D38" s="14"/>
      <c r="E38" s="12">
        <v>1776</v>
      </c>
      <c r="F38" s="12"/>
      <c r="H38" s="5"/>
      <c r="I38" s="5"/>
    </row>
    <row r="39" spans="1:9" ht="15.75">
      <c r="A39" s="13" t="s">
        <v>30</v>
      </c>
      <c r="B39" s="11"/>
      <c r="C39" s="11"/>
      <c r="D39" s="14"/>
      <c r="E39" s="12">
        <v>1000</v>
      </c>
      <c r="F39" s="12"/>
      <c r="H39" s="5"/>
      <c r="I39" s="5"/>
    </row>
    <row r="40" spans="1:9" ht="15.75">
      <c r="A40" s="13" t="s">
        <v>31</v>
      </c>
      <c r="B40" s="11"/>
      <c r="C40" s="11"/>
      <c r="D40" s="14"/>
      <c r="E40" s="12">
        <v>1550</v>
      </c>
      <c r="F40" s="12"/>
      <c r="H40" s="5"/>
      <c r="I40" s="5"/>
    </row>
    <row r="41" spans="1:9" ht="15.75">
      <c r="A41" s="13" t="s">
        <v>32</v>
      </c>
      <c r="B41" s="11"/>
      <c r="C41" s="11"/>
      <c r="D41" s="14"/>
      <c r="E41" s="12">
        <v>1500</v>
      </c>
      <c r="F41" s="12"/>
      <c r="H41" s="5"/>
      <c r="I41" s="5"/>
    </row>
    <row r="42" spans="1:9" ht="15">
      <c r="A42" s="38"/>
      <c r="B42" s="38"/>
      <c r="C42" s="38"/>
      <c r="D42" s="6"/>
      <c r="E42" s="2"/>
      <c r="F42" s="2"/>
      <c r="H42" s="5"/>
      <c r="I42" s="5"/>
    </row>
    <row r="43" spans="1:9" ht="15">
      <c r="A43" s="38"/>
      <c r="B43" s="38"/>
      <c r="C43" s="38"/>
      <c r="D43" s="6"/>
      <c r="E43" s="2"/>
      <c r="F43" s="2"/>
      <c r="H43" s="5"/>
      <c r="I43" s="5"/>
    </row>
    <row r="44" spans="1:9" ht="15">
      <c r="A44" s="38"/>
      <c r="B44" s="99" t="s">
        <v>33</v>
      </c>
      <c r="C44" s="99"/>
      <c r="D44" s="99"/>
      <c r="E44" s="16">
        <f>SUM(E22:E41)</f>
        <v>224802.0232</v>
      </c>
      <c r="F44" s="16"/>
      <c r="H44" s="5"/>
      <c r="I44" s="5"/>
    </row>
    <row r="45" spans="1:9" ht="15">
      <c r="A45" s="38"/>
      <c r="B45" s="38"/>
      <c r="C45" s="38"/>
      <c r="D45" s="6"/>
      <c r="E45" s="2"/>
      <c r="F45" s="2"/>
      <c r="H45" s="5"/>
      <c r="I45" s="5"/>
    </row>
    <row r="46" spans="1:9" ht="15">
      <c r="A46" s="38"/>
      <c r="B46" s="38"/>
      <c r="C46" s="38"/>
      <c r="D46" s="38"/>
      <c r="E46" s="1"/>
      <c r="F46" s="1"/>
      <c r="H46" s="5"/>
      <c r="I46" s="5"/>
    </row>
    <row r="47" spans="1:9" ht="17.25">
      <c r="A47" s="38"/>
      <c r="B47" s="99" t="s">
        <v>34</v>
      </c>
      <c r="C47" s="99"/>
      <c r="D47" s="99"/>
      <c r="E47" s="17">
        <f>E44+E16</f>
        <v>745386.13639999996</v>
      </c>
      <c r="F47" s="17"/>
      <c r="H47" s="5"/>
      <c r="I47" s="5"/>
    </row>
    <row r="49" spans="1:6" ht="15.75">
      <c r="A49" s="13" t="s">
        <v>35</v>
      </c>
      <c r="B49" s="13"/>
      <c r="C49" s="13"/>
      <c r="D49" s="13"/>
      <c r="E49" s="13"/>
      <c r="F49" s="13"/>
    </row>
    <row r="50" spans="1:5" ht="15">
      <c r="A50" s="38" t="s">
        <v>36</v>
      </c>
      <c r="B50" s="38"/>
      <c r="C50" s="38"/>
      <c r="D50" s="38"/>
      <c r="E50" s="38"/>
    </row>
  </sheetData>
  <mergeCells count="5">
    <mergeCell ref="A1:E1"/>
    <mergeCell ref="B16:D16"/>
    <mergeCell ref="B47:D47"/>
    <mergeCell ref="B44:D44"/>
    <mergeCell ref="A18:E18"/>
  </mergeCells>
  <pageMargins left="0.7" right="0.7" top="0.75" bottom="0.75" header="0.3" footer="0.3"/>
  <pageSetup orientation="portrait" scale="49" r:id="rId1"/>
  <headerFooter>
    <oddFooter>&amp;L&amp;"Times New Roman,Regular"&amp;9O3140389.v1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"/>
  <sheetViews>
    <sheetView workbookViewId="0" topLeftCell="A1">
      <selection pane="topLeft" activeCell="D6" sqref="D6"/>
    </sheetView>
  </sheetViews>
  <sheetFormatPr defaultRowHeight="15"/>
  <cols>
    <col min="1" max="1" width="7.85714285714286" bestFit="1" customWidth="1"/>
    <col min="2" max="2" width="10.4285714285714" bestFit="1" customWidth="1"/>
    <col min="3" max="3" width="26.8571428571429" style="38" bestFit="1" customWidth="1"/>
    <col min="4" max="4" width="12.5714285714286" style="21" bestFit="1" customWidth="1"/>
  </cols>
  <sheetData>
    <row r="1" spans="1:4" ht="15">
      <c r="A1" s="18" t="s">
        <v>37</v>
      </c>
      <c r="B1" s="18" t="s">
        <v>38</v>
      </c>
      <c r="C1" s="49" t="s">
        <v>39</v>
      </c>
      <c r="D1" s="20" t="s">
        <v>40</v>
      </c>
    </row>
    <row r="2" spans="1:4" ht="15">
      <c r="A2" s="11">
        <v>17599</v>
      </c>
      <c r="B2" s="22">
        <v>44006</v>
      </c>
      <c r="C2" s="19" t="s">
        <v>41</v>
      </c>
      <c r="D2" s="23">
        <v>17500</v>
      </c>
    </row>
    <row r="3" spans="1:4" s="38" customFormat="1" ht="15">
      <c r="A3" s="11">
        <v>17738</v>
      </c>
      <c r="B3" s="22">
        <v>44036</v>
      </c>
      <c r="C3" s="19" t="s">
        <v>41</v>
      </c>
      <c r="D3" s="23">
        <v>147.50</v>
      </c>
    </row>
    <row r="4" spans="1:4" ht="15">
      <c r="A4" s="11">
        <v>17856</v>
      </c>
      <c r="B4" s="22">
        <v>44063</v>
      </c>
      <c r="C4" s="19" t="s">
        <v>41</v>
      </c>
      <c r="D4" s="23">
        <v>3577.50</v>
      </c>
    </row>
    <row r="5" spans="1:4" s="38" customFormat="1" ht="15">
      <c r="A5" s="11">
        <v>18347</v>
      </c>
      <c r="B5" s="22">
        <v>44181</v>
      </c>
      <c r="C5" s="19" t="s">
        <v>41</v>
      </c>
      <c r="D5" s="70">
        <v>28245</v>
      </c>
    </row>
    <row r="6" spans="1:4" ht="15">
      <c r="A6" s="38"/>
      <c r="B6" s="38"/>
      <c r="D6" s="21">
        <f>SUM(D2:D5)</f>
        <v>49470</v>
      </c>
    </row>
  </sheetData>
  <sortState ref="A2:C4">
    <sortCondition sortBy="value" ref="A2:A4"/>
  </sortState>
  <pageMargins left="0.7" right="0.7" top="0.75" bottom="0.75" header="0.3" footer="0.3"/>
  <pageSetup orientation="portrait" r:id="rId1"/>
  <headerFooter>
    <oddFooter>&amp;L&amp;"Times New Roman,Regular"&amp;9O3140389.v1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workbookViewId="0" topLeftCell="A1">
      <selection pane="topLeft" activeCell="E16" sqref="E16"/>
    </sheetView>
  </sheetViews>
  <sheetFormatPr defaultRowHeight="15"/>
  <cols>
    <col min="1" max="1" width="9.14285714285714" style="46"/>
    <col min="2" max="2" width="11.1428571428571" style="38" bestFit="1" customWidth="1"/>
    <col min="3" max="3" width="22.4285714285714" style="38" bestFit="1" customWidth="1"/>
    <col min="4" max="4" width="11.4285714285714" style="38" customWidth="1"/>
    <col min="5" max="5" width="12.1428571428571" style="72" bestFit="1" customWidth="1"/>
    <col min="6" max="6" width="10.1428571428571" bestFit="1" customWidth="1"/>
    <col min="7" max="7" width="16.1428571428571" bestFit="1" customWidth="1"/>
    <col min="8" max="8" width="12.1428571428571" bestFit="1" customWidth="1"/>
  </cols>
  <sheetData>
    <row r="1" spans="1:8" s="38" customFormat="1" ht="15">
      <c r="A1" s="18" t="s">
        <v>37</v>
      </c>
      <c r="B1" s="18" t="s">
        <v>38</v>
      </c>
      <c r="C1" s="20" t="s">
        <v>39</v>
      </c>
      <c r="D1" s="20" t="s">
        <v>42</v>
      </c>
      <c r="E1" s="20" t="s">
        <v>43</v>
      </c>
      <c r="F1" s="20" t="s">
        <v>44</v>
      </c>
      <c r="G1" s="20" t="s">
        <v>45</v>
      </c>
      <c r="H1" s="20" t="s">
        <v>1</v>
      </c>
    </row>
    <row r="2" spans="1:8" s="38" customFormat="1" ht="15">
      <c r="A2" s="71">
        <v>362997</v>
      </c>
      <c r="B2" s="22">
        <v>43850</v>
      </c>
      <c r="C2" s="11" t="s">
        <v>46</v>
      </c>
      <c r="D2" s="73">
        <v>646</v>
      </c>
      <c r="E2" s="73">
        <v>0</v>
      </c>
      <c r="F2" s="73">
        <v>0</v>
      </c>
      <c r="G2" s="73">
        <v>0</v>
      </c>
      <c r="H2" s="32">
        <f>SUM(D2:G2)</f>
        <v>646</v>
      </c>
    </row>
    <row r="3" spans="1:8" s="38" customFormat="1" ht="15">
      <c r="A3" s="71">
        <v>364425</v>
      </c>
      <c r="B3" s="22">
        <v>43880</v>
      </c>
      <c r="C3" s="11" t="s">
        <v>46</v>
      </c>
      <c r="D3" s="73">
        <v>1748</v>
      </c>
      <c r="E3" s="73">
        <v>0</v>
      </c>
      <c r="F3" s="73">
        <v>0</v>
      </c>
      <c r="G3" s="73">
        <v>0</v>
      </c>
      <c r="H3" s="32">
        <f t="shared" si="0" ref="H3:H14">SUM(D3:G3)</f>
        <v>1748</v>
      </c>
    </row>
    <row r="4" spans="1:8" s="38" customFormat="1" ht="15">
      <c r="A4" s="71">
        <v>365477</v>
      </c>
      <c r="B4" s="22">
        <v>43907</v>
      </c>
      <c r="C4" s="11" t="s">
        <v>46</v>
      </c>
      <c r="D4" s="73">
        <v>4218</v>
      </c>
      <c r="E4" s="73">
        <v>0</v>
      </c>
      <c r="F4" s="73">
        <v>0</v>
      </c>
      <c r="G4" s="73">
        <v>0</v>
      </c>
      <c r="H4" s="32">
        <f t="shared" si="0"/>
        <v>4218</v>
      </c>
    </row>
    <row r="5" spans="1:8" s="38" customFormat="1" ht="15">
      <c r="A5" s="71">
        <v>366872</v>
      </c>
      <c r="B5" s="22">
        <v>43938</v>
      </c>
      <c r="C5" s="11" t="s">
        <v>46</v>
      </c>
      <c r="D5" s="73">
        <v>2812</v>
      </c>
      <c r="E5" s="73">
        <v>7.15</v>
      </c>
      <c r="F5" s="21">
        <v>9000</v>
      </c>
      <c r="G5" s="73">
        <v>0</v>
      </c>
      <c r="H5" s="32">
        <f t="shared" si="0"/>
        <v>11819.15</v>
      </c>
    </row>
    <row r="6" spans="1:8" s="38" customFormat="1" ht="15">
      <c r="A6" s="71">
        <v>368141</v>
      </c>
      <c r="B6" s="22">
        <v>43970</v>
      </c>
      <c r="C6" s="11" t="s">
        <v>46</v>
      </c>
      <c r="D6" s="73">
        <v>3952</v>
      </c>
      <c r="E6" s="73">
        <v>49.15</v>
      </c>
      <c r="F6" s="73">
        <v>0</v>
      </c>
      <c r="G6" s="73">
        <v>0</v>
      </c>
      <c r="H6" s="32">
        <f t="shared" si="0"/>
        <v>4001.15</v>
      </c>
    </row>
    <row r="7" spans="1:8" s="38" customFormat="1" ht="15">
      <c r="A7" s="71">
        <v>369183</v>
      </c>
      <c r="B7" s="22">
        <v>43999</v>
      </c>
      <c r="C7" s="11" t="s">
        <v>46</v>
      </c>
      <c r="D7" s="73">
        <v>5168</v>
      </c>
      <c r="E7" s="73">
        <v>13.32</v>
      </c>
      <c r="F7" s="73">
        <v>0</v>
      </c>
      <c r="G7" s="73">
        <v>0</v>
      </c>
      <c r="H7" s="32">
        <f t="shared" si="0"/>
        <v>5181.32</v>
      </c>
    </row>
    <row r="8" spans="1:8" s="38" customFormat="1" ht="15">
      <c r="A8" s="71">
        <v>370264</v>
      </c>
      <c r="B8" s="22">
        <v>44029</v>
      </c>
      <c r="C8" s="11" t="s">
        <v>46</v>
      </c>
      <c r="D8" s="73">
        <v>5586</v>
      </c>
      <c r="E8" s="73">
        <v>288.77</v>
      </c>
      <c r="F8" s="73">
        <v>0</v>
      </c>
      <c r="H8" s="32">
        <f t="shared" si="0"/>
        <v>5874.77</v>
      </c>
    </row>
    <row r="9" spans="1:8" s="38" customFormat="1" ht="15">
      <c r="A9" s="71">
        <v>371393</v>
      </c>
      <c r="B9" s="22">
        <v>44061</v>
      </c>
      <c r="C9" s="11" t="s">
        <v>46</v>
      </c>
      <c r="D9" s="73">
        <v>6840</v>
      </c>
      <c r="E9" s="73">
        <v>0</v>
      </c>
      <c r="F9" s="73">
        <v>0</v>
      </c>
      <c r="G9" s="73">
        <v>684</v>
      </c>
      <c r="H9" s="32">
        <f t="shared" si="0"/>
        <v>7524</v>
      </c>
    </row>
    <row r="10" spans="1:8" s="38" customFormat="1" ht="15">
      <c r="A10" s="71">
        <v>372546</v>
      </c>
      <c r="B10" s="22">
        <v>44091</v>
      </c>
      <c r="C10" s="11" t="s">
        <v>46</v>
      </c>
      <c r="D10" s="73">
        <v>5168</v>
      </c>
      <c r="E10" s="73">
        <v>793.78</v>
      </c>
      <c r="F10" s="73">
        <v>0</v>
      </c>
      <c r="G10" s="73">
        <v>570</v>
      </c>
      <c r="H10" s="32">
        <f t="shared" si="0"/>
        <v>6531.78</v>
      </c>
    </row>
    <row r="11" spans="1:8" s="38" customFormat="1" ht="15">
      <c r="A11" s="71">
        <v>373709</v>
      </c>
      <c r="B11" s="22">
        <v>44123</v>
      </c>
      <c r="C11" s="11" t="s">
        <v>46</v>
      </c>
      <c r="D11" s="73">
        <v>7106</v>
      </c>
      <c r="E11" s="73">
        <v>1347.06</v>
      </c>
      <c r="F11" s="73">
        <v>0</v>
      </c>
      <c r="G11" s="73">
        <v>0</v>
      </c>
      <c r="H11" s="73">
        <f t="shared" si="0"/>
        <v>8453.06</v>
      </c>
    </row>
    <row r="12" spans="1:8" s="38" customFormat="1" ht="15">
      <c r="A12" s="71">
        <v>375201</v>
      </c>
      <c r="B12" s="22">
        <v>44152</v>
      </c>
      <c r="C12" s="11" t="s">
        <v>46</v>
      </c>
      <c r="D12" s="73">
        <v>6498</v>
      </c>
      <c r="E12" s="73">
        <v>1397.73</v>
      </c>
      <c r="F12" s="73">
        <v>0</v>
      </c>
      <c r="G12" s="73">
        <v>0</v>
      </c>
      <c r="H12" s="73">
        <f t="shared" si="0"/>
        <v>7895.73</v>
      </c>
    </row>
    <row r="13" spans="1:8" s="38" customFormat="1" ht="15">
      <c r="A13" s="71">
        <v>376450</v>
      </c>
      <c r="B13" s="22">
        <v>44182</v>
      </c>
      <c r="C13" s="11" t="s">
        <v>46</v>
      </c>
      <c r="D13" s="73">
        <v>21074</v>
      </c>
      <c r="E13" s="73">
        <v>2268.0700000000002</v>
      </c>
      <c r="F13" s="73">
        <v>0</v>
      </c>
      <c r="G13" s="73">
        <v>0</v>
      </c>
      <c r="H13" s="73">
        <f t="shared" si="0"/>
        <v>23342.07</v>
      </c>
    </row>
    <row r="14" spans="1:8" s="38" customFormat="1" ht="15">
      <c r="A14" s="71"/>
      <c r="B14" s="22" t="s">
        <v>47</v>
      </c>
      <c r="C14" s="11" t="s">
        <v>48</v>
      </c>
      <c r="D14" s="74">
        <v>15238</v>
      </c>
      <c r="E14" s="74">
        <v>0</v>
      </c>
      <c r="F14" s="74">
        <v>0</v>
      </c>
      <c r="G14" s="74">
        <v>0</v>
      </c>
      <c r="H14" s="74">
        <f t="shared" si="0"/>
        <v>15238</v>
      </c>
    </row>
    <row r="15" spans="1:8" s="38" customFormat="1" ht="15">
      <c r="A15" s="71"/>
      <c r="B15" s="22"/>
      <c r="C15" s="11"/>
      <c r="D15" s="73"/>
      <c r="E15" s="73"/>
      <c r="F15" s="73"/>
      <c r="G15" s="73"/>
      <c r="H15" s="73"/>
    </row>
    <row r="16" spans="3:8" ht="15">
      <c r="C16" s="32"/>
      <c r="D16" s="32">
        <f>SUM(D2:D14)</f>
        <v>86054</v>
      </c>
      <c r="E16" s="32">
        <f>SUM(E2:E14)</f>
        <v>6165.0300000000007</v>
      </c>
      <c r="F16" s="32">
        <f>SUM(F2:F14)</f>
        <v>9000</v>
      </c>
      <c r="G16" s="32">
        <f>SUM(G2:G14)</f>
        <v>1254</v>
      </c>
      <c r="H16" s="32">
        <f>SUM(H2:H14)</f>
        <v>102473.03</v>
      </c>
    </row>
    <row r="17" ht="15">
      <c r="G17" s="32"/>
    </row>
  </sheetData>
  <pageMargins left="0.7" right="0.7" top="0.75" bottom="0.75" header="0.3" footer="0.3"/>
  <pageSetup orientation="portrait" r:id="rId1"/>
  <headerFooter>
    <oddFooter>&amp;L&amp;"Times New Roman,Regular"&amp;9O3140389.v1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 topLeftCell="A1">
      <selection pane="topLeft" activeCell="C15" sqref="C15"/>
    </sheetView>
  </sheetViews>
  <sheetFormatPr defaultRowHeight="15"/>
  <cols>
    <col min="1" max="1" width="16" bestFit="1" customWidth="1"/>
    <col min="2" max="2" width="12" style="38" bestFit="1" customWidth="1"/>
    <col min="3" max="3" width="19.4285714285714" style="38" bestFit="1" customWidth="1"/>
    <col min="4" max="4" width="12" style="72" bestFit="1" customWidth="1"/>
    <col min="5" max="5" width="16.1428571428571" style="38" bestFit="1" customWidth="1"/>
    <col min="6" max="6" width="11.1428571428571" style="38" bestFit="1" customWidth="1"/>
  </cols>
  <sheetData>
    <row r="1" spans="1:6" ht="15">
      <c r="A1" s="18" t="s">
        <v>38</v>
      </c>
      <c r="B1" s="20" t="s">
        <v>39</v>
      </c>
      <c r="C1" s="20" t="s">
        <v>49</v>
      </c>
      <c r="D1" s="20" t="s">
        <v>43</v>
      </c>
      <c r="E1" s="20" t="s">
        <v>45</v>
      </c>
      <c r="F1" s="20" t="s">
        <v>1</v>
      </c>
    </row>
    <row r="2" spans="1:6" s="38" customFormat="1" ht="15">
      <c r="A2" s="89">
        <v>43893</v>
      </c>
      <c r="B2" s="11" t="s">
        <v>22</v>
      </c>
      <c r="C2" s="90">
        <v>7508.90</v>
      </c>
      <c r="D2" s="90">
        <v>0</v>
      </c>
      <c r="E2" s="90">
        <v>0</v>
      </c>
      <c r="F2" s="90">
        <f>SUM(C2:E2)</f>
        <v>7508.90</v>
      </c>
    </row>
    <row r="3" spans="1:6" s="38" customFormat="1" ht="15">
      <c r="A3" s="89">
        <v>43924</v>
      </c>
      <c r="B3" s="11" t="s">
        <v>22</v>
      </c>
      <c r="C3" s="90">
        <v>15534.60</v>
      </c>
      <c r="D3" s="90">
        <v>0</v>
      </c>
      <c r="E3" s="90">
        <v>0</v>
      </c>
      <c r="F3" s="90">
        <f t="shared" si="0" ref="F3:F10">SUM(C3:E3)</f>
        <v>15534.60</v>
      </c>
    </row>
    <row r="4" spans="1:6" s="38" customFormat="1" ht="15">
      <c r="A4" s="89">
        <v>43954</v>
      </c>
      <c r="B4" s="11" t="s">
        <v>22</v>
      </c>
      <c r="C4" s="90">
        <v>3966.67</v>
      </c>
      <c r="D4" s="90">
        <v>0</v>
      </c>
      <c r="E4" s="90">
        <v>0</v>
      </c>
      <c r="F4" s="90">
        <f t="shared" si="0"/>
        <v>3966.67</v>
      </c>
    </row>
    <row r="5" spans="1:6" s="38" customFormat="1" ht="15">
      <c r="A5" s="91">
        <v>43992</v>
      </c>
      <c r="B5" s="11" t="s">
        <v>22</v>
      </c>
      <c r="C5" s="90">
        <v>722.50</v>
      </c>
      <c r="D5" s="90">
        <v>0</v>
      </c>
      <c r="E5" s="90">
        <v>0</v>
      </c>
      <c r="F5" s="90">
        <f t="shared" si="0"/>
        <v>722.50</v>
      </c>
    </row>
    <row r="6" spans="1:6" s="38" customFormat="1" ht="15">
      <c r="A6" s="91">
        <v>44022</v>
      </c>
      <c r="B6" s="11" t="s">
        <v>22</v>
      </c>
      <c r="C6" s="90">
        <v>1344.70</v>
      </c>
      <c r="D6" s="90">
        <v>0</v>
      </c>
      <c r="E6" s="90">
        <v>0</v>
      </c>
      <c r="F6" s="90">
        <f t="shared" si="0"/>
        <v>1344.70</v>
      </c>
    </row>
    <row r="7" spans="1:6" s="38" customFormat="1" ht="15">
      <c r="A7" s="89">
        <v>44053</v>
      </c>
      <c r="B7" s="11" t="s">
        <v>22</v>
      </c>
      <c r="C7" s="90">
        <v>467.50</v>
      </c>
      <c r="D7" s="90">
        <v>0</v>
      </c>
      <c r="E7" s="90">
        <v>0</v>
      </c>
      <c r="F7" s="90">
        <f t="shared" si="0"/>
        <v>467.50</v>
      </c>
    </row>
    <row r="8" spans="1:6" s="38" customFormat="1" ht="15">
      <c r="A8" s="89">
        <v>44075</v>
      </c>
      <c r="B8" s="11" t="s">
        <v>22</v>
      </c>
      <c r="C8" s="90">
        <v>241.40</v>
      </c>
      <c r="D8" s="90">
        <v>0</v>
      </c>
      <c r="E8" s="90">
        <v>4829.70</v>
      </c>
      <c r="F8" s="90">
        <f t="shared" si="0"/>
        <v>5071.0999999999995</v>
      </c>
    </row>
    <row r="9" spans="1:6" s="38" customFormat="1" ht="15">
      <c r="A9" s="89">
        <v>44144</v>
      </c>
      <c r="B9" s="11" t="s">
        <v>22</v>
      </c>
      <c r="C9" s="90">
        <v>2451.40</v>
      </c>
      <c r="D9" s="90">
        <v>0</v>
      </c>
      <c r="E9" s="90">
        <v>0</v>
      </c>
      <c r="F9" s="90">
        <f t="shared" si="0"/>
        <v>2451.40</v>
      </c>
    </row>
    <row r="10" spans="1:6" s="38" customFormat="1" ht="15">
      <c r="A10" s="89">
        <v>44169</v>
      </c>
      <c r="B10" s="11" t="s">
        <v>22</v>
      </c>
      <c r="C10" s="90">
        <v>3527.50</v>
      </c>
      <c r="D10" s="90">
        <v>0</v>
      </c>
      <c r="E10" s="90">
        <v>0</v>
      </c>
      <c r="F10" s="90">
        <f t="shared" si="0"/>
        <v>3527.50</v>
      </c>
    </row>
    <row r="11" spans="1:6" s="38" customFormat="1" ht="15">
      <c r="A11" s="89">
        <v>44198</v>
      </c>
      <c r="B11" s="11" t="s">
        <v>22</v>
      </c>
      <c r="C11" s="93">
        <v>1147.50</v>
      </c>
      <c r="D11" s="93">
        <v>0</v>
      </c>
      <c r="E11" s="93">
        <v>0</v>
      </c>
      <c r="F11" s="93">
        <f>SUM(C11:E11)</f>
        <v>1147.50</v>
      </c>
    </row>
    <row r="12" spans="1:6" s="38" customFormat="1" ht="15">
      <c r="A12" s="22"/>
      <c r="B12" s="22"/>
      <c r="C12" s="92">
        <f>SUM(C2:C11)</f>
        <v>36912.67</v>
      </c>
      <c r="D12" s="92">
        <f>SUM(D2:D11)</f>
        <v>0</v>
      </c>
      <c r="E12" s="92">
        <f>SUM(E2:E11)</f>
        <v>4829.70</v>
      </c>
      <c r="F12" s="92">
        <f>SUM(F2:F11)</f>
        <v>41742.370000000003</v>
      </c>
    </row>
    <row r="13" spans="1:2" ht="15">
      <c r="A13" s="22"/>
      <c r="B13" s="22"/>
    </row>
    <row r="14" ht="15">
      <c r="A14" s="38"/>
    </row>
    <row r="15" ht="15">
      <c r="A15" s="38"/>
    </row>
    <row r="16" spans="1:2" ht="15">
      <c r="A16" s="18"/>
      <c r="B16" s="18"/>
    </row>
    <row r="17" spans="1:2" ht="15">
      <c r="A17" s="22"/>
      <c r="B17" s="22"/>
    </row>
    <row r="18" spans="1:2" ht="15">
      <c r="A18" s="22"/>
      <c r="B18" s="22"/>
    </row>
    <row r="19" ht="15">
      <c r="A19" s="38"/>
    </row>
  </sheetData>
  <pageMargins left="0.7" right="0.7" top="0.75" bottom="0.75" header="0.3" footer="0.3"/>
  <pageSetup orientation="portrait" r:id="rId1"/>
  <headerFooter>
    <oddFooter>&amp;L&amp;"Times New Roman,Regular"&amp;9O3140389.v1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workbookViewId="0" topLeftCell="A1">
      <selection pane="topLeft" activeCell="C16" sqref="C16"/>
    </sheetView>
  </sheetViews>
  <sheetFormatPr defaultRowHeight="15"/>
  <cols>
    <col min="1" max="2" width="12.8571428571429" bestFit="1" customWidth="1"/>
    <col min="3" max="3" width="14.8571428571429" style="21" bestFit="1" customWidth="1"/>
    <col min="4" max="4" width="11.8571428571429" style="21" bestFit="1" customWidth="1"/>
    <col min="5" max="5" width="16.1428571428571" style="21" bestFit="1" customWidth="1"/>
    <col min="9" max="9" width="10.5714285714286" bestFit="1" customWidth="1"/>
    <col min="16" max="16" width="10" bestFit="1" customWidth="1"/>
  </cols>
  <sheetData>
    <row r="1" spans="1:9" ht="15">
      <c r="A1" s="18" t="s">
        <v>37</v>
      </c>
      <c r="B1" s="18" t="s">
        <v>38</v>
      </c>
      <c r="C1" s="20" t="s">
        <v>50</v>
      </c>
      <c r="D1" s="20" t="s">
        <v>43</v>
      </c>
      <c r="E1" s="20" t="s">
        <v>45</v>
      </c>
      <c r="F1" s="38"/>
      <c r="G1" s="38"/>
      <c r="H1" s="38"/>
      <c r="I1" s="38"/>
    </row>
    <row r="2" spans="1:9" ht="15">
      <c r="A2" s="11">
        <v>44198</v>
      </c>
      <c r="B2" s="22">
        <v>43892</v>
      </c>
      <c r="C2" s="76">
        <v>16800</v>
      </c>
      <c r="D2" s="21">
        <v>0</v>
      </c>
      <c r="E2" s="21">
        <v>0</v>
      </c>
      <c r="F2" s="38"/>
      <c r="G2" s="38"/>
      <c r="H2" s="38"/>
      <c r="I2" s="38"/>
    </row>
    <row r="3" spans="1:9" ht="15">
      <c r="A3" s="11">
        <v>44229</v>
      </c>
      <c r="B3" s="22">
        <v>43920</v>
      </c>
      <c r="C3" s="76">
        <v>15350</v>
      </c>
      <c r="D3" s="21">
        <v>0</v>
      </c>
      <c r="E3" s="21">
        <v>0</v>
      </c>
      <c r="F3" s="38"/>
      <c r="G3" s="38"/>
      <c r="H3" s="38"/>
      <c r="I3" s="38"/>
    </row>
    <row r="4" spans="1:9" ht="15">
      <c r="A4" s="11">
        <v>44255</v>
      </c>
      <c r="B4" s="22">
        <v>43949</v>
      </c>
      <c r="C4" s="76">
        <v>32875</v>
      </c>
      <c r="D4" s="21">
        <v>0</v>
      </c>
      <c r="E4" s="21">
        <v>0</v>
      </c>
      <c r="F4" s="38"/>
      <c r="G4" s="38"/>
      <c r="H4" s="38"/>
      <c r="I4" s="38"/>
    </row>
    <row r="5" spans="1:9" ht="15">
      <c r="A5" s="11">
        <v>44281</v>
      </c>
      <c r="B5" s="22">
        <v>43983</v>
      </c>
      <c r="C5" s="76">
        <v>57468.75</v>
      </c>
      <c r="D5" s="21">
        <v>0</v>
      </c>
      <c r="E5" s="21">
        <v>0</v>
      </c>
      <c r="F5" s="38"/>
      <c r="G5" s="38"/>
      <c r="H5" s="38"/>
      <c r="I5" s="38"/>
    </row>
    <row r="6" spans="1:9" ht="15">
      <c r="A6" s="11">
        <v>44317</v>
      </c>
      <c r="B6" s="22">
        <v>44013</v>
      </c>
      <c r="C6" s="76">
        <v>50181.25</v>
      </c>
      <c r="D6" s="21">
        <v>0</v>
      </c>
      <c r="E6" s="21">
        <v>0</v>
      </c>
      <c r="F6" s="38"/>
      <c r="G6" s="38"/>
      <c r="H6" s="38"/>
      <c r="I6" s="38"/>
    </row>
    <row r="7" spans="1:9" ht="15">
      <c r="A7" s="11">
        <v>44345</v>
      </c>
      <c r="B7" s="22">
        <v>44043</v>
      </c>
      <c r="C7" s="76">
        <v>18225</v>
      </c>
      <c r="D7" s="21">
        <v>0</v>
      </c>
      <c r="E7" s="21">
        <v>0</v>
      </c>
      <c r="F7" s="38"/>
      <c r="G7" s="38"/>
      <c r="H7" s="38"/>
      <c r="I7" s="38"/>
    </row>
    <row r="8" spans="1:9" ht="15">
      <c r="A8" s="11">
        <v>44377</v>
      </c>
      <c r="B8" s="22">
        <v>44074</v>
      </c>
      <c r="C8" s="76">
        <v>5675</v>
      </c>
      <c r="D8" s="21">
        <v>0</v>
      </c>
      <c r="E8" s="21">
        <v>0</v>
      </c>
      <c r="F8" s="38"/>
      <c r="G8" s="38"/>
      <c r="H8" s="38"/>
      <c r="I8" s="38"/>
    </row>
    <row r="9" spans="1:9" ht="15">
      <c r="A9" s="11">
        <v>44387</v>
      </c>
      <c r="B9" s="22">
        <v>44074</v>
      </c>
      <c r="C9" s="76">
        <v>0</v>
      </c>
      <c r="D9" s="21">
        <v>0</v>
      </c>
      <c r="E9" s="21">
        <v>7762.50</v>
      </c>
      <c r="F9" s="38"/>
      <c r="G9" s="38"/>
      <c r="H9" s="38"/>
      <c r="I9" s="38"/>
    </row>
    <row r="10" spans="1:5" s="38" customFormat="1" ht="15">
      <c r="A10" s="11">
        <v>44425</v>
      </c>
      <c r="B10" s="22">
        <v>44102</v>
      </c>
      <c r="C10" s="87">
        <v>3256.25</v>
      </c>
      <c r="D10" s="21">
        <v>0</v>
      </c>
      <c r="E10" s="88">
        <v>0</v>
      </c>
    </row>
    <row r="11" spans="1:5" s="38" customFormat="1" ht="15">
      <c r="A11" s="11">
        <v>44429</v>
      </c>
      <c r="B11" s="22">
        <v>44102</v>
      </c>
      <c r="C11" s="87">
        <v>0</v>
      </c>
      <c r="D11" s="21">
        <v>0</v>
      </c>
      <c r="E11" s="88">
        <v>1706.25</v>
      </c>
    </row>
    <row r="12" spans="1:5" s="38" customFormat="1" ht="15">
      <c r="A12" s="11">
        <v>44460</v>
      </c>
      <c r="B12" s="22">
        <v>44137</v>
      </c>
      <c r="C12" s="87">
        <v>17993.75</v>
      </c>
      <c r="D12" s="21">
        <v>0</v>
      </c>
      <c r="E12" s="88">
        <v>0</v>
      </c>
    </row>
    <row r="13" spans="1:5" s="38" customFormat="1" ht="15">
      <c r="A13" s="11">
        <v>44495</v>
      </c>
      <c r="B13" s="22">
        <v>44167</v>
      </c>
      <c r="C13" s="87">
        <v>11562.50</v>
      </c>
      <c r="D13" s="21">
        <v>0</v>
      </c>
      <c r="E13" s="88">
        <v>0</v>
      </c>
    </row>
    <row r="14" spans="1:5" s="38" customFormat="1" ht="15">
      <c r="A14" s="11">
        <v>44529</v>
      </c>
      <c r="B14" s="22">
        <v>44200</v>
      </c>
      <c r="C14" s="79">
        <v>9468.75</v>
      </c>
      <c r="D14" s="79">
        <v>0</v>
      </c>
      <c r="E14" s="80">
        <v>0</v>
      </c>
    </row>
    <row r="15" spans="1:9" ht="15">
      <c r="A15" s="11"/>
      <c r="B15" s="38"/>
      <c r="C15" s="21">
        <f>SUM(C2:C14)</f>
        <v>238856.25</v>
      </c>
      <c r="D15" s="21">
        <f>SUM(D2:D14)</f>
        <v>0</v>
      </c>
      <c r="E15" s="21">
        <f>SUM(E2:E14)</f>
        <v>9468.75</v>
      </c>
      <c r="F15" s="38"/>
      <c r="G15" s="38"/>
      <c r="H15" s="38"/>
      <c r="I15" s="32"/>
    </row>
    <row r="17" spans="1:19" ht="15">
      <c r="A17" s="38"/>
      <c r="B17" s="18"/>
      <c r="C17" s="20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5">
      <c r="A18" s="18"/>
      <c r="B18" s="22"/>
      <c r="C18" s="23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15">
      <c r="A19" s="11"/>
      <c r="B19" s="22"/>
      <c r="C19" s="23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17.25">
      <c r="A20" s="11"/>
      <c r="B20" s="22"/>
      <c r="C20" s="24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">
      <c r="A21" s="11"/>
      <c r="B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3" spans="1:19" ht="15">
      <c r="A23" s="38"/>
      <c r="B23" s="38"/>
      <c r="D23" s="7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5" spans="1:19" s="25" customFormat="1" ht="15">
      <c r="A25" s="38"/>
      <c r="B25" s="39"/>
      <c r="C25" s="40"/>
      <c r="D25" s="78"/>
      <c r="E25" s="78"/>
      <c r="F25" s="34"/>
      <c r="G25" s="34"/>
      <c r="H25" s="34"/>
      <c r="I25" s="40"/>
      <c r="J25" s="40"/>
      <c r="K25" s="40"/>
      <c r="L25" s="40"/>
      <c r="M25" s="37"/>
      <c r="N25" s="40"/>
      <c r="O25" s="27"/>
      <c r="P25" s="27"/>
      <c r="Q25" s="26"/>
      <c r="R25" s="27"/>
      <c r="S25" s="27"/>
    </row>
    <row r="26" spans="1:19" s="25" customFormat="1" ht="12">
      <c r="A26" s="39"/>
      <c r="B26" s="41"/>
      <c r="C26" s="39"/>
      <c r="D26" s="78"/>
      <c r="E26" s="78"/>
      <c r="F26" s="33"/>
      <c r="G26" s="33"/>
      <c r="H26" s="33"/>
      <c r="I26" s="39"/>
      <c r="J26" s="39"/>
      <c r="K26" s="39"/>
      <c r="L26" s="39"/>
      <c r="M26" s="36"/>
      <c r="N26" s="39"/>
      <c r="O26" s="43"/>
      <c r="P26" s="30"/>
      <c r="Q26" s="43"/>
      <c r="R26" s="43"/>
      <c r="S26" s="28"/>
    </row>
    <row r="27" spans="1:19" s="25" customFormat="1" ht="12">
      <c r="A27" s="42"/>
      <c r="B27" s="41"/>
      <c r="C27" s="39"/>
      <c r="D27" s="78"/>
      <c r="E27" s="78"/>
      <c r="F27" s="33"/>
      <c r="G27" s="33"/>
      <c r="H27" s="33"/>
      <c r="I27" s="39"/>
      <c r="J27" s="39"/>
      <c r="K27" s="39"/>
      <c r="L27" s="39"/>
      <c r="M27" s="36"/>
      <c r="N27" s="39"/>
      <c r="O27" s="43"/>
      <c r="P27" s="31"/>
      <c r="Q27" s="43"/>
      <c r="R27" s="43"/>
      <c r="S27" s="29"/>
    </row>
    <row r="28" spans="1:19" s="25" customFormat="1" ht="12">
      <c r="A28" s="42"/>
      <c r="B28" s="41"/>
      <c r="C28" s="39"/>
      <c r="D28" s="78"/>
      <c r="E28" s="78"/>
      <c r="F28" s="35"/>
      <c r="G28" s="35"/>
      <c r="H28" s="35"/>
      <c r="I28" s="39"/>
      <c r="J28" s="39"/>
      <c r="K28" s="39"/>
      <c r="L28" s="39"/>
      <c r="M28" s="36"/>
      <c r="N28" s="39"/>
      <c r="O28" s="43"/>
      <c r="P28" s="31"/>
      <c r="Q28" s="43"/>
      <c r="R28" s="43"/>
      <c r="S28" s="29"/>
    </row>
    <row r="29" spans="1:19" s="25" customFormat="1" ht="12">
      <c r="A29" s="42"/>
      <c r="B29" s="41"/>
      <c r="C29" s="39"/>
      <c r="D29" s="78"/>
      <c r="E29" s="78"/>
      <c r="F29" s="35"/>
      <c r="G29" s="36"/>
      <c r="H29" s="36"/>
      <c r="I29" s="39"/>
      <c r="J29" s="39"/>
      <c r="K29" s="39"/>
      <c r="L29" s="39"/>
      <c r="M29" s="36"/>
      <c r="N29" s="39"/>
      <c r="O29" s="43"/>
      <c r="P29" s="31"/>
      <c r="Q29" s="43"/>
      <c r="R29" s="43"/>
      <c r="S29" s="29"/>
    </row>
    <row r="30" spans="1:19" s="25" customFormat="1" ht="12">
      <c r="A30" s="39"/>
      <c r="B30" s="41"/>
      <c r="C30" s="39"/>
      <c r="D30" s="78"/>
      <c r="E30" s="78"/>
      <c r="F30" s="35"/>
      <c r="G30" s="36"/>
      <c r="H30" s="36"/>
      <c r="I30" s="39"/>
      <c r="J30" s="39"/>
      <c r="K30" s="39"/>
      <c r="L30" s="39"/>
      <c r="M30" s="36"/>
      <c r="N30" s="39"/>
      <c r="O30" s="43"/>
      <c r="P30" s="31"/>
      <c r="Q30" s="43"/>
      <c r="R30" s="43"/>
      <c r="S30" s="29"/>
    </row>
    <row r="31" spans="1:19" ht="15">
      <c r="A31" s="39"/>
      <c r="B31" s="39"/>
      <c r="C31" s="39"/>
      <c r="D31" s="78"/>
      <c r="E31" s="78"/>
      <c r="F31" s="36"/>
      <c r="G31" s="36"/>
      <c r="H31" s="36"/>
      <c r="I31" s="39"/>
      <c r="J31" s="39"/>
      <c r="K31" s="39"/>
      <c r="L31" s="39"/>
      <c r="M31" s="36"/>
      <c r="N31" s="39"/>
      <c r="O31" s="43"/>
      <c r="P31" s="43"/>
      <c r="Q31" s="43"/>
      <c r="R31" s="43"/>
      <c r="S31" s="43"/>
    </row>
    <row r="32" spans="1:19" ht="15">
      <c r="A32" s="39"/>
      <c r="B32" s="38"/>
      <c r="F32" s="9"/>
      <c r="G32" s="9"/>
      <c r="H32" s="9"/>
      <c r="I32" s="38"/>
      <c r="J32" s="38"/>
      <c r="K32" s="38"/>
      <c r="L32" s="38"/>
      <c r="M32" s="9"/>
      <c r="N32" s="38"/>
      <c r="O32" s="43"/>
      <c r="P32" s="43"/>
      <c r="Q32" s="43"/>
      <c r="R32" s="43"/>
      <c r="S32" s="43"/>
    </row>
    <row r="33" spans="1:19" ht="15">
      <c r="A33" s="38"/>
      <c r="B33" s="38"/>
      <c r="C33" s="40"/>
      <c r="D33" s="78"/>
      <c r="E33" s="78"/>
      <c r="F33" s="37"/>
      <c r="G33" s="37"/>
      <c r="H33" s="37"/>
      <c r="I33" s="40"/>
      <c r="J33" s="40"/>
      <c r="K33" s="40"/>
      <c r="L33" s="40"/>
      <c r="M33" s="37"/>
      <c r="N33" s="40"/>
      <c r="O33" s="43"/>
      <c r="P33" s="43"/>
      <c r="Q33" s="43"/>
      <c r="R33" s="43"/>
      <c r="S33" s="43"/>
    </row>
    <row r="34" spans="1:19" ht="15">
      <c r="A34" s="38"/>
      <c r="B34" s="41"/>
      <c r="C34" s="39"/>
      <c r="D34" s="78"/>
      <c r="E34" s="78"/>
      <c r="F34" s="36"/>
      <c r="G34" s="36"/>
      <c r="H34" s="36"/>
      <c r="I34" s="39"/>
      <c r="J34" s="39"/>
      <c r="K34" s="39"/>
      <c r="L34" s="39"/>
      <c r="M34" s="36"/>
      <c r="N34" s="39"/>
      <c r="O34" s="43"/>
      <c r="P34" s="43"/>
      <c r="Q34" s="43"/>
      <c r="R34" s="43"/>
      <c r="S34" s="43"/>
    </row>
    <row r="35" spans="1:19" ht="15">
      <c r="A35" s="42"/>
      <c r="B35" s="41"/>
      <c r="C35" s="39"/>
      <c r="D35" s="78"/>
      <c r="E35" s="78"/>
      <c r="F35" s="36"/>
      <c r="G35" s="36"/>
      <c r="H35" s="36"/>
      <c r="I35" s="39"/>
      <c r="J35" s="39"/>
      <c r="K35" s="39"/>
      <c r="L35" s="39"/>
      <c r="M35" s="36"/>
      <c r="N35" s="39"/>
      <c r="O35" s="43"/>
      <c r="P35" s="43"/>
      <c r="Q35" s="43"/>
      <c r="R35" s="43"/>
      <c r="S35" s="43"/>
    </row>
    <row r="36" spans="1:19" ht="15">
      <c r="A36" s="42"/>
      <c r="B36" s="41"/>
      <c r="C36" s="39"/>
      <c r="F36" s="38"/>
      <c r="G36" s="38"/>
      <c r="H36" s="38"/>
      <c r="I36" s="38"/>
      <c r="J36" s="38"/>
      <c r="K36" s="38"/>
      <c r="L36" s="38"/>
      <c r="M36" s="36"/>
      <c r="N36" s="38"/>
      <c r="O36" s="43"/>
      <c r="P36" s="43"/>
      <c r="Q36" s="43"/>
      <c r="R36" s="43"/>
      <c r="S36" s="43"/>
    </row>
    <row r="37" spans="1:19" ht="15">
      <c r="A37" s="42"/>
      <c r="B37" s="38"/>
      <c r="F37" s="38"/>
      <c r="G37" s="38"/>
      <c r="H37" s="38"/>
      <c r="I37" s="38"/>
      <c r="J37" s="38"/>
      <c r="K37" s="38"/>
      <c r="L37" s="38"/>
      <c r="M37" s="38"/>
      <c r="N37" s="38"/>
      <c r="O37" s="43"/>
      <c r="P37" s="43"/>
      <c r="Q37" s="43"/>
      <c r="R37" s="43"/>
      <c r="S37" s="43"/>
    </row>
    <row r="38" spans="1:19" ht="15">
      <c r="A38" s="38"/>
      <c r="B38" s="38"/>
      <c r="C38" s="38"/>
      <c r="F38" s="38"/>
      <c r="G38" s="38"/>
      <c r="H38" s="38"/>
      <c r="I38" s="38"/>
      <c r="J38" s="38"/>
      <c r="K38" s="38"/>
      <c r="L38" s="38"/>
      <c r="M38" s="38"/>
      <c r="N38" s="38"/>
      <c r="O38" s="43"/>
      <c r="P38" s="43"/>
      <c r="Q38" s="43"/>
      <c r="R38" s="43"/>
      <c r="S38" s="43"/>
    </row>
    <row r="39" spans="1:19" ht="15">
      <c r="A39" s="38"/>
      <c r="B39" s="38"/>
      <c r="C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ht="15">
      <c r="A40" s="38"/>
      <c r="B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</sheetData>
  <sortState ref="A2:C9">
    <sortCondition sortBy="value" ref="B2:B9"/>
  </sortState>
  <pageMargins left="0.7" right="0.7" top="0.75" bottom="0.75" header="0.3" footer="0.3"/>
  <pageSetup orientation="portrait" scale="84" r:id="rId1"/>
  <headerFooter>
    <oddFooter>&amp;L&amp;"Times New Roman,Regular"&amp;9O3140389.v1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"/>
  <sheetViews>
    <sheetView workbookViewId="0" topLeftCell="A1">
      <selection pane="topLeft" activeCell="C9" sqref="C9"/>
    </sheetView>
  </sheetViews>
  <sheetFormatPr defaultRowHeight="15"/>
  <cols>
    <col min="1" max="1" width="9.42857142857143" bestFit="1" customWidth="1"/>
    <col min="2" max="2" width="11.5714285714286" style="38" bestFit="1" customWidth="1"/>
    <col min="3" max="3" width="28.1428571428571" bestFit="1" customWidth="1"/>
    <col min="4" max="4" width="10.1428571428571" style="21" bestFit="1" customWidth="1"/>
  </cols>
  <sheetData>
    <row r="1" spans="1:9" s="38" customFormat="1" ht="15" customHeight="1">
      <c r="A1" s="18" t="s">
        <v>38</v>
      </c>
      <c r="B1" s="18" t="s">
        <v>51</v>
      </c>
      <c r="C1" s="20" t="s">
        <v>39</v>
      </c>
      <c r="D1" s="20" t="s">
        <v>40</v>
      </c>
      <c r="G1" s="46" t="s">
        <v>52</v>
      </c>
      <c r="H1" s="46"/>
      <c r="I1" s="46" t="s">
        <v>52</v>
      </c>
    </row>
    <row r="2" spans="1:9" s="38" customFormat="1" ht="15" customHeight="1">
      <c r="A2" s="22">
        <v>44025</v>
      </c>
      <c r="B2" s="38" t="s">
        <v>53</v>
      </c>
      <c r="C2" s="11" t="s">
        <v>54</v>
      </c>
      <c r="D2" s="72">
        <v>1514.01</v>
      </c>
      <c r="G2" s="46" t="s">
        <v>52</v>
      </c>
      <c r="H2" s="46"/>
      <c r="I2" s="46" t="s">
        <v>52</v>
      </c>
    </row>
    <row r="3" spans="1:9" s="38" customFormat="1" ht="15" customHeight="1">
      <c r="A3" s="22">
        <v>44014</v>
      </c>
      <c r="B3" s="38" t="s">
        <v>53</v>
      </c>
      <c r="C3" s="11" t="s">
        <v>55</v>
      </c>
      <c r="D3" s="72">
        <v>625.64</v>
      </c>
      <c r="G3" s="46" t="s">
        <v>52</v>
      </c>
      <c r="H3" s="46"/>
      <c r="I3" s="46" t="s">
        <v>52</v>
      </c>
    </row>
    <row r="4" spans="1:9" s="38" customFormat="1" ht="15" customHeight="1">
      <c r="A4" s="22">
        <v>44013</v>
      </c>
      <c r="B4" s="38" t="s">
        <v>53</v>
      </c>
      <c r="C4" s="11" t="s">
        <v>56</v>
      </c>
      <c r="D4" s="72">
        <v>71.55</v>
      </c>
      <c r="G4" s="46" t="s">
        <v>52</v>
      </c>
      <c r="H4" s="46"/>
      <c r="I4" s="46" t="s">
        <v>52</v>
      </c>
    </row>
    <row r="5" spans="1:9" s="38" customFormat="1" ht="15" customHeight="1">
      <c r="A5" s="22">
        <v>44013</v>
      </c>
      <c r="B5" s="38" t="s">
        <v>53</v>
      </c>
      <c r="C5" s="11" t="s">
        <v>57</v>
      </c>
      <c r="D5" s="72">
        <v>60.09</v>
      </c>
      <c r="G5" s="46" t="s">
        <v>52</v>
      </c>
      <c r="H5" s="46"/>
      <c r="I5" s="46" t="s">
        <v>52</v>
      </c>
    </row>
    <row r="6" spans="1:9" s="38" customFormat="1" ht="15" customHeight="1">
      <c r="A6" s="22">
        <v>44013</v>
      </c>
      <c r="B6" s="38" t="s">
        <v>58</v>
      </c>
      <c r="C6" s="11" t="s">
        <v>59</v>
      </c>
      <c r="D6" s="72">
        <v>267.98</v>
      </c>
      <c r="G6" s="46" t="s">
        <v>52</v>
      </c>
      <c r="H6" s="46"/>
      <c r="I6" s="46" t="s">
        <v>52</v>
      </c>
    </row>
    <row r="7" spans="1:9" s="38" customFormat="1" ht="15" customHeight="1">
      <c r="A7" s="22">
        <v>44013</v>
      </c>
      <c r="B7" s="38" t="s">
        <v>58</v>
      </c>
      <c r="C7" s="11" t="s">
        <v>60</v>
      </c>
      <c r="D7" s="72">
        <v>34.36</v>
      </c>
      <c r="G7" s="46" t="s">
        <v>52</v>
      </c>
      <c r="H7" s="46"/>
      <c r="I7" s="46" t="s">
        <v>52</v>
      </c>
    </row>
    <row r="8" spans="1:9" s="38" customFormat="1" ht="15" customHeight="1">
      <c r="A8" s="22">
        <v>44020</v>
      </c>
      <c r="B8" s="38" t="s">
        <v>53</v>
      </c>
      <c r="C8" s="11" t="s">
        <v>61</v>
      </c>
      <c r="D8" s="81">
        <v>2069.5100000000002</v>
      </c>
      <c r="G8" s="46" t="s">
        <v>52</v>
      </c>
      <c r="H8" s="46"/>
      <c r="I8" s="46" t="s">
        <v>52</v>
      </c>
    </row>
    <row r="9" spans="1:9" ht="15">
      <c r="A9" s="38"/>
      <c r="C9" s="38"/>
      <c r="D9" s="21">
        <f>SUM(D2:D8)</f>
        <v>4643.1400000000012</v>
      </c>
      <c r="E9" s="38"/>
      <c r="F9" s="38"/>
      <c r="G9" s="38"/>
      <c r="H9" s="38"/>
      <c r="I9" s="38"/>
    </row>
  </sheetData>
  <pageMargins left="0.7" right="0.7" top="0.75" bottom="0.75" header="0.3" footer="0.3"/>
  <pageSetup orientation="portrait" r:id="rId1"/>
  <headerFooter>
    <oddFooter>&amp;L&amp;"Times New Roman,Regular"&amp;9O3140389.v1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7"/>
  <sheetViews>
    <sheetView workbookViewId="0" topLeftCell="B1">
      <selection pane="topLeft" activeCell="C8" sqref="C8"/>
    </sheetView>
  </sheetViews>
  <sheetFormatPr defaultRowHeight="15"/>
  <cols>
    <col min="2" max="2" width="45.1428571428571" bestFit="1" customWidth="1"/>
    <col min="3" max="3" width="15.4285714285714" customWidth="1"/>
    <col min="4" max="4" width="37.1428571428571" customWidth="1"/>
    <col min="5" max="5" width="14.4285714285714" bestFit="1" customWidth="1"/>
    <col min="6" max="6" width="42.4285714285714" bestFit="1" customWidth="1"/>
    <col min="7" max="7" width="20.8571428571429" customWidth="1"/>
    <col min="8" max="8" width="30.4285714285714" customWidth="1"/>
    <col min="10" max="10" width="11.5714285714286" bestFit="1" customWidth="1"/>
    <col min="22" max="22" width="14.5714285714286" bestFit="1" customWidth="1"/>
    <col min="23" max="23" width="13.5714285714286" bestFit="1" customWidth="1"/>
    <col min="24" max="24" width="10.7142857142857" bestFit="1" customWidth="1"/>
    <col min="37" max="37" width="10.7142857142857" bestFit="1" customWidth="1"/>
    <col min="40" max="40" width="10.1428571428571" bestFit="1" customWidth="1"/>
  </cols>
  <sheetData>
    <row r="2" spans="2:8" ht="15">
      <c r="B2" s="83" t="s">
        <v>62</v>
      </c>
      <c r="C2" s="38"/>
      <c r="D2" s="38"/>
      <c r="E2" s="38"/>
      <c r="F2" s="83" t="s">
        <v>63</v>
      </c>
      <c r="G2" s="38"/>
      <c r="H2" s="38"/>
    </row>
    <row r="3" spans="2:8" ht="15.75">
      <c r="B3" s="54" t="s">
        <v>64</v>
      </c>
      <c r="C3" s="86">
        <f>0.0122*5</f>
        <v>0.061000000000000006</v>
      </c>
      <c r="D3" s="54" t="s">
        <v>65</v>
      </c>
      <c r="E3" s="38"/>
      <c r="F3" s="54" t="s">
        <v>64</v>
      </c>
      <c r="G3" s="86">
        <f>0.0122*7</f>
        <v>0.085400000000000004</v>
      </c>
      <c r="H3" s="54" t="s">
        <v>65</v>
      </c>
    </row>
    <row r="4" spans="2:8" ht="15.75">
      <c r="B4" s="54" t="s">
        <v>66</v>
      </c>
      <c r="C4" s="56"/>
      <c r="D4" s="56"/>
      <c r="E4" s="38"/>
      <c r="F4" s="54" t="s">
        <v>66</v>
      </c>
      <c r="G4" s="56"/>
      <c r="H4" s="56"/>
    </row>
    <row r="5" spans="2:8" ht="15.75">
      <c r="B5" s="57" t="s">
        <v>67</v>
      </c>
      <c r="C5" s="55">
        <v>0.014200000000000001</v>
      </c>
      <c r="D5" s="56"/>
      <c r="E5" s="38"/>
      <c r="F5" s="57" t="s">
        <v>67</v>
      </c>
      <c r="G5" s="55">
        <v>0.014200000000000001</v>
      </c>
      <c r="H5" s="56"/>
    </row>
    <row r="6" spans="2:8" ht="15.75">
      <c r="B6" s="57" t="s">
        <v>68</v>
      </c>
      <c r="C6" s="55">
        <v>0.0121</v>
      </c>
      <c r="D6" s="56"/>
      <c r="E6" s="38"/>
      <c r="F6" s="57" t="s">
        <v>68</v>
      </c>
      <c r="G6" s="55">
        <v>0.0121</v>
      </c>
      <c r="H6" s="56"/>
    </row>
    <row r="7" spans="2:8" ht="16.5" thickBot="1">
      <c r="B7" s="54" t="s">
        <v>69</v>
      </c>
      <c r="C7" s="55">
        <v>0.0465</v>
      </c>
      <c r="D7" s="54" t="s">
        <v>65</v>
      </c>
      <c r="E7" s="38"/>
      <c r="F7" s="54" t="s">
        <v>69</v>
      </c>
      <c r="G7" s="55">
        <v>0.0465</v>
      </c>
      <c r="H7" s="54" t="s">
        <v>65</v>
      </c>
    </row>
    <row r="8" spans="2:8" ht="16.5" thickBot="1">
      <c r="B8" s="58" t="s">
        <v>70</v>
      </c>
      <c r="C8" s="59">
        <f>SUM(C3:C7)</f>
        <v>0.1338</v>
      </c>
      <c r="D8" s="56"/>
      <c r="E8" s="38"/>
      <c r="F8" s="58" t="s">
        <v>70</v>
      </c>
      <c r="G8" s="59">
        <f>SUM(G3:G7)</f>
        <v>0.15820000000000001</v>
      </c>
      <c r="H8" s="56"/>
    </row>
    <row r="9" spans="2:8" ht="111" thickBot="1">
      <c r="B9" s="54" t="s">
        <v>71</v>
      </c>
      <c r="C9" s="55">
        <v>0.55000000000000004</v>
      </c>
      <c r="D9" s="60" t="s">
        <v>72</v>
      </c>
      <c r="E9" s="38"/>
      <c r="F9" s="54" t="s">
        <v>71</v>
      </c>
      <c r="G9" s="55">
        <v>0.55000000000000004</v>
      </c>
      <c r="H9" s="60" t="s">
        <v>72</v>
      </c>
    </row>
    <row r="10" spans="2:8" ht="16.5" thickBot="1">
      <c r="B10" s="61" t="s">
        <v>73</v>
      </c>
      <c r="C10" s="62">
        <f>C9+C8</f>
        <v>0.68380000000000007</v>
      </c>
      <c r="D10" s="56"/>
      <c r="E10" s="38"/>
      <c r="F10" s="61" t="s">
        <v>73</v>
      </c>
      <c r="G10" s="62">
        <f>G9+G8</f>
        <v>0.70820000000000005</v>
      </c>
      <c r="H10" s="56"/>
    </row>
    <row r="11" spans="2:8" ht="17.25" thickTop="1" thickBot="1">
      <c r="B11" s="38" t="s">
        <v>74</v>
      </c>
      <c r="C11" s="85">
        <f>C10*B13</f>
        <v>24878.011600000002</v>
      </c>
      <c r="D11" s="38"/>
      <c r="E11" s="38"/>
      <c r="F11" s="38" t="s">
        <v>74</v>
      </c>
      <c r="G11" s="84">
        <f>G10*F13</f>
        <v>25765.732400000001</v>
      </c>
      <c r="H11" s="38"/>
    </row>
    <row r="12" spans="2:8" ht="15.75" thickTop="1">
      <c r="B12" s="38"/>
      <c r="C12" s="38"/>
      <c r="D12" s="38"/>
      <c r="E12" s="38"/>
      <c r="F12" s="38"/>
      <c r="G12" s="38"/>
      <c r="H12" s="38"/>
    </row>
    <row r="13" spans="2:8" ht="15">
      <c r="B13" s="53">
        <v>36382</v>
      </c>
      <c r="C13" s="14" t="s">
        <v>75</v>
      </c>
      <c r="D13" s="22">
        <v>44106</v>
      </c>
      <c r="E13" s="38"/>
      <c r="F13" s="53">
        <v>36382</v>
      </c>
      <c r="G13" s="14" t="s">
        <v>75</v>
      </c>
      <c r="H13" s="22">
        <v>44106</v>
      </c>
    </row>
    <row r="16" spans="2:8" ht="15">
      <c r="B16" s="83" t="s">
        <v>76</v>
      </c>
      <c r="C16" s="38"/>
      <c r="D16" s="38"/>
      <c r="E16" s="38"/>
      <c r="F16" s="83" t="s">
        <v>77</v>
      </c>
      <c r="G16" s="38"/>
      <c r="H16" s="38"/>
    </row>
    <row r="17" spans="2:8" ht="15.75">
      <c r="B17" s="54" t="s">
        <v>64</v>
      </c>
      <c r="C17" s="86">
        <f>0.0122*5</f>
        <v>0.061000000000000006</v>
      </c>
      <c r="D17" s="54" t="s">
        <v>65</v>
      </c>
      <c r="E17" s="38"/>
      <c r="F17" s="54" t="s">
        <v>64</v>
      </c>
      <c r="G17" s="86">
        <f>0.0122*5</f>
        <v>0.061000000000000006</v>
      </c>
      <c r="H17" s="54" t="s">
        <v>65</v>
      </c>
    </row>
    <row r="18" spans="2:8" ht="15.75">
      <c r="B18" s="54" t="s">
        <v>66</v>
      </c>
      <c r="C18" s="56"/>
      <c r="D18" s="56"/>
      <c r="E18" s="38"/>
      <c r="F18" s="54" t="s">
        <v>66</v>
      </c>
      <c r="G18" s="56"/>
      <c r="H18" s="56"/>
    </row>
    <row r="19" spans="2:8" ht="15.75">
      <c r="B19" s="57" t="s">
        <v>67</v>
      </c>
      <c r="C19" s="55">
        <v>0.014200000000000001</v>
      </c>
      <c r="D19" s="56"/>
      <c r="E19" s="38"/>
      <c r="F19" s="57" t="s">
        <v>67</v>
      </c>
      <c r="G19" s="55">
        <v>0.014200000000000001</v>
      </c>
      <c r="H19" s="56"/>
    </row>
    <row r="20" spans="2:8" ht="15.75">
      <c r="B20" s="57" t="s">
        <v>68</v>
      </c>
      <c r="C20" s="55">
        <v>0.0121</v>
      </c>
      <c r="D20" s="56"/>
      <c r="E20" s="38"/>
      <c r="F20" s="57" t="s">
        <v>68</v>
      </c>
      <c r="G20" s="55">
        <v>0.0121</v>
      </c>
      <c r="H20" s="56"/>
    </row>
    <row r="21" spans="2:8" ht="16.5" thickBot="1">
      <c r="B21" s="54" t="s">
        <v>69</v>
      </c>
      <c r="C21" s="55">
        <v>0.0465</v>
      </c>
      <c r="D21" s="54" t="s">
        <v>65</v>
      </c>
      <c r="E21" s="38"/>
      <c r="F21" s="54" t="s">
        <v>69</v>
      </c>
      <c r="G21" s="55">
        <v>0.0465</v>
      </c>
      <c r="H21" s="54" t="s">
        <v>65</v>
      </c>
    </row>
    <row r="22" spans="2:8" ht="16.5" thickBot="1">
      <c r="B22" s="58" t="s">
        <v>70</v>
      </c>
      <c r="C22" s="59">
        <f>SUM(C17:C21)</f>
        <v>0.1338</v>
      </c>
      <c r="D22" s="56"/>
      <c r="E22" s="38"/>
      <c r="F22" s="58" t="s">
        <v>70</v>
      </c>
      <c r="G22" s="59">
        <f>SUM(G17:G21)</f>
        <v>0.1338</v>
      </c>
      <c r="H22" s="56"/>
    </row>
    <row r="23" spans="2:8" ht="111" thickBot="1">
      <c r="B23" s="54" t="s">
        <v>71</v>
      </c>
      <c r="C23" s="55">
        <v>0.55000000000000004</v>
      </c>
      <c r="D23" s="60" t="s">
        <v>72</v>
      </c>
      <c r="E23" s="38"/>
      <c r="F23" s="54" t="s">
        <v>71</v>
      </c>
      <c r="G23" s="55">
        <v>0.55000000000000004</v>
      </c>
      <c r="H23" s="60" t="s">
        <v>72</v>
      </c>
    </row>
    <row r="24" spans="2:8" ht="16.5" thickBot="1">
      <c r="B24" s="61" t="s">
        <v>73</v>
      </c>
      <c r="C24" s="62">
        <f>C23+C22</f>
        <v>0.68380000000000007</v>
      </c>
      <c r="D24" s="56"/>
      <c r="E24" s="38"/>
      <c r="F24" s="61" t="s">
        <v>73</v>
      </c>
      <c r="G24" s="62">
        <f>G23+G22</f>
        <v>0.68380000000000007</v>
      </c>
      <c r="H24" s="56"/>
    </row>
    <row r="25" spans="2:8" ht="17.25" thickTop="1" thickBot="1">
      <c r="B25" s="38" t="s">
        <v>74</v>
      </c>
      <c r="C25" s="85">
        <f>C24*B27</f>
        <v>24878.011600000002</v>
      </c>
      <c r="D25" s="38"/>
      <c r="E25" s="38"/>
      <c r="F25" s="38" t="s">
        <v>74</v>
      </c>
      <c r="G25" s="85">
        <f>G24*F27</f>
        <v>24878.011600000002</v>
      </c>
      <c r="H25" s="38"/>
    </row>
    <row r="26" spans="2:8" ht="15.75" thickTop="1">
      <c r="B26" s="38"/>
      <c r="C26" s="38"/>
      <c r="D26" s="38"/>
      <c r="E26" s="38"/>
      <c r="F26" s="38"/>
      <c r="G26" s="38"/>
      <c r="H26" s="38"/>
    </row>
    <row r="27" spans="2:8" ht="15">
      <c r="B27" s="53">
        <v>36382</v>
      </c>
      <c r="C27" s="14" t="s">
        <v>75</v>
      </c>
      <c r="D27" s="22">
        <v>44106</v>
      </c>
      <c r="E27" s="38"/>
      <c r="F27" s="53">
        <v>36382</v>
      </c>
      <c r="G27" s="14" t="s">
        <v>75</v>
      </c>
      <c r="H27" s="22">
        <v>44106</v>
      </c>
    </row>
  </sheetData>
  <pageMargins left="0.7" right="0.7" top="0.75" bottom="0.75" header="0.3" footer="0.3"/>
  <pageSetup orientation="portrait" r:id="rId1"/>
  <headerFooter>
    <oddFooter>&amp;L&amp;"Times New Roman,Regular"&amp;9O3140389.v1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CA195-9005-4DAA-9551-26B33C23A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9400A-003E-4E2C-9976-D482B1F55FD3}">
  <ds:schemaRefs>
    <ds:schemaRef ds:uri="http://purl.org/dc/elements/1.1/"/>
    <ds:schemaRef ds:uri="39ab288a-8589-4c39-bdd2-e9c983f1a4b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F0E249-B6DE-4CE5-94EB-522BAE93B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>Hewlett-Packard</Company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Swain</dc:creator>
  <cp:keywords/>
  <dc:description/>
  <cp:lastModifiedBy>Martin S. Friedman</cp:lastModifiedBy>
  <dcterms:created xsi:type="dcterms:W3CDTF">2021-01-11T17:33:02Z</dcterms:created>
  <dcterms:modified xsi:type="dcterms:W3CDTF">2021-01-11T17:33:02Z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7</vt:lpwstr>
  </property>
  <property fmtid="{D5CDD505-2E9C-101B-9397-08002B2CF9AE}" pid="9" name="CUS_DocIDString">
    <vt:lpwstr>&amp;"Times New Roman,Regular"&amp;9O3140389.v1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O3140389.v1</vt:lpwstr>
  </property>
</Properties>
</file>