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293F9FFD-9763-4BB4-9151-9184F28B502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Cypress Lake" sheetId="1" r:id="rId1"/>
  </sheets>
  <definedNames>
    <definedName name="_xlnm._FilterDatabase" localSheetId="0" hidden="1">'Cypress Lake'!$6:$6</definedName>
    <definedName name="_xlnm.Print_Area" localSheetId="0">'Cypress Lake'!$A$1:$D$116</definedName>
    <definedName name="_xlnm.Print_Titles" localSheetId="0">'Cypress Lake'!$1:$6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2" i="1" l="1"/>
  <c r="H142" i="1"/>
  <c r="I141" i="1" l="1"/>
  <c r="H141" i="1"/>
  <c r="G141" i="1"/>
  <c r="E141" i="1"/>
  <c r="I140" i="1"/>
  <c r="I139" i="1"/>
  <c r="G139" i="1" s="1"/>
  <c r="I138" i="1"/>
  <c r="H140" i="1"/>
  <c r="H138" i="1"/>
  <c r="G138" i="1" s="1"/>
  <c r="G140" i="1" l="1"/>
  <c r="H134" i="1"/>
  <c r="J75" i="1" l="1"/>
  <c r="J101" i="1" l="1"/>
  <c r="G50" i="1"/>
  <c r="D50" i="1"/>
  <c r="J104" i="1"/>
  <c r="J105" i="1"/>
  <c r="G45" i="1"/>
  <c r="G42" i="1"/>
  <c r="J103" i="1"/>
  <c r="J102" i="1"/>
  <c r="J100" i="1"/>
  <c r="J99" i="1"/>
  <c r="J98" i="1"/>
  <c r="J97" i="1"/>
  <c r="J96" i="1"/>
  <c r="J95" i="1"/>
  <c r="J94" i="1"/>
  <c r="J93" i="1"/>
  <c r="D54" i="1"/>
  <c r="D53" i="1"/>
  <c r="D52" i="1"/>
  <c r="D51" i="1"/>
  <c r="D49" i="1"/>
  <c r="D48" i="1"/>
  <c r="D47" i="1"/>
  <c r="D46" i="1"/>
  <c r="D45" i="1"/>
  <c r="D44" i="1"/>
  <c r="D43" i="1"/>
  <c r="D42" i="1"/>
  <c r="D41" i="1"/>
  <c r="D40" i="1"/>
  <c r="D39" i="1"/>
  <c r="G35" i="1"/>
  <c r="G31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G27" i="1"/>
  <c r="G23" i="1"/>
  <c r="D36" i="1"/>
  <c r="D35" i="1"/>
  <c r="D34" i="1"/>
  <c r="D33" i="1"/>
  <c r="D32" i="1"/>
  <c r="D31" i="1"/>
  <c r="D30" i="1"/>
  <c r="D29" i="1"/>
  <c r="D28" i="1"/>
  <c r="D27" i="1"/>
  <c r="D25" i="1"/>
  <c r="D26" i="1"/>
  <c r="D24" i="1"/>
  <c r="D23" i="1"/>
  <c r="D22" i="1"/>
  <c r="D21" i="1"/>
  <c r="D20" i="1"/>
  <c r="G19" i="1"/>
  <c r="G17" i="1"/>
  <c r="J92" i="1"/>
  <c r="J78" i="1"/>
  <c r="J77" i="1"/>
  <c r="J76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G9" i="1"/>
  <c r="E107" i="1"/>
  <c r="F114" i="1" s="1"/>
  <c r="F115" i="1" s="1"/>
  <c r="F109" i="1"/>
  <c r="G106" i="1" l="1"/>
  <c r="D19" i="1"/>
  <c r="D37" i="1"/>
  <c r="I109" i="1"/>
  <c r="H107" i="1"/>
  <c r="I114" i="1" s="1"/>
  <c r="I115" i="1" s="1"/>
  <c r="J61" i="1"/>
  <c r="J60" i="1"/>
  <c r="J59" i="1"/>
  <c r="J58" i="1"/>
  <c r="J57" i="1"/>
  <c r="J56" i="1"/>
  <c r="J106" i="1" l="1"/>
  <c r="D55" i="1" l="1"/>
  <c r="D38" i="1"/>
  <c r="D18" i="1"/>
  <c r="D17" i="1"/>
  <c r="D16" i="1"/>
  <c r="D8" i="1"/>
  <c r="D9" i="1"/>
  <c r="D10" i="1"/>
  <c r="D11" i="1"/>
  <c r="D12" i="1"/>
  <c r="D13" i="1"/>
  <c r="D14" i="1"/>
  <c r="D15" i="1"/>
  <c r="D7" i="1"/>
  <c r="D106" i="1" l="1"/>
  <c r="B107" i="1"/>
  <c r="C114" i="1" s="1"/>
  <c r="C115" i="1" s="1"/>
  <c r="C109" i="1" l="1"/>
</calcChain>
</file>

<file path=xl/sharedStrings.xml><?xml version="1.0" encoding="utf-8"?>
<sst xmlns="http://schemas.openxmlformats.org/spreadsheetml/2006/main" count="58" uniqueCount="36">
  <si>
    <t xml:space="preserve">Schedule of Chemicals </t>
  </si>
  <si>
    <t>Date of Invoice</t>
  </si>
  <si>
    <t>Unit Price</t>
  </si>
  <si>
    <t>Total</t>
  </si>
  <si>
    <t>Quantity Purchased</t>
  </si>
  <si>
    <t xml:space="preserve">Unit of Measure </t>
  </si>
  <si>
    <t xml:space="preserve">Gallons </t>
  </si>
  <si>
    <t>Disinfecting agent</t>
  </si>
  <si>
    <t>TOTAL</t>
  </si>
  <si>
    <t>Water</t>
  </si>
  <si>
    <t>Docket No. 2020049</t>
  </si>
  <si>
    <t>Test Year Ended December 31, 2019</t>
  </si>
  <si>
    <t>Use Type</t>
  </si>
  <si>
    <t>Chemical  volume (gal)</t>
  </si>
  <si>
    <t>Dosing rate (ppm)</t>
  </si>
  <si>
    <t>Treated volume (mg)</t>
  </si>
  <si>
    <t>Average Unit Price</t>
  </si>
  <si>
    <t>Application</t>
  </si>
  <si>
    <t>Units (gal)</t>
  </si>
  <si>
    <t>Sodium Hypochlorite</t>
  </si>
  <si>
    <t>Units</t>
  </si>
  <si>
    <t>Sewer</t>
  </si>
  <si>
    <t>Utilities, Inc. of Florida - Cypress Lake</t>
  </si>
  <si>
    <t>Ammonia</t>
  </si>
  <si>
    <t>Non-dosage chem exp</t>
  </si>
  <si>
    <t>odor control blocks</t>
  </si>
  <si>
    <t>polymer, 450# @ $1.81</t>
  </si>
  <si>
    <t>hydrated lime, 6 bags @ $15.75</t>
  </si>
  <si>
    <t>hydrated lime, 4 bags @ $15.75</t>
  </si>
  <si>
    <t>calcium hypochlorite, 1 25# pail</t>
  </si>
  <si>
    <t>hydrated lime, 3 bags @ $15.75</t>
  </si>
  <si>
    <t>Per books</t>
  </si>
  <si>
    <t>Per dosage</t>
  </si>
  <si>
    <t>CHLORINE</t>
  </si>
  <si>
    <t>ODOR CONTROL CHEMICALS</t>
  </si>
  <si>
    <t>OTHER TREATMENT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</si>
</sst>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horizontal="center" wrapText="1"/>
    </xf>
    <xf numFmtId="43" fontId="5" fillId="0" borderId="6" xfId="84" applyFont="1" applyFill="1" applyBorder="1"/>
    <xf numFmtId="0" fontId="5" fillId="0" borderId="7" xfId="0" applyFont="1" applyBorder="1" applyAlignment="1">
      <alignment horizontal="center" wrapText="1"/>
    </xf>
    <xf numFmtId="0" fontId="1" fillId="0" borderId="0" xfId="0" applyFont="1"/>
    <xf numFmtId="3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3" fontId="1" fillId="0" borderId="0" xfId="0" applyNumberFormat="1" applyFont="1" applyBorder="1"/>
    <xf numFmtId="2" fontId="1" fillId="0" borderId="0" xfId="0" applyNumberFormat="1" applyFont="1" applyBorder="1"/>
    <xf numFmtId="43" fontId="1" fillId="0" borderId="6" xfId="84" applyFont="1" applyFill="1" applyBorder="1"/>
    <xf numFmtId="3" fontId="1" fillId="0" borderId="0" xfId="84" applyNumberFormat="1" applyFont="1" applyBorder="1"/>
    <xf numFmtId="2" fontId="1" fillId="0" borderId="0" xfId="84" applyNumberFormat="1" applyFont="1" applyBorder="1"/>
    <xf numFmtId="2" fontId="1" fillId="0" borderId="0" xfId="0" applyNumberFormat="1" applyFont="1" applyFill="1" applyBorder="1"/>
    <xf numFmtId="0" fontId="1" fillId="0" borderId="6" xfId="0" applyFont="1" applyFill="1" applyBorder="1"/>
    <xf numFmtId="3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4" fontId="1" fillId="0" borderId="6" xfId="0" applyNumberFormat="1" applyFont="1" applyFill="1" applyBorder="1"/>
    <xf numFmtId="3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3" fontId="1" fillId="0" borderId="3" xfId="0" applyNumberFormat="1" applyFont="1" applyFill="1" applyBorder="1" applyAlignment="1"/>
    <xf numFmtId="164" fontId="1" fillId="0" borderId="4" xfId="0" applyNumberFormat="1" applyFont="1" applyFill="1" applyBorder="1" applyAlignment="1"/>
    <xf numFmtId="0" fontId="6" fillId="0" borderId="0" xfId="1" applyFont="1" applyFill="1"/>
    <xf numFmtId="3" fontId="6" fillId="0" borderId="0" xfId="1" applyNumberFormat="1" applyFont="1"/>
    <xf numFmtId="2" fontId="6" fillId="0" borderId="0" xfId="1" applyNumberFormat="1" applyFont="1"/>
    <xf numFmtId="3" fontId="6" fillId="0" borderId="0" xfId="84" applyNumberFormat="1" applyFont="1" applyFill="1" applyBorder="1"/>
    <xf numFmtId="165" fontId="1" fillId="0" borderId="5" xfId="0" applyNumberFormat="1" applyFont="1" applyFill="1" applyBorder="1" applyAlignment="1"/>
    <xf numFmtId="2" fontId="1" fillId="0" borderId="3" xfId="84" applyNumberFormat="1" applyBorder="1"/>
    <xf numFmtId="3" fontId="1" fillId="0" borderId="3" xfId="0" applyNumberFormat="1" applyFont="1" applyBorder="1"/>
    <xf numFmtId="165" fontId="1" fillId="0" borderId="5" xfId="0" applyNumberFormat="1" applyFont="1" applyBorder="1"/>
    <xf numFmtId="164" fontId="1" fillId="0" borderId="4" xfId="0" applyNumberFormat="1" applyFont="1" applyBorder="1"/>
    <xf numFmtId="3" fontId="1" fillId="0" borderId="3" xfId="84" applyNumberFormat="1" applyFont="1" applyBorder="1"/>
    <xf numFmtId="2" fontId="1" fillId="0" borderId="3" xfId="84" applyNumberFormat="1" applyFont="1" applyBorder="1"/>
    <xf numFmtId="43" fontId="1" fillId="0" borderId="9" xfId="84" applyFont="1" applyFill="1" applyBorder="1"/>
    <xf numFmtId="43" fontId="1" fillId="0" borderId="0" xfId="84" applyFont="1" applyFill="1" applyBorder="1"/>
    <xf numFmtId="43" fontId="1" fillId="0" borderId="3" xfId="84" applyFont="1" applyFill="1" applyBorder="1"/>
    <xf numFmtId="2" fontId="1" fillId="0" borderId="2" xfId="84" applyNumberFormat="1" applyFont="1" applyBorder="1"/>
    <xf numFmtId="43" fontId="1" fillId="0" borderId="10" xfId="84" applyFont="1" applyFill="1" applyBorder="1"/>
    <xf numFmtId="3" fontId="1" fillId="0" borderId="10" xfId="0" applyNumberFormat="1" applyFont="1" applyBorder="1"/>
    <xf numFmtId="3" fontId="6" fillId="0" borderId="10" xfId="84" applyNumberFormat="1" applyFont="1" applyFill="1" applyBorder="1"/>
    <xf numFmtId="3" fontId="1" fillId="0" borderId="10" xfId="0" applyNumberFormat="1" applyFont="1" applyFill="1" applyBorder="1" applyAlignment="1">
      <alignment horizontal="right"/>
    </xf>
    <xf numFmtId="4" fontId="1" fillId="0" borderId="10" xfId="0" applyNumberFormat="1" applyFont="1" applyFill="1" applyBorder="1"/>
    <xf numFmtId="3" fontId="1" fillId="0" borderId="10" xfId="0" applyNumberFormat="1" applyFont="1" applyFill="1" applyBorder="1"/>
    <xf numFmtId="3" fontId="1" fillId="0" borderId="10" xfId="0" applyNumberFormat="1" applyFont="1" applyFill="1" applyBorder="1" applyAlignment="1">
      <alignment horizontal="center"/>
    </xf>
    <xf numFmtId="0" fontId="1" fillId="0" borderId="10" xfId="0" applyFont="1" applyFill="1" applyBorder="1"/>
    <xf numFmtId="3" fontId="1" fillId="0" borderId="11" xfId="0" applyNumberFormat="1" applyFont="1" applyBorder="1" applyAlignment="1">
      <alignment horizontal="center" wrapText="1"/>
    </xf>
    <xf numFmtId="3" fontId="1" fillId="0" borderId="10" xfId="84" applyNumberFormat="1" applyBorder="1"/>
    <xf numFmtId="2" fontId="1" fillId="0" borderId="0" xfId="84" applyNumberFormat="1" applyBorder="1"/>
    <xf numFmtId="43" fontId="1" fillId="0" borderId="6" xfId="84" applyBorder="1"/>
    <xf numFmtId="3" fontId="1" fillId="0" borderId="12" xfId="84" applyNumberFormat="1" applyBorder="1"/>
    <xf numFmtId="2" fontId="1" fillId="0" borderId="9" xfId="84" applyNumberFormat="1" applyBorder="1"/>
    <xf numFmtId="3" fontId="1" fillId="0" borderId="11" xfId="84" applyNumberFormat="1" applyBorder="1"/>
    <xf numFmtId="43" fontId="5" fillId="0" borderId="6" xfId="84" applyFont="1" applyBorder="1"/>
    <xf numFmtId="3" fontId="6" fillId="0" borderId="10" xfId="84" applyNumberFormat="1" applyFont="1" applyBorder="1"/>
    <xf numFmtId="0" fontId="1" fillId="0" borderId="6" xfId="0" applyFont="1" applyBorder="1"/>
    <xf numFmtId="3" fontId="1" fillId="0" borderId="10" xfId="0" applyNumberFormat="1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" fontId="1" fillId="0" borderId="10" xfId="0" applyNumberFormat="1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3" fontId="1" fillId="0" borderId="10" xfId="0" applyNumberFormat="1" applyFont="1" applyBorder="1" applyAlignment="1">
      <alignment horizontal="center"/>
    </xf>
    <xf numFmtId="166" fontId="1" fillId="0" borderId="10" xfId="84" applyNumberFormat="1" applyFont="1" applyFill="1" applyBorder="1"/>
    <xf numFmtId="166" fontId="1" fillId="0" borderId="12" xfId="84" applyNumberFormat="1" applyFont="1" applyFill="1" applyBorder="1"/>
    <xf numFmtId="3" fontId="1" fillId="0" borderId="2" xfId="84" applyNumberFormat="1" applyFont="1" applyBorder="1"/>
    <xf numFmtId="43" fontId="1" fillId="0" borderId="7" xfId="84" applyFont="1" applyFill="1" applyBorder="1"/>
    <xf numFmtId="43" fontId="1" fillId="0" borderId="11" xfId="84" applyFont="1" applyFill="1" applyBorder="1"/>
    <xf numFmtId="43" fontId="1" fillId="0" borderId="2" xfId="84" applyFont="1" applyFill="1" applyBorder="1"/>
    <xf numFmtId="2" fontId="1" fillId="0" borderId="2" xfId="84" applyNumberFormat="1" applyBorder="1"/>
    <xf numFmtId="43" fontId="1" fillId="0" borderId="7" xfId="84" applyBorder="1"/>
    <xf numFmtId="0" fontId="1" fillId="0" borderId="7" xfId="0" applyFont="1" applyBorder="1" applyAlignment="1">
      <alignment horizontal="center" wrapText="1"/>
    </xf>
    <xf numFmtId="14" fontId="1" fillId="0" borderId="6" xfId="0" applyNumberFormat="1" applyFont="1" applyBorder="1"/>
    <xf numFmtId="14" fontId="1" fillId="0" borderId="9" xfId="0" applyNumberFormat="1" applyFont="1" applyBorder="1"/>
    <xf numFmtId="14" fontId="1" fillId="0" borderId="7" xfId="0" applyNumberFormat="1" applyFont="1" applyBorder="1"/>
    <xf numFmtId="0" fontId="5" fillId="0" borderId="6" xfId="0" applyFont="1" applyBorder="1" applyAlignment="1">
      <alignment horizontal="right"/>
    </xf>
    <xf numFmtId="0" fontId="1" fillId="0" borderId="6" xfId="0" applyFont="1" applyFill="1" applyBorder="1" applyAlignment="1">
      <alignment horizontal="right" wrapText="1"/>
    </xf>
    <xf numFmtId="0" fontId="1" fillId="0" borderId="6" xfId="0" applyFont="1" applyFill="1" applyBorder="1" applyAlignment="1">
      <alignment horizontal="right"/>
    </xf>
    <xf numFmtId="0" fontId="1" fillId="0" borderId="9" xfId="0" applyFont="1" applyFill="1" applyBorder="1" applyAlignment="1">
      <alignment horizontal="right"/>
    </xf>
    <xf numFmtId="4" fontId="0" fillId="0" borderId="0" xfId="0" applyNumberFormat="1"/>
    <xf numFmtId="14" fontId="0" fillId="0" borderId="0" xfId="0" applyNumberFormat="1"/>
    <xf numFmtId="0" fontId="0" fillId="0" borderId="14" xfId="0" applyBorder="1"/>
    <xf numFmtId="4" fontId="0" fillId="0" borderId="14" xfId="0" applyNumberFormat="1" applyBorder="1"/>
    <xf numFmtId="2" fontId="0" fillId="0" borderId="14" xfId="0" applyNumberFormat="1" applyBorder="1"/>
    <xf numFmtId="4" fontId="5" fillId="0" borderId="14" xfId="0" applyNumberFormat="1" applyFont="1" applyBorder="1"/>
    <xf numFmtId="2" fontId="5" fillId="0" borderId="14" xfId="0" applyNumberFormat="1" applyFont="1" applyBorder="1"/>
    <xf numFmtId="0" fontId="5" fillId="0" borderId="0" xfId="0" applyFont="1" applyAlignment="1">
      <alignment horizontal="right"/>
    </xf>
    <xf numFmtId="3" fontId="5" fillId="0" borderId="0" xfId="0" applyNumberFormat="1" applyFont="1"/>
    <xf numFmtId="0" fontId="5" fillId="0" borderId="0" xfId="0" applyFont="1"/>
    <xf numFmtId="0" fontId="0" fillId="0" borderId="0" xfId="0" applyAlignment="1">
      <alignment horizontal="center"/>
    </xf>
    <xf numFmtId="166" fontId="0" fillId="3" borderId="0" xfId="0" applyNumberFormat="1" applyFill="1"/>
    <xf numFmtId="43" fontId="0" fillId="0" borderId="0" xfId="84" applyFont="1"/>
    <xf numFmtId="0" fontId="0" fillId="0" borderId="0" xfId="0" applyAlignment="1">
      <alignment horizontal="right"/>
    </xf>
    <xf numFmtId="166" fontId="0" fillId="0" borderId="0" xfId="0" applyNumberFormat="1"/>
    <xf numFmtId="10" fontId="5" fillId="0" borderId="0" xfId="85" applyNumberFormat="1" applyFont="1"/>
    <xf numFmtId="0" fontId="1" fillId="0" borderId="4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86">
    <cellStyle name="Comma" xfId="84" builtinId="3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2" xr:uid="{00000000-0005-0000-0000-000007000000}"/>
    <cellStyle name="Comma 2" xfId="9" xr:uid="{00000000-0005-0000-0000-000008000000}"/>
    <cellStyle name="Comma 21" xfId="10" xr:uid="{00000000-0005-0000-0000-000009000000}"/>
    <cellStyle name="Comma 22" xfId="11" xr:uid="{00000000-0005-0000-0000-00000A000000}"/>
    <cellStyle name="Comma 23" xfId="12" xr:uid="{00000000-0005-0000-0000-00000B000000}"/>
    <cellStyle name="Comma 24" xfId="13" xr:uid="{00000000-0005-0000-0000-00000C000000}"/>
    <cellStyle name="Comma 25" xfId="14" xr:uid="{00000000-0005-0000-0000-00000D000000}"/>
    <cellStyle name="Comma 26" xfId="15" xr:uid="{00000000-0005-0000-0000-00000E000000}"/>
    <cellStyle name="Comma 29" xfId="16" xr:uid="{00000000-0005-0000-0000-00000F000000}"/>
    <cellStyle name="Comma 3" xfId="17" xr:uid="{00000000-0005-0000-0000-000010000000}"/>
    <cellStyle name="Comma 3 2" xfId="18" xr:uid="{00000000-0005-0000-0000-000011000000}"/>
    <cellStyle name="Comma 30" xfId="19" xr:uid="{00000000-0005-0000-0000-000012000000}"/>
    <cellStyle name="Comma 31" xfId="20" xr:uid="{00000000-0005-0000-0000-000013000000}"/>
    <cellStyle name="Comma 32" xfId="21" xr:uid="{00000000-0005-0000-0000-000014000000}"/>
    <cellStyle name="Comma 33" xfId="22" xr:uid="{00000000-0005-0000-0000-000015000000}"/>
    <cellStyle name="Comma 34" xfId="23" xr:uid="{00000000-0005-0000-0000-000016000000}"/>
    <cellStyle name="Comma 4" xfId="24" xr:uid="{00000000-0005-0000-0000-000017000000}"/>
    <cellStyle name="Comma 5" xfId="25" xr:uid="{00000000-0005-0000-0000-000018000000}"/>
    <cellStyle name="Comma 6" xfId="26" xr:uid="{00000000-0005-0000-0000-000019000000}"/>
    <cellStyle name="Comma 7" xfId="27" xr:uid="{00000000-0005-0000-0000-00001A000000}"/>
    <cellStyle name="Comma 8" xfId="28" xr:uid="{00000000-0005-0000-0000-00001B000000}"/>
    <cellStyle name="Comma 9" xfId="29" xr:uid="{00000000-0005-0000-0000-00001C000000}"/>
    <cellStyle name="Currency 2" xfId="83" xr:uid="{00000000-0005-0000-0000-00001D000000}"/>
    <cellStyle name="Normal" xfId="0" builtinId="0"/>
    <cellStyle name="Normal 10" xfId="30" xr:uid="{00000000-0005-0000-0000-00001F000000}"/>
    <cellStyle name="Normal 11" xfId="31" xr:uid="{00000000-0005-0000-0000-000020000000}"/>
    <cellStyle name="Normal 12" xfId="32" xr:uid="{00000000-0005-0000-0000-000021000000}"/>
    <cellStyle name="Normal 13" xfId="33" xr:uid="{00000000-0005-0000-0000-000022000000}"/>
    <cellStyle name="Normal 14" xfId="34" xr:uid="{00000000-0005-0000-0000-000023000000}"/>
    <cellStyle name="Normal 15" xfId="35" xr:uid="{00000000-0005-0000-0000-000024000000}"/>
    <cellStyle name="Normal 16" xfId="36" xr:uid="{00000000-0005-0000-0000-000025000000}"/>
    <cellStyle name="Normal 17" xfId="37" xr:uid="{00000000-0005-0000-0000-000026000000}"/>
    <cellStyle name="Normal 18" xfId="1" xr:uid="{00000000-0005-0000-0000-000027000000}"/>
    <cellStyle name="Normal 19" xfId="38" xr:uid="{00000000-0005-0000-0000-000028000000}"/>
    <cellStyle name="Normal 2" xfId="39" xr:uid="{00000000-0005-0000-0000-000029000000}"/>
    <cellStyle name="Normal 20" xfId="40" xr:uid="{00000000-0005-0000-0000-00002A000000}"/>
    <cellStyle name="Normal 21" xfId="41" xr:uid="{00000000-0005-0000-0000-00002B000000}"/>
    <cellStyle name="Normal 22" xfId="42" xr:uid="{00000000-0005-0000-0000-00002C000000}"/>
    <cellStyle name="Normal 24" xfId="43" xr:uid="{00000000-0005-0000-0000-00002D000000}"/>
    <cellStyle name="Normal 25" xfId="44" xr:uid="{00000000-0005-0000-0000-00002E000000}"/>
    <cellStyle name="Normal 26" xfId="45" xr:uid="{00000000-0005-0000-0000-00002F000000}"/>
    <cellStyle name="Normal 27" xfId="46" xr:uid="{00000000-0005-0000-0000-000030000000}"/>
    <cellStyle name="Normal 28" xfId="47" xr:uid="{00000000-0005-0000-0000-000031000000}"/>
    <cellStyle name="Normal 3" xfId="48" xr:uid="{00000000-0005-0000-0000-000032000000}"/>
    <cellStyle name="Normal 3 2" xfId="49" xr:uid="{00000000-0005-0000-0000-000033000000}"/>
    <cellStyle name="Normal 3 3" xfId="50" xr:uid="{00000000-0005-0000-0000-000034000000}"/>
    <cellStyle name="Normal 3 4" xfId="51" xr:uid="{00000000-0005-0000-0000-000035000000}"/>
    <cellStyle name="Normal 31" xfId="52" xr:uid="{00000000-0005-0000-0000-000036000000}"/>
    <cellStyle name="Normal 32" xfId="53" xr:uid="{00000000-0005-0000-0000-000037000000}"/>
    <cellStyle name="Normal 33" xfId="54" xr:uid="{00000000-0005-0000-0000-000038000000}"/>
    <cellStyle name="Normal 34" xfId="55" xr:uid="{00000000-0005-0000-0000-000039000000}"/>
    <cellStyle name="Normal 35" xfId="56" xr:uid="{00000000-0005-0000-0000-00003A000000}"/>
    <cellStyle name="Normal 36" xfId="57" xr:uid="{00000000-0005-0000-0000-00003B000000}"/>
    <cellStyle name="Normal 37" xfId="58" xr:uid="{00000000-0005-0000-0000-00003C000000}"/>
    <cellStyle name="Normal 38" xfId="59" xr:uid="{00000000-0005-0000-0000-00003D000000}"/>
    <cellStyle name="Normal 39" xfId="60" xr:uid="{00000000-0005-0000-0000-00003E000000}"/>
    <cellStyle name="Normal 4" xfId="61" xr:uid="{00000000-0005-0000-0000-00003F000000}"/>
    <cellStyle name="Normal 41" xfId="62" xr:uid="{00000000-0005-0000-0000-000040000000}"/>
    <cellStyle name="Normal 42" xfId="63" xr:uid="{00000000-0005-0000-0000-000041000000}"/>
    <cellStyle name="Normal 5" xfId="64" xr:uid="{00000000-0005-0000-0000-000042000000}"/>
    <cellStyle name="Normal 6" xfId="65" xr:uid="{00000000-0005-0000-0000-000043000000}"/>
    <cellStyle name="Normal 7" xfId="66" xr:uid="{00000000-0005-0000-0000-000044000000}"/>
    <cellStyle name="Normal 8" xfId="67" xr:uid="{00000000-0005-0000-0000-000045000000}"/>
    <cellStyle name="Normal 9" xfId="68" xr:uid="{00000000-0005-0000-0000-000046000000}"/>
    <cellStyle name="Note 10" xfId="69" xr:uid="{00000000-0005-0000-0000-000047000000}"/>
    <cellStyle name="Note 11" xfId="70" xr:uid="{00000000-0005-0000-0000-000048000000}"/>
    <cellStyle name="Note 12" xfId="71" xr:uid="{00000000-0005-0000-0000-000049000000}"/>
    <cellStyle name="Note 13" xfId="72" xr:uid="{00000000-0005-0000-0000-00004A000000}"/>
    <cellStyle name="Note 14" xfId="73" xr:uid="{00000000-0005-0000-0000-00004B000000}"/>
    <cellStyle name="Note 15" xfId="74" xr:uid="{00000000-0005-0000-0000-00004C000000}"/>
    <cellStyle name="Note 2" xfId="75" xr:uid="{00000000-0005-0000-0000-00004D000000}"/>
    <cellStyle name="Note 3" xfId="76" xr:uid="{00000000-0005-0000-0000-00004E000000}"/>
    <cellStyle name="Note 4" xfId="77" xr:uid="{00000000-0005-0000-0000-00004F000000}"/>
    <cellStyle name="Note 5" xfId="78" xr:uid="{00000000-0005-0000-0000-000050000000}"/>
    <cellStyle name="Note 6" xfId="79" xr:uid="{00000000-0005-0000-0000-000051000000}"/>
    <cellStyle name="Note 7" xfId="80" xr:uid="{00000000-0005-0000-0000-000052000000}"/>
    <cellStyle name="Note 8" xfId="81" xr:uid="{00000000-0005-0000-0000-000053000000}"/>
    <cellStyle name="Note 9" xfId="82" xr:uid="{00000000-0005-0000-0000-000054000000}"/>
    <cellStyle name="Percent" xfId="8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K142"/>
  <sheetViews>
    <sheetView tabSelected="1" zoomScaleNormal="100" zoomScaleSheetLayoutView="100" workbookViewId="0">
      <pane xSplit="1" ySplit="6" topLeftCell="B124" activePane="bottomRight" state="frozen"/>
      <selection pane="topRight" activeCell="B1" sqref="B1"/>
      <selection pane="bottomLeft" activeCell="A9" sqref="A9"/>
      <selection pane="bottomRight" activeCell="E138" sqref="E138"/>
    </sheetView>
  </sheetViews>
  <sheetFormatPr defaultRowHeight="15" x14ac:dyDescent="0.25"/>
  <cols>
    <col min="1" max="1" width="22" customWidth="1"/>
    <col min="2" max="2" width="8" style="1" bestFit="1" customWidth="1"/>
    <col min="3" max="3" width="8.7109375" style="2" customWidth="1"/>
    <col min="4" max="4" width="10" customWidth="1"/>
    <col min="5" max="6" width="8.7109375" customWidth="1"/>
    <col min="7" max="7" width="9.7109375" customWidth="1"/>
    <col min="8" max="8" width="9.5703125" style="1" bestFit="1" customWidth="1"/>
    <col min="9" max="9" width="9.7109375" style="2" customWidth="1"/>
    <col min="10" max="10" width="12.28515625" customWidth="1"/>
  </cols>
  <sheetData>
    <row r="1" spans="1:10" x14ac:dyDescent="0.25">
      <c r="A1" s="27" t="s">
        <v>22</v>
      </c>
      <c r="B1" s="28"/>
      <c r="C1" s="29"/>
      <c r="D1" s="8"/>
      <c r="E1" s="8"/>
      <c r="F1" s="8"/>
      <c r="G1" s="8"/>
      <c r="H1" s="28"/>
      <c r="I1" s="29"/>
      <c r="J1" s="8"/>
    </row>
    <row r="2" spans="1:10" x14ac:dyDescent="0.25">
      <c r="A2" s="27" t="s">
        <v>10</v>
      </c>
      <c r="B2" s="28"/>
      <c r="C2" s="29"/>
      <c r="D2" s="8"/>
      <c r="E2" s="8"/>
      <c r="F2" s="8"/>
      <c r="G2" s="8"/>
      <c r="H2" s="28"/>
      <c r="I2" s="29"/>
      <c r="J2" s="8"/>
    </row>
    <row r="3" spans="1:10" x14ac:dyDescent="0.25">
      <c r="A3" s="27" t="s">
        <v>0</v>
      </c>
      <c r="B3" s="28"/>
      <c r="C3" s="29"/>
      <c r="D3" s="8"/>
      <c r="E3" s="8"/>
      <c r="F3" s="8"/>
      <c r="G3" s="8"/>
      <c r="H3" s="28"/>
      <c r="I3" s="29"/>
      <c r="J3" s="8"/>
    </row>
    <row r="4" spans="1:10" x14ac:dyDescent="0.25">
      <c r="A4" s="27" t="s">
        <v>11</v>
      </c>
      <c r="B4" s="28"/>
      <c r="C4" s="29"/>
      <c r="D4" s="8"/>
      <c r="E4" s="8"/>
      <c r="F4" s="8"/>
      <c r="G4" s="8"/>
      <c r="H4" s="28"/>
      <c r="I4" s="29"/>
      <c r="J4" s="8"/>
    </row>
    <row r="5" spans="1:10" ht="15" customHeight="1" x14ac:dyDescent="0.25">
      <c r="A5" s="59"/>
      <c r="B5" s="102" t="s">
        <v>19</v>
      </c>
      <c r="C5" s="102"/>
      <c r="D5" s="103"/>
      <c r="E5" s="104" t="s">
        <v>23</v>
      </c>
      <c r="F5" s="102"/>
      <c r="G5" s="103"/>
      <c r="H5" s="104" t="s">
        <v>19</v>
      </c>
      <c r="I5" s="102"/>
      <c r="J5" s="103"/>
    </row>
    <row r="6" spans="1:10" s="5" customFormat="1" ht="30.75" thickBot="1" x14ac:dyDescent="0.3">
      <c r="A6" s="74" t="s">
        <v>1</v>
      </c>
      <c r="B6" s="9" t="s">
        <v>18</v>
      </c>
      <c r="C6" s="10" t="s">
        <v>2</v>
      </c>
      <c r="D6" s="7" t="s">
        <v>3</v>
      </c>
      <c r="E6" s="9" t="s">
        <v>18</v>
      </c>
      <c r="F6" s="10" t="s">
        <v>2</v>
      </c>
      <c r="G6" s="7" t="s">
        <v>3</v>
      </c>
      <c r="H6" s="50" t="s">
        <v>20</v>
      </c>
      <c r="I6" s="10" t="s">
        <v>2</v>
      </c>
      <c r="J6" s="7" t="s">
        <v>3</v>
      </c>
    </row>
    <row r="7" spans="1:10" s="4" customFormat="1" x14ac:dyDescent="0.25">
      <c r="A7" s="75">
        <v>43467</v>
      </c>
      <c r="B7" s="11">
        <v>86</v>
      </c>
      <c r="C7" s="12">
        <v>1.3</v>
      </c>
      <c r="D7" s="13">
        <f t="shared" ref="D7:D55" si="0">B7*C7</f>
        <v>111.8</v>
      </c>
      <c r="E7" s="42"/>
      <c r="F7" s="39"/>
      <c r="G7" s="13"/>
      <c r="H7" s="51"/>
      <c r="I7" s="52"/>
      <c r="J7" s="53"/>
    </row>
    <row r="8" spans="1:10" s="4" customFormat="1" x14ac:dyDescent="0.25">
      <c r="A8" s="75">
        <v>43474</v>
      </c>
      <c r="B8" s="14">
        <v>98</v>
      </c>
      <c r="C8" s="15">
        <v>1.3</v>
      </c>
      <c r="D8" s="13">
        <f t="shared" si="0"/>
        <v>127.4</v>
      </c>
      <c r="E8" s="42"/>
      <c r="F8" s="39"/>
      <c r="G8" s="13"/>
      <c r="H8" s="51"/>
      <c r="I8" s="52"/>
      <c r="J8" s="53"/>
    </row>
    <row r="9" spans="1:10" s="4" customFormat="1" x14ac:dyDescent="0.25">
      <c r="A9" s="75">
        <v>43481</v>
      </c>
      <c r="B9" s="14">
        <v>100</v>
      </c>
      <c r="C9" s="15">
        <v>1.3</v>
      </c>
      <c r="D9" s="13">
        <f t="shared" si="0"/>
        <v>130</v>
      </c>
      <c r="E9" s="66">
        <v>100</v>
      </c>
      <c r="F9" s="39">
        <v>2.25</v>
      </c>
      <c r="G9" s="13">
        <f t="shared" ref="G9" si="1">E9*F9</f>
        <v>225</v>
      </c>
      <c r="H9" s="51"/>
      <c r="I9" s="52"/>
      <c r="J9" s="53"/>
    </row>
    <row r="10" spans="1:10" s="4" customFormat="1" x14ac:dyDescent="0.25">
      <c r="A10" s="75">
        <v>43488</v>
      </c>
      <c r="B10" s="14">
        <v>120</v>
      </c>
      <c r="C10" s="15">
        <v>1.3</v>
      </c>
      <c r="D10" s="13">
        <f t="shared" si="0"/>
        <v>156</v>
      </c>
      <c r="E10" s="66"/>
      <c r="F10" s="39"/>
      <c r="G10" s="13"/>
      <c r="H10" s="51"/>
      <c r="I10" s="52"/>
      <c r="J10" s="53"/>
    </row>
    <row r="11" spans="1:10" s="4" customFormat="1" x14ac:dyDescent="0.25">
      <c r="A11" s="75">
        <v>43496</v>
      </c>
      <c r="B11" s="14">
        <v>74</v>
      </c>
      <c r="C11" s="15">
        <v>1.3</v>
      </c>
      <c r="D11" s="13">
        <f t="shared" si="0"/>
        <v>96.2</v>
      </c>
      <c r="E11" s="66"/>
      <c r="F11" s="39"/>
      <c r="G11" s="13"/>
      <c r="H11" s="51"/>
      <c r="I11" s="52"/>
      <c r="J11" s="53"/>
    </row>
    <row r="12" spans="1:10" s="4" customFormat="1" x14ac:dyDescent="0.25">
      <c r="A12" s="75">
        <v>43502</v>
      </c>
      <c r="B12" s="11">
        <v>90</v>
      </c>
      <c r="C12" s="12">
        <v>1.3</v>
      </c>
      <c r="D12" s="13">
        <f t="shared" si="0"/>
        <v>117</v>
      </c>
      <c r="E12" s="66"/>
      <c r="F12" s="39"/>
      <c r="G12" s="13"/>
      <c r="H12" s="51"/>
      <c r="I12" s="52"/>
      <c r="J12" s="53"/>
    </row>
    <row r="13" spans="1:10" s="4" customFormat="1" x14ac:dyDescent="0.25">
      <c r="A13" s="75">
        <v>43509</v>
      </c>
      <c r="B13" s="14">
        <v>98</v>
      </c>
      <c r="C13" s="15">
        <v>1.3</v>
      </c>
      <c r="D13" s="13">
        <f t="shared" si="0"/>
        <v>127.4</v>
      </c>
      <c r="E13" s="66"/>
      <c r="F13" s="39"/>
      <c r="G13" s="13"/>
      <c r="H13" s="51"/>
      <c r="I13" s="52"/>
      <c r="J13" s="53"/>
    </row>
    <row r="14" spans="1:10" s="4" customFormat="1" x14ac:dyDescent="0.25">
      <c r="A14" s="75">
        <v>43523</v>
      </c>
      <c r="B14" s="14">
        <v>110</v>
      </c>
      <c r="C14" s="15">
        <v>1.3</v>
      </c>
      <c r="D14" s="13">
        <f t="shared" si="0"/>
        <v>143</v>
      </c>
      <c r="E14" s="66"/>
      <c r="F14" s="39"/>
      <c r="G14" s="13"/>
      <c r="H14" s="51"/>
      <c r="I14" s="52"/>
      <c r="J14" s="53"/>
    </row>
    <row r="15" spans="1:10" s="4" customFormat="1" x14ac:dyDescent="0.25">
      <c r="A15" s="75">
        <v>43530</v>
      </c>
      <c r="B15" s="14">
        <v>106</v>
      </c>
      <c r="C15" s="15">
        <v>1.3</v>
      </c>
      <c r="D15" s="13">
        <f t="shared" si="0"/>
        <v>137.80000000000001</v>
      </c>
      <c r="E15" s="66"/>
      <c r="F15" s="39"/>
      <c r="G15" s="13"/>
      <c r="H15" s="51"/>
      <c r="I15" s="52"/>
      <c r="J15" s="53"/>
    </row>
    <row r="16" spans="1:10" s="4" customFormat="1" x14ac:dyDescent="0.25">
      <c r="A16" s="75">
        <v>43537</v>
      </c>
      <c r="B16" s="14">
        <v>118</v>
      </c>
      <c r="C16" s="15">
        <v>1.3</v>
      </c>
      <c r="D16" s="13">
        <f t="shared" si="0"/>
        <v>153.4</v>
      </c>
      <c r="E16" s="66"/>
      <c r="F16" s="39"/>
      <c r="G16" s="13"/>
      <c r="H16" s="51"/>
      <c r="I16" s="52"/>
      <c r="J16" s="53"/>
    </row>
    <row r="17" spans="1:10" s="4" customFormat="1" x14ac:dyDescent="0.25">
      <c r="A17" s="75">
        <v>43544</v>
      </c>
      <c r="B17" s="14">
        <v>100</v>
      </c>
      <c r="C17" s="15">
        <v>1.3</v>
      </c>
      <c r="D17" s="13">
        <f t="shared" si="0"/>
        <v>130</v>
      </c>
      <c r="E17" s="66">
        <v>100</v>
      </c>
      <c r="F17" s="39">
        <v>2.25</v>
      </c>
      <c r="G17" s="13">
        <f t="shared" ref="G17" si="2">E17*F17</f>
        <v>225</v>
      </c>
      <c r="H17" s="51"/>
      <c r="I17" s="52"/>
      <c r="J17" s="53"/>
    </row>
    <row r="18" spans="1:10" s="4" customFormat="1" x14ac:dyDescent="0.25">
      <c r="A18" s="75">
        <v>43558</v>
      </c>
      <c r="B18" s="14">
        <v>137</v>
      </c>
      <c r="C18" s="15">
        <v>1.3</v>
      </c>
      <c r="D18" s="13">
        <f t="shared" si="0"/>
        <v>178.1</v>
      </c>
      <c r="E18" s="66"/>
      <c r="F18" s="39"/>
      <c r="G18" s="13"/>
      <c r="H18" s="51"/>
      <c r="I18" s="52"/>
      <c r="J18" s="53"/>
    </row>
    <row r="19" spans="1:10" s="4" customFormat="1" x14ac:dyDescent="0.25">
      <c r="A19" s="75">
        <v>43565</v>
      </c>
      <c r="B19" s="14">
        <v>114</v>
      </c>
      <c r="C19" s="15">
        <v>1.3</v>
      </c>
      <c r="D19" s="13">
        <f t="shared" si="0"/>
        <v>148.20000000000002</v>
      </c>
      <c r="E19" s="66">
        <v>82</v>
      </c>
      <c r="F19" s="39">
        <v>2.25</v>
      </c>
      <c r="G19" s="13">
        <f t="shared" ref="G19" si="3">E19*F19</f>
        <v>184.5</v>
      </c>
      <c r="H19" s="51"/>
      <c r="I19" s="52"/>
      <c r="J19" s="53"/>
    </row>
    <row r="20" spans="1:10" s="4" customFormat="1" x14ac:dyDescent="0.25">
      <c r="A20" s="75">
        <v>43572</v>
      </c>
      <c r="B20" s="14">
        <v>114</v>
      </c>
      <c r="C20" s="15">
        <v>1.3</v>
      </c>
      <c r="D20" s="13">
        <f t="shared" ref="D20:D36" si="4">B20*C20</f>
        <v>148.20000000000002</v>
      </c>
      <c r="E20" s="66"/>
      <c r="F20" s="39"/>
      <c r="G20" s="13"/>
      <c r="H20" s="51"/>
      <c r="I20" s="52"/>
      <c r="J20" s="53"/>
    </row>
    <row r="21" spans="1:10" s="4" customFormat="1" x14ac:dyDescent="0.25">
      <c r="A21" s="75">
        <v>43579</v>
      </c>
      <c r="B21" s="14">
        <v>115</v>
      </c>
      <c r="C21" s="15">
        <v>1.3</v>
      </c>
      <c r="D21" s="13">
        <f t="shared" si="4"/>
        <v>149.5</v>
      </c>
      <c r="E21" s="66"/>
      <c r="F21" s="39"/>
      <c r="G21" s="13"/>
      <c r="H21" s="51"/>
      <c r="I21" s="52"/>
      <c r="J21" s="53"/>
    </row>
    <row r="22" spans="1:10" s="4" customFormat="1" x14ac:dyDescent="0.25">
      <c r="A22" s="75">
        <v>43586</v>
      </c>
      <c r="B22" s="14">
        <v>125</v>
      </c>
      <c r="C22" s="15">
        <v>1.3</v>
      </c>
      <c r="D22" s="13">
        <f t="shared" si="4"/>
        <v>162.5</v>
      </c>
      <c r="E22" s="66"/>
      <c r="F22" s="39"/>
      <c r="G22" s="13"/>
      <c r="H22" s="51"/>
      <c r="I22" s="52"/>
      <c r="J22" s="53"/>
    </row>
    <row r="23" spans="1:10" s="4" customFormat="1" x14ac:dyDescent="0.25">
      <c r="A23" s="75">
        <v>43593</v>
      </c>
      <c r="B23" s="14">
        <v>117</v>
      </c>
      <c r="C23" s="15">
        <v>1.3</v>
      </c>
      <c r="D23" s="13">
        <f t="shared" si="4"/>
        <v>152.1</v>
      </c>
      <c r="E23" s="66">
        <v>114</v>
      </c>
      <c r="F23" s="39">
        <v>2.25</v>
      </c>
      <c r="G23" s="13">
        <f t="shared" ref="G23" si="5">E23*F23</f>
        <v>256.5</v>
      </c>
      <c r="H23" s="51"/>
      <c r="I23" s="52"/>
      <c r="J23" s="53"/>
    </row>
    <row r="24" spans="1:10" s="4" customFormat="1" x14ac:dyDescent="0.25">
      <c r="A24" s="75">
        <v>43600</v>
      </c>
      <c r="B24" s="14">
        <v>110</v>
      </c>
      <c r="C24" s="15">
        <v>1.3</v>
      </c>
      <c r="D24" s="13">
        <f t="shared" si="4"/>
        <v>143</v>
      </c>
      <c r="E24" s="66"/>
      <c r="F24" s="39"/>
      <c r="G24" s="13"/>
      <c r="H24" s="51"/>
      <c r="I24" s="52"/>
      <c r="J24" s="53"/>
    </row>
    <row r="25" spans="1:10" s="4" customFormat="1" x14ac:dyDescent="0.25">
      <c r="A25" s="75">
        <v>43607</v>
      </c>
      <c r="B25" s="14">
        <v>118</v>
      </c>
      <c r="C25" s="15">
        <v>1.3</v>
      </c>
      <c r="D25" s="13">
        <f>B25*C25</f>
        <v>153.4</v>
      </c>
      <c r="E25" s="66"/>
      <c r="F25" s="39"/>
      <c r="G25" s="13"/>
      <c r="H25" s="51"/>
      <c r="I25" s="52"/>
      <c r="J25" s="53"/>
    </row>
    <row r="26" spans="1:10" s="4" customFormat="1" x14ac:dyDescent="0.25">
      <c r="A26" s="75">
        <v>43614</v>
      </c>
      <c r="B26" s="14">
        <v>122</v>
      </c>
      <c r="C26" s="15">
        <v>1.3</v>
      </c>
      <c r="D26" s="13">
        <f t="shared" si="4"/>
        <v>158.6</v>
      </c>
      <c r="E26" s="66"/>
      <c r="F26" s="39"/>
      <c r="G26" s="13"/>
      <c r="H26" s="51"/>
      <c r="I26" s="52"/>
      <c r="J26" s="53"/>
    </row>
    <row r="27" spans="1:10" s="4" customFormat="1" x14ac:dyDescent="0.25">
      <c r="A27" s="75">
        <v>43622</v>
      </c>
      <c r="B27" s="14">
        <v>145</v>
      </c>
      <c r="C27" s="15">
        <v>1.3</v>
      </c>
      <c r="D27" s="13">
        <f t="shared" si="4"/>
        <v>188.5</v>
      </c>
      <c r="E27" s="66">
        <v>137</v>
      </c>
      <c r="F27" s="39">
        <v>2.25</v>
      </c>
      <c r="G27" s="13">
        <f t="shared" ref="G27" si="6">E27*F27</f>
        <v>308.25</v>
      </c>
      <c r="H27" s="51"/>
      <c r="I27" s="52"/>
      <c r="J27" s="53"/>
    </row>
    <row r="28" spans="1:10" s="4" customFormat="1" x14ac:dyDescent="0.25">
      <c r="A28" s="75">
        <v>43628</v>
      </c>
      <c r="B28" s="14">
        <v>118</v>
      </c>
      <c r="C28" s="15">
        <v>1.3</v>
      </c>
      <c r="D28" s="13">
        <f t="shared" si="4"/>
        <v>153.4</v>
      </c>
      <c r="E28" s="66"/>
      <c r="F28" s="39"/>
      <c r="G28" s="13"/>
      <c r="H28" s="51"/>
      <c r="I28" s="52"/>
      <c r="J28" s="53"/>
    </row>
    <row r="29" spans="1:10" s="4" customFormat="1" x14ac:dyDescent="0.25">
      <c r="A29" s="75">
        <v>43636</v>
      </c>
      <c r="B29" s="14">
        <v>106</v>
      </c>
      <c r="C29" s="15">
        <v>1.3</v>
      </c>
      <c r="D29" s="13">
        <f t="shared" si="4"/>
        <v>137.80000000000001</v>
      </c>
      <c r="E29" s="66"/>
      <c r="F29" s="39"/>
      <c r="G29" s="13"/>
      <c r="H29" s="51"/>
      <c r="I29" s="52"/>
      <c r="J29" s="53"/>
    </row>
    <row r="30" spans="1:10" s="4" customFormat="1" x14ac:dyDescent="0.25">
      <c r="A30" s="75">
        <v>43642</v>
      </c>
      <c r="B30" s="14">
        <v>110</v>
      </c>
      <c r="C30" s="15">
        <v>1.3</v>
      </c>
      <c r="D30" s="13">
        <f t="shared" si="4"/>
        <v>143</v>
      </c>
      <c r="E30" s="66"/>
      <c r="F30" s="39"/>
      <c r="G30" s="13"/>
      <c r="H30" s="51"/>
      <c r="I30" s="52"/>
      <c r="J30" s="53"/>
    </row>
    <row r="31" spans="1:10" s="4" customFormat="1" x14ac:dyDescent="0.25">
      <c r="A31" s="75">
        <v>43650</v>
      </c>
      <c r="B31" s="14">
        <v>114</v>
      </c>
      <c r="C31" s="15">
        <v>1.3</v>
      </c>
      <c r="D31" s="13">
        <f t="shared" si="4"/>
        <v>148.20000000000002</v>
      </c>
      <c r="E31" s="66">
        <v>100</v>
      </c>
      <c r="F31" s="39">
        <v>2.25</v>
      </c>
      <c r="G31" s="13">
        <f t="shared" ref="G31" si="7">E31*F31</f>
        <v>225</v>
      </c>
      <c r="H31" s="51"/>
      <c r="I31" s="52"/>
      <c r="J31" s="53"/>
    </row>
    <row r="32" spans="1:10" s="4" customFormat="1" x14ac:dyDescent="0.25">
      <c r="A32" s="75">
        <v>43656</v>
      </c>
      <c r="B32" s="14">
        <v>110</v>
      </c>
      <c r="C32" s="15">
        <v>1.3</v>
      </c>
      <c r="D32" s="13">
        <f t="shared" si="4"/>
        <v>143</v>
      </c>
      <c r="E32" s="66"/>
      <c r="F32" s="39"/>
      <c r="G32" s="13"/>
      <c r="H32" s="51"/>
      <c r="I32" s="52"/>
      <c r="J32" s="53"/>
    </row>
    <row r="33" spans="1:10" s="4" customFormat="1" x14ac:dyDescent="0.25">
      <c r="A33" s="75">
        <v>43663</v>
      </c>
      <c r="B33" s="14">
        <v>153</v>
      </c>
      <c r="C33" s="15">
        <v>1.3</v>
      </c>
      <c r="D33" s="13">
        <f t="shared" si="4"/>
        <v>198.9</v>
      </c>
      <c r="E33" s="66"/>
      <c r="F33" s="39"/>
      <c r="G33" s="13"/>
      <c r="H33" s="51"/>
      <c r="I33" s="52"/>
      <c r="J33" s="53"/>
    </row>
    <row r="34" spans="1:10" s="4" customFormat="1" x14ac:dyDescent="0.25">
      <c r="A34" s="75">
        <v>43670</v>
      </c>
      <c r="B34" s="14">
        <v>133</v>
      </c>
      <c r="C34" s="15">
        <v>1.3</v>
      </c>
      <c r="D34" s="13">
        <f t="shared" si="4"/>
        <v>172.9</v>
      </c>
      <c r="E34" s="66"/>
      <c r="F34" s="39"/>
      <c r="G34" s="13"/>
      <c r="H34" s="51"/>
      <c r="I34" s="52"/>
      <c r="J34" s="53"/>
    </row>
    <row r="35" spans="1:10" s="4" customFormat="1" x14ac:dyDescent="0.25">
      <c r="A35" s="75">
        <v>43677</v>
      </c>
      <c r="B35" s="14">
        <v>141</v>
      </c>
      <c r="C35" s="15">
        <v>1.3</v>
      </c>
      <c r="D35" s="13">
        <f t="shared" si="4"/>
        <v>183.3</v>
      </c>
      <c r="E35" s="66">
        <v>120</v>
      </c>
      <c r="F35" s="39">
        <v>2.25</v>
      </c>
      <c r="G35" s="13">
        <f t="shared" ref="G35" si="8">E35*F35</f>
        <v>270</v>
      </c>
      <c r="H35" s="51"/>
      <c r="I35" s="52"/>
      <c r="J35" s="53"/>
    </row>
    <row r="36" spans="1:10" s="4" customFormat="1" x14ac:dyDescent="0.25">
      <c r="A36" s="75">
        <v>43684</v>
      </c>
      <c r="B36" s="14">
        <v>133</v>
      </c>
      <c r="C36" s="15">
        <v>1.3</v>
      </c>
      <c r="D36" s="13">
        <f t="shared" si="4"/>
        <v>172.9</v>
      </c>
      <c r="E36" s="66"/>
      <c r="F36" s="39"/>
      <c r="G36" s="13"/>
      <c r="H36" s="51"/>
      <c r="I36" s="52"/>
      <c r="J36" s="53"/>
    </row>
    <row r="37" spans="1:10" s="4" customFormat="1" x14ac:dyDescent="0.25">
      <c r="A37" s="75">
        <v>43691</v>
      </c>
      <c r="B37" s="14">
        <v>120</v>
      </c>
      <c r="C37" s="15">
        <v>1.3</v>
      </c>
      <c r="D37" s="13">
        <f t="shared" si="0"/>
        <v>156</v>
      </c>
      <c r="E37" s="66"/>
      <c r="F37" s="39"/>
      <c r="G37" s="13"/>
      <c r="H37" s="51"/>
      <c r="I37" s="52"/>
      <c r="J37" s="53"/>
    </row>
    <row r="38" spans="1:10" s="4" customFormat="1" x14ac:dyDescent="0.25">
      <c r="A38" s="75">
        <v>43698</v>
      </c>
      <c r="B38" s="14">
        <v>122</v>
      </c>
      <c r="C38" s="15">
        <v>1.3</v>
      </c>
      <c r="D38" s="13">
        <f t="shared" si="0"/>
        <v>158.6</v>
      </c>
      <c r="E38" s="66"/>
      <c r="F38" s="39"/>
      <c r="G38" s="13"/>
      <c r="H38" s="51"/>
      <c r="I38" s="52"/>
      <c r="J38" s="53"/>
    </row>
    <row r="39" spans="1:10" s="4" customFormat="1" x14ac:dyDescent="0.25">
      <c r="A39" s="75">
        <v>43705</v>
      </c>
      <c r="B39" s="14">
        <v>133</v>
      </c>
      <c r="C39" s="15">
        <v>1.3</v>
      </c>
      <c r="D39" s="13">
        <f t="shared" ref="D39:D54" si="9">B39*C39</f>
        <v>172.9</v>
      </c>
      <c r="E39" s="66"/>
      <c r="F39" s="39"/>
      <c r="G39" s="13"/>
      <c r="H39" s="51"/>
      <c r="I39" s="52"/>
      <c r="J39" s="53"/>
    </row>
    <row r="40" spans="1:10" s="4" customFormat="1" x14ac:dyDescent="0.25">
      <c r="A40" s="75">
        <v>43712</v>
      </c>
      <c r="B40" s="14">
        <v>129</v>
      </c>
      <c r="C40" s="15">
        <v>1.3</v>
      </c>
      <c r="D40" s="13">
        <f t="shared" si="9"/>
        <v>167.70000000000002</v>
      </c>
      <c r="E40" s="66"/>
      <c r="F40" s="39"/>
      <c r="G40" s="13"/>
      <c r="H40" s="51"/>
      <c r="I40" s="52"/>
      <c r="J40" s="53"/>
    </row>
    <row r="41" spans="1:10" s="4" customFormat="1" x14ac:dyDescent="0.25">
      <c r="A41" s="75">
        <v>43719</v>
      </c>
      <c r="B41" s="14">
        <v>133</v>
      </c>
      <c r="C41" s="15">
        <v>1.3</v>
      </c>
      <c r="D41" s="13">
        <f t="shared" si="9"/>
        <v>172.9</v>
      </c>
      <c r="E41" s="66"/>
      <c r="F41" s="39"/>
      <c r="G41" s="13"/>
      <c r="H41" s="51"/>
      <c r="I41" s="52"/>
      <c r="J41" s="53"/>
    </row>
    <row r="42" spans="1:10" s="4" customFormat="1" x14ac:dyDescent="0.25">
      <c r="A42" s="75">
        <v>43726</v>
      </c>
      <c r="B42" s="14">
        <v>102</v>
      </c>
      <c r="C42" s="15">
        <v>1.3</v>
      </c>
      <c r="D42" s="13">
        <f t="shared" si="9"/>
        <v>132.6</v>
      </c>
      <c r="E42" s="66">
        <v>115</v>
      </c>
      <c r="F42" s="39">
        <v>2.25</v>
      </c>
      <c r="G42" s="13">
        <f t="shared" ref="G42" si="10">E42*F42</f>
        <v>258.75</v>
      </c>
      <c r="H42" s="51"/>
      <c r="I42" s="52"/>
      <c r="J42" s="53"/>
    </row>
    <row r="43" spans="1:10" s="4" customFormat="1" x14ac:dyDescent="0.25">
      <c r="A43" s="75">
        <v>43734</v>
      </c>
      <c r="B43" s="14">
        <v>106</v>
      </c>
      <c r="C43" s="15">
        <v>1.3</v>
      </c>
      <c r="D43" s="13">
        <f t="shared" si="9"/>
        <v>137.80000000000001</v>
      </c>
      <c r="E43" s="66"/>
      <c r="F43" s="39"/>
      <c r="G43" s="13"/>
      <c r="H43" s="51"/>
      <c r="I43" s="52"/>
      <c r="J43" s="53"/>
    </row>
    <row r="44" spans="1:10" s="4" customFormat="1" x14ac:dyDescent="0.25">
      <c r="A44" s="75">
        <v>43740</v>
      </c>
      <c r="B44" s="14">
        <v>98</v>
      </c>
      <c r="C44" s="15">
        <v>1.3</v>
      </c>
      <c r="D44" s="13">
        <f t="shared" si="9"/>
        <v>127.4</v>
      </c>
      <c r="E44" s="66"/>
      <c r="F44" s="39"/>
      <c r="G44" s="13"/>
      <c r="H44" s="51"/>
      <c r="I44" s="52"/>
      <c r="J44" s="53"/>
    </row>
    <row r="45" spans="1:10" s="4" customFormat="1" x14ac:dyDescent="0.25">
      <c r="A45" s="75">
        <v>43748</v>
      </c>
      <c r="B45" s="14">
        <v>137</v>
      </c>
      <c r="C45" s="15">
        <v>1.3</v>
      </c>
      <c r="D45" s="13">
        <f t="shared" si="9"/>
        <v>178.1</v>
      </c>
      <c r="E45" s="66">
        <v>75</v>
      </c>
      <c r="F45" s="39">
        <v>2.25</v>
      </c>
      <c r="G45" s="13">
        <f t="shared" ref="G45" si="11">E45*F45</f>
        <v>168.75</v>
      </c>
      <c r="H45" s="51"/>
      <c r="I45" s="52"/>
      <c r="J45" s="53"/>
    </row>
    <row r="46" spans="1:10" s="4" customFormat="1" x14ac:dyDescent="0.25">
      <c r="A46" s="75">
        <v>43753</v>
      </c>
      <c r="B46" s="14">
        <v>67</v>
      </c>
      <c r="C46" s="15">
        <v>1.3</v>
      </c>
      <c r="D46" s="13">
        <f t="shared" si="9"/>
        <v>87.100000000000009</v>
      </c>
      <c r="E46" s="66"/>
      <c r="F46" s="39"/>
      <c r="G46" s="13"/>
      <c r="H46" s="51"/>
      <c r="I46" s="52"/>
      <c r="J46" s="53"/>
    </row>
    <row r="47" spans="1:10" s="4" customFormat="1" x14ac:dyDescent="0.25">
      <c r="A47" s="75">
        <v>43759</v>
      </c>
      <c r="B47" s="14">
        <v>95</v>
      </c>
      <c r="C47" s="15">
        <v>1.3</v>
      </c>
      <c r="D47" s="13">
        <f t="shared" si="9"/>
        <v>123.5</v>
      </c>
      <c r="E47" s="66"/>
      <c r="F47" s="39"/>
      <c r="G47" s="13"/>
      <c r="H47" s="51"/>
      <c r="I47" s="52"/>
      <c r="J47" s="53"/>
    </row>
    <row r="48" spans="1:10" s="4" customFormat="1" x14ac:dyDescent="0.25">
      <c r="A48" s="75">
        <v>43768</v>
      </c>
      <c r="B48" s="14">
        <v>133</v>
      </c>
      <c r="C48" s="15">
        <v>1.3</v>
      </c>
      <c r="D48" s="13">
        <f t="shared" si="9"/>
        <v>172.9</v>
      </c>
      <c r="E48" s="66"/>
      <c r="F48" s="39"/>
      <c r="G48" s="13"/>
      <c r="H48" s="51"/>
      <c r="I48" s="52"/>
      <c r="J48" s="53"/>
    </row>
    <row r="49" spans="1:10" s="4" customFormat="1" x14ac:dyDescent="0.25">
      <c r="A49" s="75">
        <v>43775</v>
      </c>
      <c r="B49" s="14">
        <v>106</v>
      </c>
      <c r="C49" s="15">
        <v>1.3</v>
      </c>
      <c r="D49" s="13">
        <f t="shared" si="9"/>
        <v>137.80000000000001</v>
      </c>
      <c r="E49" s="66"/>
      <c r="F49" s="39"/>
      <c r="G49" s="13"/>
      <c r="H49" s="51"/>
      <c r="I49" s="52"/>
      <c r="J49" s="53"/>
    </row>
    <row r="50" spans="1:10" s="4" customFormat="1" x14ac:dyDescent="0.25">
      <c r="A50" s="75">
        <v>43782</v>
      </c>
      <c r="B50" s="14">
        <v>110</v>
      </c>
      <c r="C50" s="15">
        <v>1.3</v>
      </c>
      <c r="D50" s="13">
        <f t="shared" si="9"/>
        <v>143</v>
      </c>
      <c r="E50" s="66">
        <v>105</v>
      </c>
      <c r="F50" s="39">
        <v>2.25</v>
      </c>
      <c r="G50" s="13">
        <f t="shared" ref="G50" si="12">E50*F50</f>
        <v>236.25</v>
      </c>
      <c r="H50" s="51"/>
      <c r="I50" s="52"/>
      <c r="J50" s="53"/>
    </row>
    <row r="51" spans="1:10" s="4" customFormat="1" x14ac:dyDescent="0.25">
      <c r="A51" s="75">
        <v>43789</v>
      </c>
      <c r="B51" s="14">
        <v>114</v>
      </c>
      <c r="C51" s="15">
        <v>1.3</v>
      </c>
      <c r="D51" s="13">
        <f t="shared" si="9"/>
        <v>148.20000000000002</v>
      </c>
      <c r="E51" s="66"/>
      <c r="F51" s="39"/>
      <c r="G51" s="13"/>
      <c r="H51" s="51"/>
      <c r="I51" s="52"/>
      <c r="J51" s="53"/>
    </row>
    <row r="52" spans="1:10" s="4" customFormat="1" x14ac:dyDescent="0.25">
      <c r="A52" s="75">
        <v>43794</v>
      </c>
      <c r="B52" s="14">
        <v>117</v>
      </c>
      <c r="C52" s="15">
        <v>1.3</v>
      </c>
      <c r="D52" s="13">
        <f t="shared" si="9"/>
        <v>152.1</v>
      </c>
      <c r="E52" s="66"/>
      <c r="F52" s="39"/>
      <c r="G52" s="13"/>
      <c r="H52" s="51"/>
      <c r="I52" s="52"/>
      <c r="J52" s="53"/>
    </row>
    <row r="53" spans="1:10" s="4" customFormat="1" x14ac:dyDescent="0.25">
      <c r="A53" s="75">
        <v>43803</v>
      </c>
      <c r="B53" s="14">
        <v>110</v>
      </c>
      <c r="C53" s="15">
        <v>1.3</v>
      </c>
      <c r="D53" s="13">
        <f t="shared" si="9"/>
        <v>143</v>
      </c>
      <c r="E53" s="66"/>
      <c r="F53" s="39"/>
      <c r="G53" s="13"/>
      <c r="H53" s="51"/>
      <c r="I53" s="52"/>
      <c r="J53" s="53"/>
    </row>
    <row r="54" spans="1:10" s="4" customFormat="1" x14ac:dyDescent="0.25">
      <c r="A54" s="75">
        <v>43822</v>
      </c>
      <c r="B54" s="14">
        <v>102</v>
      </c>
      <c r="C54" s="15">
        <v>1.3</v>
      </c>
      <c r="D54" s="13">
        <f t="shared" si="9"/>
        <v>132.6</v>
      </c>
      <c r="E54" s="66"/>
      <c r="F54" s="39"/>
      <c r="G54" s="13"/>
      <c r="H54" s="51"/>
      <c r="I54" s="52"/>
      <c r="J54" s="53"/>
    </row>
    <row r="55" spans="1:10" s="4" customFormat="1" x14ac:dyDescent="0.25">
      <c r="A55" s="76">
        <v>43830</v>
      </c>
      <c r="B55" s="36">
        <v>133</v>
      </c>
      <c r="C55" s="37">
        <v>1.3</v>
      </c>
      <c r="D55" s="38">
        <f t="shared" si="0"/>
        <v>172.9</v>
      </c>
      <c r="E55" s="67"/>
      <c r="F55" s="40"/>
      <c r="G55" s="38"/>
      <c r="H55" s="54"/>
      <c r="I55" s="32"/>
      <c r="J55" s="55"/>
    </row>
    <row r="56" spans="1:10" s="4" customFormat="1" x14ac:dyDescent="0.25">
      <c r="A56" s="75">
        <v>43467</v>
      </c>
      <c r="B56" s="14"/>
      <c r="C56" s="15"/>
      <c r="D56" s="13"/>
      <c r="E56" s="66"/>
      <c r="F56" s="39"/>
      <c r="G56" s="13"/>
      <c r="H56" s="51">
        <v>215</v>
      </c>
      <c r="I56" s="52">
        <v>1.3</v>
      </c>
      <c r="J56" s="53">
        <f t="shared" ref="J56:J61" si="13">H56*I56</f>
        <v>279.5</v>
      </c>
    </row>
    <row r="57" spans="1:10" s="4" customFormat="1" x14ac:dyDescent="0.25">
      <c r="A57" s="75">
        <v>43474</v>
      </c>
      <c r="B57" s="14"/>
      <c r="C57" s="15"/>
      <c r="D57" s="13"/>
      <c r="E57" s="66"/>
      <c r="F57" s="39"/>
      <c r="G57" s="13"/>
      <c r="H57" s="51">
        <v>125</v>
      </c>
      <c r="I57" s="52">
        <v>1.3</v>
      </c>
      <c r="J57" s="53">
        <f t="shared" si="13"/>
        <v>162.5</v>
      </c>
    </row>
    <row r="58" spans="1:10" s="4" customFormat="1" x14ac:dyDescent="0.25">
      <c r="A58" s="75">
        <v>43481</v>
      </c>
      <c r="B58" s="14"/>
      <c r="C58" s="15"/>
      <c r="D58" s="13"/>
      <c r="E58" s="66"/>
      <c r="F58" s="39"/>
      <c r="G58" s="13"/>
      <c r="H58" s="51">
        <v>282</v>
      </c>
      <c r="I58" s="52">
        <v>1.3</v>
      </c>
      <c r="J58" s="53">
        <f t="shared" si="13"/>
        <v>366.6</v>
      </c>
    </row>
    <row r="59" spans="1:10" s="4" customFormat="1" x14ac:dyDescent="0.25">
      <c r="A59" s="75">
        <v>43483</v>
      </c>
      <c r="B59" s="14"/>
      <c r="C59" s="15"/>
      <c r="D59" s="13"/>
      <c r="E59" s="42"/>
      <c r="F59" s="39"/>
      <c r="G59" s="13"/>
      <c r="H59" s="51">
        <v>100</v>
      </c>
      <c r="I59" s="52">
        <v>1.3</v>
      </c>
      <c r="J59" s="53">
        <f t="shared" si="13"/>
        <v>130</v>
      </c>
    </row>
    <row r="60" spans="1:10" s="4" customFormat="1" x14ac:dyDescent="0.25">
      <c r="A60" s="75">
        <v>43488</v>
      </c>
      <c r="B60" s="14"/>
      <c r="C60" s="15"/>
      <c r="D60" s="13"/>
      <c r="E60" s="42"/>
      <c r="F60" s="39"/>
      <c r="G60" s="13"/>
      <c r="H60" s="51">
        <v>220</v>
      </c>
      <c r="I60" s="52">
        <v>1.3</v>
      </c>
      <c r="J60" s="53">
        <f t="shared" si="13"/>
        <v>286</v>
      </c>
    </row>
    <row r="61" spans="1:10" s="4" customFormat="1" x14ac:dyDescent="0.25">
      <c r="A61" s="75">
        <v>43496</v>
      </c>
      <c r="B61" s="14"/>
      <c r="C61" s="15"/>
      <c r="D61" s="13"/>
      <c r="E61" s="42"/>
      <c r="F61" s="39"/>
      <c r="G61" s="13"/>
      <c r="H61" s="51">
        <v>100</v>
      </c>
      <c r="I61" s="52">
        <v>1.3</v>
      </c>
      <c r="J61" s="53">
        <f t="shared" si="13"/>
        <v>130</v>
      </c>
    </row>
    <row r="62" spans="1:10" s="4" customFormat="1" x14ac:dyDescent="0.25">
      <c r="A62" s="75">
        <v>43502</v>
      </c>
      <c r="B62" s="14"/>
      <c r="C62" s="15"/>
      <c r="D62" s="13"/>
      <c r="E62" s="42"/>
      <c r="F62" s="39"/>
      <c r="G62" s="13"/>
      <c r="H62" s="51">
        <v>140</v>
      </c>
      <c r="I62" s="52">
        <v>1.3</v>
      </c>
      <c r="J62" s="53">
        <f t="shared" ref="J62:J78" si="14">H62*I62</f>
        <v>182</v>
      </c>
    </row>
    <row r="63" spans="1:10" s="4" customFormat="1" x14ac:dyDescent="0.25">
      <c r="A63" s="75">
        <v>43509</v>
      </c>
      <c r="B63" s="14"/>
      <c r="C63" s="15"/>
      <c r="D63" s="13"/>
      <c r="E63" s="42"/>
      <c r="F63" s="39"/>
      <c r="G63" s="13"/>
      <c r="H63" s="51">
        <v>143</v>
      </c>
      <c r="I63" s="52">
        <v>1.3</v>
      </c>
      <c r="J63" s="53">
        <f t="shared" si="14"/>
        <v>185.9</v>
      </c>
    </row>
    <row r="64" spans="1:10" s="4" customFormat="1" x14ac:dyDescent="0.25">
      <c r="A64" s="75">
        <v>43516</v>
      </c>
      <c r="B64" s="14"/>
      <c r="C64" s="15"/>
      <c r="D64" s="13"/>
      <c r="E64" s="42"/>
      <c r="F64" s="39"/>
      <c r="G64" s="13"/>
      <c r="H64" s="51">
        <v>260</v>
      </c>
      <c r="I64" s="52">
        <v>1.3</v>
      </c>
      <c r="J64" s="53">
        <f t="shared" si="14"/>
        <v>338</v>
      </c>
    </row>
    <row r="65" spans="1:10" s="4" customFormat="1" x14ac:dyDescent="0.25">
      <c r="A65" s="75">
        <v>43523</v>
      </c>
      <c r="B65" s="14"/>
      <c r="C65" s="15"/>
      <c r="D65" s="13"/>
      <c r="E65" s="42"/>
      <c r="F65" s="39"/>
      <c r="G65" s="13"/>
      <c r="H65" s="51">
        <v>170</v>
      </c>
      <c r="I65" s="52">
        <v>1.3</v>
      </c>
      <c r="J65" s="53">
        <f t="shared" si="14"/>
        <v>221</v>
      </c>
    </row>
    <row r="66" spans="1:10" s="4" customFormat="1" x14ac:dyDescent="0.25">
      <c r="A66" s="75">
        <v>43523</v>
      </c>
      <c r="B66" s="14"/>
      <c r="C66" s="15"/>
      <c r="D66" s="13"/>
      <c r="E66" s="42"/>
      <c r="F66" s="39"/>
      <c r="G66" s="13"/>
      <c r="H66" s="51">
        <v>180</v>
      </c>
      <c r="I66" s="52">
        <v>1.3</v>
      </c>
      <c r="J66" s="53">
        <f t="shared" si="14"/>
        <v>234</v>
      </c>
    </row>
    <row r="67" spans="1:10" s="4" customFormat="1" x14ac:dyDescent="0.25">
      <c r="A67" s="75">
        <v>43537</v>
      </c>
      <c r="B67" s="14"/>
      <c r="C67" s="15"/>
      <c r="D67" s="13"/>
      <c r="E67" s="42"/>
      <c r="F67" s="39"/>
      <c r="G67" s="13"/>
      <c r="H67" s="51">
        <v>150</v>
      </c>
      <c r="I67" s="52">
        <v>1.3</v>
      </c>
      <c r="J67" s="53">
        <f t="shared" si="14"/>
        <v>195</v>
      </c>
    </row>
    <row r="68" spans="1:10" s="4" customFormat="1" x14ac:dyDescent="0.25">
      <c r="A68" s="75">
        <v>43544</v>
      </c>
      <c r="B68" s="14"/>
      <c r="C68" s="15"/>
      <c r="D68" s="13"/>
      <c r="E68" s="42"/>
      <c r="F68" s="39"/>
      <c r="G68" s="13"/>
      <c r="H68" s="51">
        <v>129</v>
      </c>
      <c r="I68" s="52">
        <v>1.3</v>
      </c>
      <c r="J68" s="53">
        <f t="shared" si="14"/>
        <v>167.70000000000002</v>
      </c>
    </row>
    <row r="69" spans="1:10" s="4" customFormat="1" x14ac:dyDescent="0.25">
      <c r="A69" s="75">
        <v>43550</v>
      </c>
      <c r="B69" s="14"/>
      <c r="C69" s="15"/>
      <c r="D69" s="13"/>
      <c r="E69" s="42"/>
      <c r="F69" s="39"/>
      <c r="G69" s="13"/>
      <c r="H69" s="51">
        <v>130</v>
      </c>
      <c r="I69" s="52">
        <v>1.3</v>
      </c>
      <c r="J69" s="53">
        <f t="shared" si="14"/>
        <v>169</v>
      </c>
    </row>
    <row r="70" spans="1:10" s="4" customFormat="1" x14ac:dyDescent="0.25">
      <c r="A70" s="75">
        <v>43558</v>
      </c>
      <c r="B70" s="14"/>
      <c r="C70" s="15"/>
      <c r="D70" s="13"/>
      <c r="E70" s="42"/>
      <c r="F70" s="39"/>
      <c r="G70" s="13"/>
      <c r="H70" s="51">
        <v>200</v>
      </c>
      <c r="I70" s="52">
        <v>1.3</v>
      </c>
      <c r="J70" s="53">
        <f t="shared" si="14"/>
        <v>260</v>
      </c>
    </row>
    <row r="71" spans="1:10" s="4" customFormat="1" x14ac:dyDescent="0.25">
      <c r="A71" s="75">
        <v>43565</v>
      </c>
      <c r="B71" s="14"/>
      <c r="C71" s="15"/>
      <c r="D71" s="13"/>
      <c r="E71" s="42"/>
      <c r="F71" s="39"/>
      <c r="G71" s="13"/>
      <c r="H71" s="51">
        <v>150</v>
      </c>
      <c r="I71" s="52">
        <v>1.3</v>
      </c>
      <c r="J71" s="53">
        <f t="shared" si="14"/>
        <v>195</v>
      </c>
    </row>
    <row r="72" spans="1:10" s="4" customFormat="1" x14ac:dyDescent="0.25">
      <c r="A72" s="75">
        <v>43572</v>
      </c>
      <c r="B72" s="14"/>
      <c r="C72" s="15"/>
      <c r="D72" s="13"/>
      <c r="E72" s="42"/>
      <c r="F72" s="39"/>
      <c r="G72" s="13"/>
      <c r="H72" s="51">
        <v>125</v>
      </c>
      <c r="I72" s="52">
        <v>1.3</v>
      </c>
      <c r="J72" s="53">
        <f t="shared" si="14"/>
        <v>162.5</v>
      </c>
    </row>
    <row r="73" spans="1:10" s="4" customFormat="1" x14ac:dyDescent="0.25">
      <c r="A73" s="75">
        <v>43579</v>
      </c>
      <c r="B73" s="14"/>
      <c r="C73" s="15"/>
      <c r="D73" s="13"/>
      <c r="E73" s="42"/>
      <c r="F73" s="39"/>
      <c r="G73" s="13"/>
      <c r="H73" s="51">
        <v>114</v>
      </c>
      <c r="I73" s="52">
        <v>1.3</v>
      </c>
      <c r="J73" s="53">
        <f t="shared" si="14"/>
        <v>148.20000000000002</v>
      </c>
    </row>
    <row r="74" spans="1:10" s="4" customFormat="1" x14ac:dyDescent="0.25">
      <c r="A74" s="75">
        <v>43586</v>
      </c>
      <c r="B74" s="14"/>
      <c r="C74" s="15"/>
      <c r="D74" s="13"/>
      <c r="E74" s="42"/>
      <c r="F74" s="39"/>
      <c r="G74" s="13"/>
      <c r="H74" s="51">
        <v>110</v>
      </c>
      <c r="I74" s="52">
        <v>1.3</v>
      </c>
      <c r="J74" s="53">
        <f t="shared" si="14"/>
        <v>143</v>
      </c>
    </row>
    <row r="75" spans="1:10" s="4" customFormat="1" x14ac:dyDescent="0.25">
      <c r="A75" s="75">
        <v>43593</v>
      </c>
      <c r="B75" s="14"/>
      <c r="C75" s="15"/>
      <c r="D75" s="13"/>
      <c r="E75" s="42"/>
      <c r="F75" s="39"/>
      <c r="G75" s="13"/>
      <c r="H75" s="51">
        <v>105</v>
      </c>
      <c r="I75" s="52">
        <v>1.3</v>
      </c>
      <c r="J75" s="53">
        <f t="shared" si="14"/>
        <v>136.5</v>
      </c>
    </row>
    <row r="76" spans="1:10" s="4" customFormat="1" x14ac:dyDescent="0.25">
      <c r="A76" s="75">
        <v>43600</v>
      </c>
      <c r="B76" s="14"/>
      <c r="C76" s="15"/>
      <c r="D76" s="13"/>
      <c r="E76" s="42"/>
      <c r="F76" s="39"/>
      <c r="G76" s="13"/>
      <c r="H76" s="51">
        <v>55</v>
      </c>
      <c r="I76" s="52">
        <v>1.3</v>
      </c>
      <c r="J76" s="53">
        <f t="shared" si="14"/>
        <v>71.5</v>
      </c>
    </row>
    <row r="77" spans="1:10" s="4" customFormat="1" x14ac:dyDescent="0.25">
      <c r="A77" s="75">
        <v>43614</v>
      </c>
      <c r="B77" s="14"/>
      <c r="C77" s="15"/>
      <c r="D77" s="13"/>
      <c r="E77" s="42"/>
      <c r="F77" s="39"/>
      <c r="G77" s="13"/>
      <c r="H77" s="51">
        <v>100</v>
      </c>
      <c r="I77" s="52">
        <v>1.3</v>
      </c>
      <c r="J77" s="53">
        <f t="shared" si="14"/>
        <v>130</v>
      </c>
    </row>
    <row r="78" spans="1:10" s="4" customFormat="1" x14ac:dyDescent="0.25">
      <c r="A78" s="75">
        <v>43607</v>
      </c>
      <c r="B78" s="14"/>
      <c r="C78" s="15"/>
      <c r="D78" s="13"/>
      <c r="E78" s="42"/>
      <c r="F78" s="39"/>
      <c r="G78" s="13"/>
      <c r="H78" s="51">
        <v>100</v>
      </c>
      <c r="I78" s="52">
        <v>1.3</v>
      </c>
      <c r="J78" s="53">
        <f t="shared" si="14"/>
        <v>130</v>
      </c>
    </row>
    <row r="79" spans="1:10" s="4" customFormat="1" x14ac:dyDescent="0.25">
      <c r="A79" s="75">
        <v>43622</v>
      </c>
      <c r="B79" s="14"/>
      <c r="C79" s="15"/>
      <c r="D79" s="13"/>
      <c r="E79" s="42"/>
      <c r="F79" s="39"/>
      <c r="G79" s="13"/>
      <c r="H79" s="51">
        <v>100</v>
      </c>
      <c r="I79" s="52">
        <v>1.3</v>
      </c>
      <c r="J79" s="53">
        <f t="shared" ref="J79:J90" si="15">H79*I79</f>
        <v>130</v>
      </c>
    </row>
    <row r="80" spans="1:10" s="4" customFormat="1" x14ac:dyDescent="0.25">
      <c r="A80" s="75">
        <v>43628</v>
      </c>
      <c r="B80" s="14"/>
      <c r="C80" s="15"/>
      <c r="D80" s="13"/>
      <c r="E80" s="42"/>
      <c r="F80" s="39"/>
      <c r="G80" s="13"/>
      <c r="H80" s="51">
        <v>100</v>
      </c>
      <c r="I80" s="52">
        <v>1.3</v>
      </c>
      <c r="J80" s="53">
        <f t="shared" si="15"/>
        <v>130</v>
      </c>
    </row>
    <row r="81" spans="1:10" s="4" customFormat="1" x14ac:dyDescent="0.25">
      <c r="A81" s="75">
        <v>43636</v>
      </c>
      <c r="B81" s="14"/>
      <c r="C81" s="15"/>
      <c r="D81" s="13"/>
      <c r="E81" s="42"/>
      <c r="F81" s="39"/>
      <c r="G81" s="13"/>
      <c r="H81" s="51">
        <v>100</v>
      </c>
      <c r="I81" s="52">
        <v>1.3</v>
      </c>
      <c r="J81" s="53">
        <f t="shared" si="15"/>
        <v>130</v>
      </c>
    </row>
    <row r="82" spans="1:10" s="4" customFormat="1" x14ac:dyDescent="0.25">
      <c r="A82" s="75">
        <v>43642</v>
      </c>
      <c r="B82" s="14"/>
      <c r="C82" s="15"/>
      <c r="D82" s="13"/>
      <c r="E82" s="42"/>
      <c r="F82" s="39"/>
      <c r="G82" s="13"/>
      <c r="H82" s="51">
        <v>95</v>
      </c>
      <c r="I82" s="52">
        <v>1.3</v>
      </c>
      <c r="J82" s="53">
        <f t="shared" si="15"/>
        <v>123.5</v>
      </c>
    </row>
    <row r="83" spans="1:10" s="4" customFormat="1" x14ac:dyDescent="0.25">
      <c r="A83" s="75">
        <v>43650</v>
      </c>
      <c r="B83" s="14"/>
      <c r="C83" s="15"/>
      <c r="D83" s="13"/>
      <c r="E83" s="42"/>
      <c r="F83" s="39"/>
      <c r="G83" s="13"/>
      <c r="H83" s="51">
        <v>100</v>
      </c>
      <c r="I83" s="52">
        <v>1.3</v>
      </c>
      <c r="J83" s="53">
        <f t="shared" si="15"/>
        <v>130</v>
      </c>
    </row>
    <row r="84" spans="1:10" s="4" customFormat="1" x14ac:dyDescent="0.25">
      <c r="A84" s="75">
        <v>43656</v>
      </c>
      <c r="B84" s="14"/>
      <c r="C84" s="15"/>
      <c r="D84" s="13"/>
      <c r="E84" s="42"/>
      <c r="F84" s="39"/>
      <c r="G84" s="13"/>
      <c r="H84" s="51">
        <v>220</v>
      </c>
      <c r="I84" s="52">
        <v>1.3</v>
      </c>
      <c r="J84" s="53">
        <f t="shared" si="15"/>
        <v>286</v>
      </c>
    </row>
    <row r="85" spans="1:10" s="4" customFormat="1" x14ac:dyDescent="0.25">
      <c r="A85" s="75">
        <v>43670</v>
      </c>
      <c r="B85" s="14"/>
      <c r="C85" s="15"/>
      <c r="D85" s="13"/>
      <c r="E85" s="42"/>
      <c r="F85" s="39"/>
      <c r="G85" s="13"/>
      <c r="H85" s="51">
        <v>100</v>
      </c>
      <c r="I85" s="52">
        <v>1.3</v>
      </c>
      <c r="J85" s="53">
        <f t="shared" si="15"/>
        <v>130</v>
      </c>
    </row>
    <row r="86" spans="1:10" s="4" customFormat="1" x14ac:dyDescent="0.25">
      <c r="A86" s="75">
        <v>43677</v>
      </c>
      <c r="B86" s="14"/>
      <c r="C86" s="15"/>
      <c r="D86" s="13"/>
      <c r="E86" s="42"/>
      <c r="F86" s="39"/>
      <c r="G86" s="13"/>
      <c r="H86" s="51">
        <v>117</v>
      </c>
      <c r="I86" s="52">
        <v>1.3</v>
      </c>
      <c r="J86" s="53">
        <f t="shared" si="15"/>
        <v>152.1</v>
      </c>
    </row>
    <row r="87" spans="1:10" s="4" customFormat="1" x14ac:dyDescent="0.25">
      <c r="A87" s="75">
        <v>43684</v>
      </c>
      <c r="B87" s="14"/>
      <c r="C87" s="15"/>
      <c r="D87" s="13"/>
      <c r="E87" s="42"/>
      <c r="F87" s="39"/>
      <c r="G87" s="13"/>
      <c r="H87" s="51">
        <v>100</v>
      </c>
      <c r="I87" s="52">
        <v>1.3</v>
      </c>
      <c r="J87" s="53">
        <f t="shared" si="15"/>
        <v>130</v>
      </c>
    </row>
    <row r="88" spans="1:10" s="4" customFormat="1" x14ac:dyDescent="0.25">
      <c r="A88" s="75">
        <v>43691</v>
      </c>
      <c r="B88" s="14"/>
      <c r="C88" s="15"/>
      <c r="D88" s="13"/>
      <c r="E88" s="42"/>
      <c r="F88" s="39"/>
      <c r="G88" s="13"/>
      <c r="H88" s="51">
        <v>125</v>
      </c>
      <c r="I88" s="52">
        <v>1.3</v>
      </c>
      <c r="J88" s="53">
        <f t="shared" si="15"/>
        <v>162.5</v>
      </c>
    </row>
    <row r="89" spans="1:10" s="4" customFormat="1" x14ac:dyDescent="0.25">
      <c r="A89" s="75">
        <v>43698</v>
      </c>
      <c r="B89" s="14"/>
      <c r="C89" s="15"/>
      <c r="D89" s="13"/>
      <c r="E89" s="42"/>
      <c r="F89" s="39"/>
      <c r="G89" s="13"/>
      <c r="H89" s="51">
        <v>74</v>
      </c>
      <c r="I89" s="52">
        <v>1.3</v>
      </c>
      <c r="J89" s="53">
        <f t="shared" si="15"/>
        <v>96.2</v>
      </c>
    </row>
    <row r="90" spans="1:10" s="4" customFormat="1" x14ac:dyDescent="0.25">
      <c r="A90" s="75">
        <v>43705</v>
      </c>
      <c r="B90" s="14"/>
      <c r="C90" s="15"/>
      <c r="D90" s="13"/>
      <c r="E90" s="42"/>
      <c r="F90" s="39"/>
      <c r="G90" s="13"/>
      <c r="H90" s="51">
        <v>100</v>
      </c>
      <c r="I90" s="52">
        <v>1.3</v>
      </c>
      <c r="J90" s="53">
        <f t="shared" si="15"/>
        <v>130</v>
      </c>
    </row>
    <row r="91" spans="1:10" s="4" customFormat="1" x14ac:dyDescent="0.25">
      <c r="A91" s="75">
        <v>43712</v>
      </c>
      <c r="B91" s="14"/>
      <c r="C91" s="15"/>
      <c r="D91" s="13"/>
      <c r="E91" s="42"/>
      <c r="F91" s="39"/>
      <c r="G91" s="13"/>
      <c r="H91" s="51">
        <v>105</v>
      </c>
      <c r="I91" s="52">
        <v>1.3</v>
      </c>
      <c r="J91" s="53">
        <f>H91*I91</f>
        <v>136.5</v>
      </c>
    </row>
    <row r="92" spans="1:10" s="4" customFormat="1" x14ac:dyDescent="0.25">
      <c r="A92" s="75">
        <v>43719</v>
      </c>
      <c r="B92" s="14"/>
      <c r="C92" s="15"/>
      <c r="D92" s="13"/>
      <c r="E92" s="42"/>
      <c r="F92" s="39"/>
      <c r="G92" s="13"/>
      <c r="H92" s="51">
        <v>100</v>
      </c>
      <c r="I92" s="52">
        <v>1.3</v>
      </c>
      <c r="J92" s="53">
        <f>H92*I92</f>
        <v>130</v>
      </c>
    </row>
    <row r="93" spans="1:10" s="4" customFormat="1" x14ac:dyDescent="0.25">
      <c r="A93" s="75">
        <v>43726</v>
      </c>
      <c r="B93" s="14"/>
      <c r="C93" s="15"/>
      <c r="D93" s="13"/>
      <c r="E93" s="42"/>
      <c r="F93" s="39"/>
      <c r="G93" s="13"/>
      <c r="H93" s="51">
        <v>110</v>
      </c>
      <c r="I93" s="52">
        <v>1.3</v>
      </c>
      <c r="J93" s="53">
        <f t="shared" ref="J93:J101" si="16">H93*I93</f>
        <v>143</v>
      </c>
    </row>
    <row r="94" spans="1:10" s="4" customFormat="1" x14ac:dyDescent="0.25">
      <c r="A94" s="75">
        <v>43734</v>
      </c>
      <c r="B94" s="14"/>
      <c r="C94" s="15"/>
      <c r="D94" s="13"/>
      <c r="E94" s="42"/>
      <c r="F94" s="39"/>
      <c r="G94" s="13"/>
      <c r="H94" s="51">
        <v>100</v>
      </c>
      <c r="I94" s="52">
        <v>1.3</v>
      </c>
      <c r="J94" s="53">
        <f t="shared" si="16"/>
        <v>130</v>
      </c>
    </row>
    <row r="95" spans="1:10" s="4" customFormat="1" x14ac:dyDescent="0.25">
      <c r="A95" s="75">
        <v>43740</v>
      </c>
      <c r="B95" s="14"/>
      <c r="C95" s="15"/>
      <c r="D95" s="13"/>
      <c r="E95" s="42"/>
      <c r="F95" s="39"/>
      <c r="G95" s="13"/>
      <c r="H95" s="51">
        <v>70</v>
      </c>
      <c r="I95" s="52">
        <v>1.3</v>
      </c>
      <c r="J95" s="53">
        <f t="shared" si="16"/>
        <v>91</v>
      </c>
    </row>
    <row r="96" spans="1:10" s="4" customFormat="1" x14ac:dyDescent="0.25">
      <c r="A96" s="75">
        <v>43748</v>
      </c>
      <c r="B96" s="14"/>
      <c r="C96" s="15"/>
      <c r="D96" s="13"/>
      <c r="E96" s="42"/>
      <c r="F96" s="39"/>
      <c r="G96" s="13"/>
      <c r="H96" s="51">
        <v>133</v>
      </c>
      <c r="I96" s="52">
        <v>1.3</v>
      </c>
      <c r="J96" s="53">
        <f t="shared" si="16"/>
        <v>172.9</v>
      </c>
    </row>
    <row r="97" spans="1:10" s="4" customFormat="1" x14ac:dyDescent="0.25">
      <c r="A97" s="75">
        <v>43753</v>
      </c>
      <c r="B97" s="14"/>
      <c r="C97" s="15"/>
      <c r="D97" s="13"/>
      <c r="E97" s="42"/>
      <c r="F97" s="39"/>
      <c r="G97" s="13"/>
      <c r="H97" s="51">
        <v>80</v>
      </c>
      <c r="I97" s="52">
        <v>1.3</v>
      </c>
      <c r="J97" s="53">
        <f t="shared" si="16"/>
        <v>104</v>
      </c>
    </row>
    <row r="98" spans="1:10" s="4" customFormat="1" x14ac:dyDescent="0.25">
      <c r="A98" s="75">
        <v>43759</v>
      </c>
      <c r="B98" s="14"/>
      <c r="C98" s="15"/>
      <c r="D98" s="13"/>
      <c r="E98" s="42"/>
      <c r="F98" s="39"/>
      <c r="G98" s="13"/>
      <c r="H98" s="51">
        <v>85</v>
      </c>
      <c r="I98" s="52">
        <v>1.3</v>
      </c>
      <c r="J98" s="53">
        <f t="shared" si="16"/>
        <v>110.5</v>
      </c>
    </row>
    <row r="99" spans="1:10" s="4" customFormat="1" x14ac:dyDescent="0.25">
      <c r="A99" s="75">
        <v>43768</v>
      </c>
      <c r="B99" s="14"/>
      <c r="C99" s="15"/>
      <c r="D99" s="13"/>
      <c r="E99" s="42"/>
      <c r="F99" s="39"/>
      <c r="G99" s="13"/>
      <c r="H99" s="51">
        <v>115</v>
      </c>
      <c r="I99" s="52">
        <v>1.3</v>
      </c>
      <c r="J99" s="53">
        <f t="shared" si="16"/>
        <v>149.5</v>
      </c>
    </row>
    <row r="100" spans="1:10" s="4" customFormat="1" x14ac:dyDescent="0.25">
      <c r="A100" s="75">
        <v>43775</v>
      </c>
      <c r="B100" s="14"/>
      <c r="C100" s="15"/>
      <c r="D100" s="13"/>
      <c r="E100" s="42"/>
      <c r="F100" s="39"/>
      <c r="G100" s="13"/>
      <c r="H100" s="51">
        <v>105</v>
      </c>
      <c r="I100" s="52">
        <v>1.3</v>
      </c>
      <c r="J100" s="53">
        <f t="shared" si="16"/>
        <v>136.5</v>
      </c>
    </row>
    <row r="101" spans="1:10" s="4" customFormat="1" x14ac:dyDescent="0.25">
      <c r="A101" s="75">
        <v>43782</v>
      </c>
      <c r="B101" s="14"/>
      <c r="C101" s="15"/>
      <c r="D101" s="13"/>
      <c r="E101" s="42"/>
      <c r="F101" s="39"/>
      <c r="G101" s="13"/>
      <c r="H101" s="51">
        <v>100</v>
      </c>
      <c r="I101" s="52">
        <v>1.3</v>
      </c>
      <c r="J101" s="53">
        <f t="shared" si="16"/>
        <v>130</v>
      </c>
    </row>
    <row r="102" spans="1:10" s="4" customFormat="1" x14ac:dyDescent="0.25">
      <c r="A102" s="75">
        <v>43789</v>
      </c>
      <c r="B102" s="14"/>
      <c r="C102" s="15"/>
      <c r="D102" s="13"/>
      <c r="E102" s="42"/>
      <c r="F102" s="39"/>
      <c r="G102" s="13"/>
      <c r="H102" s="51">
        <v>120</v>
      </c>
      <c r="I102" s="52">
        <v>1.3</v>
      </c>
      <c r="J102" s="53">
        <f>H102*I102</f>
        <v>156</v>
      </c>
    </row>
    <row r="103" spans="1:10" s="4" customFormat="1" x14ac:dyDescent="0.25">
      <c r="A103" s="75">
        <v>43794</v>
      </c>
      <c r="B103" s="14"/>
      <c r="C103" s="15"/>
      <c r="D103" s="13"/>
      <c r="E103" s="42"/>
      <c r="F103" s="39"/>
      <c r="G103" s="13"/>
      <c r="H103" s="51">
        <v>80</v>
      </c>
      <c r="I103" s="52">
        <v>1.3</v>
      </c>
      <c r="J103" s="53">
        <f>H103*I103</f>
        <v>104</v>
      </c>
    </row>
    <row r="104" spans="1:10" s="4" customFormat="1" x14ac:dyDescent="0.25">
      <c r="A104" s="75">
        <v>43803</v>
      </c>
      <c r="B104" s="14"/>
      <c r="C104" s="15"/>
      <c r="D104" s="13"/>
      <c r="E104" s="42"/>
      <c r="F104" s="39"/>
      <c r="G104" s="13"/>
      <c r="H104" s="51">
        <v>200</v>
      </c>
      <c r="I104" s="52">
        <v>1.3</v>
      </c>
      <c r="J104" s="53">
        <f>H104*I104</f>
        <v>260</v>
      </c>
    </row>
    <row r="105" spans="1:10" s="4" customFormat="1" ht="15.75" thickBot="1" x14ac:dyDescent="0.3">
      <c r="A105" s="77">
        <v>43822</v>
      </c>
      <c r="B105" s="68"/>
      <c r="C105" s="41"/>
      <c r="D105" s="69"/>
      <c r="E105" s="70"/>
      <c r="F105" s="71"/>
      <c r="G105" s="69"/>
      <c r="H105" s="56">
        <v>125</v>
      </c>
      <c r="I105" s="72">
        <v>1.3</v>
      </c>
      <c r="J105" s="73">
        <f>H105*I105</f>
        <v>162.5</v>
      </c>
    </row>
    <row r="106" spans="1:10" x14ac:dyDescent="0.25">
      <c r="A106" s="78" t="s">
        <v>8</v>
      </c>
      <c r="B106" s="11"/>
      <c r="C106" s="15"/>
      <c r="D106" s="6">
        <f>SUM(D7:D105)</f>
        <v>7282.6</v>
      </c>
      <c r="E106" s="43"/>
      <c r="F106" s="15"/>
      <c r="G106" s="6">
        <f>SUM(G7:G105)</f>
        <v>2358</v>
      </c>
      <c r="H106" s="51"/>
      <c r="I106" s="52"/>
      <c r="J106" s="57">
        <f>SUM(J7:J105)</f>
        <v>8270.5999999999985</v>
      </c>
    </row>
    <row r="107" spans="1:10" s="3" customFormat="1" x14ac:dyDescent="0.25">
      <c r="A107" s="79" t="s">
        <v>4</v>
      </c>
      <c r="B107" s="30">
        <f>SUM(B7:B105)</f>
        <v>5602</v>
      </c>
      <c r="C107" s="16"/>
      <c r="D107" s="17"/>
      <c r="E107" s="44">
        <f>SUM(E7:E105)</f>
        <v>1048</v>
      </c>
      <c r="F107" s="16"/>
      <c r="G107" s="17"/>
      <c r="H107" s="58">
        <f>SUM(H7:H105)</f>
        <v>6362</v>
      </c>
      <c r="I107" s="12"/>
      <c r="J107" s="59"/>
    </row>
    <row r="108" spans="1:10" s="3" customFormat="1" x14ac:dyDescent="0.25">
      <c r="A108" s="80" t="s">
        <v>5</v>
      </c>
      <c r="B108" s="18" t="s">
        <v>6</v>
      </c>
      <c r="C108" s="19"/>
      <c r="D108" s="17"/>
      <c r="E108" s="45" t="s">
        <v>6</v>
      </c>
      <c r="F108" s="19"/>
      <c r="G108" s="17"/>
      <c r="H108" s="60" t="s">
        <v>6</v>
      </c>
      <c r="I108" s="61"/>
      <c r="J108" s="59"/>
    </row>
    <row r="109" spans="1:10" s="3" customFormat="1" x14ac:dyDescent="0.25">
      <c r="A109" s="81" t="s">
        <v>16</v>
      </c>
      <c r="B109" s="20"/>
      <c r="C109" s="20">
        <f>AVERAGE(C7:C106)</f>
        <v>1.2999999999999987</v>
      </c>
      <c r="D109" s="21"/>
      <c r="E109" s="46"/>
      <c r="F109" s="20">
        <f>AVERAGE(F7:F106)</f>
        <v>2.25</v>
      </c>
      <c r="G109" s="21"/>
      <c r="H109" s="62"/>
      <c r="I109" s="63">
        <f>AVERAGE(I7:I106)</f>
        <v>1.2999999999999989</v>
      </c>
      <c r="J109" s="64"/>
    </row>
    <row r="110" spans="1:10" s="3" customFormat="1" x14ac:dyDescent="0.25">
      <c r="A110" s="80" t="s">
        <v>12</v>
      </c>
      <c r="B110" s="98" t="s">
        <v>9</v>
      </c>
      <c r="C110" s="98"/>
      <c r="D110" s="99"/>
      <c r="E110" s="108" t="s">
        <v>9</v>
      </c>
      <c r="F110" s="98"/>
      <c r="G110" s="99"/>
      <c r="H110" s="105" t="s">
        <v>21</v>
      </c>
      <c r="I110" s="106"/>
      <c r="J110" s="107"/>
    </row>
    <row r="111" spans="1:10" s="3" customFormat="1" x14ac:dyDescent="0.25">
      <c r="A111" s="80"/>
      <c r="B111" s="22"/>
      <c r="C111" s="16"/>
      <c r="D111" s="17"/>
      <c r="E111" s="47"/>
      <c r="F111" s="16"/>
      <c r="G111" s="17"/>
      <c r="H111" s="43"/>
      <c r="I111" s="12"/>
      <c r="J111" s="59"/>
    </row>
    <row r="112" spans="1:10" s="3" customFormat="1" x14ac:dyDescent="0.25">
      <c r="A112" s="80" t="s">
        <v>17</v>
      </c>
      <c r="B112" s="100" t="s">
        <v>7</v>
      </c>
      <c r="C112" s="100"/>
      <c r="D112" s="101"/>
      <c r="E112" s="109" t="s">
        <v>7</v>
      </c>
      <c r="F112" s="100"/>
      <c r="G112" s="101"/>
      <c r="H112" s="104" t="s">
        <v>7</v>
      </c>
      <c r="I112" s="102"/>
      <c r="J112" s="103"/>
    </row>
    <row r="113" spans="1:10" s="3" customFormat="1" x14ac:dyDescent="0.25">
      <c r="A113" s="80"/>
      <c r="B113" s="23"/>
      <c r="C113" s="19"/>
      <c r="D113" s="17"/>
      <c r="E113" s="48"/>
      <c r="F113" s="19"/>
      <c r="G113" s="17"/>
      <c r="H113" s="65"/>
      <c r="I113" s="61"/>
      <c r="J113" s="59"/>
    </row>
    <row r="114" spans="1:10" s="3" customFormat="1" x14ac:dyDescent="0.25">
      <c r="A114" s="80" t="s">
        <v>13</v>
      </c>
      <c r="B114" s="24"/>
      <c r="C114" s="25">
        <f>B107</f>
        <v>5602</v>
      </c>
      <c r="D114" s="17"/>
      <c r="E114" s="49"/>
      <c r="F114" s="25">
        <f>E107</f>
        <v>1048</v>
      </c>
      <c r="G114" s="17"/>
      <c r="H114" s="65"/>
      <c r="I114" s="33">
        <f>H107</f>
        <v>6362</v>
      </c>
      <c r="J114" s="59"/>
    </row>
    <row r="115" spans="1:10" s="3" customFormat="1" x14ac:dyDescent="0.25">
      <c r="A115" s="80" t="s">
        <v>14</v>
      </c>
      <c r="B115" s="24"/>
      <c r="C115" s="31">
        <f>0.1*C114/C116</f>
        <v>6.6963912165150568</v>
      </c>
      <c r="D115" s="17"/>
      <c r="E115" s="49"/>
      <c r="F115" s="31">
        <f>0.1*F114/F116</f>
        <v>1.2527343796693644</v>
      </c>
      <c r="G115" s="17"/>
      <c r="H115" s="65"/>
      <c r="I115" s="34">
        <f>0.1*I114/I116</f>
        <v>15.890301471139198</v>
      </c>
      <c r="J115" s="59"/>
    </row>
    <row r="116" spans="1:10" s="3" customFormat="1" x14ac:dyDescent="0.25">
      <c r="A116" s="80" t="s">
        <v>15</v>
      </c>
      <c r="B116" s="24"/>
      <c r="C116" s="26">
        <v>83.656999999999996</v>
      </c>
      <c r="D116" s="17"/>
      <c r="E116" s="49"/>
      <c r="F116" s="26">
        <v>83.656999999999996</v>
      </c>
      <c r="G116" s="17"/>
      <c r="H116" s="65"/>
      <c r="I116" s="35">
        <v>40.036999999999999</v>
      </c>
      <c r="J116" s="59"/>
    </row>
    <row r="120" spans="1:10" x14ac:dyDescent="0.25">
      <c r="A120" t="s">
        <v>24</v>
      </c>
      <c r="E120" s="1"/>
      <c r="F120" s="2"/>
    </row>
    <row r="121" spans="1:10" x14ac:dyDescent="0.25">
      <c r="A121" s="83">
        <v>43467</v>
      </c>
      <c r="B121" s="82"/>
      <c r="E121" s="82"/>
      <c r="F121" s="2"/>
      <c r="H121" s="82">
        <v>187.26</v>
      </c>
      <c r="I121" s="2" t="s">
        <v>25</v>
      </c>
    </row>
    <row r="122" spans="1:10" x14ac:dyDescent="0.25">
      <c r="A122" s="83">
        <v>43496</v>
      </c>
      <c r="B122" s="82"/>
      <c r="E122" s="82"/>
      <c r="F122" s="2"/>
      <c r="H122" s="82">
        <v>867.44</v>
      </c>
      <c r="I122" s="2" t="s">
        <v>26</v>
      </c>
    </row>
    <row r="123" spans="1:10" x14ac:dyDescent="0.25">
      <c r="A123" s="83">
        <v>43531</v>
      </c>
      <c r="B123" s="82"/>
      <c r="E123" s="82"/>
      <c r="F123" s="2"/>
      <c r="H123" s="82">
        <v>866.7</v>
      </c>
      <c r="I123" s="2" t="s">
        <v>26</v>
      </c>
    </row>
    <row r="124" spans="1:10" x14ac:dyDescent="0.25">
      <c r="A124" s="83">
        <v>43538</v>
      </c>
      <c r="B124" s="82"/>
      <c r="E124" s="82"/>
      <c r="F124" s="2"/>
      <c r="H124" s="82">
        <v>215.21</v>
      </c>
      <c r="I124" s="2" t="s">
        <v>25</v>
      </c>
    </row>
    <row r="125" spans="1:10" x14ac:dyDescent="0.25">
      <c r="A125" s="83">
        <v>43579</v>
      </c>
      <c r="B125" s="82"/>
      <c r="E125" s="82"/>
      <c r="F125" s="2"/>
      <c r="H125" s="82">
        <v>94.5</v>
      </c>
      <c r="I125" s="2" t="s">
        <v>27</v>
      </c>
    </row>
    <row r="126" spans="1:10" x14ac:dyDescent="0.25">
      <c r="A126" s="83">
        <v>43615</v>
      </c>
      <c r="B126" s="82"/>
      <c r="E126" s="82"/>
      <c r="F126" s="2"/>
      <c r="H126" s="82">
        <v>214.41</v>
      </c>
      <c r="I126" s="2" t="s">
        <v>25</v>
      </c>
    </row>
    <row r="127" spans="1:10" x14ac:dyDescent="0.25">
      <c r="A127" s="83">
        <v>43629</v>
      </c>
      <c r="B127" s="82"/>
      <c r="E127" s="82"/>
      <c r="F127" s="2"/>
      <c r="H127" s="82">
        <v>169.07</v>
      </c>
      <c r="I127" s="2" t="s">
        <v>25</v>
      </c>
    </row>
    <row r="128" spans="1:10" x14ac:dyDescent="0.25">
      <c r="A128" s="83">
        <v>43684</v>
      </c>
      <c r="B128" s="82"/>
      <c r="E128" s="82"/>
      <c r="F128" s="2"/>
      <c r="H128" s="82">
        <v>63</v>
      </c>
      <c r="I128" s="2" t="s">
        <v>28</v>
      </c>
    </row>
    <row r="129" spans="1:11" x14ac:dyDescent="0.25">
      <c r="A129" s="83">
        <v>43684</v>
      </c>
      <c r="B129" s="82"/>
      <c r="E129" s="82"/>
      <c r="F129" s="2"/>
      <c r="H129" s="82">
        <v>65</v>
      </c>
      <c r="I129" s="2" t="s">
        <v>29</v>
      </c>
    </row>
    <row r="130" spans="1:11" x14ac:dyDescent="0.25">
      <c r="A130" s="83">
        <v>43761</v>
      </c>
      <c r="B130" s="82"/>
      <c r="E130" s="82"/>
      <c r="F130" s="2"/>
      <c r="H130" s="82">
        <v>63</v>
      </c>
      <c r="I130" s="2" t="s">
        <v>28</v>
      </c>
    </row>
    <row r="131" spans="1:11" x14ac:dyDescent="0.25">
      <c r="A131" s="83">
        <v>43791</v>
      </c>
      <c r="B131" s="82"/>
      <c r="E131" s="82"/>
      <c r="F131" s="2"/>
      <c r="H131" s="82">
        <v>208.18</v>
      </c>
      <c r="I131" s="2" t="s">
        <v>25</v>
      </c>
    </row>
    <row r="132" spans="1:11" x14ac:dyDescent="0.25">
      <c r="A132" s="83">
        <v>43811</v>
      </c>
      <c r="B132" s="82"/>
      <c r="E132" s="82"/>
      <c r="F132" s="2"/>
      <c r="H132" s="82">
        <v>84.54</v>
      </c>
      <c r="I132" s="2" t="s">
        <v>25</v>
      </c>
    </row>
    <row r="133" spans="1:11" x14ac:dyDescent="0.25">
      <c r="A133" s="83">
        <v>43789</v>
      </c>
      <c r="B133" s="82"/>
      <c r="E133" s="82"/>
      <c r="F133" s="2"/>
      <c r="H133" s="82">
        <v>47.25</v>
      </c>
      <c r="I133" s="2" t="s">
        <v>30</v>
      </c>
    </row>
    <row r="134" spans="1:11" ht="15.75" thickBot="1" x14ac:dyDescent="0.3">
      <c r="A134" s="84"/>
      <c r="B134" s="85"/>
      <c r="C134" s="86"/>
      <c r="D134" s="84"/>
      <c r="E134" s="85"/>
      <c r="F134" s="86"/>
      <c r="G134" s="84"/>
      <c r="H134" s="87">
        <f>SUM(H121:H133)</f>
        <v>3145.56</v>
      </c>
      <c r="I134" s="88" t="s">
        <v>8</v>
      </c>
      <c r="J134" s="84"/>
      <c r="K134" s="84"/>
    </row>
    <row r="135" spans="1:11" ht="15.75" thickTop="1" x14ac:dyDescent="0.25">
      <c r="B135" s="82"/>
      <c r="E135" s="82"/>
      <c r="F135" s="2"/>
      <c r="H135" s="82"/>
    </row>
    <row r="136" spans="1:11" x14ac:dyDescent="0.25">
      <c r="B136" s="82"/>
      <c r="E136" s="82"/>
      <c r="F136" s="2"/>
      <c r="H136" s="82"/>
    </row>
    <row r="137" spans="1:11" x14ac:dyDescent="0.25">
      <c r="A137" s="89" t="s">
        <v>31</v>
      </c>
      <c r="B137" s="90"/>
      <c r="G137" s="91" t="s">
        <v>32</v>
      </c>
      <c r="H137" s="2" t="s">
        <v>9</v>
      </c>
      <c r="I137" t="s">
        <v>21</v>
      </c>
    </row>
    <row r="138" spans="1:11" x14ac:dyDescent="0.25">
      <c r="A138" s="92">
        <v>5480</v>
      </c>
      <c r="B138" t="s">
        <v>33</v>
      </c>
      <c r="E138" s="93">
        <v>15585.4</v>
      </c>
      <c r="G138" s="93">
        <f>SUM(H138:I138)</f>
        <v>15553.199999999999</v>
      </c>
      <c r="H138" s="94">
        <f>+D106</f>
        <v>7282.6</v>
      </c>
      <c r="I138" s="94">
        <f>+J106</f>
        <v>8270.5999999999985</v>
      </c>
    </row>
    <row r="139" spans="1:11" x14ac:dyDescent="0.25">
      <c r="A139" s="92">
        <v>5485</v>
      </c>
      <c r="B139" t="s">
        <v>34</v>
      </c>
      <c r="E139" s="93">
        <v>330</v>
      </c>
      <c r="G139" s="93">
        <f t="shared" ref="G139:G140" si="17">SUM(H139:I139)</f>
        <v>1078.67</v>
      </c>
      <c r="H139" s="94"/>
      <c r="I139" s="94">
        <f>+H121+H124+H126+H127+H131+H132</f>
        <v>1078.67</v>
      </c>
    </row>
    <row r="140" spans="1:11" x14ac:dyDescent="0.25">
      <c r="A140" s="92">
        <v>5490</v>
      </c>
      <c r="B140" t="s">
        <v>35</v>
      </c>
      <c r="E140" s="93">
        <v>6150.5300000000007</v>
      </c>
      <c r="G140" s="93">
        <f t="shared" si="17"/>
        <v>4424.8899999999994</v>
      </c>
      <c r="H140" s="94">
        <f>+G106</f>
        <v>2358</v>
      </c>
      <c r="I140" s="94">
        <f>+H134-I139</f>
        <v>2066.89</v>
      </c>
    </row>
    <row r="141" spans="1:11" x14ac:dyDescent="0.25">
      <c r="A141" s="95" t="s">
        <v>3</v>
      </c>
      <c r="E141" s="96">
        <f>SUM(E138:E140)</f>
        <v>22065.93</v>
      </c>
      <c r="G141" s="96">
        <f t="shared" ref="G141:I141" si="18">SUM(G138:G140)</f>
        <v>21056.76</v>
      </c>
      <c r="H141" s="96">
        <f t="shared" si="18"/>
        <v>9640.6</v>
      </c>
      <c r="I141" s="96">
        <f t="shared" si="18"/>
        <v>11416.159999999998</v>
      </c>
    </row>
    <row r="142" spans="1:11" x14ac:dyDescent="0.25">
      <c r="H142" s="97">
        <f>+H141/G141</f>
        <v>0.45783871782743407</v>
      </c>
      <c r="I142" s="97">
        <f>+I141/G141</f>
        <v>0.54216128217256587</v>
      </c>
    </row>
  </sheetData>
  <sortState xmlns:xlrd2="http://schemas.microsoft.com/office/spreadsheetml/2017/richdata2" ref="A7:J189">
    <sortCondition ref="A7:A189"/>
    <sortCondition ref="B7:B189"/>
  </sortState>
  <mergeCells count="9">
    <mergeCell ref="B110:D110"/>
    <mergeCell ref="B112:D112"/>
    <mergeCell ref="B5:D5"/>
    <mergeCell ref="H5:J5"/>
    <mergeCell ref="H110:J110"/>
    <mergeCell ref="H112:J112"/>
    <mergeCell ref="E110:G110"/>
    <mergeCell ref="E112:G112"/>
    <mergeCell ref="E5:G5"/>
  </mergeCells>
  <pageMargins left="0.45" right="0" top="0.75" bottom="0.75" header="0.3" footer="0.3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37FDC-EE05-4CC8-B47D-3879F8806459}"/>
</file>

<file path=customXml/itemProps2.xml><?xml version="1.0" encoding="utf-8"?>
<ds:datastoreItem xmlns:ds="http://schemas.openxmlformats.org/officeDocument/2006/customXml" ds:itemID="{5EA6EDFB-0152-4397-B9C4-EBF87BF74740}"/>
</file>

<file path=customXml/itemProps3.xml><?xml version="1.0" encoding="utf-8"?>
<ds:datastoreItem xmlns:ds="http://schemas.openxmlformats.org/officeDocument/2006/customXml" ds:itemID="{864DE6BF-89AA-4129-B53B-16D9958C1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Cypress Lake</vt:lpstr>
      <vt:lpstr>'Cypress Lake'!Print_Area</vt:lpstr>
      <vt:lpstr>'Cypress Lake'!Print_Titles</vt:lpstr>
    </vt:vector>
  </TitlesOfParts>
  <Company>R8YZPL9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Utilities Inc.</dc:creator>
  <cp:lastModifiedBy>Deborah Swain</cp:lastModifiedBy>
  <cp:lastPrinted>2020-05-10T00:06:59Z</cp:lastPrinted>
  <dcterms:created xsi:type="dcterms:W3CDTF">2011-04-14T19:08:32Z</dcterms:created>
  <dcterms:modified xsi:type="dcterms:W3CDTF">2020-05-13T13:07:48Z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0x01010028F0ADEFFB48B849A10AE4A239DAFBBF</vt:lpwstr>
  </property>
</Properties>
</file>