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swain.MSA\Documents\(UIF U02-41 TEMPORARY)\ADJUSTMENTS\Chemicals\"/>
    </mc:Choice>
  </mc:AlternateContent>
  <xr:revisionPtr revIDLastSave="0" documentId="13_ncr:1_{A1F78CD3-AFE4-41C1-A4E9-5EF7B56E41B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Pennbrooke" sheetId="1" r:id="rId1"/>
  </sheets>
  <definedNames>
    <definedName name="_xlnm._FilterDatabase" localSheetId="0" hidden="1">Pennbrooke!$6:$6</definedName>
    <definedName name="_xlnm.Print_Area" localSheetId="0">Pennbrooke!$A$1:$D$80</definedName>
    <definedName name="_xlnm.Print_Titles" localSheetId="0">Pennbrooke!$1:$6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8" i="1" l="1"/>
  <c r="G88" i="1"/>
  <c r="H87" i="1"/>
  <c r="G87" i="1"/>
  <c r="F87" i="1"/>
  <c r="E87" i="1"/>
  <c r="H84" i="1" l="1"/>
  <c r="G86" i="1"/>
  <c r="F86" i="1" s="1"/>
  <c r="G84" i="1"/>
  <c r="F85" i="1"/>
  <c r="F84" i="1" l="1"/>
  <c r="F79" i="1"/>
  <c r="J68" i="1" l="1"/>
  <c r="D37" i="1"/>
  <c r="J63" i="1"/>
  <c r="G33" i="1"/>
  <c r="G23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42" i="1"/>
  <c r="G38" i="1"/>
  <c r="D39" i="1"/>
  <c r="G29" i="1"/>
  <c r="D40" i="1"/>
  <c r="D36" i="1"/>
  <c r="D35" i="1"/>
  <c r="D34" i="1"/>
  <c r="D32" i="1"/>
  <c r="D31" i="1"/>
  <c r="D29" i="1"/>
  <c r="G19" i="1"/>
  <c r="G14" i="1"/>
  <c r="E71" i="1"/>
  <c r="F78" i="1" s="1"/>
  <c r="F73" i="1"/>
  <c r="G9" i="1"/>
  <c r="J44" i="1"/>
  <c r="J43" i="1"/>
  <c r="J41" i="1"/>
  <c r="G70" i="1" l="1"/>
  <c r="J67" i="1"/>
  <c r="J66" i="1"/>
  <c r="J65" i="1"/>
  <c r="J64" i="1"/>
  <c r="D30" i="1"/>
  <c r="D28" i="1"/>
  <c r="D27" i="1"/>
  <c r="D25" i="1"/>
  <c r="D26" i="1"/>
  <c r="D24" i="1"/>
  <c r="D22" i="1"/>
  <c r="D21" i="1"/>
  <c r="D20" i="1"/>
  <c r="D18" i="1"/>
  <c r="J62" i="1"/>
  <c r="J61" i="1"/>
  <c r="J60" i="1"/>
  <c r="J59" i="1"/>
  <c r="J58" i="1"/>
  <c r="D19" i="1" l="1"/>
  <c r="I73" i="1"/>
  <c r="H71" i="1"/>
  <c r="I78" i="1" s="1"/>
  <c r="I79" i="1" s="1"/>
  <c r="J70" i="1" l="1"/>
  <c r="D17" i="1" l="1"/>
  <c r="D16" i="1"/>
  <c r="D15" i="1"/>
  <c r="D8" i="1"/>
  <c r="D10" i="1"/>
  <c r="D11" i="1"/>
  <c r="D12" i="1"/>
  <c r="D13" i="1"/>
  <c r="D7" i="1"/>
  <c r="D70" i="1" l="1"/>
  <c r="B71" i="1"/>
  <c r="C78" i="1" s="1"/>
  <c r="C79" i="1" s="1"/>
  <c r="C73" i="1" l="1"/>
</calcChain>
</file>

<file path=xl/sharedStrings.xml><?xml version="1.0" encoding="utf-8"?>
<sst xmlns="http://schemas.openxmlformats.org/spreadsheetml/2006/main" count="42" uniqueCount="30">
  <si>
    <t xml:space="preserve">Schedule of Chemicals </t>
  </si>
  <si>
    <t>Date of Invoice</t>
  </si>
  <si>
    <t>Unit Price</t>
  </si>
  <si>
    <t>Total</t>
  </si>
  <si>
    <t>Quantity Purchased</t>
  </si>
  <si>
    <t xml:space="preserve">Unit of Measure </t>
  </si>
  <si>
    <t xml:space="preserve">Gallons </t>
  </si>
  <si>
    <t>Disinfecting agent</t>
  </si>
  <si>
    <t>TOTAL</t>
  </si>
  <si>
    <t>Water</t>
  </si>
  <si>
    <t>Docket No. 2020049</t>
  </si>
  <si>
    <t>Test Year Ended December 31, 2019</t>
  </si>
  <si>
    <t>Use Type</t>
  </si>
  <si>
    <t>Chemical  volume (gal)</t>
  </si>
  <si>
    <t>Dosing rate (ppm)</t>
  </si>
  <si>
    <t>Treated volume (mg)</t>
  </si>
  <si>
    <t>Average Unit Price</t>
  </si>
  <si>
    <t>Application</t>
  </si>
  <si>
    <t>Units (gal)</t>
  </si>
  <si>
    <t>Sodium Hypochlorite</t>
  </si>
  <si>
    <t>Units</t>
  </si>
  <si>
    <t>Sewer</t>
  </si>
  <si>
    <t>Utilities, Inc. of Florida - Pennbrooke</t>
  </si>
  <si>
    <t>Polyphosphate</t>
  </si>
  <si>
    <t>Iron Sequestrant</t>
  </si>
  <si>
    <t>Per Books</t>
  </si>
  <si>
    <t>CHLORINE</t>
  </si>
  <si>
    <t>ODOR CONTROL CHEMICALS</t>
  </si>
  <si>
    <t>OTHER TREATMENT CHEMICALS</t>
  </si>
  <si>
    <t>Per dosage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</si>
</sst>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44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1">
    <xf numFmtId="0" fontId="0" fillId="0" borderId="0" xfId="0"/>
    <xf numFmtId="3" fontId="0" fillId="0" borderId="0" xfId="0" applyNumberFormat="1"/>
    <xf numFmtId="2" fontId="0" fillId="0" borderId="0" xfId="0" applyNumberFormat="1"/>
    <xf numFmtId="0" fontId="0" fillId="0" borderId="0" xfId="0" applyFill="1"/>
    <xf numFmtId="0" fontId="5" fillId="0" borderId="0" xfId="0" applyFont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center" wrapText="1"/>
    </xf>
    <xf numFmtId="43" fontId="5" fillId="0" borderId="6" xfId="84" applyFont="1" applyFill="1" applyBorder="1"/>
    <xf numFmtId="0" fontId="5" fillId="0" borderId="7" xfId="0" applyFont="1" applyBorder="1" applyAlignment="1">
      <alignment horizontal="center" wrapText="1"/>
    </xf>
    <xf numFmtId="0" fontId="1" fillId="0" borderId="0" xfId="0" applyFont="1"/>
    <xf numFmtId="0" fontId="1" fillId="0" borderId="2" xfId="0" applyFont="1" applyBorder="1" applyAlignment="1">
      <alignment horizontal="center" wrapText="1"/>
    </xf>
    <xf numFmtId="3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4" fontId="1" fillId="0" borderId="0" xfId="0" applyNumberFormat="1" applyFont="1" applyBorder="1"/>
    <xf numFmtId="3" fontId="1" fillId="0" borderId="0" xfId="0" applyNumberFormat="1" applyFont="1" applyBorder="1"/>
    <xf numFmtId="2" fontId="1" fillId="0" borderId="0" xfId="0" applyNumberFormat="1" applyFont="1" applyBorder="1"/>
    <xf numFmtId="43" fontId="1" fillId="0" borderId="6" xfId="84" applyFont="1" applyFill="1" applyBorder="1"/>
    <xf numFmtId="3" fontId="1" fillId="0" borderId="0" xfId="84" applyNumberFormat="1" applyFont="1" applyBorder="1"/>
    <xf numFmtId="2" fontId="1" fillId="0" borderId="0" xfId="84" applyNumberFormat="1" applyFont="1" applyBorder="1"/>
    <xf numFmtId="14" fontId="1" fillId="0" borderId="2" xfId="0" applyNumberFormat="1" applyFont="1" applyBorder="1"/>
    <xf numFmtId="0" fontId="1" fillId="0" borderId="0" xfId="0" applyFont="1" applyFill="1" applyAlignment="1">
      <alignment horizontal="right" wrapText="1"/>
    </xf>
    <xf numFmtId="2" fontId="1" fillId="0" borderId="0" xfId="0" applyNumberFormat="1" applyFont="1" applyFill="1" applyBorder="1"/>
    <xf numFmtId="0" fontId="1" fillId="0" borderId="6" xfId="0" applyFont="1" applyFill="1" applyBorder="1"/>
    <xf numFmtId="0" fontId="1" fillId="0" borderId="0" xfId="0" applyFont="1" applyFill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/>
    <xf numFmtId="4" fontId="1" fillId="0" borderId="6" xfId="0" applyNumberFormat="1" applyFont="1" applyFill="1" applyBorder="1"/>
    <xf numFmtId="3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3" fontId="1" fillId="0" borderId="3" xfId="0" applyNumberFormat="1" applyFont="1" applyFill="1" applyBorder="1" applyAlignment="1"/>
    <xf numFmtId="164" fontId="1" fillId="0" borderId="4" xfId="0" applyNumberFormat="1" applyFont="1" applyFill="1" applyBorder="1" applyAlignment="1"/>
    <xf numFmtId="0" fontId="6" fillId="0" borderId="0" xfId="1" applyFont="1" applyFill="1"/>
    <xf numFmtId="3" fontId="6" fillId="0" borderId="0" xfId="1" applyNumberFormat="1" applyFont="1"/>
    <xf numFmtId="2" fontId="6" fillId="0" borderId="0" xfId="1" applyNumberFormat="1" applyFont="1"/>
    <xf numFmtId="3" fontId="6" fillId="0" borderId="0" xfId="84" applyNumberFormat="1" applyFont="1" applyFill="1" applyBorder="1"/>
    <xf numFmtId="165" fontId="1" fillId="0" borderId="5" xfId="0" applyNumberFormat="1" applyFont="1" applyFill="1" applyBorder="1" applyAlignment="1"/>
    <xf numFmtId="2" fontId="1" fillId="0" borderId="3" xfId="84" applyNumberFormat="1" applyBorder="1"/>
    <xf numFmtId="3" fontId="1" fillId="0" borderId="3" xfId="0" applyNumberFormat="1" applyFont="1" applyBorder="1"/>
    <xf numFmtId="165" fontId="1" fillId="0" borderId="5" xfId="0" applyNumberFormat="1" applyFont="1" applyBorder="1"/>
    <xf numFmtId="164" fontId="1" fillId="0" borderId="4" xfId="0" applyNumberFormat="1" applyFont="1" applyBorder="1"/>
    <xf numFmtId="14" fontId="1" fillId="0" borderId="3" xfId="0" applyNumberFormat="1" applyFont="1" applyBorder="1"/>
    <xf numFmtId="3" fontId="1" fillId="0" borderId="3" xfId="84" applyNumberFormat="1" applyFont="1" applyBorder="1"/>
    <xf numFmtId="2" fontId="1" fillId="0" borderId="3" xfId="84" applyNumberFormat="1" applyFont="1" applyBorder="1"/>
    <xf numFmtId="43" fontId="1" fillId="0" borderId="9" xfId="84" applyFont="1" applyFill="1" applyBorder="1"/>
    <xf numFmtId="43" fontId="1" fillId="0" borderId="0" xfId="84" applyFont="1" applyFill="1" applyBorder="1"/>
    <xf numFmtId="43" fontId="1" fillId="0" borderId="3" xfId="84" applyFont="1" applyFill="1" applyBorder="1"/>
    <xf numFmtId="2" fontId="1" fillId="0" borderId="2" xfId="84" applyNumberFormat="1" applyFont="1" applyBorder="1"/>
    <xf numFmtId="3" fontId="1" fillId="0" borderId="10" xfId="0" applyNumberFormat="1" applyFont="1" applyBorder="1"/>
    <xf numFmtId="3" fontId="1" fillId="0" borderId="11" xfId="0" applyNumberFormat="1" applyFont="1" applyBorder="1" applyAlignment="1">
      <alignment horizontal="center" wrapText="1"/>
    </xf>
    <xf numFmtId="3" fontId="1" fillId="0" borderId="10" xfId="84" applyNumberFormat="1" applyBorder="1"/>
    <xf numFmtId="2" fontId="1" fillId="0" borderId="0" xfId="84" applyNumberFormat="1" applyBorder="1"/>
    <xf numFmtId="43" fontId="1" fillId="0" borderId="6" xfId="84" applyBorder="1"/>
    <xf numFmtId="3" fontId="1" fillId="0" borderId="12" xfId="84" applyNumberFormat="1" applyBorder="1"/>
    <xf numFmtId="3" fontId="1" fillId="0" borderId="11" xfId="84" applyNumberFormat="1" applyBorder="1"/>
    <xf numFmtId="43" fontId="5" fillId="0" borderId="6" xfId="84" applyFont="1" applyBorder="1"/>
    <xf numFmtId="3" fontId="6" fillId="0" borderId="10" xfId="84" applyNumberFormat="1" applyFont="1" applyBorder="1"/>
    <xf numFmtId="0" fontId="1" fillId="0" borderId="6" xfId="0" applyFont="1" applyBorder="1"/>
    <xf numFmtId="3" fontId="1" fillId="0" borderId="10" xfId="0" applyNumberFormat="1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" fontId="1" fillId="0" borderId="10" xfId="0" applyNumberFormat="1" applyFont="1" applyBorder="1"/>
    <xf numFmtId="4" fontId="1" fillId="0" borderId="0" xfId="0" applyNumberFormat="1" applyFont="1" applyBorder="1"/>
    <xf numFmtId="4" fontId="1" fillId="0" borderId="6" xfId="0" applyNumberFormat="1" applyFont="1" applyBorder="1"/>
    <xf numFmtId="3" fontId="1" fillId="0" borderId="10" xfId="0" applyNumberFormat="1" applyFont="1" applyBorder="1" applyAlignment="1">
      <alignment horizontal="center"/>
    </xf>
    <xf numFmtId="0" fontId="0" fillId="0" borderId="10" xfId="0" applyFill="1" applyBorder="1"/>
    <xf numFmtId="0" fontId="0" fillId="0" borderId="0" xfId="0" applyFill="1" applyBorder="1"/>
    <xf numFmtId="0" fontId="0" fillId="0" borderId="6" xfId="0" applyFill="1" applyBorder="1"/>
    <xf numFmtId="3" fontId="1" fillId="0" borderId="2" xfId="84" applyNumberFormat="1" applyFont="1" applyBorder="1"/>
    <xf numFmtId="43" fontId="1" fillId="0" borderId="7" xfId="84" applyFont="1" applyFill="1" applyBorder="1"/>
    <xf numFmtId="43" fontId="1" fillId="0" borderId="2" xfId="84" applyFont="1" applyFill="1" applyBorder="1"/>
    <xf numFmtId="2" fontId="1" fillId="0" borderId="2" xfId="84" applyNumberFormat="1" applyBorder="1"/>
    <xf numFmtId="43" fontId="1" fillId="0" borderId="7" xfId="84" applyBorder="1"/>
    <xf numFmtId="43" fontId="1" fillId="0" borderId="9" xfId="84" applyBorder="1"/>
    <xf numFmtId="0" fontId="0" fillId="0" borderId="0" xfId="0" applyFont="1" applyFill="1" applyAlignment="1">
      <alignment horizontal="right"/>
    </xf>
    <xf numFmtId="0" fontId="0" fillId="0" borderId="0" xfId="0" applyAlignment="1">
      <alignment horizontal="center"/>
    </xf>
    <xf numFmtId="166" fontId="0" fillId="3" borderId="0" xfId="0" applyNumberFormat="1" applyFill="1"/>
    <xf numFmtId="0" fontId="5" fillId="0" borderId="0" xfId="0" applyFont="1"/>
    <xf numFmtId="43" fontId="0" fillId="0" borderId="0" xfId="84" applyFont="1"/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6" fontId="0" fillId="0" borderId="0" xfId="0" applyNumberFormat="1"/>
    <xf numFmtId="43" fontId="0" fillId="0" borderId="0" xfId="0" applyNumberFormat="1"/>
  </cellXfs>
  <cellStyles count="85">
    <cellStyle name="Comma" xfId="84" builtinId="3"/>
    <cellStyle name="Comma 10" xfId="3" xr:uid="{00000000-0005-0000-0000-000001000000}"/>
    <cellStyle name="Comma 11" xfId="4" xr:uid="{00000000-0005-0000-0000-000002000000}"/>
    <cellStyle name="Comma 12" xfId="5" xr:uid="{00000000-0005-0000-0000-000003000000}"/>
    <cellStyle name="Comma 13" xfId="6" xr:uid="{00000000-0005-0000-0000-000004000000}"/>
    <cellStyle name="Comma 14" xfId="7" xr:uid="{00000000-0005-0000-0000-000005000000}"/>
    <cellStyle name="Comma 15" xfId="8" xr:uid="{00000000-0005-0000-0000-000006000000}"/>
    <cellStyle name="Comma 16" xfId="2" xr:uid="{00000000-0005-0000-0000-000007000000}"/>
    <cellStyle name="Comma 2" xfId="9" xr:uid="{00000000-0005-0000-0000-000008000000}"/>
    <cellStyle name="Comma 21" xfId="10" xr:uid="{00000000-0005-0000-0000-000009000000}"/>
    <cellStyle name="Comma 22" xfId="11" xr:uid="{00000000-0005-0000-0000-00000A000000}"/>
    <cellStyle name="Comma 23" xfId="12" xr:uid="{00000000-0005-0000-0000-00000B000000}"/>
    <cellStyle name="Comma 24" xfId="13" xr:uid="{00000000-0005-0000-0000-00000C000000}"/>
    <cellStyle name="Comma 25" xfId="14" xr:uid="{00000000-0005-0000-0000-00000D000000}"/>
    <cellStyle name="Comma 26" xfId="15" xr:uid="{00000000-0005-0000-0000-00000E000000}"/>
    <cellStyle name="Comma 29" xfId="16" xr:uid="{00000000-0005-0000-0000-00000F000000}"/>
    <cellStyle name="Comma 3" xfId="17" xr:uid="{00000000-0005-0000-0000-000010000000}"/>
    <cellStyle name="Comma 3 2" xfId="18" xr:uid="{00000000-0005-0000-0000-000011000000}"/>
    <cellStyle name="Comma 30" xfId="19" xr:uid="{00000000-0005-0000-0000-000012000000}"/>
    <cellStyle name="Comma 31" xfId="20" xr:uid="{00000000-0005-0000-0000-000013000000}"/>
    <cellStyle name="Comma 32" xfId="21" xr:uid="{00000000-0005-0000-0000-000014000000}"/>
    <cellStyle name="Comma 33" xfId="22" xr:uid="{00000000-0005-0000-0000-000015000000}"/>
    <cellStyle name="Comma 34" xfId="23" xr:uid="{00000000-0005-0000-0000-000016000000}"/>
    <cellStyle name="Comma 4" xfId="24" xr:uid="{00000000-0005-0000-0000-000017000000}"/>
    <cellStyle name="Comma 5" xfId="25" xr:uid="{00000000-0005-0000-0000-000018000000}"/>
    <cellStyle name="Comma 6" xfId="26" xr:uid="{00000000-0005-0000-0000-000019000000}"/>
    <cellStyle name="Comma 7" xfId="27" xr:uid="{00000000-0005-0000-0000-00001A000000}"/>
    <cellStyle name="Comma 8" xfId="28" xr:uid="{00000000-0005-0000-0000-00001B000000}"/>
    <cellStyle name="Comma 9" xfId="29" xr:uid="{00000000-0005-0000-0000-00001C000000}"/>
    <cellStyle name="Currency 2" xfId="83" xr:uid="{00000000-0005-0000-0000-00001D000000}"/>
    <cellStyle name="Normal" xfId="0" builtinId="0"/>
    <cellStyle name="Normal 10" xfId="30" xr:uid="{00000000-0005-0000-0000-00001F000000}"/>
    <cellStyle name="Normal 11" xfId="31" xr:uid="{00000000-0005-0000-0000-000020000000}"/>
    <cellStyle name="Normal 12" xfId="32" xr:uid="{00000000-0005-0000-0000-000021000000}"/>
    <cellStyle name="Normal 13" xfId="33" xr:uid="{00000000-0005-0000-0000-000022000000}"/>
    <cellStyle name="Normal 14" xfId="34" xr:uid="{00000000-0005-0000-0000-000023000000}"/>
    <cellStyle name="Normal 15" xfId="35" xr:uid="{00000000-0005-0000-0000-000024000000}"/>
    <cellStyle name="Normal 16" xfId="36" xr:uid="{00000000-0005-0000-0000-000025000000}"/>
    <cellStyle name="Normal 17" xfId="37" xr:uid="{00000000-0005-0000-0000-000026000000}"/>
    <cellStyle name="Normal 18" xfId="1" xr:uid="{00000000-0005-0000-0000-000027000000}"/>
    <cellStyle name="Normal 19" xfId="38" xr:uid="{00000000-0005-0000-0000-000028000000}"/>
    <cellStyle name="Normal 2" xfId="39" xr:uid="{00000000-0005-0000-0000-000029000000}"/>
    <cellStyle name="Normal 20" xfId="40" xr:uid="{00000000-0005-0000-0000-00002A000000}"/>
    <cellStyle name="Normal 21" xfId="41" xr:uid="{00000000-0005-0000-0000-00002B000000}"/>
    <cellStyle name="Normal 22" xfId="42" xr:uid="{00000000-0005-0000-0000-00002C000000}"/>
    <cellStyle name="Normal 24" xfId="43" xr:uid="{00000000-0005-0000-0000-00002D000000}"/>
    <cellStyle name="Normal 25" xfId="44" xr:uid="{00000000-0005-0000-0000-00002E000000}"/>
    <cellStyle name="Normal 26" xfId="45" xr:uid="{00000000-0005-0000-0000-00002F000000}"/>
    <cellStyle name="Normal 27" xfId="46" xr:uid="{00000000-0005-0000-0000-000030000000}"/>
    <cellStyle name="Normal 28" xfId="47" xr:uid="{00000000-0005-0000-0000-000031000000}"/>
    <cellStyle name="Normal 3" xfId="48" xr:uid="{00000000-0005-0000-0000-000032000000}"/>
    <cellStyle name="Normal 3 2" xfId="49" xr:uid="{00000000-0005-0000-0000-000033000000}"/>
    <cellStyle name="Normal 3 3" xfId="50" xr:uid="{00000000-0005-0000-0000-000034000000}"/>
    <cellStyle name="Normal 3 4" xfId="51" xr:uid="{00000000-0005-0000-0000-000035000000}"/>
    <cellStyle name="Normal 31" xfId="52" xr:uid="{00000000-0005-0000-0000-000036000000}"/>
    <cellStyle name="Normal 32" xfId="53" xr:uid="{00000000-0005-0000-0000-000037000000}"/>
    <cellStyle name="Normal 33" xfId="54" xr:uid="{00000000-0005-0000-0000-000038000000}"/>
    <cellStyle name="Normal 34" xfId="55" xr:uid="{00000000-0005-0000-0000-000039000000}"/>
    <cellStyle name="Normal 35" xfId="56" xr:uid="{00000000-0005-0000-0000-00003A000000}"/>
    <cellStyle name="Normal 36" xfId="57" xr:uid="{00000000-0005-0000-0000-00003B000000}"/>
    <cellStyle name="Normal 37" xfId="58" xr:uid="{00000000-0005-0000-0000-00003C000000}"/>
    <cellStyle name="Normal 38" xfId="59" xr:uid="{00000000-0005-0000-0000-00003D000000}"/>
    <cellStyle name="Normal 39" xfId="60" xr:uid="{00000000-0005-0000-0000-00003E000000}"/>
    <cellStyle name="Normal 4" xfId="61" xr:uid="{00000000-0005-0000-0000-00003F000000}"/>
    <cellStyle name="Normal 41" xfId="62" xr:uid="{00000000-0005-0000-0000-000040000000}"/>
    <cellStyle name="Normal 42" xfId="63" xr:uid="{00000000-0005-0000-0000-000041000000}"/>
    <cellStyle name="Normal 5" xfId="64" xr:uid="{00000000-0005-0000-0000-000042000000}"/>
    <cellStyle name="Normal 6" xfId="65" xr:uid="{00000000-0005-0000-0000-000043000000}"/>
    <cellStyle name="Normal 7" xfId="66" xr:uid="{00000000-0005-0000-0000-000044000000}"/>
    <cellStyle name="Normal 8" xfId="67" xr:uid="{00000000-0005-0000-0000-000045000000}"/>
    <cellStyle name="Normal 9" xfId="68" xr:uid="{00000000-0005-0000-0000-000046000000}"/>
    <cellStyle name="Note 10" xfId="69" xr:uid="{00000000-0005-0000-0000-000047000000}"/>
    <cellStyle name="Note 11" xfId="70" xr:uid="{00000000-0005-0000-0000-000048000000}"/>
    <cellStyle name="Note 12" xfId="71" xr:uid="{00000000-0005-0000-0000-000049000000}"/>
    <cellStyle name="Note 13" xfId="72" xr:uid="{00000000-0005-0000-0000-00004A000000}"/>
    <cellStyle name="Note 14" xfId="73" xr:uid="{00000000-0005-0000-0000-00004B000000}"/>
    <cellStyle name="Note 15" xfId="74" xr:uid="{00000000-0005-0000-0000-00004C000000}"/>
    <cellStyle name="Note 2" xfId="75" xr:uid="{00000000-0005-0000-0000-00004D000000}"/>
    <cellStyle name="Note 3" xfId="76" xr:uid="{00000000-0005-0000-0000-00004E000000}"/>
    <cellStyle name="Note 4" xfId="77" xr:uid="{00000000-0005-0000-0000-00004F000000}"/>
    <cellStyle name="Note 5" xfId="78" xr:uid="{00000000-0005-0000-0000-000050000000}"/>
    <cellStyle name="Note 6" xfId="79" xr:uid="{00000000-0005-0000-0000-000051000000}"/>
    <cellStyle name="Note 7" xfId="80" xr:uid="{00000000-0005-0000-0000-000052000000}"/>
    <cellStyle name="Note 8" xfId="81" xr:uid="{00000000-0005-0000-0000-000053000000}"/>
    <cellStyle name="Note 9" xfId="82" xr:uid="{00000000-0005-0000-0000-00005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J88"/>
  <sheetViews>
    <sheetView tabSelected="1" zoomScaleNormal="100" zoomScaleSheetLayoutView="100" workbookViewId="0">
      <pane xSplit="1" ySplit="6" topLeftCell="B70" activePane="bottomRight" state="frozen"/>
      <selection pane="topRight" activeCell="B1" sqref="B1"/>
      <selection pane="bottomLeft" activeCell="A9" sqref="A9"/>
      <selection pane="bottomRight" activeCell="G88" sqref="G88:H88"/>
    </sheetView>
  </sheetViews>
  <sheetFormatPr defaultRowHeight="15" x14ac:dyDescent="0.25"/>
  <cols>
    <col min="1" max="1" width="22" customWidth="1"/>
    <col min="2" max="2" width="8" style="1" customWidth="1"/>
    <col min="3" max="3" width="8.7109375" style="2" customWidth="1"/>
    <col min="4" max="6" width="10" customWidth="1"/>
    <col min="7" max="7" width="11.140625" customWidth="1"/>
    <col min="8" max="8" width="10.5703125" style="1" bestFit="1" customWidth="1"/>
    <col min="9" max="9" width="7.7109375" style="2" customWidth="1"/>
    <col min="10" max="10" width="12.28515625" customWidth="1"/>
  </cols>
  <sheetData>
    <row r="1" spans="1:10" x14ac:dyDescent="0.25">
      <c r="A1" s="33" t="s">
        <v>22</v>
      </c>
      <c r="B1" s="34"/>
      <c r="C1" s="35"/>
      <c r="D1" s="9"/>
      <c r="E1" s="9"/>
      <c r="F1" s="9"/>
      <c r="G1" s="9"/>
      <c r="H1" s="34"/>
      <c r="I1" s="35"/>
      <c r="J1" s="9"/>
    </row>
    <row r="2" spans="1:10" x14ac:dyDescent="0.25">
      <c r="A2" s="33" t="s">
        <v>10</v>
      </c>
      <c r="B2" s="34"/>
      <c r="C2" s="35"/>
      <c r="D2" s="9"/>
      <c r="E2" s="9"/>
      <c r="F2" s="9"/>
      <c r="G2" s="9"/>
      <c r="H2" s="34"/>
      <c r="I2" s="35"/>
      <c r="J2" s="9"/>
    </row>
    <row r="3" spans="1:10" x14ac:dyDescent="0.25">
      <c r="A3" s="33" t="s">
        <v>0</v>
      </c>
      <c r="B3" s="34"/>
      <c r="C3" s="35"/>
      <c r="D3" s="9"/>
      <c r="E3" s="9"/>
      <c r="F3" s="9"/>
      <c r="G3" s="9"/>
      <c r="H3" s="34"/>
      <c r="I3" s="35"/>
      <c r="J3" s="9"/>
    </row>
    <row r="4" spans="1:10" x14ac:dyDescent="0.25">
      <c r="A4" s="33" t="s">
        <v>11</v>
      </c>
      <c r="B4" s="34"/>
      <c r="C4" s="35"/>
      <c r="D4" s="9"/>
      <c r="E4" s="9"/>
      <c r="F4" s="9"/>
      <c r="G4" s="9"/>
      <c r="H4" s="34"/>
      <c r="I4" s="35"/>
      <c r="J4" s="9"/>
    </row>
    <row r="5" spans="1:10" ht="15" customHeight="1" x14ac:dyDescent="0.25">
      <c r="A5" s="9"/>
      <c r="B5" s="80" t="s">
        <v>19</v>
      </c>
      <c r="C5" s="80"/>
      <c r="D5" s="81"/>
      <c r="E5" s="80" t="s">
        <v>23</v>
      </c>
      <c r="F5" s="80"/>
      <c r="G5" s="81"/>
      <c r="H5" s="79" t="s">
        <v>19</v>
      </c>
      <c r="I5" s="80"/>
      <c r="J5" s="81"/>
    </row>
    <row r="6" spans="1:10" s="6" customFormat="1" ht="30.75" thickBot="1" x14ac:dyDescent="0.3">
      <c r="A6" s="10" t="s">
        <v>1</v>
      </c>
      <c r="B6" s="11" t="s">
        <v>18</v>
      </c>
      <c r="C6" s="12" t="s">
        <v>2</v>
      </c>
      <c r="D6" s="8" t="s">
        <v>3</v>
      </c>
      <c r="E6" s="11" t="s">
        <v>18</v>
      </c>
      <c r="F6" s="12" t="s">
        <v>2</v>
      </c>
      <c r="G6" s="8" t="s">
        <v>3</v>
      </c>
      <c r="H6" s="50" t="s">
        <v>20</v>
      </c>
      <c r="I6" s="12" t="s">
        <v>2</v>
      </c>
      <c r="J6" s="8" t="s">
        <v>3</v>
      </c>
    </row>
    <row r="7" spans="1:10" s="5" customFormat="1" x14ac:dyDescent="0.25">
      <c r="A7" s="13">
        <v>43467</v>
      </c>
      <c r="B7" s="14">
        <v>308</v>
      </c>
      <c r="C7" s="15">
        <v>0.8</v>
      </c>
      <c r="D7" s="16">
        <f t="shared" ref="D7:D19" si="0">B7*C7</f>
        <v>246.4</v>
      </c>
      <c r="E7" s="46"/>
      <c r="F7" s="46"/>
      <c r="G7" s="46"/>
      <c r="H7" s="51"/>
      <c r="I7" s="52"/>
      <c r="J7" s="53"/>
    </row>
    <row r="8" spans="1:10" s="5" customFormat="1" x14ac:dyDescent="0.25">
      <c r="A8" s="13">
        <v>43481</v>
      </c>
      <c r="B8" s="17">
        <v>300</v>
      </c>
      <c r="C8" s="18">
        <v>0.8</v>
      </c>
      <c r="D8" s="16">
        <f t="shared" si="0"/>
        <v>240</v>
      </c>
      <c r="E8" s="46"/>
      <c r="F8" s="46"/>
      <c r="G8" s="46"/>
      <c r="H8" s="51"/>
      <c r="I8" s="52"/>
      <c r="J8" s="53"/>
    </row>
    <row r="9" spans="1:10" s="5" customFormat="1" x14ac:dyDescent="0.25">
      <c r="A9" s="13">
        <v>43486</v>
      </c>
      <c r="B9" s="17"/>
      <c r="C9" s="18"/>
      <c r="D9" s="16"/>
      <c r="E9" s="46">
        <v>2476</v>
      </c>
      <c r="F9" s="46">
        <v>0.87</v>
      </c>
      <c r="G9" s="46">
        <f t="shared" ref="G9" si="1">E9*F9</f>
        <v>2154.12</v>
      </c>
      <c r="H9" s="51"/>
      <c r="I9" s="52"/>
      <c r="J9" s="53"/>
    </row>
    <row r="10" spans="1:10" s="5" customFormat="1" x14ac:dyDescent="0.25">
      <c r="A10" s="13">
        <v>43495</v>
      </c>
      <c r="B10" s="17">
        <v>275</v>
      </c>
      <c r="C10" s="18">
        <v>0.8</v>
      </c>
      <c r="D10" s="16">
        <f t="shared" si="0"/>
        <v>220</v>
      </c>
      <c r="E10" s="46"/>
      <c r="F10" s="46"/>
      <c r="G10" s="46"/>
      <c r="H10" s="51"/>
      <c r="I10" s="52"/>
      <c r="J10" s="53"/>
    </row>
    <row r="11" spans="1:10" s="5" customFormat="1" x14ac:dyDescent="0.25">
      <c r="A11" s="13">
        <v>43510</v>
      </c>
      <c r="B11" s="14">
        <v>290</v>
      </c>
      <c r="C11" s="15">
        <v>0.8</v>
      </c>
      <c r="D11" s="16">
        <f t="shared" si="0"/>
        <v>232</v>
      </c>
      <c r="E11" s="46"/>
      <c r="F11" s="46"/>
      <c r="G11" s="46"/>
      <c r="H11" s="51"/>
      <c r="I11" s="52"/>
      <c r="J11" s="53"/>
    </row>
    <row r="12" spans="1:10" s="5" customFormat="1" x14ac:dyDescent="0.25">
      <c r="A12" s="13">
        <v>43523</v>
      </c>
      <c r="B12" s="17">
        <v>354</v>
      </c>
      <c r="C12" s="18">
        <v>0.8</v>
      </c>
      <c r="D12" s="16">
        <f t="shared" si="0"/>
        <v>283.2</v>
      </c>
      <c r="E12" s="46"/>
      <c r="F12" s="46"/>
      <c r="G12" s="46"/>
      <c r="H12" s="51"/>
      <c r="I12" s="52"/>
      <c r="J12" s="53"/>
    </row>
    <row r="13" spans="1:10" s="5" customFormat="1" x14ac:dyDescent="0.25">
      <c r="A13" s="13">
        <v>43538</v>
      </c>
      <c r="B13" s="17">
        <v>348</v>
      </c>
      <c r="C13" s="18">
        <v>0.8</v>
      </c>
      <c r="D13" s="16">
        <f t="shared" si="0"/>
        <v>278.40000000000003</v>
      </c>
      <c r="E13" s="46"/>
      <c r="F13" s="46"/>
      <c r="G13" s="46"/>
      <c r="H13" s="51"/>
      <c r="I13" s="52"/>
      <c r="J13" s="53"/>
    </row>
    <row r="14" spans="1:10" s="5" customFormat="1" x14ac:dyDescent="0.25">
      <c r="A14" s="13">
        <v>43551</v>
      </c>
      <c r="B14" s="17"/>
      <c r="C14" s="18"/>
      <c r="D14" s="16"/>
      <c r="E14" s="46">
        <v>2476</v>
      </c>
      <c r="F14" s="46">
        <v>0.87</v>
      </c>
      <c r="G14" s="46">
        <f t="shared" ref="G14" si="2">E14*F14</f>
        <v>2154.12</v>
      </c>
      <c r="H14" s="51"/>
      <c r="I14" s="52"/>
      <c r="J14" s="53"/>
    </row>
    <row r="15" spans="1:10" s="5" customFormat="1" x14ac:dyDescent="0.25">
      <c r="A15" s="13">
        <v>43551</v>
      </c>
      <c r="B15" s="17">
        <v>313</v>
      </c>
      <c r="C15" s="18">
        <v>0.8</v>
      </c>
      <c r="D15" s="16">
        <f t="shared" si="0"/>
        <v>250.4</v>
      </c>
      <c r="E15" s="46"/>
      <c r="F15" s="46"/>
      <c r="G15" s="46"/>
      <c r="H15" s="51"/>
      <c r="I15" s="52"/>
      <c r="J15" s="53"/>
    </row>
    <row r="16" spans="1:10" s="5" customFormat="1" x14ac:dyDescent="0.25">
      <c r="A16" s="13">
        <v>43565</v>
      </c>
      <c r="B16" s="17">
        <v>300</v>
      </c>
      <c r="C16" s="18">
        <v>0.8</v>
      </c>
      <c r="D16" s="16">
        <f t="shared" si="0"/>
        <v>240</v>
      </c>
      <c r="E16" s="46"/>
      <c r="F16" s="46"/>
      <c r="G16" s="46"/>
      <c r="H16" s="51"/>
      <c r="I16" s="52"/>
      <c r="J16" s="53"/>
    </row>
    <row r="17" spans="1:10" s="5" customFormat="1" x14ac:dyDescent="0.25">
      <c r="A17" s="13">
        <v>43580</v>
      </c>
      <c r="B17" s="17">
        <v>356</v>
      </c>
      <c r="C17" s="18">
        <v>0.8</v>
      </c>
      <c r="D17" s="16">
        <f t="shared" si="0"/>
        <v>284.8</v>
      </c>
      <c r="E17" s="46"/>
      <c r="F17" s="46"/>
      <c r="G17" s="46"/>
      <c r="H17" s="51"/>
      <c r="I17" s="52"/>
      <c r="J17" s="53"/>
    </row>
    <row r="18" spans="1:10" s="5" customFormat="1" x14ac:dyDescent="0.25">
      <c r="A18" s="13">
        <v>43593</v>
      </c>
      <c r="B18" s="17">
        <v>420</v>
      </c>
      <c r="C18" s="18">
        <v>0.8</v>
      </c>
      <c r="D18" s="16">
        <f>B18*C18</f>
        <v>336</v>
      </c>
      <c r="E18" s="46"/>
      <c r="F18" s="46"/>
      <c r="G18" s="46"/>
      <c r="H18" s="51"/>
      <c r="I18" s="52"/>
      <c r="J18" s="53"/>
    </row>
    <row r="19" spans="1:10" s="5" customFormat="1" x14ac:dyDescent="0.25">
      <c r="A19" s="13">
        <v>43601</v>
      </c>
      <c r="B19" s="17"/>
      <c r="C19" s="18">
        <v>0.8</v>
      </c>
      <c r="D19" s="16">
        <f t="shared" si="0"/>
        <v>0</v>
      </c>
      <c r="E19" s="46">
        <v>2476</v>
      </c>
      <c r="F19" s="46">
        <v>0.87</v>
      </c>
      <c r="G19" s="46">
        <f t="shared" ref="G19" si="3">E19*F19</f>
        <v>2154.12</v>
      </c>
      <c r="H19" s="51"/>
      <c r="I19" s="52"/>
      <c r="J19" s="53"/>
    </row>
    <row r="20" spans="1:10" s="5" customFormat="1" x14ac:dyDescent="0.25">
      <c r="A20" s="13">
        <v>43607</v>
      </c>
      <c r="B20" s="17">
        <v>390</v>
      </c>
      <c r="C20" s="18">
        <v>0.8</v>
      </c>
      <c r="D20" s="16">
        <f t="shared" ref="D20:D30" si="4">B20*C20</f>
        <v>312</v>
      </c>
      <c r="E20" s="46"/>
      <c r="F20" s="46"/>
      <c r="G20" s="46"/>
      <c r="H20" s="51"/>
      <c r="I20" s="52"/>
      <c r="J20" s="53"/>
    </row>
    <row r="21" spans="1:10" s="5" customFormat="1" x14ac:dyDescent="0.25">
      <c r="A21" s="13">
        <v>43622</v>
      </c>
      <c r="B21" s="17">
        <v>695</v>
      </c>
      <c r="C21" s="18">
        <v>0.8</v>
      </c>
      <c r="D21" s="16">
        <f t="shared" si="4"/>
        <v>556</v>
      </c>
      <c r="E21" s="46"/>
      <c r="F21" s="46"/>
      <c r="G21" s="46"/>
      <c r="H21" s="51"/>
      <c r="I21" s="52"/>
      <c r="J21" s="53"/>
    </row>
    <row r="22" spans="1:10" s="5" customFormat="1" x14ac:dyDescent="0.25">
      <c r="A22" s="13">
        <v>43635</v>
      </c>
      <c r="B22" s="17">
        <v>391</v>
      </c>
      <c r="C22" s="18">
        <v>0.8</v>
      </c>
      <c r="D22" s="16">
        <f t="shared" si="4"/>
        <v>312.8</v>
      </c>
      <c r="E22" s="46"/>
      <c r="F22" s="46"/>
      <c r="G22" s="46"/>
      <c r="H22" s="51"/>
      <c r="I22" s="52"/>
      <c r="J22" s="53"/>
    </row>
    <row r="23" spans="1:10" s="5" customFormat="1" x14ac:dyDescent="0.25">
      <c r="A23" s="13">
        <v>43647</v>
      </c>
      <c r="B23" s="17"/>
      <c r="C23" s="18"/>
      <c r="D23" s="16"/>
      <c r="E23" s="46">
        <v>2476</v>
      </c>
      <c r="F23" s="46">
        <v>0.87</v>
      </c>
      <c r="G23" s="46">
        <f t="shared" ref="G23" si="5">E23*F23</f>
        <v>2154.12</v>
      </c>
      <c r="H23" s="51"/>
      <c r="I23" s="52"/>
      <c r="J23" s="53"/>
    </row>
    <row r="24" spans="1:10" s="5" customFormat="1" x14ac:dyDescent="0.25">
      <c r="A24" s="13">
        <v>43650</v>
      </c>
      <c r="B24" s="17">
        <v>644</v>
      </c>
      <c r="C24" s="18">
        <v>0.8</v>
      </c>
      <c r="D24" s="16">
        <f t="shared" si="4"/>
        <v>515.20000000000005</v>
      </c>
      <c r="E24" s="46"/>
      <c r="F24" s="46"/>
      <c r="G24" s="46"/>
      <c r="H24" s="51"/>
      <c r="I24" s="52"/>
      <c r="J24" s="53"/>
    </row>
    <row r="25" spans="1:10" s="5" customFormat="1" x14ac:dyDescent="0.25">
      <c r="A25" s="13">
        <v>43663</v>
      </c>
      <c r="B25" s="17">
        <v>507</v>
      </c>
      <c r="C25" s="18">
        <v>0.8</v>
      </c>
      <c r="D25" s="16">
        <f>B25*C25</f>
        <v>405.6</v>
      </c>
      <c r="E25" s="46"/>
      <c r="F25" s="46"/>
      <c r="G25" s="46"/>
      <c r="H25" s="51"/>
      <c r="I25" s="52"/>
      <c r="J25" s="53"/>
    </row>
    <row r="26" spans="1:10" s="5" customFormat="1" x14ac:dyDescent="0.25">
      <c r="A26" s="13">
        <v>43678</v>
      </c>
      <c r="B26" s="17">
        <v>420</v>
      </c>
      <c r="C26" s="18">
        <v>0.8</v>
      </c>
      <c r="D26" s="16">
        <f t="shared" si="4"/>
        <v>336</v>
      </c>
      <c r="E26" s="46"/>
      <c r="F26" s="46"/>
      <c r="G26" s="46"/>
      <c r="H26" s="51"/>
      <c r="I26" s="52"/>
      <c r="J26" s="53"/>
    </row>
    <row r="27" spans="1:10" s="5" customFormat="1" x14ac:dyDescent="0.25">
      <c r="A27" s="13">
        <v>43685</v>
      </c>
      <c r="B27" s="17">
        <v>203</v>
      </c>
      <c r="C27" s="18">
        <v>0.8</v>
      </c>
      <c r="D27" s="16">
        <f t="shared" si="4"/>
        <v>162.4</v>
      </c>
      <c r="E27" s="46"/>
      <c r="F27" s="46"/>
      <c r="G27" s="46"/>
      <c r="H27" s="51"/>
      <c r="I27" s="52"/>
      <c r="J27" s="53"/>
    </row>
    <row r="28" spans="1:10" s="5" customFormat="1" x14ac:dyDescent="0.25">
      <c r="A28" s="13">
        <v>43692</v>
      </c>
      <c r="B28" s="17">
        <v>109</v>
      </c>
      <c r="C28" s="18">
        <v>0.8</v>
      </c>
      <c r="D28" s="16">
        <f t="shared" si="4"/>
        <v>87.2</v>
      </c>
      <c r="E28" s="46"/>
      <c r="F28" s="46"/>
      <c r="G28" s="46"/>
      <c r="H28" s="51"/>
      <c r="I28" s="52"/>
      <c r="J28" s="53"/>
    </row>
    <row r="29" spans="1:10" s="5" customFormat="1" x14ac:dyDescent="0.25">
      <c r="A29" s="13">
        <v>43704</v>
      </c>
      <c r="B29" s="17"/>
      <c r="C29" s="18"/>
      <c r="D29" s="16">
        <f>B29*C29</f>
        <v>0</v>
      </c>
      <c r="E29" s="46">
        <v>2476</v>
      </c>
      <c r="F29" s="46">
        <v>0.87</v>
      </c>
      <c r="G29" s="46">
        <f t="shared" ref="G29" si="6">E29*F29</f>
        <v>2154.12</v>
      </c>
      <c r="H29" s="51"/>
      <c r="I29" s="52"/>
      <c r="J29" s="53"/>
    </row>
    <row r="30" spans="1:10" s="5" customFormat="1" x14ac:dyDescent="0.25">
      <c r="A30" s="13">
        <v>43706</v>
      </c>
      <c r="B30" s="17">
        <v>449</v>
      </c>
      <c r="C30" s="18">
        <v>0.8</v>
      </c>
      <c r="D30" s="16">
        <f t="shared" si="4"/>
        <v>359.20000000000005</v>
      </c>
      <c r="E30" s="46"/>
      <c r="F30" s="46"/>
      <c r="G30" s="46"/>
      <c r="H30" s="51"/>
      <c r="I30" s="52"/>
      <c r="J30" s="53"/>
    </row>
    <row r="31" spans="1:10" s="5" customFormat="1" x14ac:dyDescent="0.25">
      <c r="A31" s="13">
        <v>43720</v>
      </c>
      <c r="B31" s="17">
        <v>333</v>
      </c>
      <c r="C31" s="18">
        <v>0.8</v>
      </c>
      <c r="D31" s="16">
        <f t="shared" ref="D31:D40" si="7">B31*C31</f>
        <v>266.40000000000003</v>
      </c>
      <c r="E31" s="46"/>
      <c r="F31" s="46"/>
      <c r="G31" s="46"/>
      <c r="H31" s="51"/>
      <c r="I31" s="52"/>
      <c r="J31" s="53"/>
    </row>
    <row r="32" spans="1:10" s="5" customFormat="1" x14ac:dyDescent="0.25">
      <c r="A32" s="13">
        <v>43733</v>
      </c>
      <c r="B32" s="17">
        <v>507</v>
      </c>
      <c r="C32" s="18">
        <v>0.8</v>
      </c>
      <c r="D32" s="16">
        <f t="shared" si="7"/>
        <v>405.6</v>
      </c>
      <c r="E32" s="46"/>
      <c r="F32" s="46"/>
      <c r="G32" s="46"/>
      <c r="H32" s="51"/>
      <c r="I32" s="52"/>
      <c r="J32" s="53"/>
    </row>
    <row r="33" spans="1:10" s="5" customFormat="1" x14ac:dyDescent="0.25">
      <c r="A33" s="13">
        <v>43745</v>
      </c>
      <c r="B33" s="17"/>
      <c r="C33" s="18"/>
      <c r="D33" s="16"/>
      <c r="E33" s="46">
        <v>2476</v>
      </c>
      <c r="F33" s="46">
        <v>0.87</v>
      </c>
      <c r="G33" s="46">
        <f t="shared" ref="G33" si="8">E33*F33</f>
        <v>2154.12</v>
      </c>
      <c r="H33" s="51"/>
      <c r="I33" s="52"/>
      <c r="J33" s="53"/>
    </row>
    <row r="34" spans="1:10" s="5" customFormat="1" x14ac:dyDescent="0.25">
      <c r="A34" s="13">
        <v>43748</v>
      </c>
      <c r="B34" s="17">
        <v>623</v>
      </c>
      <c r="C34" s="18">
        <v>0.8</v>
      </c>
      <c r="D34" s="16">
        <f t="shared" si="7"/>
        <v>498.40000000000003</v>
      </c>
      <c r="E34" s="46"/>
      <c r="F34" s="46"/>
      <c r="G34" s="46"/>
      <c r="H34" s="51"/>
      <c r="I34" s="52"/>
      <c r="J34" s="53"/>
    </row>
    <row r="35" spans="1:10" s="5" customFormat="1" x14ac:dyDescent="0.25">
      <c r="A35" s="13">
        <v>43762</v>
      </c>
      <c r="B35" s="17">
        <v>558</v>
      </c>
      <c r="C35" s="18">
        <v>0.8</v>
      </c>
      <c r="D35" s="16">
        <f t="shared" si="7"/>
        <v>446.40000000000003</v>
      </c>
      <c r="E35" s="46"/>
      <c r="F35" s="46"/>
      <c r="G35" s="46"/>
      <c r="H35" s="51"/>
      <c r="I35" s="52"/>
      <c r="J35" s="53"/>
    </row>
    <row r="36" spans="1:10" s="5" customFormat="1" x14ac:dyDescent="0.25">
      <c r="A36" s="13">
        <v>43775</v>
      </c>
      <c r="B36" s="17">
        <v>536</v>
      </c>
      <c r="C36" s="18">
        <v>0.8</v>
      </c>
      <c r="D36" s="16">
        <f t="shared" si="7"/>
        <v>428.8</v>
      </c>
      <c r="E36" s="46"/>
      <c r="F36" s="46"/>
      <c r="G36" s="46"/>
      <c r="H36" s="51"/>
      <c r="I36" s="52"/>
      <c r="J36" s="53"/>
    </row>
    <row r="37" spans="1:10" s="5" customFormat="1" x14ac:dyDescent="0.25">
      <c r="A37" s="13">
        <v>43790</v>
      </c>
      <c r="B37" s="17">
        <v>391</v>
      </c>
      <c r="C37" s="18">
        <v>0.8</v>
      </c>
      <c r="D37" s="16">
        <f t="shared" ref="D37" si="9">B37*C37</f>
        <v>312.8</v>
      </c>
      <c r="E37" s="46"/>
      <c r="F37" s="46"/>
      <c r="G37" s="46"/>
      <c r="H37" s="51"/>
      <c r="I37" s="52"/>
      <c r="J37" s="53"/>
    </row>
    <row r="38" spans="1:10" s="5" customFormat="1" x14ac:dyDescent="0.25">
      <c r="A38" s="13">
        <v>43796</v>
      </c>
      <c r="B38" s="17"/>
      <c r="C38" s="18"/>
      <c r="D38" s="16"/>
      <c r="E38" s="46">
        <v>2476</v>
      </c>
      <c r="F38" s="46">
        <v>0.87</v>
      </c>
      <c r="G38" s="46">
        <f t="shared" ref="G38" si="10">E38*F38</f>
        <v>2154.12</v>
      </c>
      <c r="H38" s="51"/>
      <c r="I38" s="52"/>
      <c r="J38" s="53"/>
    </row>
    <row r="39" spans="1:10" s="5" customFormat="1" x14ac:dyDescent="0.25">
      <c r="A39" s="13">
        <v>43803</v>
      </c>
      <c r="B39" s="17">
        <v>471</v>
      </c>
      <c r="C39" s="18">
        <v>0.8</v>
      </c>
      <c r="D39" s="16">
        <f t="shared" ref="D39" si="11">B39*C39</f>
        <v>376.8</v>
      </c>
      <c r="E39" s="46"/>
      <c r="F39" s="46"/>
      <c r="G39" s="46"/>
      <c r="H39" s="51"/>
      <c r="I39" s="52"/>
      <c r="J39" s="53"/>
    </row>
    <row r="40" spans="1:10" s="5" customFormat="1" x14ac:dyDescent="0.25">
      <c r="A40" s="42">
        <v>43817</v>
      </c>
      <c r="B40" s="43">
        <v>442</v>
      </c>
      <c r="C40" s="44">
        <v>0.8</v>
      </c>
      <c r="D40" s="45">
        <f t="shared" si="7"/>
        <v>353.6</v>
      </c>
      <c r="E40" s="47"/>
      <c r="F40" s="47"/>
      <c r="G40" s="47"/>
      <c r="H40" s="54"/>
      <c r="I40" s="38"/>
      <c r="J40" s="73"/>
    </row>
    <row r="41" spans="1:10" s="5" customFormat="1" x14ac:dyDescent="0.25">
      <c r="A41" s="13">
        <v>43467</v>
      </c>
      <c r="B41" s="17"/>
      <c r="C41" s="18"/>
      <c r="D41" s="16"/>
      <c r="E41" s="46"/>
      <c r="F41" s="46"/>
      <c r="G41" s="46"/>
      <c r="H41" s="51">
        <v>467</v>
      </c>
      <c r="I41" s="52">
        <v>0.8</v>
      </c>
      <c r="J41" s="53">
        <f t="shared" ref="J41:J44" si="12">H41*I41</f>
        <v>373.6</v>
      </c>
    </row>
    <row r="42" spans="1:10" s="5" customFormat="1" x14ac:dyDescent="0.25">
      <c r="A42" s="13">
        <v>43481</v>
      </c>
      <c r="B42" s="17"/>
      <c r="C42" s="18"/>
      <c r="D42" s="16"/>
      <c r="E42" s="46"/>
      <c r="F42" s="46"/>
      <c r="G42" s="46"/>
      <c r="H42" s="51">
        <v>586</v>
      </c>
      <c r="I42" s="52">
        <v>0.8</v>
      </c>
      <c r="J42" s="53">
        <f t="shared" ref="J42" si="13">H42*I42</f>
        <v>468.8</v>
      </c>
    </row>
    <row r="43" spans="1:10" s="5" customFormat="1" x14ac:dyDescent="0.25">
      <c r="A43" s="13">
        <v>43495</v>
      </c>
      <c r="B43" s="17"/>
      <c r="C43" s="18"/>
      <c r="D43" s="16"/>
      <c r="E43" s="46"/>
      <c r="F43" s="46"/>
      <c r="G43" s="46"/>
      <c r="H43" s="51">
        <v>661</v>
      </c>
      <c r="I43" s="52">
        <v>0.8</v>
      </c>
      <c r="J43" s="53">
        <f t="shared" si="12"/>
        <v>528.80000000000007</v>
      </c>
    </row>
    <row r="44" spans="1:10" s="5" customFormat="1" x14ac:dyDescent="0.25">
      <c r="A44" s="13">
        <v>43509</v>
      </c>
      <c r="B44" s="17"/>
      <c r="C44" s="18"/>
      <c r="D44" s="16"/>
      <c r="E44" s="46"/>
      <c r="F44" s="46"/>
      <c r="G44" s="46"/>
      <c r="H44" s="51">
        <v>626</v>
      </c>
      <c r="I44" s="52">
        <v>0.8</v>
      </c>
      <c r="J44" s="53">
        <f t="shared" si="12"/>
        <v>500.8</v>
      </c>
    </row>
    <row r="45" spans="1:10" s="5" customFormat="1" x14ac:dyDescent="0.25">
      <c r="A45" s="13">
        <v>43524</v>
      </c>
      <c r="B45" s="17"/>
      <c r="C45" s="18"/>
      <c r="D45" s="16"/>
      <c r="E45" s="46"/>
      <c r="F45" s="46"/>
      <c r="G45" s="46"/>
      <c r="H45" s="51">
        <v>580</v>
      </c>
      <c r="I45" s="52">
        <v>0.8</v>
      </c>
      <c r="J45" s="53">
        <f t="shared" ref="J45:J57" si="14">H45*I45</f>
        <v>464</v>
      </c>
    </row>
    <row r="46" spans="1:10" s="5" customFormat="1" x14ac:dyDescent="0.25">
      <c r="A46" s="13">
        <v>43537</v>
      </c>
      <c r="B46" s="17"/>
      <c r="C46" s="18"/>
      <c r="D46" s="16"/>
      <c r="E46" s="46"/>
      <c r="F46" s="46"/>
      <c r="G46" s="46"/>
      <c r="H46" s="51">
        <v>371</v>
      </c>
      <c r="I46" s="52">
        <v>0.8</v>
      </c>
      <c r="J46" s="53">
        <f>H46*I46</f>
        <v>296.8</v>
      </c>
    </row>
    <row r="47" spans="1:10" s="5" customFormat="1" x14ac:dyDescent="0.25">
      <c r="A47" s="13">
        <v>43551</v>
      </c>
      <c r="B47" s="17"/>
      <c r="C47" s="18"/>
      <c r="D47" s="16"/>
      <c r="E47" s="46"/>
      <c r="F47" s="46"/>
      <c r="G47" s="46"/>
      <c r="H47" s="51">
        <v>300</v>
      </c>
      <c r="I47" s="52">
        <v>0.8</v>
      </c>
      <c r="J47" s="53">
        <f t="shared" si="14"/>
        <v>240</v>
      </c>
    </row>
    <row r="48" spans="1:10" s="5" customFormat="1" x14ac:dyDescent="0.25">
      <c r="A48" s="13">
        <v>43565</v>
      </c>
      <c r="B48" s="17"/>
      <c r="C48" s="18"/>
      <c r="D48" s="16"/>
      <c r="E48" s="46"/>
      <c r="F48" s="46"/>
      <c r="G48" s="46"/>
      <c r="H48" s="51">
        <v>410</v>
      </c>
      <c r="I48" s="52">
        <v>0.8</v>
      </c>
      <c r="J48" s="53">
        <f t="shared" si="14"/>
        <v>328</v>
      </c>
    </row>
    <row r="49" spans="1:10" s="5" customFormat="1" x14ac:dyDescent="0.25">
      <c r="A49" s="13">
        <v>43572</v>
      </c>
      <c r="B49" s="17"/>
      <c r="C49" s="18"/>
      <c r="D49" s="16"/>
      <c r="E49" s="46"/>
      <c r="F49" s="46"/>
      <c r="G49" s="46"/>
      <c r="H49" s="51">
        <v>941</v>
      </c>
      <c r="I49" s="52">
        <v>0.8</v>
      </c>
      <c r="J49" s="53">
        <f t="shared" si="14"/>
        <v>752.80000000000007</v>
      </c>
    </row>
    <row r="50" spans="1:10" s="5" customFormat="1" x14ac:dyDescent="0.25">
      <c r="A50" s="13">
        <v>43579</v>
      </c>
      <c r="B50" s="17"/>
      <c r="C50" s="18"/>
      <c r="D50" s="16"/>
      <c r="E50" s="46"/>
      <c r="F50" s="46"/>
      <c r="G50" s="46"/>
      <c r="H50" s="51">
        <v>417</v>
      </c>
      <c r="I50" s="52">
        <v>0.8</v>
      </c>
      <c r="J50" s="53">
        <f t="shared" si="14"/>
        <v>333.6</v>
      </c>
    </row>
    <row r="51" spans="1:10" s="5" customFormat="1" x14ac:dyDescent="0.25">
      <c r="A51" s="13">
        <v>43594</v>
      </c>
      <c r="B51" s="17"/>
      <c r="C51" s="18"/>
      <c r="D51" s="16"/>
      <c r="E51" s="46"/>
      <c r="F51" s="46"/>
      <c r="G51" s="46"/>
      <c r="H51" s="51">
        <v>360</v>
      </c>
      <c r="I51" s="52">
        <v>0.8</v>
      </c>
      <c r="J51" s="53">
        <f t="shared" si="14"/>
        <v>288</v>
      </c>
    </row>
    <row r="52" spans="1:10" s="5" customFormat="1" x14ac:dyDescent="0.25">
      <c r="A52" s="13">
        <v>43608</v>
      </c>
      <c r="B52" s="17"/>
      <c r="C52" s="18"/>
      <c r="D52" s="16"/>
      <c r="E52" s="46"/>
      <c r="F52" s="46"/>
      <c r="G52" s="46"/>
      <c r="H52" s="51">
        <v>466</v>
      </c>
      <c r="I52" s="52">
        <v>0.8</v>
      </c>
      <c r="J52" s="53">
        <f t="shared" si="14"/>
        <v>372.8</v>
      </c>
    </row>
    <row r="53" spans="1:10" s="5" customFormat="1" x14ac:dyDescent="0.25">
      <c r="A53" s="13">
        <v>43623</v>
      </c>
      <c r="B53" s="17"/>
      <c r="C53" s="18"/>
      <c r="D53" s="16"/>
      <c r="E53" s="46"/>
      <c r="F53" s="46"/>
      <c r="G53" s="46"/>
      <c r="H53" s="51">
        <v>555</v>
      </c>
      <c r="I53" s="52">
        <v>0.8</v>
      </c>
      <c r="J53" s="53">
        <f t="shared" si="14"/>
        <v>444</v>
      </c>
    </row>
    <row r="54" spans="1:10" s="5" customFormat="1" x14ac:dyDescent="0.25">
      <c r="A54" s="13">
        <v>44002</v>
      </c>
      <c r="B54" s="17"/>
      <c r="C54" s="18"/>
      <c r="D54" s="16"/>
      <c r="E54" s="46"/>
      <c r="F54" s="46"/>
      <c r="G54" s="46"/>
      <c r="H54" s="51">
        <v>425</v>
      </c>
      <c r="I54" s="52">
        <v>0.8</v>
      </c>
      <c r="J54" s="53">
        <f t="shared" si="14"/>
        <v>340</v>
      </c>
    </row>
    <row r="55" spans="1:10" s="5" customFormat="1" x14ac:dyDescent="0.25">
      <c r="A55" s="13">
        <v>43655</v>
      </c>
      <c r="B55" s="17"/>
      <c r="C55" s="18"/>
      <c r="D55" s="16"/>
      <c r="E55" s="46"/>
      <c r="F55" s="46"/>
      <c r="G55" s="46"/>
      <c r="H55" s="51">
        <v>460</v>
      </c>
      <c r="I55" s="52">
        <v>0.8</v>
      </c>
      <c r="J55" s="53">
        <f t="shared" si="14"/>
        <v>368</v>
      </c>
    </row>
    <row r="56" spans="1:10" s="5" customFormat="1" x14ac:dyDescent="0.25">
      <c r="A56" s="13">
        <v>43664</v>
      </c>
      <c r="B56" s="17"/>
      <c r="C56" s="18"/>
      <c r="D56" s="16"/>
      <c r="E56" s="46"/>
      <c r="F56" s="46"/>
      <c r="G56" s="46"/>
      <c r="H56" s="51">
        <v>590</v>
      </c>
      <c r="I56" s="52">
        <v>0.8</v>
      </c>
      <c r="J56" s="53">
        <f t="shared" si="14"/>
        <v>472</v>
      </c>
    </row>
    <row r="57" spans="1:10" s="5" customFormat="1" x14ac:dyDescent="0.25">
      <c r="A57" s="13">
        <v>43678</v>
      </c>
      <c r="B57" s="17"/>
      <c r="C57" s="18"/>
      <c r="D57" s="16"/>
      <c r="E57" s="46"/>
      <c r="F57" s="46"/>
      <c r="G57" s="46"/>
      <c r="H57" s="51">
        <v>555</v>
      </c>
      <c r="I57" s="52">
        <v>0.8</v>
      </c>
      <c r="J57" s="53">
        <f t="shared" si="14"/>
        <v>444</v>
      </c>
    </row>
    <row r="58" spans="1:10" s="5" customFormat="1" x14ac:dyDescent="0.25">
      <c r="A58" s="13">
        <v>43685</v>
      </c>
      <c r="B58" s="17"/>
      <c r="C58" s="18"/>
      <c r="D58" s="16"/>
      <c r="E58" s="46"/>
      <c r="F58" s="46"/>
      <c r="G58" s="46"/>
      <c r="H58" s="51">
        <v>301</v>
      </c>
      <c r="I58" s="52">
        <v>0.8</v>
      </c>
      <c r="J58" s="53">
        <f t="shared" ref="J58:J63" si="15">H58*I58</f>
        <v>240.8</v>
      </c>
    </row>
    <row r="59" spans="1:10" s="5" customFormat="1" x14ac:dyDescent="0.25">
      <c r="A59" s="13">
        <v>43691</v>
      </c>
      <c r="B59" s="17"/>
      <c r="C59" s="18"/>
      <c r="D59" s="16"/>
      <c r="E59" s="46"/>
      <c r="F59" s="46"/>
      <c r="G59" s="46"/>
      <c r="H59" s="51">
        <v>310</v>
      </c>
      <c r="I59" s="52">
        <v>0.8</v>
      </c>
      <c r="J59" s="53">
        <f t="shared" si="15"/>
        <v>248</v>
      </c>
    </row>
    <row r="60" spans="1:10" s="5" customFormat="1" x14ac:dyDescent="0.25">
      <c r="A60" s="13">
        <v>43706</v>
      </c>
      <c r="B60" s="17"/>
      <c r="C60" s="18"/>
      <c r="D60" s="16"/>
      <c r="E60" s="46"/>
      <c r="F60" s="46"/>
      <c r="G60" s="46"/>
      <c r="H60" s="51">
        <v>554</v>
      </c>
      <c r="I60" s="52">
        <v>0.8</v>
      </c>
      <c r="J60" s="53">
        <f t="shared" si="15"/>
        <v>443.20000000000005</v>
      </c>
    </row>
    <row r="61" spans="1:10" s="5" customFormat="1" x14ac:dyDescent="0.25">
      <c r="A61" s="13">
        <v>43720</v>
      </c>
      <c r="B61" s="17"/>
      <c r="C61" s="18"/>
      <c r="D61" s="16"/>
      <c r="E61" s="46"/>
      <c r="F61" s="46"/>
      <c r="G61" s="46"/>
      <c r="H61" s="51">
        <v>543</v>
      </c>
      <c r="I61" s="52">
        <v>0.8</v>
      </c>
      <c r="J61" s="53">
        <f t="shared" si="15"/>
        <v>434.40000000000003</v>
      </c>
    </row>
    <row r="62" spans="1:10" s="5" customFormat="1" x14ac:dyDescent="0.25">
      <c r="A62" s="13">
        <v>43734</v>
      </c>
      <c r="B62" s="17"/>
      <c r="C62" s="18"/>
      <c r="D62" s="16"/>
      <c r="E62" s="46"/>
      <c r="F62" s="46"/>
      <c r="G62" s="46"/>
      <c r="H62" s="51">
        <v>637</v>
      </c>
      <c r="I62" s="52">
        <v>0.8</v>
      </c>
      <c r="J62" s="53">
        <f t="shared" si="15"/>
        <v>509.6</v>
      </c>
    </row>
    <row r="63" spans="1:10" s="5" customFormat="1" x14ac:dyDescent="0.25">
      <c r="A63" s="13">
        <v>43747</v>
      </c>
      <c r="B63" s="17"/>
      <c r="C63" s="18"/>
      <c r="D63" s="16"/>
      <c r="E63" s="46"/>
      <c r="F63" s="46"/>
      <c r="G63" s="46"/>
      <c r="H63" s="51">
        <v>472</v>
      </c>
      <c r="I63" s="52">
        <v>0.8</v>
      </c>
      <c r="J63" s="53">
        <f t="shared" si="15"/>
        <v>377.6</v>
      </c>
    </row>
    <row r="64" spans="1:10" s="5" customFormat="1" x14ac:dyDescent="0.25">
      <c r="A64" s="13">
        <v>43761</v>
      </c>
      <c r="B64" s="17"/>
      <c r="C64" s="18"/>
      <c r="D64" s="16"/>
      <c r="E64" s="46"/>
      <c r="F64" s="46"/>
      <c r="G64" s="46"/>
      <c r="H64" s="51">
        <v>431</v>
      </c>
      <c r="I64" s="52">
        <v>0.8</v>
      </c>
      <c r="J64" s="53">
        <f t="shared" ref="J64:J68" si="16">H64*I64</f>
        <v>344.8</v>
      </c>
    </row>
    <row r="65" spans="1:10" s="5" customFormat="1" x14ac:dyDescent="0.25">
      <c r="A65" s="13">
        <v>43776</v>
      </c>
      <c r="B65" s="17"/>
      <c r="C65" s="18"/>
      <c r="D65" s="16"/>
      <c r="E65" s="46"/>
      <c r="F65" s="46"/>
      <c r="G65" s="46"/>
      <c r="H65" s="51">
        <v>450</v>
      </c>
      <c r="I65" s="52">
        <v>0.8</v>
      </c>
      <c r="J65" s="53">
        <f t="shared" si="16"/>
        <v>360</v>
      </c>
    </row>
    <row r="66" spans="1:10" s="5" customFormat="1" x14ac:dyDescent="0.25">
      <c r="A66" s="13">
        <v>43790</v>
      </c>
      <c r="B66" s="17"/>
      <c r="C66" s="18"/>
      <c r="D66" s="16"/>
      <c r="E66" s="46"/>
      <c r="F66" s="46"/>
      <c r="G66" s="46"/>
      <c r="H66" s="51">
        <v>300</v>
      </c>
      <c r="I66" s="52">
        <v>0.8</v>
      </c>
      <c r="J66" s="53">
        <f t="shared" si="16"/>
        <v>240</v>
      </c>
    </row>
    <row r="67" spans="1:10" s="5" customFormat="1" x14ac:dyDescent="0.25">
      <c r="A67" s="13">
        <v>43804</v>
      </c>
      <c r="B67" s="17"/>
      <c r="C67" s="18"/>
      <c r="D67" s="16"/>
      <c r="E67" s="46"/>
      <c r="F67" s="46"/>
      <c r="G67" s="46"/>
      <c r="H67" s="51">
        <v>413</v>
      </c>
      <c r="I67" s="52">
        <v>0.8</v>
      </c>
      <c r="J67" s="53">
        <f t="shared" si="16"/>
        <v>330.40000000000003</v>
      </c>
    </row>
    <row r="68" spans="1:10" s="5" customFormat="1" x14ac:dyDescent="0.25">
      <c r="A68" s="13">
        <v>43817</v>
      </c>
      <c r="B68" s="17"/>
      <c r="C68" s="18"/>
      <c r="D68" s="16"/>
      <c r="E68" s="46"/>
      <c r="F68" s="46"/>
      <c r="G68" s="46"/>
      <c r="H68" s="51">
        <v>544</v>
      </c>
      <c r="I68" s="52">
        <v>0.8</v>
      </c>
      <c r="J68" s="53">
        <f t="shared" si="16"/>
        <v>435.20000000000005</v>
      </c>
    </row>
    <row r="69" spans="1:10" ht="15.75" thickBot="1" x14ac:dyDescent="0.3">
      <c r="A69" s="19"/>
      <c r="B69" s="68"/>
      <c r="C69" s="48"/>
      <c r="D69" s="69"/>
      <c r="E69" s="70"/>
      <c r="F69" s="70"/>
      <c r="G69" s="70"/>
      <c r="H69" s="55"/>
      <c r="I69" s="71"/>
      <c r="J69" s="72"/>
    </row>
    <row r="70" spans="1:10" x14ac:dyDescent="0.25">
      <c r="A70" s="4" t="s">
        <v>8</v>
      </c>
      <c r="B70" s="14"/>
      <c r="C70" s="18"/>
      <c r="D70" s="7">
        <f>SUM(D7:D69)</f>
        <v>8746.4</v>
      </c>
      <c r="E70" s="14"/>
      <c r="F70" s="18"/>
      <c r="G70" s="7">
        <f>SUM(G7:G69)</f>
        <v>15078.839999999997</v>
      </c>
      <c r="H70" s="51"/>
      <c r="I70" s="52"/>
      <c r="J70" s="56">
        <f>SUM(J7:J69)</f>
        <v>10980.000000000002</v>
      </c>
    </row>
    <row r="71" spans="1:10" s="3" customFormat="1" x14ac:dyDescent="0.25">
      <c r="A71" s="20" t="s">
        <v>4</v>
      </c>
      <c r="B71" s="36">
        <f>SUM(B7:B69)</f>
        <v>10933</v>
      </c>
      <c r="C71" s="21"/>
      <c r="D71" s="22"/>
      <c r="E71" s="36">
        <f>SUM(E7:E69)</f>
        <v>17332</v>
      </c>
      <c r="F71" s="21"/>
      <c r="G71" s="22"/>
      <c r="H71" s="57">
        <f>SUM(H7:H69)</f>
        <v>13725</v>
      </c>
      <c r="I71" s="15"/>
      <c r="J71" s="58"/>
    </row>
    <row r="72" spans="1:10" s="3" customFormat="1" x14ac:dyDescent="0.25">
      <c r="A72" s="23" t="s">
        <v>5</v>
      </c>
      <c r="B72" s="24" t="s">
        <v>6</v>
      </c>
      <c r="C72" s="25"/>
      <c r="D72" s="22"/>
      <c r="E72" s="24" t="s">
        <v>6</v>
      </c>
      <c r="F72" s="25"/>
      <c r="G72" s="22"/>
      <c r="H72" s="59" t="s">
        <v>6</v>
      </c>
      <c r="I72" s="60"/>
      <c r="J72" s="58"/>
    </row>
    <row r="73" spans="1:10" s="3" customFormat="1" x14ac:dyDescent="0.25">
      <c r="A73" s="23" t="s">
        <v>16</v>
      </c>
      <c r="B73" s="26"/>
      <c r="C73" s="26">
        <f>AVERAGE(C7:C70)</f>
        <v>0.80000000000000038</v>
      </c>
      <c r="D73" s="27"/>
      <c r="E73" s="26"/>
      <c r="F73" s="26">
        <f>AVERAGE(F7:F70)</f>
        <v>0.87</v>
      </c>
      <c r="G73" s="27"/>
      <c r="H73" s="61"/>
      <c r="I73" s="62">
        <f>AVERAGE(I7:I70)</f>
        <v>0.80000000000000038</v>
      </c>
      <c r="J73" s="63"/>
    </row>
    <row r="74" spans="1:10" s="3" customFormat="1" x14ac:dyDescent="0.25">
      <c r="A74" s="23" t="s">
        <v>12</v>
      </c>
      <c r="B74" s="82" t="s">
        <v>9</v>
      </c>
      <c r="C74" s="82"/>
      <c r="D74" s="83"/>
      <c r="E74" s="82" t="s">
        <v>9</v>
      </c>
      <c r="F74" s="82"/>
      <c r="G74" s="83"/>
      <c r="H74" s="86" t="s">
        <v>21</v>
      </c>
      <c r="I74" s="87"/>
      <c r="J74" s="88"/>
    </row>
    <row r="75" spans="1:10" s="3" customFormat="1" x14ac:dyDescent="0.25">
      <c r="A75" s="23"/>
      <c r="B75" s="28"/>
      <c r="C75" s="21"/>
      <c r="D75" s="22"/>
      <c r="E75" s="28"/>
      <c r="F75" s="21"/>
      <c r="G75" s="22"/>
      <c r="H75" s="49"/>
      <c r="I75" s="15"/>
      <c r="J75" s="58"/>
    </row>
    <row r="76" spans="1:10" s="3" customFormat="1" x14ac:dyDescent="0.25">
      <c r="A76" s="23" t="s">
        <v>17</v>
      </c>
      <c r="B76" s="84" t="s">
        <v>7</v>
      </c>
      <c r="C76" s="84"/>
      <c r="D76" s="85"/>
      <c r="E76" s="84" t="s">
        <v>24</v>
      </c>
      <c r="F76" s="84"/>
      <c r="G76" s="85"/>
      <c r="H76" s="79" t="s">
        <v>7</v>
      </c>
      <c r="I76" s="80"/>
      <c r="J76" s="81"/>
    </row>
    <row r="77" spans="1:10" s="3" customFormat="1" x14ac:dyDescent="0.25">
      <c r="A77" s="23"/>
      <c r="B77" s="29"/>
      <c r="C77" s="25"/>
      <c r="D77" s="22"/>
      <c r="E77" s="65"/>
      <c r="F77" s="66"/>
      <c r="G77" s="67"/>
      <c r="H77" s="64"/>
      <c r="I77" s="60"/>
      <c r="J77" s="58"/>
    </row>
    <row r="78" spans="1:10" s="3" customFormat="1" x14ac:dyDescent="0.25">
      <c r="A78" s="23" t="s">
        <v>13</v>
      </c>
      <c r="B78" s="30"/>
      <c r="C78" s="31">
        <f>B71</f>
        <v>10933</v>
      </c>
      <c r="D78" s="22"/>
      <c r="E78" s="30"/>
      <c r="F78" s="31">
        <f>E71</f>
        <v>17332</v>
      </c>
      <c r="G78" s="22"/>
      <c r="H78" s="64"/>
      <c r="I78" s="39">
        <f>H71</f>
        <v>13725</v>
      </c>
      <c r="J78" s="58"/>
    </row>
    <row r="79" spans="1:10" s="3" customFormat="1" x14ac:dyDescent="0.25">
      <c r="A79" s="23" t="s">
        <v>14</v>
      </c>
      <c r="B79" s="30"/>
      <c r="C79" s="37">
        <f>0.1*C78/C80</f>
        <v>8.1447930091706198</v>
      </c>
      <c r="D79" s="22"/>
      <c r="E79" s="30"/>
      <c r="F79" s="37">
        <f>F78/F80/8.34/11.01</f>
        <v>1.4061641269225091</v>
      </c>
      <c r="G79" s="22"/>
      <c r="H79" s="64"/>
      <c r="I79" s="40">
        <f>0.1*I78/I80</f>
        <v>61.802053314121039</v>
      </c>
      <c r="J79" s="58"/>
    </row>
    <row r="80" spans="1:10" s="3" customFormat="1" x14ac:dyDescent="0.25">
      <c r="A80" s="23" t="s">
        <v>15</v>
      </c>
      <c r="B80" s="30"/>
      <c r="C80" s="32">
        <v>134.233</v>
      </c>
      <c r="D80" s="22"/>
      <c r="E80" s="30"/>
      <c r="F80" s="32">
        <v>134.233</v>
      </c>
      <c r="G80" s="22"/>
      <c r="H80" s="64"/>
      <c r="I80" s="41">
        <v>22.207999999999998</v>
      </c>
      <c r="J80" s="58"/>
    </row>
    <row r="83" spans="1:8" x14ac:dyDescent="0.25">
      <c r="A83" s="74" t="s">
        <v>25</v>
      </c>
      <c r="F83" s="77" t="s">
        <v>29</v>
      </c>
      <c r="G83" s="2" t="s">
        <v>9</v>
      </c>
      <c r="H83" t="s">
        <v>21</v>
      </c>
    </row>
    <row r="84" spans="1:8" x14ac:dyDescent="0.25">
      <c r="A84" s="75">
        <v>5480</v>
      </c>
      <c r="B84" t="s">
        <v>26</v>
      </c>
      <c r="E84" s="76">
        <v>19821.400000000001</v>
      </c>
      <c r="F84" s="76">
        <f>SUM(G84:H84)</f>
        <v>19726.400000000001</v>
      </c>
      <c r="G84" s="78">
        <f>+D70</f>
        <v>8746.4</v>
      </c>
      <c r="H84" s="78">
        <f>+J70</f>
        <v>10980.000000000002</v>
      </c>
    </row>
    <row r="85" spans="1:8" x14ac:dyDescent="0.25">
      <c r="A85" s="75">
        <v>5485</v>
      </c>
      <c r="B85" t="s">
        <v>27</v>
      </c>
      <c r="E85" s="76"/>
      <c r="F85" s="76">
        <f t="shared" ref="F85:F86" si="17">SUM(G85:H85)</f>
        <v>0</v>
      </c>
      <c r="G85" s="78"/>
      <c r="H85" s="78"/>
    </row>
    <row r="86" spans="1:8" x14ac:dyDescent="0.25">
      <c r="A86" s="75">
        <v>5490</v>
      </c>
      <c r="B86" t="s">
        <v>28</v>
      </c>
      <c r="E86" s="76">
        <v>17360.62</v>
      </c>
      <c r="F86" s="76">
        <f t="shared" si="17"/>
        <v>15078.839999999997</v>
      </c>
      <c r="G86" s="78">
        <f>+G70</f>
        <v>15078.839999999997</v>
      </c>
      <c r="H86" s="78"/>
    </row>
    <row r="87" spans="1:8" x14ac:dyDescent="0.25">
      <c r="E87" s="89">
        <f>SUM(E84:E86)</f>
        <v>37182.020000000004</v>
      </c>
      <c r="F87" s="89">
        <f>SUM(F84:F86)</f>
        <v>34805.24</v>
      </c>
      <c r="G87" s="89">
        <f>SUM(G84:G86)</f>
        <v>23825.239999999998</v>
      </c>
      <c r="H87" s="89">
        <f>SUM(H84:H86)</f>
        <v>10980.000000000002</v>
      </c>
    </row>
    <row r="88" spans="1:8" x14ac:dyDescent="0.25">
      <c r="G88" s="90">
        <f>+G87/F87</f>
        <v>0.68453026038607978</v>
      </c>
      <c r="H88" s="1">
        <f>+H87/F87</f>
        <v>0.31546973961392027</v>
      </c>
    </row>
  </sheetData>
  <sortState xmlns:xlrd2="http://schemas.microsoft.com/office/spreadsheetml/2017/richdata2" ref="A7:J153">
    <sortCondition ref="A7:A153"/>
    <sortCondition ref="B7:B153"/>
  </sortState>
  <mergeCells count="9">
    <mergeCell ref="H76:J76"/>
    <mergeCell ref="B74:D74"/>
    <mergeCell ref="B76:D76"/>
    <mergeCell ref="B5:D5"/>
    <mergeCell ref="H5:J5"/>
    <mergeCell ref="H74:J74"/>
    <mergeCell ref="E5:G5"/>
    <mergeCell ref="E74:G74"/>
    <mergeCell ref="E76:G76"/>
  </mergeCells>
  <pageMargins left="0.45" right="0" top="0.75" bottom="0.75" header="0.3" footer="0.3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870B5A-507E-43E2-A390-FCE0C77CBA5A}"/>
</file>

<file path=customXml/itemProps2.xml><?xml version="1.0" encoding="utf-8"?>
<ds:datastoreItem xmlns:ds="http://schemas.openxmlformats.org/officeDocument/2006/customXml" ds:itemID="{06F76C31-54D9-4426-9DEF-2E5F32EC4C6B}"/>
</file>

<file path=customXml/itemProps3.xml><?xml version="1.0" encoding="utf-8"?>
<ds:datastoreItem xmlns:ds="http://schemas.openxmlformats.org/officeDocument/2006/customXml" ds:itemID="{A5EAAFA3-11C9-43AC-8C10-3CA3B0A919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Pennbrooke</vt:lpstr>
      <vt:lpstr>Pennbrooke!Print_Area</vt:lpstr>
      <vt:lpstr>Pennbrooke!Print_Titles</vt:lpstr>
    </vt:vector>
  </TitlesOfParts>
  <Company>R8YZPL9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Utilities Inc.</dc:creator>
  <cp:lastModifiedBy>Deborah Swain</cp:lastModifiedBy>
  <cp:lastPrinted>2020-05-10T00:06:59Z</cp:lastPrinted>
  <dcterms:created xsi:type="dcterms:W3CDTF">2011-04-14T19:08:32Z</dcterms:created>
  <dcterms:modified xsi:type="dcterms:W3CDTF">2020-05-13T13:31:30Z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