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wain.MSA\Documents\(UIF U02-41 TEMPORARY)\ADJUSTMENTS\Chemicals\"/>
    </mc:Choice>
  </mc:AlternateContent>
  <xr:revisionPtr revIDLastSave="0" documentId="13_ncr:1_{9D6AE837-5457-4B0D-9F9F-7827D57CFAF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Lake Placid" sheetId="1" r:id="rId1"/>
  </sheets>
  <definedNames>
    <definedName name="_xlnm._FilterDatabase" localSheetId="0" hidden="1">'Lake Placid'!$7:$7</definedName>
    <definedName name="_xlnm.Print_Area" localSheetId="0">'Lake Placid'!$A$7:$I$50</definedName>
    <definedName name="_xlnm.Print_Titles" localSheetId="0">'Lake Placid'!$5:$7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1" l="1"/>
  <c r="C55" i="1"/>
  <c r="C54" i="1"/>
  <c r="B44" i="1" l="1"/>
  <c r="I29" i="1"/>
  <c r="I30" i="1"/>
  <c r="I33" i="1"/>
  <c r="I34" i="1"/>
  <c r="D22" i="1"/>
  <c r="E22" i="1" s="1"/>
  <c r="D21" i="1"/>
  <c r="E21" i="1" s="1"/>
  <c r="D20" i="1"/>
  <c r="E20" i="1" s="1"/>
  <c r="H33" i="1"/>
  <c r="H32" i="1"/>
  <c r="I32" i="1" s="1"/>
  <c r="D19" i="1"/>
  <c r="E19" i="1" s="1"/>
  <c r="H31" i="1"/>
  <c r="I31" i="1" s="1"/>
  <c r="D18" i="1"/>
  <c r="E18" i="1" s="1"/>
  <c r="H30" i="1"/>
  <c r="D17" i="1"/>
  <c r="E17" i="1" s="1"/>
  <c r="H25" i="1"/>
  <c r="H26" i="1"/>
  <c r="H27" i="1"/>
  <c r="I27" i="1" s="1"/>
  <c r="H28" i="1"/>
  <c r="I28" i="1" s="1"/>
  <c r="H29" i="1"/>
  <c r="H34" i="1"/>
  <c r="H24" i="1"/>
  <c r="I25" i="1" s="1"/>
  <c r="D9" i="1"/>
  <c r="D10" i="1"/>
  <c r="D11" i="1"/>
  <c r="E11" i="1" s="1"/>
  <c r="D12" i="1"/>
  <c r="D13" i="1"/>
  <c r="D14" i="1"/>
  <c r="D15" i="1"/>
  <c r="D16" i="1"/>
  <c r="D8" i="1"/>
  <c r="E16" i="1" l="1"/>
  <c r="H36" i="1"/>
  <c r="E10" i="1"/>
  <c r="B45" i="1"/>
  <c r="I26" i="1" l="1"/>
  <c r="E12" i="1"/>
  <c r="E13" i="1"/>
  <c r="E14" i="1"/>
  <c r="D36" i="1" l="1"/>
  <c r="B37" i="1"/>
  <c r="F37" i="1"/>
  <c r="I36" i="1" l="1"/>
  <c r="C39" i="1"/>
  <c r="G39" i="1"/>
  <c r="F48" i="1" l="1"/>
  <c r="F49" i="1" s="1"/>
</calcChain>
</file>

<file path=xl/sharedStrings.xml><?xml version="1.0" encoding="utf-8"?>
<sst xmlns="http://schemas.openxmlformats.org/spreadsheetml/2006/main" count="41" uniqueCount="31">
  <si>
    <t xml:space="preserve">Schedule of Chemicals </t>
  </si>
  <si>
    <t>Date of Invoice</t>
  </si>
  <si>
    <t>Units</t>
  </si>
  <si>
    <t>Unit Price</t>
  </si>
  <si>
    <t>Total</t>
  </si>
  <si>
    <t>Quantity Purchased</t>
  </si>
  <si>
    <t xml:space="preserve">Unit of Measure </t>
  </si>
  <si>
    <t xml:space="preserve">Gallons </t>
  </si>
  <si>
    <t xml:space="preserve">Average Cost/ Unit </t>
  </si>
  <si>
    <t xml:space="preserve">Where Used (Water/ Sewer) </t>
  </si>
  <si>
    <t>Sewer</t>
  </si>
  <si>
    <t xml:space="preserve">Specify Dosage Rate </t>
  </si>
  <si>
    <t>Disinfecting agent</t>
  </si>
  <si>
    <t>Sewer, total item used</t>
  </si>
  <si>
    <t>Sewer, chemical feed rate, ppm</t>
  </si>
  <si>
    <t>Volume treated, million gal.</t>
  </si>
  <si>
    <t>Utilities, Inc. of Florida</t>
  </si>
  <si>
    <t>TOTAL</t>
  </si>
  <si>
    <t>Monthly</t>
  </si>
  <si>
    <t>Sodium Hypochlorite 
Water</t>
  </si>
  <si>
    <t>Sodium Hypochlorite
Sewer</t>
  </si>
  <si>
    <t>Water</t>
  </si>
  <si>
    <t>N/A</t>
  </si>
  <si>
    <t>Water, total item used</t>
  </si>
  <si>
    <t>Water, chemical feed rate, ppm</t>
  </si>
  <si>
    <t>Docket No. 2020049</t>
  </si>
  <si>
    <t>Test Year Ended December 31, 2019</t>
  </si>
  <si>
    <t>Amount per books</t>
  </si>
  <si>
    <t>Total Water</t>
  </si>
  <si>
    <t>Total Sewer</t>
  </si>
  <si>
    <t>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</si>
</sst>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ill="1"/>
    <xf numFmtId="0" fontId="2" fillId="0" borderId="0" xfId="1" applyFont="1" applyFill="1"/>
    <xf numFmtId="3" fontId="2" fillId="0" borderId="0" xfId="1" applyNumberFormat="1"/>
    <xf numFmtId="3" fontId="0" fillId="0" borderId="2" xfId="0" applyNumberFormat="1" applyBorder="1"/>
    <xf numFmtId="3" fontId="0" fillId="0" borderId="0" xfId="0" applyNumberFormat="1"/>
    <xf numFmtId="3" fontId="0" fillId="0" borderId="0" xfId="84" applyNumberFormat="1" applyFont="1"/>
    <xf numFmtId="2" fontId="2" fillId="0" borderId="0" xfId="1" applyNumberFormat="1"/>
    <xf numFmtId="2" fontId="0" fillId="0" borderId="2" xfId="0" applyNumberFormat="1" applyBorder="1"/>
    <xf numFmtId="2" fontId="0" fillId="0" borderId="0" xfId="0" applyNumberFormat="1"/>
    <xf numFmtId="2" fontId="0" fillId="0" borderId="0" xfId="84" applyNumberFormat="1" applyFont="1"/>
    <xf numFmtId="0" fontId="0" fillId="0" borderId="0" xfId="0" applyFill="1"/>
    <xf numFmtId="14" fontId="0" fillId="0" borderId="2" xfId="0" applyNumberFormat="1" applyBorder="1"/>
    <xf numFmtId="3" fontId="0" fillId="0" borderId="2" xfId="84" applyNumberFormat="1" applyFont="1" applyBorder="1"/>
    <xf numFmtId="2" fontId="0" fillId="0" borderId="2" xfId="84" applyNumberFormat="1" applyFont="1" applyBorder="1"/>
    <xf numFmtId="0" fontId="5" fillId="0" borderId="0" xfId="0" applyFont="1" applyAlignment="1">
      <alignment horizontal="right"/>
    </xf>
    <xf numFmtId="43" fontId="5" fillId="0" borderId="0" xfId="84" applyFont="1" applyFill="1"/>
    <xf numFmtId="0" fontId="0" fillId="0" borderId="0" xfId="0" applyFill="1" applyAlignment="1">
      <alignment horizontal="right" wrapText="1"/>
    </xf>
    <xf numFmtId="3" fontId="2" fillId="0" borderId="0" xfId="84" applyNumberFormat="1" applyFont="1" applyFill="1"/>
    <xf numFmtId="2" fontId="0" fillId="0" borderId="0" xfId="0" applyNumberFormat="1" applyFill="1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2" fontId="0" fillId="0" borderId="0" xfId="0" applyNumberFormat="1" applyFill="1" applyAlignment="1">
      <alignment horizontal="center"/>
    </xf>
    <xf numFmtId="4" fontId="0" fillId="0" borderId="0" xfId="0" applyNumberFormat="1" applyFill="1"/>
    <xf numFmtId="0" fontId="0" fillId="0" borderId="4" xfId="0" applyFill="1" applyBorder="1" applyAlignment="1">
      <alignment horizontal="center"/>
    </xf>
    <xf numFmtId="3" fontId="0" fillId="0" borderId="0" xfId="0" applyNumberFormat="1" applyFill="1"/>
    <xf numFmtId="3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5" xfId="0" applyFill="1" applyBorder="1"/>
    <xf numFmtId="14" fontId="0" fillId="0" borderId="0" xfId="0" applyNumberFormat="1" applyBorder="1"/>
    <xf numFmtId="3" fontId="0" fillId="0" borderId="0" xfId="84" applyNumberFormat="1" applyFont="1" applyBorder="1"/>
    <xf numFmtId="2" fontId="0" fillId="0" borderId="0" xfId="84" applyNumberFormat="1" applyFont="1" applyBorder="1"/>
    <xf numFmtId="43" fontId="0" fillId="0" borderId="0" xfId="84" applyFont="1" applyBorder="1"/>
    <xf numFmtId="43" fontId="0" fillId="0" borderId="0" xfId="84" applyFont="1" applyFill="1" applyBorder="1"/>
    <xf numFmtId="14" fontId="0" fillId="0" borderId="3" xfId="0" applyNumberFormat="1" applyBorder="1"/>
    <xf numFmtId="3" fontId="0" fillId="0" borderId="3" xfId="84" applyNumberFormat="1" applyFont="1" applyBorder="1"/>
    <xf numFmtId="2" fontId="0" fillId="0" borderId="3" xfId="84" applyNumberFormat="1" applyFont="1" applyBorder="1"/>
    <xf numFmtId="43" fontId="0" fillId="0" borderId="3" xfId="84" applyFont="1" applyBorder="1"/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2" fontId="0" fillId="0" borderId="0" xfId="0" applyNumberFormat="1" applyBorder="1"/>
    <xf numFmtId="0" fontId="0" fillId="0" borderId="4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43" fontId="1" fillId="0" borderId="0" xfId="84" applyFont="1"/>
    <xf numFmtId="164" fontId="0" fillId="0" borderId="4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 wrapText="1"/>
    </xf>
    <xf numFmtId="1" fontId="0" fillId="0" borderId="5" xfId="0" applyNumberFormat="1" applyFill="1" applyBorder="1" applyAlignment="1">
      <alignment horizontal="center"/>
    </xf>
  </cellXfs>
  <cellStyles count="85">
    <cellStyle name="Comma" xfId="84" builtinId="3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2" xr:uid="{00000000-0005-0000-0000-000007000000}"/>
    <cellStyle name="Comma 2" xfId="9" xr:uid="{00000000-0005-0000-0000-000008000000}"/>
    <cellStyle name="Comma 21" xfId="10" xr:uid="{00000000-0005-0000-0000-000009000000}"/>
    <cellStyle name="Comma 22" xfId="11" xr:uid="{00000000-0005-0000-0000-00000A000000}"/>
    <cellStyle name="Comma 23" xfId="12" xr:uid="{00000000-0005-0000-0000-00000B000000}"/>
    <cellStyle name="Comma 24" xfId="13" xr:uid="{00000000-0005-0000-0000-00000C000000}"/>
    <cellStyle name="Comma 25" xfId="14" xr:uid="{00000000-0005-0000-0000-00000D000000}"/>
    <cellStyle name="Comma 26" xfId="15" xr:uid="{00000000-0005-0000-0000-00000E000000}"/>
    <cellStyle name="Comma 29" xfId="16" xr:uid="{00000000-0005-0000-0000-00000F000000}"/>
    <cellStyle name="Comma 3" xfId="17" xr:uid="{00000000-0005-0000-0000-000010000000}"/>
    <cellStyle name="Comma 3 2" xfId="18" xr:uid="{00000000-0005-0000-0000-000011000000}"/>
    <cellStyle name="Comma 30" xfId="19" xr:uid="{00000000-0005-0000-0000-000012000000}"/>
    <cellStyle name="Comma 31" xfId="20" xr:uid="{00000000-0005-0000-0000-000013000000}"/>
    <cellStyle name="Comma 32" xfId="21" xr:uid="{00000000-0005-0000-0000-000014000000}"/>
    <cellStyle name="Comma 33" xfId="22" xr:uid="{00000000-0005-0000-0000-000015000000}"/>
    <cellStyle name="Comma 34" xfId="23" xr:uid="{00000000-0005-0000-0000-000016000000}"/>
    <cellStyle name="Comma 4" xfId="24" xr:uid="{00000000-0005-0000-0000-000017000000}"/>
    <cellStyle name="Comma 5" xfId="25" xr:uid="{00000000-0005-0000-0000-000018000000}"/>
    <cellStyle name="Comma 6" xfId="26" xr:uid="{00000000-0005-0000-0000-000019000000}"/>
    <cellStyle name="Comma 7" xfId="27" xr:uid="{00000000-0005-0000-0000-00001A000000}"/>
    <cellStyle name="Comma 8" xfId="28" xr:uid="{00000000-0005-0000-0000-00001B000000}"/>
    <cellStyle name="Comma 9" xfId="29" xr:uid="{00000000-0005-0000-0000-00001C000000}"/>
    <cellStyle name="Currency 2" xfId="83" xr:uid="{00000000-0005-0000-0000-00001D000000}"/>
    <cellStyle name="Normal" xfId="0" builtinId="0"/>
    <cellStyle name="Normal 10" xfId="30" xr:uid="{00000000-0005-0000-0000-00001F000000}"/>
    <cellStyle name="Normal 11" xfId="31" xr:uid="{00000000-0005-0000-0000-000020000000}"/>
    <cellStyle name="Normal 12" xfId="32" xr:uid="{00000000-0005-0000-0000-000021000000}"/>
    <cellStyle name="Normal 13" xfId="33" xr:uid="{00000000-0005-0000-0000-000022000000}"/>
    <cellStyle name="Normal 14" xfId="34" xr:uid="{00000000-0005-0000-0000-000023000000}"/>
    <cellStyle name="Normal 15" xfId="35" xr:uid="{00000000-0005-0000-0000-000024000000}"/>
    <cellStyle name="Normal 16" xfId="36" xr:uid="{00000000-0005-0000-0000-000025000000}"/>
    <cellStyle name="Normal 17" xfId="37" xr:uid="{00000000-0005-0000-0000-000026000000}"/>
    <cellStyle name="Normal 18" xfId="1" xr:uid="{00000000-0005-0000-0000-000027000000}"/>
    <cellStyle name="Normal 19" xfId="38" xr:uid="{00000000-0005-0000-0000-000028000000}"/>
    <cellStyle name="Normal 2" xfId="39" xr:uid="{00000000-0005-0000-0000-000029000000}"/>
    <cellStyle name="Normal 20" xfId="40" xr:uid="{00000000-0005-0000-0000-00002A000000}"/>
    <cellStyle name="Normal 21" xfId="41" xr:uid="{00000000-0005-0000-0000-00002B000000}"/>
    <cellStyle name="Normal 22" xfId="42" xr:uid="{00000000-0005-0000-0000-00002C000000}"/>
    <cellStyle name="Normal 24" xfId="43" xr:uid="{00000000-0005-0000-0000-00002D000000}"/>
    <cellStyle name="Normal 25" xfId="44" xr:uid="{00000000-0005-0000-0000-00002E000000}"/>
    <cellStyle name="Normal 26" xfId="45" xr:uid="{00000000-0005-0000-0000-00002F000000}"/>
    <cellStyle name="Normal 27" xfId="46" xr:uid="{00000000-0005-0000-0000-000030000000}"/>
    <cellStyle name="Normal 28" xfId="47" xr:uid="{00000000-0005-0000-0000-000031000000}"/>
    <cellStyle name="Normal 3" xfId="48" xr:uid="{00000000-0005-0000-0000-000032000000}"/>
    <cellStyle name="Normal 3 2" xfId="49" xr:uid="{00000000-0005-0000-0000-000033000000}"/>
    <cellStyle name="Normal 3 3" xfId="50" xr:uid="{00000000-0005-0000-0000-000034000000}"/>
    <cellStyle name="Normal 3 4" xfId="51" xr:uid="{00000000-0005-0000-0000-000035000000}"/>
    <cellStyle name="Normal 31" xfId="52" xr:uid="{00000000-0005-0000-0000-000036000000}"/>
    <cellStyle name="Normal 32" xfId="53" xr:uid="{00000000-0005-0000-0000-000037000000}"/>
    <cellStyle name="Normal 33" xfId="54" xr:uid="{00000000-0005-0000-0000-000038000000}"/>
    <cellStyle name="Normal 34" xfId="55" xr:uid="{00000000-0005-0000-0000-000039000000}"/>
    <cellStyle name="Normal 35" xfId="56" xr:uid="{00000000-0005-0000-0000-00003A000000}"/>
    <cellStyle name="Normal 36" xfId="57" xr:uid="{00000000-0005-0000-0000-00003B000000}"/>
    <cellStyle name="Normal 37" xfId="58" xr:uid="{00000000-0005-0000-0000-00003C000000}"/>
    <cellStyle name="Normal 38" xfId="59" xr:uid="{00000000-0005-0000-0000-00003D000000}"/>
    <cellStyle name="Normal 39" xfId="60" xr:uid="{00000000-0005-0000-0000-00003E000000}"/>
    <cellStyle name="Normal 4" xfId="61" xr:uid="{00000000-0005-0000-0000-00003F000000}"/>
    <cellStyle name="Normal 41" xfId="62" xr:uid="{00000000-0005-0000-0000-000040000000}"/>
    <cellStyle name="Normal 42" xfId="63" xr:uid="{00000000-0005-0000-0000-000041000000}"/>
    <cellStyle name="Normal 5" xfId="64" xr:uid="{00000000-0005-0000-0000-000042000000}"/>
    <cellStyle name="Normal 6" xfId="65" xr:uid="{00000000-0005-0000-0000-000043000000}"/>
    <cellStyle name="Normal 7" xfId="66" xr:uid="{00000000-0005-0000-0000-000044000000}"/>
    <cellStyle name="Normal 8" xfId="67" xr:uid="{00000000-0005-0000-0000-000045000000}"/>
    <cellStyle name="Normal 9" xfId="68" xr:uid="{00000000-0005-0000-0000-000046000000}"/>
    <cellStyle name="Note 10" xfId="69" xr:uid="{00000000-0005-0000-0000-000047000000}"/>
    <cellStyle name="Note 11" xfId="70" xr:uid="{00000000-0005-0000-0000-000048000000}"/>
    <cellStyle name="Note 12" xfId="71" xr:uid="{00000000-0005-0000-0000-000049000000}"/>
    <cellStyle name="Note 13" xfId="72" xr:uid="{00000000-0005-0000-0000-00004A000000}"/>
    <cellStyle name="Note 14" xfId="73" xr:uid="{00000000-0005-0000-0000-00004B000000}"/>
    <cellStyle name="Note 15" xfId="74" xr:uid="{00000000-0005-0000-0000-00004C000000}"/>
    <cellStyle name="Note 2" xfId="75" xr:uid="{00000000-0005-0000-0000-00004D000000}"/>
    <cellStyle name="Note 3" xfId="76" xr:uid="{00000000-0005-0000-0000-00004E000000}"/>
    <cellStyle name="Note 4" xfId="77" xr:uid="{00000000-0005-0000-0000-00004F000000}"/>
    <cellStyle name="Note 5" xfId="78" xr:uid="{00000000-0005-0000-0000-000050000000}"/>
    <cellStyle name="Note 6" xfId="79" xr:uid="{00000000-0005-0000-0000-000051000000}"/>
    <cellStyle name="Note 7" xfId="80" xr:uid="{00000000-0005-0000-0000-000052000000}"/>
    <cellStyle name="Note 8" xfId="81" xr:uid="{00000000-0005-0000-0000-000053000000}"/>
    <cellStyle name="Note 9" xfId="82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zoomScaleNormal="100" zoomScaleSheetLayoutView="100" workbookViewId="0">
      <pane xSplit="1" ySplit="7" topLeftCell="B36" activePane="bottomRight" state="frozen"/>
      <selection pane="topRight" activeCell="B1" sqref="B1"/>
      <selection pane="bottomLeft" activeCell="A9" sqref="A9"/>
      <selection pane="bottomRight" activeCell="C56" sqref="C56"/>
    </sheetView>
  </sheetViews>
  <sheetFormatPr defaultRowHeight="15" x14ac:dyDescent="0.25"/>
  <cols>
    <col min="1" max="1" width="31.7109375" customWidth="1"/>
    <col min="2" max="2" width="8" style="5" bestFit="1" customWidth="1"/>
    <col min="3" max="3" width="11.85546875" style="9" bestFit="1" customWidth="1"/>
    <col min="4" max="4" width="12.28515625" bestFit="1" customWidth="1"/>
    <col min="5" max="5" width="12.28515625" customWidth="1"/>
    <col min="6" max="6" width="11.28515625" style="5" customWidth="1"/>
    <col min="7" max="7" width="9.42578125" style="9" customWidth="1"/>
    <col min="8" max="8" width="12.28515625" customWidth="1"/>
    <col min="9" max="9" width="10.5703125" bestFit="1" customWidth="1"/>
  </cols>
  <sheetData>
    <row r="1" spans="1:10" x14ac:dyDescent="0.25">
      <c r="A1" s="1" t="s">
        <v>16</v>
      </c>
      <c r="B1" s="3"/>
      <c r="C1" s="7"/>
      <c r="F1" s="3"/>
      <c r="G1" s="7"/>
    </row>
    <row r="2" spans="1:10" x14ac:dyDescent="0.25">
      <c r="A2" s="2" t="s">
        <v>25</v>
      </c>
      <c r="B2" s="3"/>
      <c r="C2" s="7"/>
      <c r="F2" s="3"/>
      <c r="G2" s="7"/>
    </row>
    <row r="3" spans="1:10" x14ac:dyDescent="0.25">
      <c r="A3" s="1" t="s">
        <v>0</v>
      </c>
      <c r="B3" s="3"/>
      <c r="C3" s="7"/>
      <c r="F3" s="3"/>
      <c r="G3" s="7"/>
    </row>
    <row r="4" spans="1:10" x14ac:dyDescent="0.25">
      <c r="A4" s="1" t="s">
        <v>26</v>
      </c>
      <c r="B4" s="3"/>
      <c r="C4" s="7"/>
      <c r="F4" s="3"/>
      <c r="G4" s="7"/>
    </row>
    <row r="5" spans="1:10" ht="15" customHeight="1" x14ac:dyDescent="0.25">
      <c r="B5" s="53" t="s">
        <v>19</v>
      </c>
      <c r="C5" s="53"/>
      <c r="F5" s="53" t="s">
        <v>20</v>
      </c>
      <c r="G5" s="53"/>
    </row>
    <row r="6" spans="1:10" x14ac:dyDescent="0.25">
      <c r="B6" s="53"/>
      <c r="C6" s="53"/>
      <c r="E6" s="41" t="s">
        <v>18</v>
      </c>
      <c r="F6" s="53"/>
      <c r="G6" s="53"/>
      <c r="I6" s="41" t="s">
        <v>18</v>
      </c>
    </row>
    <row r="7" spans="1:10" s="42" customFormat="1" ht="15.75" thickBot="1" x14ac:dyDescent="0.3">
      <c r="A7" s="38" t="s">
        <v>1</v>
      </c>
      <c r="B7" s="39" t="s">
        <v>2</v>
      </c>
      <c r="C7" s="40" t="s">
        <v>3</v>
      </c>
      <c r="D7" s="47" t="s">
        <v>4</v>
      </c>
      <c r="E7" s="38" t="s">
        <v>4</v>
      </c>
      <c r="F7" s="39" t="s">
        <v>2</v>
      </c>
      <c r="G7" s="40" t="s">
        <v>3</v>
      </c>
      <c r="H7" s="47" t="s">
        <v>4</v>
      </c>
      <c r="I7" s="38" t="s">
        <v>4</v>
      </c>
      <c r="J7"/>
    </row>
    <row r="8" spans="1:10" s="43" customFormat="1" x14ac:dyDescent="0.25">
      <c r="A8" s="29">
        <v>43468</v>
      </c>
      <c r="B8" s="44">
        <v>35</v>
      </c>
      <c r="C8" s="45">
        <v>1.3</v>
      </c>
      <c r="D8" s="33">
        <f t="shared" ref="D8:D22" si="0">B8*C8</f>
        <v>45.5</v>
      </c>
      <c r="E8" s="32"/>
      <c r="F8" s="30"/>
      <c r="G8" s="31"/>
      <c r="H8" s="33"/>
      <c r="J8"/>
    </row>
    <row r="9" spans="1:10" s="43" customFormat="1" x14ac:dyDescent="0.25">
      <c r="A9" s="29">
        <v>43482</v>
      </c>
      <c r="B9" s="30">
        <v>20</v>
      </c>
      <c r="C9" s="31">
        <v>1.3</v>
      </c>
      <c r="D9" s="33">
        <f t="shared" si="0"/>
        <v>26</v>
      </c>
      <c r="E9" s="32"/>
      <c r="F9" s="30"/>
      <c r="G9" s="31"/>
      <c r="H9" s="33"/>
    </row>
    <row r="10" spans="1:10" s="43" customFormat="1" x14ac:dyDescent="0.25">
      <c r="A10" s="29">
        <v>43496</v>
      </c>
      <c r="B10" s="30">
        <v>15</v>
      </c>
      <c r="C10" s="31">
        <v>1.3</v>
      </c>
      <c r="D10" s="33">
        <f t="shared" si="0"/>
        <v>19.5</v>
      </c>
      <c r="E10" s="32">
        <f>SUM(D8:D10)</f>
        <v>91</v>
      </c>
      <c r="F10" s="30"/>
      <c r="G10" s="31"/>
      <c r="H10" s="33"/>
    </row>
    <row r="11" spans="1:10" s="43" customFormat="1" x14ac:dyDescent="0.25">
      <c r="A11" s="29">
        <v>43524</v>
      </c>
      <c r="B11" s="30">
        <v>40</v>
      </c>
      <c r="C11" s="31">
        <v>1.3</v>
      </c>
      <c r="D11" s="33">
        <f t="shared" si="0"/>
        <v>52</v>
      </c>
      <c r="E11" s="32">
        <f>D11</f>
        <v>52</v>
      </c>
      <c r="F11" s="30"/>
      <c r="G11" s="31"/>
      <c r="H11" s="33"/>
    </row>
    <row r="12" spans="1:10" s="43" customFormat="1" x14ac:dyDescent="0.25">
      <c r="A12" s="29">
        <v>43538</v>
      </c>
      <c r="B12" s="30">
        <v>20</v>
      </c>
      <c r="C12" s="31">
        <v>1.3</v>
      </c>
      <c r="D12" s="33">
        <f t="shared" si="0"/>
        <v>26</v>
      </c>
      <c r="E12" s="32">
        <f>SUM(D12)</f>
        <v>26</v>
      </c>
      <c r="F12" s="30"/>
      <c r="G12" s="31"/>
      <c r="H12" s="33"/>
    </row>
    <row r="13" spans="1:10" s="43" customFormat="1" x14ac:dyDescent="0.25">
      <c r="A13" s="29">
        <v>43566</v>
      </c>
      <c r="B13" s="44">
        <v>35</v>
      </c>
      <c r="C13" s="45">
        <v>1.3</v>
      </c>
      <c r="D13" s="33">
        <f t="shared" si="0"/>
        <v>45.5</v>
      </c>
      <c r="E13" s="32">
        <f>SUM(D13)</f>
        <v>45.5</v>
      </c>
      <c r="F13" s="30"/>
      <c r="G13" s="31"/>
      <c r="H13" s="33"/>
    </row>
    <row r="14" spans="1:10" s="43" customFormat="1" x14ac:dyDescent="0.25">
      <c r="A14" s="29">
        <v>43594</v>
      </c>
      <c r="B14" s="30">
        <v>30</v>
      </c>
      <c r="C14" s="31">
        <v>1.3</v>
      </c>
      <c r="D14" s="33">
        <f t="shared" si="0"/>
        <v>39</v>
      </c>
      <c r="E14" s="32">
        <f>SUM(D14)</f>
        <v>39</v>
      </c>
      <c r="F14" s="30"/>
      <c r="G14" s="31"/>
      <c r="H14" s="33"/>
    </row>
    <row r="15" spans="1:10" s="43" customFormat="1" x14ac:dyDescent="0.25">
      <c r="A15" s="29">
        <v>43622</v>
      </c>
      <c r="B15" s="30">
        <v>45</v>
      </c>
      <c r="C15" s="31">
        <v>1.3</v>
      </c>
      <c r="D15" s="33">
        <f t="shared" si="0"/>
        <v>58.5</v>
      </c>
      <c r="E15" s="32"/>
      <c r="F15" s="30"/>
      <c r="G15" s="31"/>
      <c r="H15" s="33"/>
    </row>
    <row r="16" spans="1:10" s="43" customFormat="1" x14ac:dyDescent="0.25">
      <c r="A16" s="29">
        <v>43636</v>
      </c>
      <c r="B16" s="30">
        <v>15</v>
      </c>
      <c r="C16" s="31">
        <v>1.3</v>
      </c>
      <c r="D16" s="33">
        <f t="shared" si="0"/>
        <v>19.5</v>
      </c>
      <c r="E16" s="32">
        <f>SUM(D15:D16)</f>
        <v>78</v>
      </c>
      <c r="F16" s="30"/>
      <c r="G16" s="31"/>
      <c r="H16" s="33"/>
    </row>
    <row r="17" spans="1:9" s="43" customFormat="1" x14ac:dyDescent="0.25">
      <c r="A17" s="29">
        <v>43664</v>
      </c>
      <c r="B17" s="30">
        <v>25</v>
      </c>
      <c r="C17" s="31">
        <v>1.3</v>
      </c>
      <c r="D17" s="33">
        <f t="shared" si="0"/>
        <v>32.5</v>
      </c>
      <c r="E17" s="32">
        <f t="shared" ref="E17:E22" si="1">SUM(D17)</f>
        <v>32.5</v>
      </c>
      <c r="F17" s="30"/>
      <c r="G17" s="31"/>
      <c r="H17" s="33"/>
    </row>
    <row r="18" spans="1:9" s="43" customFormat="1" x14ac:dyDescent="0.25">
      <c r="A18" s="29">
        <v>43692</v>
      </c>
      <c r="B18" s="30">
        <v>25</v>
      </c>
      <c r="C18" s="31">
        <v>1.3</v>
      </c>
      <c r="D18" s="33">
        <f t="shared" si="0"/>
        <v>32.5</v>
      </c>
      <c r="E18" s="32">
        <f t="shared" si="1"/>
        <v>32.5</v>
      </c>
      <c r="F18" s="30"/>
      <c r="G18" s="31"/>
      <c r="H18" s="33"/>
    </row>
    <row r="19" spans="1:9" s="43" customFormat="1" x14ac:dyDescent="0.25">
      <c r="A19" s="29">
        <v>43720</v>
      </c>
      <c r="B19" s="30">
        <v>20</v>
      </c>
      <c r="C19" s="31">
        <v>1.3</v>
      </c>
      <c r="D19" s="33">
        <f t="shared" si="0"/>
        <v>26</v>
      </c>
      <c r="E19" s="32">
        <f t="shared" si="1"/>
        <v>26</v>
      </c>
      <c r="F19" s="30"/>
      <c r="G19" s="31"/>
      <c r="H19" s="33"/>
    </row>
    <row r="20" spans="1:9" s="43" customFormat="1" x14ac:dyDescent="0.25">
      <c r="A20" s="29">
        <v>43748</v>
      </c>
      <c r="B20" s="30">
        <v>40</v>
      </c>
      <c r="C20" s="31">
        <v>1.3</v>
      </c>
      <c r="D20" s="33">
        <f t="shared" si="0"/>
        <v>52</v>
      </c>
      <c r="E20" s="32">
        <f t="shared" si="1"/>
        <v>52</v>
      </c>
      <c r="F20" s="30"/>
      <c r="G20" s="31"/>
      <c r="H20" s="33"/>
    </row>
    <row r="21" spans="1:9" s="43" customFormat="1" x14ac:dyDescent="0.25">
      <c r="A21" s="29">
        <v>43776</v>
      </c>
      <c r="B21" s="30">
        <v>45</v>
      </c>
      <c r="C21" s="31">
        <v>1.3</v>
      </c>
      <c r="D21" s="33">
        <f t="shared" si="0"/>
        <v>58.5</v>
      </c>
      <c r="E21" s="32">
        <f t="shared" si="1"/>
        <v>58.5</v>
      </c>
      <c r="F21" s="30"/>
      <c r="G21" s="31"/>
      <c r="H21" s="33"/>
    </row>
    <row r="22" spans="1:9" s="43" customFormat="1" x14ac:dyDescent="0.25">
      <c r="A22" s="29">
        <v>43804</v>
      </c>
      <c r="B22" s="30">
        <v>45</v>
      </c>
      <c r="C22" s="31">
        <v>1.3</v>
      </c>
      <c r="D22" s="33">
        <f t="shared" si="0"/>
        <v>58.5</v>
      </c>
      <c r="E22" s="32">
        <f t="shared" si="1"/>
        <v>58.5</v>
      </c>
      <c r="F22" s="30"/>
      <c r="G22" s="31"/>
      <c r="H22" s="33"/>
    </row>
    <row r="23" spans="1:9" s="43" customFormat="1" x14ac:dyDescent="0.25">
      <c r="A23" s="34"/>
      <c r="B23" s="35"/>
      <c r="C23" s="36"/>
      <c r="D23" s="36"/>
      <c r="E23" s="36"/>
      <c r="F23" s="35"/>
      <c r="G23" s="36"/>
      <c r="H23" s="36"/>
      <c r="I23" s="37"/>
    </row>
    <row r="24" spans="1:9" s="43" customFormat="1" x14ac:dyDescent="0.25">
      <c r="A24" s="29">
        <v>43468</v>
      </c>
      <c r="C24" s="31"/>
      <c r="F24" s="30">
        <v>165</v>
      </c>
      <c r="G24" s="31">
        <v>1.3</v>
      </c>
      <c r="H24" s="33">
        <f t="shared" ref="H24:H34" si="2">F24*G24</f>
        <v>214.5</v>
      </c>
      <c r="I24" s="32"/>
    </row>
    <row r="25" spans="1:9" s="43" customFormat="1" x14ac:dyDescent="0.25">
      <c r="A25" s="29">
        <v>43496</v>
      </c>
      <c r="C25" s="31"/>
      <c r="F25" s="30">
        <v>175</v>
      </c>
      <c r="G25" s="31">
        <v>1.3</v>
      </c>
      <c r="H25" s="33">
        <f t="shared" si="2"/>
        <v>227.5</v>
      </c>
      <c r="I25" s="32">
        <f>SUM(H24:H25)</f>
        <v>442</v>
      </c>
    </row>
    <row r="26" spans="1:9" s="43" customFormat="1" x14ac:dyDescent="0.25">
      <c r="A26" s="29">
        <v>43524</v>
      </c>
      <c r="C26" s="31"/>
      <c r="F26" s="30">
        <v>175</v>
      </c>
      <c r="G26" s="31">
        <v>1.3</v>
      </c>
      <c r="H26" s="33">
        <f t="shared" si="2"/>
        <v>227.5</v>
      </c>
      <c r="I26" s="32">
        <f>SUM(H26)</f>
        <v>227.5</v>
      </c>
    </row>
    <row r="27" spans="1:9" s="43" customFormat="1" x14ac:dyDescent="0.25">
      <c r="A27" s="29">
        <v>43552</v>
      </c>
      <c r="C27" s="31"/>
      <c r="F27" s="30">
        <v>15</v>
      </c>
      <c r="G27" s="31">
        <v>1.3</v>
      </c>
      <c r="H27" s="33">
        <f t="shared" si="2"/>
        <v>19.5</v>
      </c>
      <c r="I27" s="32">
        <f t="shared" ref="I27:I34" si="3">SUM(H27)</f>
        <v>19.5</v>
      </c>
    </row>
    <row r="28" spans="1:9" s="43" customFormat="1" x14ac:dyDescent="0.25">
      <c r="A28" s="29">
        <v>43608</v>
      </c>
      <c r="B28" s="30"/>
      <c r="C28" s="31"/>
      <c r="F28" s="30">
        <v>135</v>
      </c>
      <c r="G28" s="31">
        <v>1.3</v>
      </c>
      <c r="H28" s="33">
        <f t="shared" si="2"/>
        <v>175.5</v>
      </c>
      <c r="I28" s="32">
        <f t="shared" si="3"/>
        <v>175.5</v>
      </c>
    </row>
    <row r="29" spans="1:9" s="43" customFormat="1" x14ac:dyDescent="0.25">
      <c r="A29" s="29">
        <v>43636</v>
      </c>
      <c r="B29" s="30"/>
      <c r="C29" s="31"/>
      <c r="F29" s="30">
        <v>175</v>
      </c>
      <c r="G29" s="31">
        <v>1.3</v>
      </c>
      <c r="H29" s="33">
        <f t="shared" si="2"/>
        <v>227.5</v>
      </c>
      <c r="I29" s="32">
        <f t="shared" si="3"/>
        <v>227.5</v>
      </c>
    </row>
    <row r="30" spans="1:9" s="43" customFormat="1" x14ac:dyDescent="0.25">
      <c r="A30" s="29">
        <v>43664</v>
      </c>
      <c r="B30" s="30"/>
      <c r="C30" s="31"/>
      <c r="F30" s="30">
        <v>175</v>
      </c>
      <c r="G30" s="31">
        <v>1.3</v>
      </c>
      <c r="H30" s="33">
        <f t="shared" si="2"/>
        <v>227.5</v>
      </c>
      <c r="I30" s="32">
        <f t="shared" si="3"/>
        <v>227.5</v>
      </c>
    </row>
    <row r="31" spans="1:9" s="43" customFormat="1" x14ac:dyDescent="0.25">
      <c r="A31" s="29">
        <v>43692</v>
      </c>
      <c r="B31" s="30"/>
      <c r="C31" s="31"/>
      <c r="F31" s="30">
        <v>175</v>
      </c>
      <c r="G31" s="31">
        <v>1.3</v>
      </c>
      <c r="H31" s="33">
        <f t="shared" si="2"/>
        <v>227.5</v>
      </c>
      <c r="I31" s="32">
        <f t="shared" si="3"/>
        <v>227.5</v>
      </c>
    </row>
    <row r="32" spans="1:9" s="43" customFormat="1" x14ac:dyDescent="0.25">
      <c r="A32" s="29">
        <v>43720</v>
      </c>
      <c r="B32" s="30"/>
      <c r="C32" s="31"/>
      <c r="F32" s="30">
        <v>175</v>
      </c>
      <c r="G32" s="31">
        <v>1.3</v>
      </c>
      <c r="H32" s="33">
        <f t="shared" si="2"/>
        <v>227.5</v>
      </c>
      <c r="I32" s="32">
        <f t="shared" si="3"/>
        <v>227.5</v>
      </c>
    </row>
    <row r="33" spans="1:9" s="43" customFormat="1" x14ac:dyDescent="0.25">
      <c r="A33" s="29">
        <v>43748</v>
      </c>
      <c r="B33" s="30"/>
      <c r="C33" s="31"/>
      <c r="F33" s="30">
        <v>125</v>
      </c>
      <c r="G33" s="31">
        <v>1.3</v>
      </c>
      <c r="H33" s="33">
        <f t="shared" si="2"/>
        <v>162.5</v>
      </c>
      <c r="I33" s="32">
        <f t="shared" si="3"/>
        <v>162.5</v>
      </c>
    </row>
    <row r="34" spans="1:9" s="43" customFormat="1" x14ac:dyDescent="0.25">
      <c r="A34" s="29">
        <v>43776</v>
      </c>
      <c r="B34" s="30"/>
      <c r="C34" s="31"/>
      <c r="F34" s="30">
        <v>175</v>
      </c>
      <c r="G34" s="31">
        <v>1.3</v>
      </c>
      <c r="H34" s="33">
        <f t="shared" si="2"/>
        <v>227.5</v>
      </c>
      <c r="I34" s="32">
        <f t="shared" si="3"/>
        <v>227.5</v>
      </c>
    </row>
    <row r="35" spans="1:9" ht="15.75" thickBot="1" x14ac:dyDescent="0.3">
      <c r="A35" s="12"/>
      <c r="B35" s="4"/>
      <c r="C35" s="8"/>
      <c r="D35" s="14"/>
      <c r="E35" s="14"/>
      <c r="F35" s="13"/>
      <c r="G35" s="14"/>
      <c r="H35" s="14"/>
      <c r="I35" s="14"/>
    </row>
    <row r="36" spans="1:9" x14ac:dyDescent="0.25">
      <c r="A36" s="15" t="s">
        <v>17</v>
      </c>
      <c r="C36" s="10"/>
      <c r="D36" s="16">
        <f>SUM(D8:D35)</f>
        <v>591.5</v>
      </c>
      <c r="E36" s="16"/>
      <c r="F36" s="6"/>
      <c r="G36" s="10"/>
      <c r="H36" s="16">
        <f>SUM(H8:H35)</f>
        <v>2164.5</v>
      </c>
      <c r="I36" s="48">
        <f>SUM(I8:I34)</f>
        <v>2164.5</v>
      </c>
    </row>
    <row r="37" spans="1:9" s="11" customFormat="1" x14ac:dyDescent="0.25">
      <c r="A37" s="17" t="s">
        <v>5</v>
      </c>
      <c r="B37" s="18">
        <f>SUM(B8:B35)</f>
        <v>455</v>
      </c>
      <c r="C37" s="19"/>
      <c r="F37" s="18">
        <f>SUM(F8:F35)</f>
        <v>1665</v>
      </c>
      <c r="G37" s="19"/>
    </row>
    <row r="38" spans="1:9" s="11" customFormat="1" x14ac:dyDescent="0.25">
      <c r="A38" s="20" t="s">
        <v>6</v>
      </c>
      <c r="B38" s="21" t="s">
        <v>7</v>
      </c>
      <c r="C38" s="22"/>
      <c r="F38" s="21" t="s">
        <v>7</v>
      </c>
      <c r="G38" s="22"/>
    </row>
    <row r="39" spans="1:9" s="11" customFormat="1" x14ac:dyDescent="0.25">
      <c r="A39" s="20" t="s">
        <v>8</v>
      </c>
      <c r="B39" s="23"/>
      <c r="C39" s="23">
        <f>AVERAGE(C8:C36)</f>
        <v>1.3000000000000003</v>
      </c>
      <c r="D39" s="23"/>
      <c r="E39" s="23"/>
      <c r="F39" s="23"/>
      <c r="G39" s="23">
        <f>AVERAGE(G8:G36)</f>
        <v>1.3000000000000003</v>
      </c>
      <c r="H39" s="23"/>
      <c r="I39" s="23"/>
    </row>
    <row r="40" spans="1:9" s="11" customFormat="1" x14ac:dyDescent="0.25">
      <c r="A40" s="20" t="s">
        <v>9</v>
      </c>
      <c r="B40" s="52" t="s">
        <v>21</v>
      </c>
      <c r="C40" s="52"/>
      <c r="D40" s="24"/>
      <c r="E40" s="46"/>
      <c r="F40" s="52" t="s">
        <v>10</v>
      </c>
      <c r="G40" s="52"/>
      <c r="H40" s="46"/>
      <c r="I40" s="24"/>
    </row>
    <row r="41" spans="1:9" s="11" customFormat="1" x14ac:dyDescent="0.25">
      <c r="A41" s="20"/>
      <c r="B41" s="25"/>
      <c r="C41" s="19"/>
      <c r="F41" s="25"/>
      <c r="G41" s="19"/>
    </row>
    <row r="42" spans="1:9" s="11" customFormat="1" x14ac:dyDescent="0.25">
      <c r="A42" s="20" t="s">
        <v>11</v>
      </c>
      <c r="B42" s="50" t="s">
        <v>12</v>
      </c>
      <c r="C42" s="50"/>
      <c r="F42" s="50" t="s">
        <v>12</v>
      </c>
      <c r="G42" s="50"/>
    </row>
    <row r="43" spans="1:9" s="11" customFormat="1" x14ac:dyDescent="0.25">
      <c r="A43" s="20"/>
      <c r="B43" s="26"/>
      <c r="C43" s="27"/>
      <c r="F43" s="26"/>
      <c r="G43" s="27"/>
    </row>
    <row r="44" spans="1:9" s="11" customFormat="1" x14ac:dyDescent="0.25">
      <c r="A44" s="20" t="s">
        <v>23</v>
      </c>
      <c r="B44" s="51">
        <f>B37</f>
        <v>455</v>
      </c>
      <c r="C44" s="51"/>
      <c r="F44" s="51"/>
      <c r="G44" s="51"/>
    </row>
    <row r="45" spans="1:9" s="11" customFormat="1" x14ac:dyDescent="0.25">
      <c r="A45" s="20" t="s">
        <v>24</v>
      </c>
      <c r="B45" s="54">
        <f>0.1*B44/B46</f>
        <v>5.5346064955601504</v>
      </c>
      <c r="C45" s="54"/>
      <c r="D45" s="28"/>
      <c r="E45" s="28"/>
      <c r="F45" s="54" t="s">
        <v>22</v>
      </c>
      <c r="G45" s="54"/>
      <c r="H45" s="28"/>
      <c r="I45" s="28"/>
    </row>
    <row r="46" spans="1:9" s="11" customFormat="1" x14ac:dyDescent="0.25">
      <c r="A46" s="20" t="s">
        <v>15</v>
      </c>
      <c r="B46" s="49">
        <v>8.2210000000000001</v>
      </c>
      <c r="C46" s="49"/>
      <c r="F46" s="49"/>
      <c r="G46" s="49"/>
    </row>
    <row r="48" spans="1:9" s="11" customFormat="1" x14ac:dyDescent="0.25">
      <c r="A48" s="20" t="s">
        <v>13</v>
      </c>
      <c r="B48" s="51"/>
      <c r="C48" s="51"/>
      <c r="F48" s="51">
        <f>F37</f>
        <v>1665</v>
      </c>
      <c r="G48" s="51"/>
    </row>
    <row r="49" spans="1:9" s="11" customFormat="1" x14ac:dyDescent="0.25">
      <c r="A49" s="20" t="s">
        <v>14</v>
      </c>
      <c r="B49" s="54" t="s">
        <v>22</v>
      </c>
      <c r="C49" s="54"/>
      <c r="D49" s="28"/>
      <c r="E49" s="28"/>
      <c r="F49" s="54">
        <f>0.1*F48/F50</f>
        <v>32.013074408767544</v>
      </c>
      <c r="G49" s="54"/>
      <c r="H49" s="28"/>
      <c r="I49" s="28"/>
    </row>
    <row r="50" spans="1:9" s="11" customFormat="1" x14ac:dyDescent="0.25">
      <c r="A50" s="20" t="s">
        <v>15</v>
      </c>
      <c r="B50" s="49"/>
      <c r="C50" s="49"/>
      <c r="F50" s="49">
        <v>5.2009999999999996</v>
      </c>
      <c r="G50" s="49"/>
    </row>
    <row r="53" spans="1:9" x14ac:dyDescent="0.25">
      <c r="A53" s="20" t="s">
        <v>27</v>
      </c>
      <c r="C53" s="9">
        <v>3001</v>
      </c>
    </row>
    <row r="54" spans="1:9" x14ac:dyDescent="0.25">
      <c r="A54" s="20" t="s">
        <v>28</v>
      </c>
      <c r="C54" s="9">
        <f>+D36</f>
        <v>591.5</v>
      </c>
    </row>
    <row r="55" spans="1:9" x14ac:dyDescent="0.25">
      <c r="A55" s="20" t="s">
        <v>29</v>
      </c>
      <c r="C55" s="9">
        <f>+H36</f>
        <v>2164.5</v>
      </c>
    </row>
    <row r="56" spans="1:9" x14ac:dyDescent="0.25">
      <c r="A56" s="20" t="s">
        <v>30</v>
      </c>
      <c r="C56" s="9">
        <f>+C55+C54-C53</f>
        <v>-245</v>
      </c>
    </row>
  </sheetData>
  <sortState xmlns:xlrd2="http://schemas.microsoft.com/office/spreadsheetml/2017/richdata2" ref="A8:P127">
    <sortCondition ref="A8:A127"/>
    <sortCondition ref="B8:B127"/>
    <sortCondition ref="F8:F127"/>
  </sortState>
  <mergeCells count="18">
    <mergeCell ref="B40:C40"/>
    <mergeCell ref="F40:G40"/>
    <mergeCell ref="B5:C6"/>
    <mergeCell ref="F5:G6"/>
    <mergeCell ref="B49:C49"/>
    <mergeCell ref="F49:G49"/>
    <mergeCell ref="B44:C44"/>
    <mergeCell ref="F44:G44"/>
    <mergeCell ref="B45:C45"/>
    <mergeCell ref="F45:G45"/>
    <mergeCell ref="B46:C46"/>
    <mergeCell ref="F46:G46"/>
    <mergeCell ref="B50:C50"/>
    <mergeCell ref="F50:G50"/>
    <mergeCell ref="B42:C42"/>
    <mergeCell ref="F42:G42"/>
    <mergeCell ref="B48:C48"/>
    <mergeCell ref="F48:G48"/>
  </mergeCells>
  <pageMargins left="0.45" right="0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FB229-90B4-4295-A686-C389E783D485}"/>
</file>

<file path=customXml/itemProps2.xml><?xml version="1.0" encoding="utf-8"?>
<ds:datastoreItem xmlns:ds="http://schemas.openxmlformats.org/officeDocument/2006/customXml" ds:itemID="{5E26508A-6A36-4966-92F9-6613F9833FE5}"/>
</file>

<file path=customXml/itemProps3.xml><?xml version="1.0" encoding="utf-8"?>
<ds:datastoreItem xmlns:ds="http://schemas.openxmlformats.org/officeDocument/2006/customXml" ds:itemID="{56C92897-FC24-4B48-99A4-DA4BA5B9EF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Lake Placid</vt:lpstr>
      <vt:lpstr>'Lake Placid'!Print_Area</vt:lpstr>
      <vt:lpstr>'Lake Placid'!Print_Titles</vt:lpstr>
    </vt:vector>
  </TitlesOfParts>
  <Company>R8YZPL9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Utilities Inc.</dc:creator>
  <cp:lastModifiedBy>Deborah Swain</cp:lastModifiedBy>
  <cp:lastPrinted>2016-05-05T17:51:53Z</cp:lastPrinted>
  <dcterms:created xsi:type="dcterms:W3CDTF">2011-04-14T19:08:32Z</dcterms:created>
  <dcterms:modified xsi:type="dcterms:W3CDTF">2020-05-11T14:55:03Z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