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(PROJ)\U02-41 UIF CONSOLIDATED RATE CASE TY 2019\Cynthia's Files\Citizens 1st POD - Response 1\"/>
    </mc:Choice>
  </mc:AlternateContent>
  <xr:revisionPtr revIDLastSave="0" documentId="13_ncr:1_{129F158D-76CD-4447-8630-9D7AD9992251}" xr6:coauthVersionLast="45" xr6:coauthVersionMax="45" xr10:uidLastSave="{00000000-0000-0000-0000-000000000000}"/>
  <bookViews>
    <workbookView xWindow="-108" yWindow="-108" windowWidth="23256" windowHeight="12600" xr2:uid="{3E5F870D-22AD-4006-9DFD-CD7CB3391F9E}"/>
  </bookViews>
  <sheets>
    <sheet name="SUMMARY" sheetId="13" r:id="rId1"/>
    <sheet name="EUW" sheetId="1" r:id="rId2"/>
    <sheet name="LAB-EUW" sheetId="3" r:id="rId3"/>
    <sheet name="LAKEP EUW" sheetId="6" r:id="rId4"/>
    <sheet name="LUS-EUW" sheetId="16" r:id="rId5"/>
    <sheet name="MAR-EUW" sheetId="15" r:id="rId6"/>
    <sheet name="PINELL-EUW" sheetId="14" r:id="rId7"/>
    <sheet name="SEM-EUW" sheetId="11" r:id="rId8"/>
    <sheet name="SAN-EUW" sheetId="7" r:id="rId9"/>
    <sheet name="PAS-OR" sheetId="12" r:id="rId10"/>
    <sheet name="I-I" sheetId="2" r:id="rId11"/>
    <sheet name="SAND-II" sheetId="8" r:id="rId12"/>
    <sheet name="SEM-II" sheetId="10" r:id="rId13"/>
    <sheet name="ERCs" sheetId="5" r:id="rId14"/>
    <sheet name="TB" sheetId="4" r:id="rId1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2" l="1"/>
  <c r="E10" i="12"/>
  <c r="G11" i="7"/>
  <c r="F11" i="7"/>
  <c r="G10" i="7"/>
  <c r="F10" i="7"/>
  <c r="G9" i="7"/>
  <c r="F9" i="7"/>
  <c r="E27" i="7"/>
  <c r="E26" i="7"/>
  <c r="E25" i="7"/>
  <c r="E21" i="7" l="1"/>
  <c r="C22" i="7" s="1"/>
  <c r="D22" i="7" l="1"/>
  <c r="D9" i="16" l="1"/>
  <c r="D7" i="16"/>
  <c r="E18" i="16" l="1"/>
  <c r="C19" i="16" s="1"/>
  <c r="E9" i="16" s="1"/>
  <c r="E15" i="16"/>
  <c r="D16" i="16" s="1"/>
  <c r="H8" i="16"/>
  <c r="G8" i="16"/>
  <c r="F8" i="16"/>
  <c r="E7" i="16"/>
  <c r="H7" i="16" s="1"/>
  <c r="H6" i="16"/>
  <c r="G6" i="16"/>
  <c r="F6" i="16"/>
  <c r="H5" i="16"/>
  <c r="G5" i="16"/>
  <c r="F5" i="16"/>
  <c r="E4" i="16"/>
  <c r="H4" i="16" s="1"/>
  <c r="H9" i="16" l="1"/>
  <c r="G9" i="16"/>
  <c r="F10" i="16"/>
  <c r="F11" i="16"/>
  <c r="G4" i="16"/>
  <c r="G7" i="16"/>
  <c r="D19" i="16"/>
  <c r="F9" i="16" s="1"/>
  <c r="C16" i="16"/>
  <c r="F5" i="2"/>
  <c r="E10" i="16" l="1"/>
  <c r="E11" i="16"/>
  <c r="H11" i="16" l="1"/>
  <c r="G11" i="16"/>
  <c r="H10" i="16"/>
  <c r="H12" i="16" s="1"/>
  <c r="G10" i="16"/>
  <c r="G12" i="16" s="1"/>
  <c r="H5" i="2"/>
  <c r="H6" i="2"/>
  <c r="F6" i="2"/>
  <c r="H7" i="2"/>
  <c r="F7" i="2"/>
  <c r="E26" i="12"/>
  <c r="D27" i="12" s="1"/>
  <c r="E18" i="7"/>
  <c r="C19" i="7" s="1"/>
  <c r="C27" i="12" l="1"/>
  <c r="D19" i="7"/>
  <c r="D7" i="12" l="1"/>
  <c r="G7" i="12" s="1"/>
  <c r="K7" i="12" s="1"/>
  <c r="K8" i="12"/>
  <c r="K5" i="12"/>
  <c r="J5" i="12"/>
  <c r="J8" i="12"/>
  <c r="D10" i="12"/>
  <c r="D9" i="12"/>
  <c r="G9" i="12" s="1"/>
  <c r="K9" i="12" s="1"/>
  <c r="D8" i="12"/>
  <c r="F8" i="12" s="1"/>
  <c r="I8" i="12" s="1"/>
  <c r="E16" i="12"/>
  <c r="D17" i="12" s="1"/>
  <c r="I7" i="12"/>
  <c r="H7" i="12"/>
  <c r="I6" i="12"/>
  <c r="H6" i="12"/>
  <c r="G6" i="12"/>
  <c r="K6" i="12" s="1"/>
  <c r="F5" i="12"/>
  <c r="I5" i="12" s="1"/>
  <c r="J6" i="12" l="1"/>
  <c r="J7" i="12"/>
  <c r="G10" i="12"/>
  <c r="H10" i="12"/>
  <c r="G12" i="12"/>
  <c r="G11" i="12"/>
  <c r="H5" i="12"/>
  <c r="H8" i="12"/>
  <c r="C17" i="12"/>
  <c r="I12" i="2"/>
  <c r="I11" i="2"/>
  <c r="I9" i="7"/>
  <c r="H9" i="7"/>
  <c r="I8" i="7"/>
  <c r="H8" i="7"/>
  <c r="I6" i="7"/>
  <c r="H6" i="7"/>
  <c r="I5" i="7"/>
  <c r="H5" i="7"/>
  <c r="G6" i="7"/>
  <c r="G5" i="7"/>
  <c r="F4" i="7"/>
  <c r="H4" i="7" s="1"/>
  <c r="E15" i="7"/>
  <c r="D16" i="7" s="1"/>
  <c r="G8" i="7"/>
  <c r="F7" i="7"/>
  <c r="I7" i="7" s="1"/>
  <c r="I4" i="7" l="1"/>
  <c r="C16" i="7"/>
  <c r="J11" i="12"/>
  <c r="K11" i="12"/>
  <c r="K10" i="12"/>
  <c r="K12" i="12"/>
  <c r="J12" i="12"/>
  <c r="F12" i="12"/>
  <c r="F11" i="12"/>
  <c r="H7" i="7"/>
  <c r="G12" i="2" l="1"/>
  <c r="G11" i="2"/>
  <c r="H12" i="7"/>
  <c r="I11" i="7"/>
  <c r="H11" i="7"/>
  <c r="I10" i="7"/>
  <c r="H10" i="7"/>
  <c r="J13" i="12"/>
  <c r="G5" i="2" s="1"/>
  <c r="K13" i="12"/>
  <c r="I5" i="2" s="1"/>
  <c r="I11" i="12"/>
  <c r="H11" i="12"/>
  <c r="I10" i="12"/>
  <c r="I12" i="12"/>
  <c r="H12" i="12"/>
  <c r="I7" i="2"/>
  <c r="G7" i="2"/>
  <c r="G6" i="2" l="1"/>
  <c r="I6" i="2"/>
  <c r="G13" i="2"/>
  <c r="I12" i="7"/>
  <c r="H13" i="12"/>
  <c r="I1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Deborah Swain</author>
  </authors>
  <commentList>
    <comment ref="D33" authorId="0" shapeId="0" xr:uid="{86108B9D-C527-4D6A-8144-2A97C4EEE883}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Emergency water
includes $9.35 2018 invoice
</t>
        </r>
      </text>
    </comment>
    <comment ref="F33" authorId="0" shapeId="0" xr:uid="{E1138E71-7EEB-43C1-ADD1-0D9311F9FAD4}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Exclude emergency water</t>
        </r>
      </text>
    </comment>
  </commentList>
</comments>
</file>

<file path=xl/sharedStrings.xml><?xml version="1.0" encoding="utf-8"?>
<sst xmlns="http://schemas.openxmlformats.org/spreadsheetml/2006/main" count="944" uniqueCount="426">
  <si>
    <t>Excess Unaccounted for Water (EUW)</t>
  </si>
  <si>
    <t>Labrador</t>
  </si>
  <si>
    <t>Lake Placid</t>
  </si>
  <si>
    <t>Pasco-Orangewood</t>
  </si>
  <si>
    <t>Marion</t>
  </si>
  <si>
    <t>Seminole Little Wekiva</t>
  </si>
  <si>
    <t>Seminole Phillips</t>
  </si>
  <si>
    <t>Seminole Oakland Shores</t>
  </si>
  <si>
    <t>Seminole Weathersfield</t>
  </si>
  <si>
    <t>EUW %</t>
  </si>
  <si>
    <t>$ Adj</t>
  </si>
  <si>
    <t>LUSI Four Lakes</t>
  </si>
  <si>
    <t>Sanlando</t>
  </si>
  <si>
    <t>Three wastewater systems have I&amp;I. UIF Pasco Wis Bar has 17.22 percent I&amp;I,</t>
  </si>
  <si>
    <t>Sandalhaven has 8.37 percent I&amp;I, and UIF Seminole Lincoln Heights has 32.9 percent I&amp;I.</t>
  </si>
  <si>
    <t>O&amp;M expense, based on these percentages for the three systems, is decreased by $35,616,</t>
  </si>
  <si>
    <t>$30,452, and $61,068, respectively.</t>
  </si>
  <si>
    <t>I&amp;I</t>
  </si>
  <si>
    <t>Pasco Wis Bar</t>
  </si>
  <si>
    <t>Sandalhaven</t>
  </si>
  <si>
    <t>Seminole Lincoln Heights</t>
  </si>
  <si>
    <t>Acct #</t>
  </si>
  <si>
    <t>610 615 618</t>
  </si>
  <si>
    <t>710 715 718</t>
  </si>
  <si>
    <t>615 618</t>
  </si>
  <si>
    <t>Seminole: Ravenna Park (incl. Crystal Lake, Phillips)/ Lincoln Heights</t>
  </si>
  <si>
    <t>Excess I &amp; I</t>
  </si>
  <si>
    <t>Pasco: Orangewood (incl. Wis-Bar, Buena Vista MHP)</t>
  </si>
  <si>
    <t>Pinellas (Lake Tarpon)</t>
  </si>
  <si>
    <t>TB by Company - 12/31/19 UE</t>
  </si>
  <si>
    <t>Tierra Verde</t>
  </si>
  <si>
    <t>Longwood</t>
  </si>
  <si>
    <t>Cypress Lakes</t>
  </si>
  <si>
    <t>Eagle Ridge</t>
  </si>
  <si>
    <t>Mid-County</t>
  </si>
  <si>
    <t>LUSI</t>
  </si>
  <si>
    <t>UIF</t>
  </si>
  <si>
    <t>Sandal-haven</t>
  </si>
  <si>
    <t>Pennebrook</t>
  </si>
  <si>
    <t>Obj</t>
  </si>
  <si>
    <t xml:space="preserve">                      Description</t>
  </si>
  <si>
    <t>Grand Total</t>
  </si>
  <si>
    <t>PURCHASED WATER-WATER SYS</t>
  </si>
  <si>
    <t>Florida 2019 TB - Post Audit</t>
  </si>
  <si>
    <t>INTEREST DURING CONSTRUCTION</t>
  </si>
  <si>
    <t>WATER REVENUE-RESIDENTIAL</t>
  </si>
  <si>
    <t>WATER REVENUE-ACCRUALS</t>
  </si>
  <si>
    <t>WATER REVENUE-COMMERCIAL</t>
  </si>
  <si>
    <t>WATER REVENUE-MULT FAM DWELL</t>
  </si>
  <si>
    <t>WATER REVENUE-STORM REC RIDER</t>
  </si>
  <si>
    <t>PRIVATE FIRE PROTECTION</t>
  </si>
  <si>
    <t>SEWER REVENUE-RESIDENTIAL</t>
  </si>
  <si>
    <t>SEWER REVENUE-ACCRUALS</t>
  </si>
  <si>
    <t>SEWER REVENUE-COMMERCIAL</t>
  </si>
  <si>
    <t>SEWER REVENUE-STORM REC RIDER</t>
  </si>
  <si>
    <t>SEWER REVENUE-GUARANTEED</t>
  </si>
  <si>
    <t>SEWER REVENUE-MULT FAM DWELL</t>
  </si>
  <si>
    <t>REVENUE-AFPI SEWER</t>
  </si>
  <si>
    <t>REUSE REVENUE-RESIDENTIAL</t>
  </si>
  <si>
    <t>REUSE REVENUE-COMMERCIAL</t>
  </si>
  <si>
    <t>FORFEITED DISCOUNTS</t>
  </si>
  <si>
    <t>MISC SERVICE REVENUE</t>
  </si>
  <si>
    <t>OTHER W/S REVENUES</t>
  </si>
  <si>
    <t>REV FROM MGMT SERVICES</t>
  </si>
  <si>
    <t>PURCHASED WATER-SEWER SYS</t>
  </si>
  <si>
    <t>PURCHASED SEWER TREATMENT</t>
  </si>
  <si>
    <t>ELEC PWR - WTR SYSTEM SRC SUPP</t>
  </si>
  <si>
    <t>ELEC PWR - SWR SYSTEM COLL</t>
  </si>
  <si>
    <t>CHLORINE</t>
  </si>
  <si>
    <t>ODOR CONTROL CHEMICALS</t>
  </si>
  <si>
    <t>OTHER TREATMENT CHEMICALS</t>
  </si>
  <si>
    <t>METER READING</t>
  </si>
  <si>
    <t>AGENCY EXPENSE</t>
  </si>
  <si>
    <t>UNCOLLECTIBLE ACCOUNTS</t>
  </si>
  <si>
    <t>UNCOLL ACCOUNTS ACCRUAL</t>
  </si>
  <si>
    <t>BILLING COMPUTER SUPPLIES</t>
  </si>
  <si>
    <t>BILLING POSTAGE</t>
  </si>
  <si>
    <t>CUSTOMER SERVICE PRINTING</t>
  </si>
  <si>
    <t>CORPORATE ALLOCATION</t>
  </si>
  <si>
    <t>401K</t>
  </si>
  <si>
    <t>HEALTH ADMIN AND STOP LOSS</t>
  </si>
  <si>
    <t>DENTAL</t>
  </si>
  <si>
    <t>EMPLOYEE INS DEDUCTIONS</t>
  </si>
  <si>
    <t>HEALTH COSTS &amp; OTHER</t>
  </si>
  <si>
    <t>HEALTH INS CLAIMS</t>
  </si>
  <si>
    <t>OTHER EMP BENEFITS</t>
  </si>
  <si>
    <t>401K MATCH</t>
  </si>
  <si>
    <t>TERM LIFE INS</t>
  </si>
  <si>
    <t>TERM LIFE INS-OPT</t>
  </si>
  <si>
    <t>DEPEND LIFE INS-OPT</t>
  </si>
  <si>
    <t>TUITION</t>
  </si>
  <si>
    <t>INSURANCE-GEN LIAB</t>
  </si>
  <si>
    <t>INSURANCE-OTHER</t>
  </si>
  <si>
    <t>COMPUTER MAINTENANCE</t>
  </si>
  <si>
    <t>COMPUTER SUPPLIES</t>
  </si>
  <si>
    <t>INTERNET SUPPLIER</t>
  </si>
  <si>
    <t>ADVERTISING/MARKETING</t>
  </si>
  <si>
    <t>BANK SERVICE CHARGE</t>
  </si>
  <si>
    <t>CONTRIBUTIONS</t>
  </si>
  <si>
    <t>LICENSE FEES</t>
  </si>
  <si>
    <t>MEMBERSHIPS</t>
  </si>
  <si>
    <t>PENALTIES/FINES</t>
  </si>
  <si>
    <t>TRAINING EXPENSE</t>
  </si>
  <si>
    <t>OTHER MISC EXPENSE</t>
  </si>
  <si>
    <t>ANSWERING SERVICE</t>
  </si>
  <si>
    <t>CLEANING SUPPLIES</t>
  </si>
  <si>
    <t>COPY MACHINE</t>
  </si>
  <si>
    <t>HOLIDAY EVENTS/PICNICS</t>
  </si>
  <si>
    <t>KITCHEN SUPPLIES</t>
  </si>
  <si>
    <t>OFFICE SUPPLY STORES</t>
  </si>
  <si>
    <t>PRINTING/BLUEPRINTS</t>
  </si>
  <si>
    <t>PUBL SUBSCRIPTIONS/TAPES</t>
  </si>
  <si>
    <t>SHIPPING CHARGES</t>
  </si>
  <si>
    <t>OTHER OFFICE EXPENSES</t>
  </si>
  <si>
    <t>OFFICE ELECTRIC</t>
  </si>
  <si>
    <t>OFFICE GAS</t>
  </si>
  <si>
    <t>OFFICE WATER</t>
  </si>
  <si>
    <t>OFFICE TELECOM</t>
  </si>
  <si>
    <t>OFFICE GARBAGE REMOVAL</t>
  </si>
  <si>
    <t>OFFICE LANDSCAPE / MOW / PLOW</t>
  </si>
  <si>
    <t>OFFICE ALARM SYS PHONE EXP</t>
  </si>
  <si>
    <t>OFFICE MAINTENANCE</t>
  </si>
  <si>
    <t>OFFICE CLEANING SERVICE</t>
  </si>
  <si>
    <t>OFFICE MACHINE/HEAT&amp;COOL</t>
  </si>
  <si>
    <t>OTHER OFFICE UTILITIES</t>
  </si>
  <si>
    <t>TELEMETERING PHONE EXPENSE</t>
  </si>
  <si>
    <t>AUDIT FEES</t>
  </si>
  <si>
    <t>EMPLOY FINDER FEES</t>
  </si>
  <si>
    <t>ENGINEERING FEES</t>
  </si>
  <si>
    <t>LEGAL FEES</t>
  </si>
  <si>
    <t>PAYROLL SERVICES</t>
  </si>
  <si>
    <t>TAX RETURN REVIEW</t>
  </si>
  <si>
    <t>TEMP EMPLOY - CLERICAL</t>
  </si>
  <si>
    <t>OTHER OUTSIDE SERVICES</t>
  </si>
  <si>
    <t>RATE CASE AMORT EXPENSE</t>
  </si>
  <si>
    <t>MISC REG MATTERS COMM EXP</t>
  </si>
  <si>
    <t>MISC RATE CASE EXPENSES</t>
  </si>
  <si>
    <t>RENT</t>
  </si>
  <si>
    <t>SALARIES-ACCOUNTING</t>
  </si>
  <si>
    <t>SALARIES-ADMIN</t>
  </si>
  <si>
    <t>SALARIES-OFFICERS/STKHLDR</t>
  </si>
  <si>
    <t>SALARIES-HR</t>
  </si>
  <si>
    <t>SALARIES-IT</t>
  </si>
  <si>
    <t>SALARIES-LEADERSHIP OPS</t>
  </si>
  <si>
    <t>SALARIES-HSE</t>
  </si>
  <si>
    <t>SALARIES-CUSTOMER SERVICE</t>
  </si>
  <si>
    <t>SALARIES-BILLING</t>
  </si>
  <si>
    <t>SALARIES-COM / ENG</t>
  </si>
  <si>
    <t>SALARIES-OPERATIONS FIELD</t>
  </si>
  <si>
    <t>SALARIES-OPERATIONS OFFICE</t>
  </si>
  <si>
    <t>CAPITALIZED TIME ADJUSTMENT</t>
  </si>
  <si>
    <t>TRAVEL LODGING</t>
  </si>
  <si>
    <t>TRAVEL AIRFARE</t>
  </si>
  <si>
    <t>TRAVEL TRANSPORTATION</t>
  </si>
  <si>
    <t>TRAVEL MEALS</t>
  </si>
  <si>
    <t>TRAVEL ENTERTAINMENT</t>
  </si>
  <si>
    <t>TRAVEL OTHER</t>
  </si>
  <si>
    <t>FUEL</t>
  </si>
  <si>
    <t>AUTO REPAIR/TIRES</t>
  </si>
  <si>
    <t>AUTO LICENSES</t>
  </si>
  <si>
    <t>OTHER TRANS EXPENSES</t>
  </si>
  <si>
    <t>TEST-WATER</t>
  </si>
  <si>
    <t>TEST-EQUIP/CHEMICAL</t>
  </si>
  <si>
    <t>TEST-SEWER</t>
  </si>
  <si>
    <t>WATER-MAINT SUPPLIES</t>
  </si>
  <si>
    <t>WATER-MAINT REPAIRS</t>
  </si>
  <si>
    <t>WATER-MAIN BREAKS</t>
  </si>
  <si>
    <t>WATER-ELEC EQUIPT REPAIR</t>
  </si>
  <si>
    <t>WATER-PERMITS</t>
  </si>
  <si>
    <t>WATER-OTHER MAINT EXP</t>
  </si>
  <si>
    <t>SEWER-MAINT SUPPLIES</t>
  </si>
  <si>
    <t>SEWER-MAINT REPAIRS</t>
  </si>
  <si>
    <t>SEWER-ELEC EQUIPT REPAIR</t>
  </si>
  <si>
    <t>SEWER-PERMITS</t>
  </si>
  <si>
    <t>SEWER-OTHER MAINT EXP</t>
  </si>
  <si>
    <t>DEFERRED MAINT EXPENSE</t>
  </si>
  <si>
    <t>EQUIPMENT RENTALS</t>
  </si>
  <si>
    <t>OPER CONTRACTED WORKERS</t>
  </si>
  <si>
    <t>REPAIRS &amp; MAINT-MAINT,LAND</t>
  </si>
  <si>
    <t>UNIFORMS</t>
  </si>
  <si>
    <t>WEATHER/HURRICANE/FUEL EXP</t>
  </si>
  <si>
    <t>SEWER RODDING</t>
  </si>
  <si>
    <t>SLUDGE HAULING</t>
  </si>
  <si>
    <t>DEPREC-ORGANIZATION</t>
  </si>
  <si>
    <t>DEPREC-FRANCHISES</t>
  </si>
  <si>
    <t>DEPREC-STRUCT &amp; IMPRV SRC SUPP</t>
  </si>
  <si>
    <t>DEPREC-STRUCT &amp; IMPRV WTP</t>
  </si>
  <si>
    <t>DEPREC-STRUCT &amp; IMPRV DIST</t>
  </si>
  <si>
    <t>DEPREC-STRUCT &amp; IMPRV GEN PLT</t>
  </si>
  <si>
    <t>DEPREC-WELLS &amp; SPRINGS</t>
  </si>
  <si>
    <t>DEPREC-INFILTRATION GALLERY</t>
  </si>
  <si>
    <t>DEPREC-SUPPLY MAINS</t>
  </si>
  <si>
    <t>DEPREC-POWER GEN EQP</t>
  </si>
  <si>
    <t>DEPREC-ELEC PUMP EQP SRC PUMP</t>
  </si>
  <si>
    <t>DEPREC-ELEC PUMP EQP WTP</t>
  </si>
  <si>
    <t>DEPREC-ELEC PUMP EQP TRANS DST</t>
  </si>
  <si>
    <t>DEPREC-WATER TREATMENT EQPT</t>
  </si>
  <si>
    <t>DEPREC-DIST RESV &amp; STANDPIPES</t>
  </si>
  <si>
    <t>DEPREC-TRANS &amp; DISTR MAINS</t>
  </si>
  <si>
    <t>DEPREC-SERVICE LINES</t>
  </si>
  <si>
    <t>DEPREC-METERS</t>
  </si>
  <si>
    <t>DEPREC-METER INSTALLS</t>
  </si>
  <si>
    <t>DEPREC-HYDRANTS</t>
  </si>
  <si>
    <t>DEPREC-BACKFLOW PREVENT DEVICE</t>
  </si>
  <si>
    <t>DEPREC-OTH PLT&amp;MISC EQP INTANG</t>
  </si>
  <si>
    <t>DEPREC-OTH PLT&amp;MISC EQP SRC SU</t>
  </si>
  <si>
    <t>DEPREC-OTH PLT&amp;MISC EQP WTP</t>
  </si>
  <si>
    <t>DEPREC-OTH PLT&amp;MISC EQP DIST</t>
  </si>
  <si>
    <t>DEPREC-OFFICE STRUCTURE</t>
  </si>
  <si>
    <t>DEPREC-OFFICE FURN/EQPT</t>
  </si>
  <si>
    <t>DEPREC-STORES EQUIPMENT</t>
  </si>
  <si>
    <t>DEPREC-TOOL SHOP &amp; MISC EQPT</t>
  </si>
  <si>
    <t>DEPREC-LABORATORY EQUIPMENT</t>
  </si>
  <si>
    <t>DEPREC-POWER OPERATED EQUIP</t>
  </si>
  <si>
    <t>DEPREC-COMMUNICATION EQPT</t>
  </si>
  <si>
    <t>DEPREC-MISC EQUIPMENT</t>
  </si>
  <si>
    <t>DEPREC-OTHER TANG PLT WATER</t>
  </si>
  <si>
    <t>DEPREC-FRANCHISES INTANG PLT</t>
  </si>
  <si>
    <t>DEPREC-STRUCT/IMPRV COLL PLT</t>
  </si>
  <si>
    <t>DEPREC-STRUCT/IMPRV PUMP</t>
  </si>
  <si>
    <t>DEPREC-STRUCT/IMPRV TREAT PLT</t>
  </si>
  <si>
    <t>DEPREC-STRUCT/IMPRV RCLM WTP</t>
  </si>
  <si>
    <t>DEPREC-STRUCT/IMPRV RCLM DIST</t>
  </si>
  <si>
    <t>DEPREC-STRUCT/IMPRV GEN PLT</t>
  </si>
  <si>
    <t>DEPREC-POWER GEN EQUIP COLL PL</t>
  </si>
  <si>
    <t>DEPREC-POWER GEN EQUIP PUMP PL</t>
  </si>
  <si>
    <t>DEPREC-POWER GEN EQUIP TREAT</t>
  </si>
  <si>
    <t>DEPREC-SEWER FORCE MAIN</t>
  </si>
  <si>
    <t>DEPREC-SEWER GRAVITY MAIN</t>
  </si>
  <si>
    <t>DEPREC-MANHOLES</t>
  </si>
  <si>
    <t>DEPREC-SPECIAL COLL STRUCTURES</t>
  </si>
  <si>
    <t>DEPREC-SERVICES TO CUSTOMERS</t>
  </si>
  <si>
    <t>DEPREC-FLOW MEASURE DEVICES</t>
  </si>
  <si>
    <t>DEPREC-FLOW MEASURE INSTALL</t>
  </si>
  <si>
    <t>DEPREC-RECEIVING WELLS</t>
  </si>
  <si>
    <t>DEPREC-PUMP EQP PUMP PLT</t>
  </si>
  <si>
    <t>DEPREC-PUMP EQP RCLM WTP</t>
  </si>
  <si>
    <t>DEPREC-PUMP EQP RCLM WTR DIST</t>
  </si>
  <si>
    <t>DEPREC-TREAT/DISP EQUIP LAGOON</t>
  </si>
  <si>
    <t>DEPREC-TREAT/DISP EQ TRT PLT</t>
  </si>
  <si>
    <t>DEPREC-TREAT/DISP EQ RCLM WTP</t>
  </si>
  <si>
    <t>DEPREC-PLANT SEWERS TRTMT PLT</t>
  </si>
  <si>
    <t>DEPREC-PLANT SEWERS RCLM WTP</t>
  </si>
  <si>
    <t>DEPREC-OUTFALL LINES</t>
  </si>
  <si>
    <t>DEPREC-OTHER PLT TANGIBLE</t>
  </si>
  <si>
    <t>DEPREC-OTHER PLT COLLECTION</t>
  </si>
  <si>
    <t>DEPREC-OTHER PLT PUMP</t>
  </si>
  <si>
    <t>DEPREC-OTHER PLT TREATMENT</t>
  </si>
  <si>
    <t>DEPREC-OTHER PLT RCLM WTR TRT</t>
  </si>
  <si>
    <t>DEPREC-OTHER PLT RCLM WTR DIST</t>
  </si>
  <si>
    <t>DEPREC-LABORATORY EQPT</t>
  </si>
  <si>
    <t>DEPREC-MISC EQUIP SEWER</t>
  </si>
  <si>
    <t>DEPREC-OTHER TANG PLT SEWER</t>
  </si>
  <si>
    <t>DEPREC-REUSE SERVICES</t>
  </si>
  <si>
    <t>DEPREC-REUSE MTR/INSTALLATIONS</t>
  </si>
  <si>
    <t>DEPREC-REUSE DIST RESERVOIRS</t>
  </si>
  <si>
    <t>DEPREC-REUSE TRANSM / DIST SYS</t>
  </si>
  <si>
    <t>DEPREC-AUTO TRANS</t>
  </si>
  <si>
    <t>DEPREC-COMPUTER</t>
  </si>
  <si>
    <t>AMORT OF UTIL PAA-WATER</t>
  </si>
  <si>
    <t>AMORT OF UTIL PAA-SEWER</t>
  </si>
  <si>
    <t>AMORT-STRCT&amp;IMPRV SRC SUPPLY</t>
  </si>
  <si>
    <t>AMORT-STRCT&amp;IMPRV WTP</t>
  </si>
  <si>
    <t>AMORT-WELLS &amp; SPRINGS</t>
  </si>
  <si>
    <t>AMORT-SUPPLY MAINS</t>
  </si>
  <si>
    <t>AMORT-ELEC PUMP EQP SRC PUMP</t>
  </si>
  <si>
    <t>AMORT-ELEC PUMP EQP WTP</t>
  </si>
  <si>
    <t>AMORT-WATER TREATMENT EQPT</t>
  </si>
  <si>
    <t>AMORT-DIST RESV &amp; STANDPIPES</t>
  </si>
  <si>
    <t>AMORT-TRANS &amp; DISTR MAINS</t>
  </si>
  <si>
    <t>AMORT-SERVICE LINES</t>
  </si>
  <si>
    <t>AMORT-METERS</t>
  </si>
  <si>
    <t>AMORT-METER INSTALLS</t>
  </si>
  <si>
    <t>AMORT-HYDRANTS</t>
  </si>
  <si>
    <t>AMORT-OTHER TANGIBLE PLT WATER</t>
  </si>
  <si>
    <t>AMORT-WATER-TAP</t>
  </si>
  <si>
    <t>AMORT-WTR LINE EXT FEE</t>
  </si>
  <si>
    <t>AMORT-WTR RES CAP FEE</t>
  </si>
  <si>
    <t>AMORT-WTR PLT MOD FEE</t>
  </si>
  <si>
    <t>AMORT-WTR PLT MTR FEE</t>
  </si>
  <si>
    <t>AMORT-STRUCT/IMPRV COLL PLT</t>
  </si>
  <si>
    <t>AMORT-STRUCT/IMPRV PUMP PLT LS</t>
  </si>
  <si>
    <t>AMORT-STRUCT/IMPRV TREAT PLT</t>
  </si>
  <si>
    <t>AMORT-STRUCT/IMPRV RCLM DIST</t>
  </si>
  <si>
    <t>AMORT-STRUCT/IMPRV GEN PLT</t>
  </si>
  <si>
    <t>AMORT-SEWER FORCE MAIN</t>
  </si>
  <si>
    <t>AMORT-SEWER GRAVITY MAIN</t>
  </si>
  <si>
    <t>AMORT-MANHOLES</t>
  </si>
  <si>
    <t>AMORT-SPECIAL COLL STRUCTURES</t>
  </si>
  <si>
    <t>AMORT-SERVICES TO CUSTOMERS</t>
  </si>
  <si>
    <t>AMORT-PUMP EQP PUMP PLT</t>
  </si>
  <si>
    <t>AMORT-PUMP EQP RCLM WTP</t>
  </si>
  <si>
    <t>AMORT-TREAT/DISP EQUIP LAGOON</t>
  </si>
  <si>
    <t>AMORT-TREAT/DISP EQUIP TRT PLT</t>
  </si>
  <si>
    <t>AMORT-OUTFALL LINES</t>
  </si>
  <si>
    <t>AMORT-OTHER PLT COLLECTION</t>
  </si>
  <si>
    <t>AMORT-OTHER TANGIBLE PLT SEWER</t>
  </si>
  <si>
    <t>AMORT-SEWER-TAP</t>
  </si>
  <si>
    <t>AMORT-SWR MGMT FEE</t>
  </si>
  <si>
    <t>AMORT-SWR LINE EXT FEE</t>
  </si>
  <si>
    <t>AMORT-SWR RES CAP FEE</t>
  </si>
  <si>
    <t>AMORT-SWR PLT MOD FEE</t>
  </si>
  <si>
    <t>AMORT-SWR PLT MTR FEE</t>
  </si>
  <si>
    <t>AMORT-REUSE SERVICES</t>
  </si>
  <si>
    <t>AMORT-REUSE DIST RESERVOIRS</t>
  </si>
  <si>
    <t>AMORT-REUSE TRANMISSION &amp; DIST</t>
  </si>
  <si>
    <t>FICA EXPENSE</t>
  </si>
  <si>
    <t>FEDERAL UNEMPLOYMENT TAX</t>
  </si>
  <si>
    <t>STATE UNEMPLOYMENT TAX</t>
  </si>
  <si>
    <t>FRANCHISE TAX</t>
  </si>
  <si>
    <t>GROSS RECEIPTS TAX</t>
  </si>
  <si>
    <t>PERSONAL PROPERTY/ICT TAX</t>
  </si>
  <si>
    <t>PROPERTY/OTHER GENERAL TAX</t>
  </si>
  <si>
    <t>REAL ESTATE TAX</t>
  </si>
  <si>
    <t>AMORT OF INVEST TAX CREDIT</t>
  </si>
  <si>
    <t>DEF INCOME TAX-FEDERAL</t>
  </si>
  <si>
    <t>DEF INCOME TAXES-STATE</t>
  </si>
  <si>
    <t>INCOME TAXES-STATE</t>
  </si>
  <si>
    <t>INTEREST EXPENSE-INTERCO</t>
  </si>
  <si>
    <t>S/T INT EXP CHARGES</t>
  </si>
  <si>
    <t>S/T INT EXP CUSTOMERS DEP</t>
  </si>
  <si>
    <t>S/T INT EXP OTHER</t>
  </si>
  <si>
    <t>SALE OF UTILITY PROPERTY</t>
  </si>
  <si>
    <t>Water</t>
  </si>
  <si>
    <t>Sewer</t>
  </si>
  <si>
    <t>Water/Sewer</t>
  </si>
  <si>
    <t>Sewer - N/A</t>
  </si>
  <si>
    <t>Row Labels</t>
  </si>
  <si>
    <t>Percent</t>
  </si>
  <si>
    <t>Company</t>
  </si>
  <si>
    <t>EUW%</t>
  </si>
  <si>
    <t>Interim</t>
  </si>
  <si>
    <t>Final</t>
  </si>
  <si>
    <t>EUW% - $</t>
  </si>
  <si>
    <t>Ravenna Park S (with Lincoln Heights L/S)</t>
  </si>
  <si>
    <t>BU #</t>
  </si>
  <si>
    <t>Account</t>
  </si>
  <si>
    <t>Description</t>
  </si>
  <si>
    <t>Amount</t>
  </si>
  <si>
    <t>County</t>
  </si>
  <si>
    <t>System</t>
  </si>
  <si>
    <t>BU</t>
  </si>
  <si>
    <t>Seminole</t>
  </si>
  <si>
    <t>Ravenna Park W</t>
  </si>
  <si>
    <t>Ravenna Park C</t>
  </si>
  <si>
    <t>Phillips</t>
  </si>
  <si>
    <t>Crystal Lake</t>
  </si>
  <si>
    <t>I&amp;I% - $</t>
  </si>
  <si>
    <t>Orangewood W</t>
  </si>
  <si>
    <t>W</t>
  </si>
  <si>
    <t>Orangewood S</t>
  </si>
  <si>
    <t>WW</t>
  </si>
  <si>
    <t>Orange-wood</t>
  </si>
  <si>
    <t>I&amp;I%</t>
  </si>
  <si>
    <t>Seminole Lincoln Hts</t>
  </si>
  <si>
    <t>Little Wekiva</t>
  </si>
  <si>
    <t>Oakland Shores</t>
  </si>
  <si>
    <t>Weathersfield</t>
  </si>
  <si>
    <t>Name</t>
  </si>
  <si>
    <t>W/WW</t>
  </si>
  <si>
    <t>Weathersfield W</t>
  </si>
  <si>
    <t>Weathersfield S</t>
  </si>
  <si>
    <t>Pinellas</t>
  </si>
  <si>
    <t>Lake Tarpon W</t>
  </si>
  <si>
    <t>Seminole TOTAL</t>
  </si>
  <si>
    <t>TOTAL</t>
  </si>
  <si>
    <t>Golden Hills W</t>
  </si>
  <si>
    <t>Golden Hills S</t>
  </si>
  <si>
    <t>Marion Golden Hills</t>
  </si>
  <si>
    <t>Pinellas Lake Tarpon</t>
  </si>
  <si>
    <t>Lake Tarpon</t>
  </si>
  <si>
    <t>Staff workpapers:</t>
  </si>
  <si>
    <t>Adjustment made to 610, 615, 618</t>
  </si>
  <si>
    <t>MFRs:</t>
  </si>
  <si>
    <t>Water only, no allocation needed</t>
  </si>
  <si>
    <t>Adjustment made to 615, 618</t>
  </si>
  <si>
    <t>Adjustment made to total UIF Marion balance</t>
  </si>
  <si>
    <t>Allocated based on dosage</t>
  </si>
  <si>
    <t>UIF Marion includes:</t>
  </si>
  <si>
    <t xml:space="preserve">Golden Hills </t>
  </si>
  <si>
    <t>Crownwood</t>
  </si>
  <si>
    <t>W-S</t>
  </si>
  <si>
    <t>Allocated above based on 2015 MFRs</t>
  </si>
  <si>
    <t>MFRs: (chemicals)</t>
  </si>
  <si>
    <t>S</t>
  </si>
  <si>
    <t>T</t>
  </si>
  <si>
    <t>with final adjustments (none)</t>
  </si>
  <si>
    <t>252110, 252111, 252112</t>
  </si>
  <si>
    <t>12/2018 invoice</t>
  </si>
  <si>
    <t>INTERIM</t>
  </si>
  <si>
    <t>FINAL</t>
  </si>
  <si>
    <t>Acct 615</t>
  </si>
  <si>
    <t>Acct 618</t>
  </si>
  <si>
    <t>TOTAL by account</t>
  </si>
  <si>
    <t>618/718</t>
  </si>
  <si>
    <t>EUW</t>
  </si>
  <si>
    <t>Four Lakes</t>
  </si>
  <si>
    <t>Sum of Amount</t>
  </si>
  <si>
    <t>Months</t>
  </si>
  <si>
    <t>G/L Date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</si>
  <si>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</si>
  <si>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</si>
  <si>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</si>
  <si>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</si>
  <si>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</si>
  <si>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</si>
  <si>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</si>
  <si>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</si>
  <si>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</si>
  <si>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</si>
  <si>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</si>
  <si>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</si>
  <si>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Business Unit</t>
  </si>
  <si>
    <t>Obj Acct</t>
  </si>
  <si>
    <t>Allocated above based on 2019 dosage</t>
  </si>
  <si>
    <t>Adjusted per Patrick</t>
  </si>
  <si>
    <t>WATER</t>
  </si>
  <si>
    <t>Ravenna Park S (with Lincoln Hghts L/S)</t>
  </si>
  <si>
    <t>Allocated above based on dosage</t>
  </si>
  <si>
    <t>All chemicals Per 2019 Dosage</t>
  </si>
  <si>
    <t>Per books</t>
  </si>
  <si>
    <t>Dosage</t>
  </si>
  <si>
    <t>Per 2019 Dosage</t>
  </si>
  <si>
    <t>Pinellas Lake Tarpon Dosage</t>
  </si>
  <si>
    <t>Per Books</t>
  </si>
  <si>
    <t>2019 Dosage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</si>
</sst>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0"/>
      <name val="Arial"/>
      <family val="2"/>
    </font>
    <font>
      <strike/>
      <sz val="11"/>
      <color theme="1"/>
      <name val="Calibri"/>
      <family val="2"/>
      <scheme val="minor"/>
    </font>
    <font>
      <strike/>
      <sz val="10"/>
      <name val="Arial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 val="double"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6" applyNumberFormat="0" applyFill="0" applyAlignment="0" applyProtection="0"/>
    <xf numFmtId="0" fontId="17" fillId="0" borderId="17" applyNumberFormat="0" applyFill="0" applyAlignment="0" applyProtection="0"/>
    <xf numFmtId="0" fontId="18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19" applyNumberFormat="0" applyAlignment="0" applyProtection="0"/>
    <xf numFmtId="0" fontId="23" fillId="6" borderId="20" applyNumberFormat="0" applyAlignment="0" applyProtection="0"/>
    <xf numFmtId="0" fontId="24" fillId="6" borderId="19" applyNumberFormat="0" applyAlignment="0" applyProtection="0"/>
    <xf numFmtId="0" fontId="25" fillId="0" borderId="21" applyNumberFormat="0" applyFill="0" applyAlignment="0" applyProtection="0"/>
    <xf numFmtId="0" fontId="26" fillId="7" borderId="22" applyNumberFormat="0" applyAlignment="0" applyProtection="0"/>
    <xf numFmtId="0" fontId="12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27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3">
    <xf numFmtId="0" fontId="0" fillId="0" borderId="0" xfId="0"/>
    <xf numFmtId="165" fontId="0" fillId="0" borderId="0" xfId="1" applyNumberFormat="1" applyFont="1" applyAlignment="1"/>
    <xf numFmtId="10" fontId="0" fillId="0" borderId="0" xfId="2" applyNumberFormat="1" applyFont="1"/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164" fontId="0" fillId="0" borderId="0" xfId="1" applyNumberFormat="1" applyFont="1"/>
    <xf numFmtId="0" fontId="0" fillId="0" borderId="0" xfId="0" applyAlignment="1">
      <alignment horizontal="center" vertical="center" wrapText="1"/>
    </xf>
    <xf numFmtId="164" fontId="0" fillId="0" borderId="0" xfId="0" applyNumberFormat="1" applyBorder="1"/>
    <xf numFmtId="10" fontId="0" fillId="0" borderId="0" xfId="0" applyNumberFormat="1"/>
    <xf numFmtId="164" fontId="6" fillId="0" borderId="0" xfId="1" applyNumberFormat="1" applyFont="1"/>
    <xf numFmtId="164" fontId="8" fillId="0" borderId="0" xfId="1" applyNumberFormat="1" applyFont="1"/>
    <xf numFmtId="0" fontId="0" fillId="0" borderId="0" xfId="0"/>
    <xf numFmtId="0" fontId="0" fillId="0" borderId="0" xfId="0" applyAlignment="1">
      <alignment horizontal="center"/>
    </xf>
    <xf numFmtId="164" fontId="3" fillId="0" borderId="0" xfId="1" applyNumberFormat="1" applyFont="1"/>
    <xf numFmtId="164" fontId="0" fillId="0" borderId="1" xfId="1" applyNumberFormat="1" applyFont="1" applyFill="1" applyBorder="1"/>
    <xf numFmtId="0" fontId="4" fillId="0" borderId="0" xfId="0" applyFont="1"/>
    <xf numFmtId="164" fontId="4" fillId="0" borderId="0" xfId="0" applyNumberFormat="1" applyFont="1"/>
    <xf numFmtId="0" fontId="0" fillId="0" borderId="0" xfId="0" applyFill="1"/>
    <xf numFmtId="0" fontId="0" fillId="0" borderId="0" xfId="0" applyFill="1" applyAlignment="1">
      <alignment horizontal="right"/>
    </xf>
    <xf numFmtId="164" fontId="0" fillId="0" borderId="0" xfId="1" applyNumberFormat="1" applyFont="1" applyFill="1"/>
    <xf numFmtId="0" fontId="3" fillId="0" borderId="0" xfId="0" applyFont="1" applyFill="1" applyAlignment="1">
      <alignment horizontal="right"/>
    </xf>
    <xf numFmtId="2" fontId="0" fillId="0" borderId="0" xfId="0" applyNumberFormat="1" applyFill="1"/>
    <xf numFmtId="164" fontId="4" fillId="0" borderId="0" xfId="1" applyNumberFormat="1" applyFont="1" applyFill="1"/>
    <xf numFmtId="164" fontId="0" fillId="0" borderId="0" xfId="0" applyNumberFormat="1" applyFill="1"/>
    <xf numFmtId="0" fontId="0" fillId="0" borderId="0" xfId="0" applyFill="1" applyAlignment="1">
      <alignment horizontal="center" vertical="center" wrapText="1"/>
    </xf>
    <xf numFmtId="164" fontId="0" fillId="0" borderId="1" xfId="0" applyNumberFormat="1" applyFill="1" applyBorder="1"/>
    <xf numFmtId="164" fontId="0" fillId="0" borderId="0" xfId="0" applyNumberFormat="1" applyFill="1" applyBorder="1"/>
    <xf numFmtId="0" fontId="0" fillId="0" borderId="0" xfId="0" applyFill="1" applyAlignment="1">
      <alignment horizontal="center"/>
    </xf>
    <xf numFmtId="164" fontId="6" fillId="0" borderId="0" xfId="1" applyNumberFormat="1" applyFont="1" applyFill="1"/>
    <xf numFmtId="165" fontId="0" fillId="0" borderId="0" xfId="1" applyNumberFormat="1" applyFont="1" applyFill="1" applyAlignment="1"/>
    <xf numFmtId="10" fontId="0" fillId="0" borderId="0" xfId="2" applyNumberFormat="1" applyFont="1" applyFill="1"/>
    <xf numFmtId="0" fontId="5" fillId="0" borderId="13" xfId="0" applyFont="1" applyFill="1" applyBorder="1"/>
    <xf numFmtId="0" fontId="12" fillId="0" borderId="14" xfId="0" applyFont="1" applyFill="1" applyBorder="1"/>
    <xf numFmtId="0" fontId="12" fillId="0" borderId="15" xfId="0" applyFont="1" applyFill="1" applyBorder="1"/>
    <xf numFmtId="0" fontId="29" fillId="0" borderId="0" xfId="0" applyFont="1" applyFill="1"/>
    <xf numFmtId="0" fontId="29" fillId="0" borderId="0" xfId="0" applyFont="1" applyFill="1" applyAlignment="1">
      <alignment horizontal="center" vertical="center" wrapText="1"/>
    </xf>
    <xf numFmtId="164" fontId="29" fillId="0" borderId="1" xfId="0" applyNumberFormat="1" applyFont="1" applyFill="1" applyBorder="1"/>
    <xf numFmtId="164" fontId="29" fillId="0" borderId="0" xfId="0" applyNumberFormat="1" applyFont="1" applyFill="1" applyBorder="1"/>
    <xf numFmtId="10" fontId="29" fillId="0" borderId="0" xfId="0" applyNumberFormat="1" applyFont="1" applyFill="1"/>
    <xf numFmtId="0" fontId="29" fillId="0" borderId="0" xfId="0" applyFont="1" applyFill="1" applyAlignment="1">
      <alignment horizontal="center"/>
    </xf>
    <xf numFmtId="164" fontId="29" fillId="0" borderId="0" xfId="0" applyNumberFormat="1" applyFont="1" applyFill="1"/>
    <xf numFmtId="164" fontId="29" fillId="0" borderId="0" xfId="1" applyNumberFormat="1" applyFont="1" applyFill="1"/>
    <xf numFmtId="0" fontId="30" fillId="0" borderId="0" xfId="0" applyFont="1" applyFill="1"/>
    <xf numFmtId="164" fontId="31" fillId="0" borderId="0" xfId="1" applyNumberFormat="1" applyFont="1" applyFill="1"/>
    <xf numFmtId="0" fontId="31" fillId="0" borderId="0" xfId="0" applyFont="1" applyFill="1"/>
    <xf numFmtId="0" fontId="29" fillId="0" borderId="0" xfId="0" applyFont="1" applyFill="1" applyAlignment="1">
      <alignment horizontal="right"/>
    </xf>
    <xf numFmtId="165" fontId="29" fillId="0" borderId="0" xfId="1" applyNumberFormat="1" applyFont="1" applyFill="1" applyAlignment="1"/>
    <xf numFmtId="10" fontId="29" fillId="0" borderId="0" xfId="2" applyNumberFormat="1" applyFont="1" applyFill="1"/>
    <xf numFmtId="0" fontId="29" fillId="0" borderId="14" xfId="0" applyFont="1" applyFill="1" applyBorder="1"/>
    <xf numFmtId="0" fontId="29" fillId="0" borderId="15" xfId="0" applyFont="1" applyFill="1" applyBorder="1"/>
    <xf numFmtId="10" fontId="0" fillId="0" borderId="2" xfId="0" applyNumberFormat="1" applyFill="1" applyBorder="1"/>
    <xf numFmtId="164" fontId="8" fillId="0" borderId="0" xfId="1" applyNumberFormat="1" applyFont="1" applyFill="1"/>
    <xf numFmtId="10" fontId="29" fillId="0" borderId="2" xfId="0" applyNumberFormat="1" applyFont="1" applyFill="1" applyBorder="1"/>
    <xf numFmtId="164" fontId="34" fillId="0" borderId="0" xfId="1" applyNumberFormat="1" applyFont="1" applyFill="1"/>
    <xf numFmtId="43" fontId="29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indent="1"/>
    </xf>
    <xf numFmtId="0" fontId="2" fillId="0" borderId="1" xfId="0" applyFont="1" applyFill="1" applyBorder="1"/>
    <xf numFmtId="0" fontId="0" fillId="0" borderId="0" xfId="0" applyFill="1" applyAlignment="1">
      <alignment horizontal="left" indent="1"/>
    </xf>
    <xf numFmtId="43" fontId="0" fillId="0" borderId="0" xfId="1" applyFont="1" applyFill="1"/>
    <xf numFmtId="0" fontId="9" fillId="0" borderId="0" xfId="0" applyFont="1" applyFill="1" applyAlignment="1">
      <alignment horizontal="left" indent="1"/>
    </xf>
    <xf numFmtId="0" fontId="32" fillId="0" borderId="0" xfId="0" applyFont="1" applyFill="1" applyAlignment="1">
      <alignment horizontal="right"/>
    </xf>
    <xf numFmtId="0" fontId="32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 indent="1"/>
    </xf>
    <xf numFmtId="0" fontId="32" fillId="0" borderId="1" xfId="0" applyFont="1" applyFill="1" applyBorder="1"/>
    <xf numFmtId="43" fontId="32" fillId="0" borderId="1" xfId="1" applyFont="1" applyFill="1" applyBorder="1"/>
    <xf numFmtId="0" fontId="29" fillId="0" borderId="0" xfId="0" applyFont="1" applyFill="1" applyAlignment="1">
      <alignment horizontal="left" indent="1"/>
    </xf>
    <xf numFmtId="43" fontId="29" fillId="0" borderId="0" xfId="1" applyFont="1" applyFill="1"/>
    <xf numFmtId="164" fontId="32" fillId="0" borderId="0" xfId="1" applyNumberFormat="1" applyFont="1" applyFill="1"/>
    <xf numFmtId="164" fontId="29" fillId="0" borderId="1" xfId="1" applyNumberFormat="1" applyFont="1" applyFill="1" applyBorder="1"/>
    <xf numFmtId="0" fontId="5" fillId="0" borderId="0" xfId="0" applyFont="1" applyFill="1"/>
    <xf numFmtId="0" fontId="32" fillId="0" borderId="0" xfId="0" applyFont="1" applyFill="1"/>
    <xf numFmtId="43" fontId="2" fillId="0" borderId="12" xfId="1" applyFont="1" applyFill="1" applyBorder="1"/>
    <xf numFmtId="43" fontId="5" fillId="0" borderId="0" xfId="1" applyFont="1" applyFill="1"/>
    <xf numFmtId="0" fontId="10" fillId="0" borderId="0" xfId="0" applyFont="1" applyFill="1"/>
    <xf numFmtId="0" fontId="11" fillId="0" borderId="0" xfId="0" applyFont="1" applyFill="1" applyAlignment="1">
      <alignment horizontal="left" indent="1"/>
    </xf>
    <xf numFmtId="0" fontId="10" fillId="0" borderId="0" xfId="0" applyFont="1" applyFill="1" applyAlignment="1">
      <alignment horizontal="center"/>
    </xf>
    <xf numFmtId="43" fontId="10" fillId="0" borderId="0" xfId="1" applyFont="1" applyFill="1"/>
    <xf numFmtId="43" fontId="0" fillId="0" borderId="0" xfId="1" applyFont="1" applyFill="1" applyAlignment="1">
      <alignment horizontal="left" indent="1"/>
    </xf>
    <xf numFmtId="0" fontId="2" fillId="0" borderId="0" xfId="0" applyFont="1" applyFill="1" applyAlignment="1">
      <alignment horizontal="left" indent="1"/>
    </xf>
    <xf numFmtId="0" fontId="7" fillId="0" borderId="0" xfId="0" applyFont="1" applyFill="1" applyAlignment="1">
      <alignment horizontal="center"/>
    </xf>
    <xf numFmtId="0" fontId="32" fillId="0" borderId="0" xfId="0" applyFont="1" applyFill="1" applyBorder="1"/>
    <xf numFmtId="0" fontId="29" fillId="0" borderId="0" xfId="0" applyFont="1" applyFill="1" applyBorder="1"/>
    <xf numFmtId="164" fontId="30" fillId="0" borderId="0" xfId="1" applyNumberFormat="1" applyFont="1" applyFill="1"/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left"/>
    </xf>
    <xf numFmtId="164" fontId="2" fillId="0" borderId="1" xfId="1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0" fontId="2" fillId="0" borderId="0" xfId="0" applyFont="1" applyFill="1"/>
    <xf numFmtId="0" fontId="0" fillId="0" borderId="0" xfId="0" applyFill="1" applyAlignment="1">
      <alignment horizontal="left"/>
    </xf>
    <xf numFmtId="0" fontId="3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0" fillId="0" borderId="3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6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6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7" xfId="0" applyFill="1" applyBorder="1" applyAlignment="1">
      <alignment horizontal="left" wrapText="1"/>
    </xf>
    <xf numFmtId="0" fontId="0" fillId="0" borderId="1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0" xfId="0" applyFill="1" applyAlignment="1">
      <alignment horizontal="center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154305</xdr:colOff>
      <xdr:row>4</xdr:row>
      <xdr:rowOff>3810</xdr:rowOff>
    </xdr:from>
    <xdr:to>
      <xdr:col>19</xdr:col>
      <xdr:colOff>150911</xdr:colOff>
      <xdr:row>25</xdr:row>
      <xdr:rowOff>92966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8F9136-5955-4EB2-A165-97A9F27D10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691" t="18669" r="24115" b="21768"/>
        <a:stretch/>
      </xdr:blipFill>
      <xdr:spPr>
        <a:xfrm>
          <a:off x="6936105" y="735330"/>
          <a:ext cx="6092606" cy="3906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</xdr:colOff>
      <xdr:row>14</xdr:row>
      <xdr:rowOff>38100</xdr:rowOff>
    </xdr:from>
    <xdr:to>
      <xdr:col>20</xdr:col>
      <xdr:colOff>581025</xdr:colOff>
      <xdr:row>32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D6D693-B058-4856-89F3-69DE71F6E5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502" t="14668" r="23053" b="43771"/>
        <a:stretch/>
      </xdr:blipFill>
      <xdr:spPr>
        <a:xfrm>
          <a:off x="6219825" y="3086100"/>
          <a:ext cx="8448675" cy="3562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523874</xdr:colOff>
      <xdr:row>0</xdr:row>
      <xdr:rowOff>133351</xdr:rowOff>
    </xdr:from>
    <xdr:to>
      <xdr:col>15</xdr:col>
      <xdr:colOff>419099</xdr:colOff>
      <xdr:row>14</xdr:row>
      <xdr:rowOff>162306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EEE2F5-6FB3-4213-8487-BF3142393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49" y="133351"/>
          <a:ext cx="5972175" cy="2915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16DC3-6DFC-467E-A482-7D682A3D2CFA}">
  <dimension ref="A1:M15"/>
  <sheetViews>
    <sheetView tabSelected="1" workbookViewId="0">
      <selection activeCell="F18" sqref="F18"/>
    </sheetView>
  </sheetViews>
  <sheetFormatPr defaultRowHeight="14.4" x14ac:dyDescent="0.3"/>
  <cols>
    <col min="2" max="2" width="31.6640625" bestFit="1" customWidth="1"/>
    <col min="7" max="7" width="9.6640625" bestFit="1" customWidth="1"/>
    <col min="8" max="8" width="10.5546875" bestFit="1" customWidth="1"/>
    <col min="9" max="10" width="10.6640625" bestFit="1" customWidth="1"/>
  </cols>
  <sheetData>
    <row r="1" spans="1:13" x14ac:dyDescent="0.3">
      <c r="A1" s="12"/>
      <c r="B1" s="12"/>
      <c r="C1" s="12"/>
      <c r="D1" s="7"/>
      <c r="E1" s="12"/>
      <c r="F1" s="12"/>
      <c r="G1" s="103" t="s">
        <v>395</v>
      </c>
      <c r="H1" s="103"/>
      <c r="I1" s="103" t="s">
        <v>17</v>
      </c>
      <c r="J1" s="103"/>
    </row>
    <row r="2" spans="1:13" x14ac:dyDescent="0.3">
      <c r="A2" s="12"/>
      <c r="B2" s="12"/>
      <c r="C2" s="12"/>
      <c r="D2" s="5"/>
      <c r="E2" s="12" t="s">
        <v>323</v>
      </c>
      <c r="F2" s="12" t="s">
        <v>324</v>
      </c>
      <c r="G2" s="12" t="s">
        <v>331</v>
      </c>
      <c r="H2" s="12" t="s">
        <v>332</v>
      </c>
      <c r="I2" s="12" t="s">
        <v>331</v>
      </c>
      <c r="J2" s="12" t="s">
        <v>332</v>
      </c>
    </row>
    <row r="3" spans="1:13" x14ac:dyDescent="0.3">
      <c r="A3" s="12"/>
      <c r="B3" s="12"/>
      <c r="C3" s="12"/>
      <c r="D3" s="8"/>
      <c r="E3" s="12"/>
      <c r="F3" s="12"/>
      <c r="G3" s="9"/>
      <c r="H3" s="9"/>
      <c r="I3" s="9"/>
      <c r="J3" s="9"/>
    </row>
    <row r="4" spans="1:13" x14ac:dyDescent="0.3">
      <c r="A4" s="13">
        <v>5435</v>
      </c>
      <c r="B4" s="12" t="s">
        <v>42</v>
      </c>
      <c r="C4" s="12" t="s">
        <v>323</v>
      </c>
      <c r="D4" s="4"/>
      <c r="E4" s="4"/>
      <c r="F4" s="12"/>
      <c r="G4" s="6">
        <v>120</v>
      </c>
      <c r="H4" s="6">
        <v>9</v>
      </c>
      <c r="I4" s="6">
        <v>0</v>
      </c>
      <c r="J4" s="6">
        <v>0</v>
      </c>
      <c r="L4" s="12"/>
      <c r="M4" s="12"/>
    </row>
    <row r="5" spans="1:13" x14ac:dyDescent="0.3">
      <c r="A5" s="13">
        <v>5440</v>
      </c>
      <c r="B5" s="12" t="s">
        <v>64</v>
      </c>
      <c r="C5" s="12" t="s">
        <v>326</v>
      </c>
      <c r="D5" s="4"/>
      <c r="E5" s="12"/>
      <c r="F5" s="4"/>
      <c r="G5" s="6">
        <v>0</v>
      </c>
      <c r="H5" s="6">
        <v>0</v>
      </c>
      <c r="I5" s="6">
        <v>0</v>
      </c>
      <c r="J5" s="6">
        <v>0</v>
      </c>
      <c r="L5" s="12"/>
      <c r="M5" s="12"/>
    </row>
    <row r="6" spans="1:13" x14ac:dyDescent="0.3">
      <c r="A6" s="13">
        <v>5455</v>
      </c>
      <c r="B6" s="12" t="s">
        <v>65</v>
      </c>
      <c r="C6" s="12" t="s">
        <v>324</v>
      </c>
      <c r="D6" s="4"/>
      <c r="E6" s="12"/>
      <c r="F6" s="4"/>
      <c r="G6" s="6">
        <v>0</v>
      </c>
      <c r="H6" s="6">
        <v>0</v>
      </c>
      <c r="I6" s="6">
        <v>97290</v>
      </c>
      <c r="J6" s="6">
        <v>24927</v>
      </c>
      <c r="L6" s="12"/>
      <c r="M6" s="12"/>
    </row>
    <row r="7" spans="1:13" x14ac:dyDescent="0.3">
      <c r="A7" s="13">
        <v>5465</v>
      </c>
      <c r="B7" s="12" t="s">
        <v>66</v>
      </c>
      <c r="C7" s="12" t="s">
        <v>323</v>
      </c>
      <c r="D7" s="4"/>
      <c r="E7" s="4"/>
      <c r="F7" s="12"/>
      <c r="G7" s="6">
        <v>2598</v>
      </c>
      <c r="H7" s="6">
        <v>8823</v>
      </c>
      <c r="I7" s="6">
        <v>0</v>
      </c>
      <c r="J7" s="6">
        <v>0</v>
      </c>
      <c r="L7" s="12"/>
      <c r="M7" s="12"/>
    </row>
    <row r="8" spans="1:13" x14ac:dyDescent="0.3">
      <c r="A8" s="13">
        <v>5470</v>
      </c>
      <c r="B8" s="12" t="s">
        <v>67</v>
      </c>
      <c r="C8" s="12" t="s">
        <v>324</v>
      </c>
      <c r="D8" s="4"/>
      <c r="E8" s="12"/>
      <c r="F8" s="4"/>
      <c r="G8" s="6">
        <v>0</v>
      </c>
      <c r="H8" s="6">
        <v>0</v>
      </c>
      <c r="I8" s="6">
        <v>1484</v>
      </c>
      <c r="J8" s="6">
        <v>325</v>
      </c>
      <c r="L8" s="12"/>
      <c r="M8" s="12"/>
    </row>
    <row r="9" spans="1:13" x14ac:dyDescent="0.3">
      <c r="A9" s="13">
        <v>5480</v>
      </c>
      <c r="B9" s="12" t="s">
        <v>68</v>
      </c>
      <c r="C9" s="12" t="s">
        <v>325</v>
      </c>
      <c r="D9" s="4"/>
      <c r="E9" s="6"/>
      <c r="F9" s="6"/>
      <c r="G9" s="6">
        <v>876</v>
      </c>
      <c r="H9" s="6">
        <v>3267</v>
      </c>
      <c r="I9" s="6">
        <v>0</v>
      </c>
      <c r="J9" s="6">
        <v>0</v>
      </c>
      <c r="L9" s="12"/>
      <c r="M9" s="12"/>
    </row>
    <row r="10" spans="1:13" x14ac:dyDescent="0.3">
      <c r="A10" s="13">
        <v>5485</v>
      </c>
      <c r="B10" s="12" t="s">
        <v>69</v>
      </c>
      <c r="C10" s="12" t="s">
        <v>325</v>
      </c>
      <c r="D10" s="4"/>
      <c r="E10" s="6"/>
      <c r="F10" s="6"/>
      <c r="G10" s="6">
        <v>0</v>
      </c>
      <c r="H10" s="6">
        <v>0</v>
      </c>
      <c r="I10" s="6">
        <v>81</v>
      </c>
      <c r="J10" s="6">
        <v>0</v>
      </c>
      <c r="L10" s="12"/>
      <c r="M10" s="12"/>
    </row>
    <row r="11" spans="1:13" ht="16.2" x14ac:dyDescent="0.45">
      <c r="A11" s="13">
        <v>5490</v>
      </c>
      <c r="B11" s="12" t="s">
        <v>70</v>
      </c>
      <c r="C11" s="12" t="s">
        <v>325</v>
      </c>
      <c r="D11" s="4"/>
      <c r="E11" s="6"/>
      <c r="F11" s="6"/>
      <c r="G11" s="11">
        <v>40</v>
      </c>
      <c r="H11" s="11">
        <v>926</v>
      </c>
      <c r="I11" s="14">
        <v>0</v>
      </c>
      <c r="J11" s="14">
        <v>0</v>
      </c>
      <c r="L11" s="12"/>
      <c r="M11" s="12"/>
    </row>
    <row r="12" spans="1:13" x14ac:dyDescent="0.3">
      <c r="A12" s="12"/>
      <c r="B12" s="12"/>
      <c r="C12" s="12"/>
      <c r="D12" s="12"/>
      <c r="E12" s="12"/>
      <c r="F12" s="12"/>
      <c r="G12" s="10">
        <v>3634</v>
      </c>
      <c r="H12" s="10">
        <v>13025</v>
      </c>
      <c r="I12" s="10">
        <v>98855</v>
      </c>
      <c r="J12" s="10">
        <v>25252</v>
      </c>
    </row>
    <row r="15" spans="1:13" x14ac:dyDescent="0.3">
      <c r="F15" s="16" t="s">
        <v>394</v>
      </c>
      <c r="G15" s="17">
        <v>916</v>
      </c>
      <c r="H15" s="17">
        <v>4193</v>
      </c>
      <c r="I15" s="17">
        <v>81</v>
      </c>
      <c r="J15" s="17">
        <v>0</v>
      </c>
    </row>
  </sheetData>
  <mergeCells count="2">
    <mergeCell ref="G1:H1"/>
    <mergeCell ref="I1:J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A4B58-0E59-49FC-8D1C-DC64896F4949}">
  <sheetPr>
    <tabColor theme="5" tint="0.39997558519241921"/>
  </sheetPr>
  <dimension ref="A2:R32"/>
  <sheetViews>
    <sheetView topLeftCell="C4" workbookViewId="0">
      <selection activeCell="L20" sqref="L20"/>
    </sheetView>
  </sheetViews>
  <sheetFormatPr defaultRowHeight="14.4" x14ac:dyDescent="0.3"/>
  <cols>
    <col min="1" max="1" width="8.88671875" style="35"/>
    <col min="2" max="2" width="40.88671875" style="35" customWidth="1"/>
    <col min="3" max="3" width="10.5546875" style="35" customWidth="1"/>
    <col min="4" max="4" width="11.5546875" style="35" bestFit="1" customWidth="1"/>
    <col min="5" max="5" width="8.88671875" style="35"/>
    <col min="6" max="6" width="9.109375" style="35"/>
    <col min="7" max="7" width="10.5546875" style="35" bestFit="1" customWidth="1"/>
    <col min="8" max="8" width="8.88671875" style="35"/>
    <col min="9" max="9" width="10.6640625" style="35" bestFit="1" customWidth="1"/>
    <col min="10" max="10" width="9.5546875" style="35" bestFit="1" customWidth="1"/>
    <col min="11" max="16384" width="8.88671875" style="35"/>
  </cols>
  <sheetData>
    <row r="2" spans="1:18" ht="28.8" x14ac:dyDescent="0.3">
      <c r="D2" s="36" t="s">
        <v>352</v>
      </c>
      <c r="E2" s="36"/>
      <c r="H2" s="105" t="s">
        <v>330</v>
      </c>
      <c r="I2" s="105"/>
      <c r="J2" s="105" t="s">
        <v>353</v>
      </c>
      <c r="K2" s="105"/>
    </row>
    <row r="3" spans="1:18" x14ac:dyDescent="0.3">
      <c r="D3" s="37" t="s">
        <v>424</v>
      </c>
      <c r="E3" s="38" t="s">
        <v>421</v>
      </c>
      <c r="F3" s="35" t="s">
        <v>323</v>
      </c>
      <c r="G3" s="35" t="s">
        <v>324</v>
      </c>
      <c r="H3" s="35" t="s">
        <v>331</v>
      </c>
      <c r="I3" s="35" t="s">
        <v>332</v>
      </c>
      <c r="J3" s="35" t="s">
        <v>331</v>
      </c>
      <c r="K3" s="35" t="s">
        <v>332</v>
      </c>
    </row>
    <row r="4" spans="1:18" x14ac:dyDescent="0.3">
      <c r="D4" s="38"/>
      <c r="E4" s="38"/>
      <c r="H4" s="39">
        <v>7.6600000000000001E-2</v>
      </c>
      <c r="I4" s="39">
        <v>0</v>
      </c>
      <c r="J4" s="39">
        <v>0.17219999999999999</v>
      </c>
      <c r="K4" s="39">
        <v>5.7200000000000001E-2</v>
      </c>
    </row>
    <row r="5" spans="1:18" x14ac:dyDescent="0.3">
      <c r="A5" s="40">
        <v>5435</v>
      </c>
      <c r="B5" s="35" t="s">
        <v>42</v>
      </c>
      <c r="C5" s="35" t="s">
        <v>323</v>
      </c>
      <c r="D5" s="41">
        <v>0</v>
      </c>
      <c r="E5" s="41"/>
      <c r="F5" s="41">
        <f>+D5</f>
        <v>0</v>
      </c>
      <c r="H5" s="42">
        <f t="shared" ref="H5:I8" si="0">+ROUND(H$4*$F5,0)</f>
        <v>0</v>
      </c>
      <c r="I5" s="42">
        <f t="shared" si="0"/>
        <v>0</v>
      </c>
      <c r="J5" s="42">
        <f t="shared" ref="J5:K8" si="1">+ROUND(J$4*$G5,0)</f>
        <v>0</v>
      </c>
      <c r="K5" s="42">
        <f t="shared" si="1"/>
        <v>0</v>
      </c>
    </row>
    <row r="6" spans="1:18" x14ac:dyDescent="0.3">
      <c r="A6" s="40">
        <v>5440</v>
      </c>
      <c r="B6" s="35" t="s">
        <v>64</v>
      </c>
      <c r="C6" s="35" t="s">
        <v>326</v>
      </c>
      <c r="D6" s="41">
        <v>0</v>
      </c>
      <c r="E6" s="41"/>
      <c r="G6" s="41">
        <f>+D6</f>
        <v>0</v>
      </c>
      <c r="H6" s="42">
        <f t="shared" si="0"/>
        <v>0</v>
      </c>
      <c r="I6" s="42">
        <f t="shared" si="0"/>
        <v>0</v>
      </c>
      <c r="J6" s="42">
        <f t="shared" si="1"/>
        <v>0</v>
      </c>
      <c r="K6" s="42">
        <f t="shared" si="1"/>
        <v>0</v>
      </c>
    </row>
    <row r="7" spans="1:18" x14ac:dyDescent="0.3">
      <c r="A7" s="40">
        <v>5455</v>
      </c>
      <c r="B7" s="35" t="s">
        <v>65</v>
      </c>
      <c r="C7" s="35" t="s">
        <v>324</v>
      </c>
      <c r="D7" s="41">
        <f>+G23</f>
        <v>32259.770000000004</v>
      </c>
      <c r="E7" s="41"/>
      <c r="G7" s="41">
        <f>+D7</f>
        <v>32259.770000000004</v>
      </c>
      <c r="H7" s="42">
        <f t="shared" si="0"/>
        <v>0</v>
      </c>
      <c r="I7" s="42">
        <f t="shared" si="0"/>
        <v>0</v>
      </c>
      <c r="J7" s="42">
        <f t="shared" si="1"/>
        <v>5555</v>
      </c>
      <c r="K7" s="42">
        <f t="shared" si="1"/>
        <v>1845</v>
      </c>
      <c r="M7" s="73"/>
      <c r="N7" s="73"/>
      <c r="O7" s="73"/>
      <c r="P7" s="73"/>
      <c r="Q7" s="73"/>
      <c r="R7" s="73"/>
    </row>
    <row r="8" spans="1:18" x14ac:dyDescent="0.3">
      <c r="A8" s="40">
        <v>5465</v>
      </c>
      <c r="B8" s="35" t="s">
        <v>66</v>
      </c>
      <c r="C8" s="35" t="s">
        <v>323</v>
      </c>
      <c r="D8" s="41">
        <f>+G20</f>
        <v>17008.8</v>
      </c>
      <c r="E8" s="41"/>
      <c r="F8" s="41">
        <f>+D8</f>
        <v>17008.8</v>
      </c>
      <c r="H8" s="35">
        <f t="shared" si="0"/>
        <v>1303</v>
      </c>
      <c r="I8" s="35">
        <f t="shared" si="0"/>
        <v>0</v>
      </c>
      <c r="J8" s="42">
        <f t="shared" si="1"/>
        <v>0</v>
      </c>
      <c r="K8" s="42">
        <f t="shared" si="1"/>
        <v>0</v>
      </c>
    </row>
    <row r="9" spans="1:18" x14ac:dyDescent="0.3">
      <c r="A9" s="40">
        <v>5470</v>
      </c>
      <c r="B9" s="35" t="s">
        <v>67</v>
      </c>
      <c r="C9" s="35" t="s">
        <v>324</v>
      </c>
      <c r="D9" s="41">
        <f>+G24</f>
        <v>2132.5600000000009</v>
      </c>
      <c r="E9" s="41"/>
      <c r="G9" s="41">
        <f>+D9</f>
        <v>2132.5600000000009</v>
      </c>
      <c r="J9" s="42">
        <v>0</v>
      </c>
      <c r="K9" s="42">
        <f>+ROUND(K$4*$G9,0)</f>
        <v>122</v>
      </c>
      <c r="L9" s="73"/>
    </row>
    <row r="10" spans="1:18" x14ac:dyDescent="0.3">
      <c r="A10" s="40">
        <v>5480</v>
      </c>
      <c r="B10" s="35" t="s">
        <v>68</v>
      </c>
      <c r="C10" s="35" t="s">
        <v>416</v>
      </c>
      <c r="D10" s="41">
        <f>+G21</f>
        <v>4954.8999999999996</v>
      </c>
      <c r="E10" s="41">
        <f>+C26</f>
        <v>3971</v>
      </c>
      <c r="F10" s="42">
        <f>+E10</f>
        <v>3971</v>
      </c>
      <c r="G10" s="42">
        <f>+$D10*D$27</f>
        <v>0</v>
      </c>
      <c r="H10" s="35">
        <f>+ROUND(H$4*$F10,0)</f>
        <v>304</v>
      </c>
      <c r="I10" s="35">
        <f t="shared" ref="H10:I12" si="2">+ROUND(I$4*$F10,0)</f>
        <v>0</v>
      </c>
      <c r="J10" s="42">
        <v>0</v>
      </c>
      <c r="K10" s="42">
        <f>+ROUND(K$4*$G10,0)</f>
        <v>0</v>
      </c>
      <c r="L10" s="73"/>
      <c r="M10" s="73"/>
      <c r="N10" s="73"/>
      <c r="O10" s="73"/>
      <c r="P10" s="73"/>
    </row>
    <row r="11" spans="1:18" x14ac:dyDescent="0.3">
      <c r="A11" s="40">
        <v>5485</v>
      </c>
      <c r="B11" s="35" t="s">
        <v>69</v>
      </c>
      <c r="C11" s="35" t="s">
        <v>325</v>
      </c>
      <c r="D11" s="41"/>
      <c r="E11" s="41"/>
      <c r="F11" s="42">
        <f>+$D11*C$17</f>
        <v>0</v>
      </c>
      <c r="G11" s="42">
        <f>+$D11*D$17</f>
        <v>0</v>
      </c>
      <c r="H11" s="35">
        <f t="shared" si="2"/>
        <v>0</v>
      </c>
      <c r="I11" s="35">
        <f t="shared" si="2"/>
        <v>0</v>
      </c>
      <c r="J11" s="42">
        <f>+ROUND(J$4*$G11,0)</f>
        <v>0</v>
      </c>
      <c r="K11" s="42">
        <f>+ROUND(K$4*$G11,0)</f>
        <v>0</v>
      </c>
    </row>
    <row r="12" spans="1:18" x14ac:dyDescent="0.3">
      <c r="A12" s="40">
        <v>5490</v>
      </c>
      <c r="B12" s="35" t="s">
        <v>70</v>
      </c>
      <c r="C12" s="35" t="s">
        <v>325</v>
      </c>
      <c r="D12" s="41"/>
      <c r="E12" s="41"/>
      <c r="F12" s="42">
        <f>+$D12*C$17</f>
        <v>0</v>
      </c>
      <c r="G12" s="42">
        <f>+$D12*D$17</f>
        <v>0</v>
      </c>
      <c r="H12" s="43">
        <f t="shared" si="2"/>
        <v>0</v>
      </c>
      <c r="I12" s="43">
        <f t="shared" si="2"/>
        <v>0</v>
      </c>
      <c r="J12" s="85">
        <f>+ROUND(J$4*$G12,0)</f>
        <v>0</v>
      </c>
      <c r="K12" s="85">
        <f>+ROUND(K$4*$G12,0)</f>
        <v>0</v>
      </c>
    </row>
    <row r="13" spans="1:18" x14ac:dyDescent="0.3">
      <c r="H13" s="44">
        <f>SUM(H5:H12)</f>
        <v>1607</v>
      </c>
      <c r="I13" s="45">
        <f>SUM(I5:I12)</f>
        <v>0</v>
      </c>
      <c r="J13" s="44">
        <f>SUM(J5:J12)</f>
        <v>5555</v>
      </c>
      <c r="K13" s="44">
        <f>SUM(K5:K12)</f>
        <v>1967</v>
      </c>
    </row>
    <row r="14" spans="1:18" x14ac:dyDescent="0.3">
      <c r="B14" s="35" t="s">
        <v>329</v>
      </c>
    </row>
    <row r="15" spans="1:18" x14ac:dyDescent="0.3">
      <c r="B15" s="35" t="s">
        <v>327</v>
      </c>
      <c r="C15" s="46" t="s">
        <v>323</v>
      </c>
      <c r="D15" s="46" t="s">
        <v>324</v>
      </c>
      <c r="E15" s="35" t="s">
        <v>41</v>
      </c>
    </row>
    <row r="16" spans="1:18" x14ac:dyDescent="0.3">
      <c r="B16" s="35">
        <v>242</v>
      </c>
      <c r="C16" s="35">
        <v>1691</v>
      </c>
      <c r="D16" s="35">
        <v>150</v>
      </c>
      <c r="E16" s="35">
        <f>+C16+D16</f>
        <v>1841</v>
      </c>
    </row>
    <row r="17" spans="1:10" x14ac:dyDescent="0.3">
      <c r="B17" s="35" t="s">
        <v>328</v>
      </c>
      <c r="C17" s="48">
        <f>+ROUND(C16/E16,4)</f>
        <v>0.91849999999999998</v>
      </c>
      <c r="D17" s="48">
        <f>+ROUND(D16/E16,4)</f>
        <v>8.1500000000000003E-2</v>
      </c>
    </row>
    <row r="20" spans="1:10" x14ac:dyDescent="0.3">
      <c r="A20" s="35">
        <v>252106</v>
      </c>
      <c r="B20" s="68" t="s">
        <v>348</v>
      </c>
      <c r="C20" s="40" t="s">
        <v>349</v>
      </c>
      <c r="D20" s="40">
        <v>5465</v>
      </c>
      <c r="E20" s="35" t="s">
        <v>66</v>
      </c>
      <c r="G20" s="69">
        <v>17008.8</v>
      </c>
      <c r="I20" s="69">
        <v>17008.8</v>
      </c>
    </row>
    <row r="21" spans="1:10" x14ac:dyDescent="0.3">
      <c r="D21" s="40">
        <v>5480</v>
      </c>
      <c r="E21" s="35" t="s">
        <v>68</v>
      </c>
      <c r="G21" s="69">
        <v>4954.8999999999996</v>
      </c>
      <c r="I21" s="69">
        <v>4954.8999999999996</v>
      </c>
    </row>
    <row r="23" spans="1:10" x14ac:dyDescent="0.3">
      <c r="A23" s="35">
        <v>252107</v>
      </c>
      <c r="B23" s="62" t="s">
        <v>350</v>
      </c>
      <c r="C23" s="40" t="s">
        <v>351</v>
      </c>
      <c r="D23" s="40">
        <v>5455</v>
      </c>
      <c r="E23" s="35" t="s">
        <v>65</v>
      </c>
      <c r="G23" s="69">
        <v>32259.770000000004</v>
      </c>
      <c r="I23" s="69">
        <v>32259.770000000004</v>
      </c>
    </row>
    <row r="24" spans="1:10" x14ac:dyDescent="0.3">
      <c r="D24" s="40">
        <v>5470</v>
      </c>
      <c r="E24" s="35" t="s">
        <v>67</v>
      </c>
      <c r="G24" s="69">
        <v>2132.5600000000009</v>
      </c>
      <c r="I24" s="69">
        <v>2132.5600000000009</v>
      </c>
    </row>
    <row r="26" spans="1:10" x14ac:dyDescent="0.3">
      <c r="B26" s="35" t="s">
        <v>425</v>
      </c>
      <c r="C26" s="35">
        <v>3971</v>
      </c>
      <c r="D26" s="35">
        <v>0</v>
      </c>
      <c r="E26" s="35">
        <f>+D26+C26</f>
        <v>3971</v>
      </c>
      <c r="G26" s="83"/>
      <c r="H26" s="84"/>
      <c r="I26" s="84"/>
      <c r="J26" s="84"/>
    </row>
    <row r="27" spans="1:10" x14ac:dyDescent="0.3">
      <c r="B27" s="35" t="s">
        <v>386</v>
      </c>
      <c r="C27" s="48">
        <f>ROUND(+C26/E26,4)</f>
        <v>1</v>
      </c>
      <c r="D27" s="48">
        <f>ROUND(+D26/E26,4)</f>
        <v>0</v>
      </c>
    </row>
    <row r="30" spans="1:10" x14ac:dyDescent="0.3">
      <c r="C30" s="46"/>
      <c r="D30" s="46"/>
    </row>
    <row r="31" spans="1:10" x14ac:dyDescent="0.3">
      <c r="D31" s="42"/>
    </row>
    <row r="32" spans="1:10" x14ac:dyDescent="0.3">
      <c r="C32" s="42"/>
      <c r="D32" s="42"/>
    </row>
  </sheetData>
  <mergeCells count="2">
    <mergeCell ref="H2:I2"/>
    <mergeCell ref="J2:K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966CA-3182-4245-ACBC-553BB1F99C14}">
  <dimension ref="A2:J15"/>
  <sheetViews>
    <sheetView topLeftCell="B19" workbookViewId="0">
      <selection activeCell="N9" sqref="N9"/>
    </sheetView>
  </sheetViews>
  <sheetFormatPr defaultRowHeight="14.4" x14ac:dyDescent="0.3"/>
  <cols>
    <col min="1" max="1" width="34.44140625" style="18" customWidth="1"/>
    <col min="2" max="4" width="8.88671875" style="18"/>
    <col min="5" max="5" width="12.33203125" style="18" bestFit="1" customWidth="1"/>
    <col min="6" max="6" width="8.88671875" style="18"/>
    <col min="7" max="7" width="10.5546875" style="18" bestFit="1" customWidth="1"/>
    <col min="8" max="16384" width="8.88671875" style="18"/>
  </cols>
  <sheetData>
    <row r="2" spans="1:10" x14ac:dyDescent="0.3">
      <c r="A2" s="18" t="s">
        <v>26</v>
      </c>
      <c r="J2" s="18" t="s">
        <v>13</v>
      </c>
    </row>
    <row r="3" spans="1:10" x14ac:dyDescent="0.3">
      <c r="C3" s="104">
        <v>2015</v>
      </c>
      <c r="D3" s="104"/>
      <c r="E3" s="86"/>
      <c r="F3" s="104" t="s">
        <v>389</v>
      </c>
      <c r="G3" s="104"/>
      <c r="H3" s="104" t="s">
        <v>390</v>
      </c>
      <c r="I3" s="104"/>
      <c r="J3" s="18" t="s">
        <v>14</v>
      </c>
    </row>
    <row r="4" spans="1:10" x14ac:dyDescent="0.3">
      <c r="C4" s="21" t="s">
        <v>17</v>
      </c>
      <c r="D4" s="21" t="s">
        <v>10</v>
      </c>
      <c r="E4" s="21" t="s">
        <v>21</v>
      </c>
      <c r="F4" s="21" t="s">
        <v>17</v>
      </c>
      <c r="G4" s="21" t="s">
        <v>10</v>
      </c>
      <c r="H4" s="21" t="s">
        <v>17</v>
      </c>
      <c r="I4" s="21" t="s">
        <v>10</v>
      </c>
      <c r="J4" s="18" t="s">
        <v>15</v>
      </c>
    </row>
    <row r="5" spans="1:10" x14ac:dyDescent="0.3">
      <c r="A5" s="18" t="s">
        <v>18</v>
      </c>
      <c r="C5" s="22">
        <v>17.22</v>
      </c>
      <c r="D5" s="20">
        <v>35616</v>
      </c>
      <c r="E5" s="20">
        <v>710</v>
      </c>
      <c r="F5" s="31">
        <f>+'PAS-OR'!J4</f>
        <v>0.17219999999999999</v>
      </c>
      <c r="G5" s="20">
        <f>+'PAS-OR'!J13</f>
        <v>5555</v>
      </c>
      <c r="H5" s="31">
        <f>+'PAS-OR'!K4</f>
        <v>5.7200000000000001E-2</v>
      </c>
      <c r="I5" s="20">
        <f>+'PAS-OR'!K13</f>
        <v>1967</v>
      </c>
      <c r="J5" s="18" t="s">
        <v>16</v>
      </c>
    </row>
    <row r="6" spans="1:10" x14ac:dyDescent="0.3">
      <c r="A6" s="18" t="s">
        <v>19</v>
      </c>
      <c r="C6" s="22">
        <v>8.3699999999999992</v>
      </c>
      <c r="D6" s="20">
        <v>30452</v>
      </c>
      <c r="E6" s="20" t="s">
        <v>23</v>
      </c>
      <c r="F6" s="31">
        <f>+'SAND-II'!H4</f>
        <v>8.3699999999999997E-2</v>
      </c>
      <c r="G6" s="20">
        <f>+'SAND-II'!H13</f>
        <v>25206</v>
      </c>
      <c r="H6" s="31">
        <f>+'SAND-II'!I4</f>
        <v>0</v>
      </c>
      <c r="I6" s="20">
        <f>+'SAND-II'!I13</f>
        <v>0</v>
      </c>
    </row>
    <row r="7" spans="1:10" x14ac:dyDescent="0.3">
      <c r="A7" s="18" t="s">
        <v>20</v>
      </c>
      <c r="C7" s="22">
        <v>32.9</v>
      </c>
      <c r="D7" s="20">
        <v>61068</v>
      </c>
      <c r="E7" s="20">
        <v>710</v>
      </c>
      <c r="F7" s="31">
        <f>+'SEM-II'!G4</f>
        <v>0.32900000000000001</v>
      </c>
      <c r="G7" s="20">
        <f>+'SEM-II'!G13</f>
        <v>68094</v>
      </c>
      <c r="H7" s="31">
        <f>+'SEM-II'!H4</f>
        <v>0.1125</v>
      </c>
      <c r="I7" s="20">
        <f>+'SEM-II'!H13</f>
        <v>23285</v>
      </c>
    </row>
    <row r="8" spans="1:10" ht="28.8" x14ac:dyDescent="0.3">
      <c r="A8" s="87" t="s">
        <v>27</v>
      </c>
      <c r="C8" s="22"/>
      <c r="D8" s="20"/>
      <c r="E8" s="20"/>
      <c r="F8" s="22"/>
    </row>
    <row r="9" spans="1:10" ht="28.8" x14ac:dyDescent="0.3">
      <c r="A9" s="87" t="s">
        <v>25</v>
      </c>
      <c r="C9" s="22"/>
      <c r="D9" s="20"/>
      <c r="E9" s="20"/>
      <c r="F9" s="22"/>
    </row>
    <row r="11" spans="1:10" x14ac:dyDescent="0.3">
      <c r="A11" s="18" t="s">
        <v>393</v>
      </c>
      <c r="B11" s="18">
        <v>710</v>
      </c>
      <c r="G11" s="20">
        <f>+'PAS-OR'!J7+'SAND-II'!H7+'SEM-II'!G7</f>
        <v>97290</v>
      </c>
      <c r="I11" s="20">
        <f>+'PAS-OR'!K7+'SEM-II'!H7</f>
        <v>24927</v>
      </c>
    </row>
    <row r="12" spans="1:10" x14ac:dyDescent="0.3">
      <c r="B12" s="18">
        <v>715</v>
      </c>
      <c r="G12" s="20">
        <f>+'PAS-OR'!J9+'SAND-II'!H9+'SEM-II'!G9</f>
        <v>1484</v>
      </c>
      <c r="I12" s="20">
        <f>+'PAS-OR'!K9+'SEM-II'!H9</f>
        <v>325</v>
      </c>
    </row>
    <row r="13" spans="1:10" x14ac:dyDescent="0.3">
      <c r="B13" s="18">
        <v>718</v>
      </c>
      <c r="G13" s="20">
        <f>+'PAS-OR'!J10+'SAND-II'!H10+'SEM-II'!G10+'PAS-OR'!J11+'SAND-II'!H11+'SEM-II'!G11+'PAS-OR'!J12+'SAND-II'!H12+'SEM-II'!G12</f>
        <v>81</v>
      </c>
      <c r="I13" s="20"/>
    </row>
    <row r="14" spans="1:10" x14ac:dyDescent="0.3">
      <c r="G14" s="61"/>
    </row>
    <row r="15" spans="1:10" x14ac:dyDescent="0.3">
      <c r="G15" s="61"/>
    </row>
  </sheetData>
  <mergeCells count="3">
    <mergeCell ref="C3:D3"/>
    <mergeCell ref="F3:G3"/>
    <mergeCell ref="H3:I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8A8C4-EB06-43BA-A759-A3050DD9636C}">
  <sheetPr>
    <tabColor theme="5" tint="0.39997558519241921"/>
  </sheetPr>
  <dimension ref="A2:I17"/>
  <sheetViews>
    <sheetView topLeftCell="A10" workbookViewId="0">
      <selection activeCell="A10" sqref="A1:XFD1048576"/>
    </sheetView>
  </sheetViews>
  <sheetFormatPr defaultColWidth="9.109375" defaultRowHeight="14.4" x14ac:dyDescent="0.3"/>
  <cols>
    <col min="1" max="1" width="9.109375" style="18"/>
    <col min="2" max="2" width="31.6640625" style="18" bestFit="1" customWidth="1"/>
    <col min="3" max="3" width="12.88671875" style="18" bestFit="1" customWidth="1"/>
    <col min="4" max="4" width="12.44140625" style="18" customWidth="1"/>
    <col min="5" max="5" width="11.109375" style="18" bestFit="1" customWidth="1"/>
    <col min="6" max="6" width="9.5546875" style="18" bestFit="1" customWidth="1"/>
    <col min="7" max="8" width="10.5546875" style="18" bestFit="1" customWidth="1"/>
    <col min="9" max="16384" width="9.109375" style="18"/>
  </cols>
  <sheetData>
    <row r="2" spans="1:9" x14ac:dyDescent="0.3">
      <c r="D2" s="25" t="s">
        <v>19</v>
      </c>
      <c r="E2" s="25"/>
      <c r="H2" s="111" t="s">
        <v>347</v>
      </c>
      <c r="I2" s="111"/>
    </row>
    <row r="3" spans="1:9" x14ac:dyDescent="0.3">
      <c r="D3" s="26">
        <v>256</v>
      </c>
      <c r="E3" s="27"/>
      <c r="F3" s="19" t="s">
        <v>323</v>
      </c>
      <c r="G3" s="19" t="s">
        <v>324</v>
      </c>
      <c r="H3" s="19" t="s">
        <v>331</v>
      </c>
      <c r="I3" s="19" t="s">
        <v>332</v>
      </c>
    </row>
    <row r="4" spans="1:9" x14ac:dyDescent="0.3">
      <c r="D4" s="27" t="s">
        <v>424</v>
      </c>
      <c r="E4" s="27" t="s">
        <v>421</v>
      </c>
      <c r="H4" s="51">
        <v>8.3699999999999997E-2</v>
      </c>
      <c r="I4" s="51">
        <v>0</v>
      </c>
    </row>
    <row r="5" spans="1:9" x14ac:dyDescent="0.3">
      <c r="A5" s="28">
        <v>5435</v>
      </c>
      <c r="B5" s="18" t="s">
        <v>42</v>
      </c>
      <c r="C5" s="18" t="s">
        <v>323</v>
      </c>
      <c r="D5" s="24"/>
      <c r="E5" s="24"/>
      <c r="F5" s="24">
        <v>0</v>
      </c>
      <c r="H5" s="20">
        <v>0</v>
      </c>
      <c r="I5" s="20">
        <v>0</v>
      </c>
    </row>
    <row r="6" spans="1:9" x14ac:dyDescent="0.3">
      <c r="A6" s="28">
        <v>5440</v>
      </c>
      <c r="B6" s="18" t="s">
        <v>64</v>
      </c>
      <c r="C6" s="18" t="s">
        <v>326</v>
      </c>
      <c r="D6" s="24">
        <v>368.55</v>
      </c>
      <c r="E6" s="24"/>
      <c r="G6" s="24"/>
      <c r="H6" s="20">
        <v>0</v>
      </c>
      <c r="I6" s="20">
        <v>0</v>
      </c>
    </row>
    <row r="7" spans="1:9" x14ac:dyDescent="0.3">
      <c r="A7" s="28">
        <v>5455</v>
      </c>
      <c r="B7" s="18" t="s">
        <v>65</v>
      </c>
      <c r="C7" s="18" t="s">
        <v>324</v>
      </c>
      <c r="D7" s="24">
        <v>289522.12</v>
      </c>
      <c r="E7" s="24"/>
      <c r="G7" s="24">
        <v>289522.12</v>
      </c>
      <c r="H7" s="20">
        <v>24233</v>
      </c>
      <c r="I7" s="20">
        <v>0</v>
      </c>
    </row>
    <row r="8" spans="1:9" x14ac:dyDescent="0.3">
      <c r="A8" s="28">
        <v>5465</v>
      </c>
      <c r="B8" s="18" t="s">
        <v>66</v>
      </c>
      <c r="C8" s="18" t="s">
        <v>323</v>
      </c>
      <c r="D8" s="24"/>
      <c r="E8" s="24"/>
      <c r="F8" s="24">
        <v>0</v>
      </c>
      <c r="H8" s="20">
        <v>0</v>
      </c>
      <c r="I8" s="20">
        <v>0</v>
      </c>
    </row>
    <row r="9" spans="1:9" x14ac:dyDescent="0.3">
      <c r="A9" s="28">
        <v>5470</v>
      </c>
      <c r="B9" s="18" t="s">
        <v>67</v>
      </c>
      <c r="C9" s="18" t="s">
        <v>324</v>
      </c>
      <c r="D9" s="24">
        <v>10660.12</v>
      </c>
      <c r="E9" s="24"/>
      <c r="G9" s="24">
        <v>10660.12</v>
      </c>
      <c r="H9" s="20">
        <v>892</v>
      </c>
      <c r="I9" s="20">
        <v>0</v>
      </c>
    </row>
    <row r="10" spans="1:9" x14ac:dyDescent="0.3">
      <c r="A10" s="28">
        <v>5480</v>
      </c>
      <c r="B10" s="18" t="s">
        <v>68</v>
      </c>
      <c r="C10" s="18" t="s">
        <v>325</v>
      </c>
      <c r="D10" s="24"/>
      <c r="E10" s="24"/>
      <c r="F10" s="20">
        <v>0</v>
      </c>
      <c r="G10" s="20">
        <v>0</v>
      </c>
      <c r="H10" s="20">
        <v>0</v>
      </c>
      <c r="I10" s="20">
        <v>0</v>
      </c>
    </row>
    <row r="11" spans="1:9" x14ac:dyDescent="0.3">
      <c r="A11" s="28">
        <v>5485</v>
      </c>
      <c r="B11" s="18" t="s">
        <v>69</v>
      </c>
      <c r="C11" s="18" t="s">
        <v>325</v>
      </c>
      <c r="D11" s="24">
        <v>207.26</v>
      </c>
      <c r="E11" s="24">
        <v>963</v>
      </c>
      <c r="F11" s="20">
        <v>0</v>
      </c>
      <c r="G11" s="20">
        <v>963</v>
      </c>
      <c r="H11" s="20">
        <v>81</v>
      </c>
      <c r="I11" s="20">
        <v>0</v>
      </c>
    </row>
    <row r="12" spans="1:9" ht="16.2" x14ac:dyDescent="0.45">
      <c r="A12" s="28">
        <v>5490</v>
      </c>
      <c r="B12" s="18" t="s">
        <v>70</v>
      </c>
      <c r="C12" s="18" t="s">
        <v>325</v>
      </c>
      <c r="D12" s="24">
        <v>756.32</v>
      </c>
      <c r="E12" s="24"/>
      <c r="F12" s="20">
        <v>0</v>
      </c>
      <c r="G12" s="20">
        <v>0</v>
      </c>
      <c r="H12" s="52">
        <v>0</v>
      </c>
      <c r="I12" s="52">
        <v>0</v>
      </c>
    </row>
    <row r="13" spans="1:9" x14ac:dyDescent="0.3">
      <c r="H13" s="29">
        <v>25206</v>
      </c>
      <c r="I13" s="29">
        <v>0</v>
      </c>
    </row>
    <row r="14" spans="1:9" x14ac:dyDescent="0.3">
      <c r="B14" s="18" t="s">
        <v>329</v>
      </c>
    </row>
    <row r="15" spans="1:9" x14ac:dyDescent="0.3">
      <c r="B15" s="18" t="s">
        <v>327</v>
      </c>
      <c r="C15" s="19" t="s">
        <v>323</v>
      </c>
      <c r="D15" s="19" t="s">
        <v>324</v>
      </c>
      <c r="E15" s="18" t="s">
        <v>41</v>
      </c>
    </row>
    <row r="16" spans="1:9" x14ac:dyDescent="0.3">
      <c r="B16" s="18">
        <v>256</v>
      </c>
      <c r="C16" s="30"/>
      <c r="D16" s="30">
        <v>1244.5999999999999</v>
      </c>
      <c r="E16" s="30">
        <v>1244.5999999999999</v>
      </c>
    </row>
    <row r="17" spans="2:4" x14ac:dyDescent="0.3">
      <c r="B17" s="18" t="s">
        <v>328</v>
      </c>
      <c r="C17" s="31">
        <v>0</v>
      </c>
      <c r="D17" s="31">
        <v>1</v>
      </c>
    </row>
  </sheetData>
  <mergeCells count="1">
    <mergeCell ref="H2:I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69B96-3002-4381-92EC-2FD1411EE310}">
  <sheetPr>
    <tabColor theme="5" tint="0.39997558519241921"/>
  </sheetPr>
  <dimension ref="A1:J35"/>
  <sheetViews>
    <sheetView topLeftCell="A34" workbookViewId="0">
      <selection activeCell="A34" sqref="A1:XFD1048576"/>
    </sheetView>
  </sheetViews>
  <sheetFormatPr defaultRowHeight="14.4" x14ac:dyDescent="0.3"/>
  <cols>
    <col min="1" max="1" width="15.44140625" style="18" customWidth="1"/>
    <col min="2" max="2" width="31.6640625" style="18" bestFit="1" customWidth="1"/>
    <col min="3" max="3" width="8.88671875" style="18"/>
    <col min="4" max="4" width="11.33203125" style="18" bestFit="1" customWidth="1"/>
    <col min="5" max="5" width="10.6640625" style="18" bestFit="1" customWidth="1"/>
    <col min="6" max="6" width="9.44140625" style="18" bestFit="1" customWidth="1"/>
    <col min="7" max="7" width="14.109375" style="18" customWidth="1"/>
    <col min="8" max="8" width="10" style="18" customWidth="1"/>
    <col min="9" max="9" width="9.44140625" style="18" bestFit="1" customWidth="1"/>
    <col min="10" max="10" width="38.109375" style="18" bestFit="1" customWidth="1"/>
    <col min="11" max="11" width="7" style="18" bestFit="1" customWidth="1"/>
    <col min="12" max="16384" width="8.88671875" style="18"/>
  </cols>
  <sheetData>
    <row r="1" spans="1:8" x14ac:dyDescent="0.3">
      <c r="D1" s="25" t="s">
        <v>342</v>
      </c>
      <c r="G1" s="111" t="s">
        <v>347</v>
      </c>
      <c r="H1" s="111"/>
    </row>
    <row r="2" spans="1:8" x14ac:dyDescent="0.3">
      <c r="D2" s="26"/>
      <c r="E2" s="19" t="s">
        <v>323</v>
      </c>
      <c r="F2" s="19" t="s">
        <v>324</v>
      </c>
      <c r="G2" s="19" t="s">
        <v>331</v>
      </c>
      <c r="H2" s="19" t="s">
        <v>332</v>
      </c>
    </row>
    <row r="3" spans="1:8" ht="30" customHeight="1" x14ac:dyDescent="0.3">
      <c r="D3" s="27"/>
      <c r="E3" s="19"/>
      <c r="F3" s="19"/>
      <c r="G3" s="122" t="s">
        <v>354</v>
      </c>
      <c r="H3" s="122"/>
    </row>
    <row r="4" spans="1:8" x14ac:dyDescent="0.3">
      <c r="D4" s="27"/>
      <c r="G4" s="51">
        <v>0.32900000000000001</v>
      </c>
      <c r="H4" s="51">
        <v>0.1125</v>
      </c>
    </row>
    <row r="5" spans="1:8" x14ac:dyDescent="0.3">
      <c r="A5" s="28">
        <v>5435</v>
      </c>
      <c r="B5" s="18" t="s">
        <v>42</v>
      </c>
      <c r="C5" s="18" t="s">
        <v>323</v>
      </c>
      <c r="D5" s="24"/>
      <c r="E5" s="24"/>
      <c r="G5" s="20">
        <v>0</v>
      </c>
      <c r="H5" s="20">
        <v>0</v>
      </c>
    </row>
    <row r="6" spans="1:8" x14ac:dyDescent="0.3">
      <c r="A6" s="28">
        <v>5440</v>
      </c>
      <c r="B6" s="18" t="s">
        <v>64</v>
      </c>
      <c r="C6" s="18" t="s">
        <v>326</v>
      </c>
      <c r="D6" s="24"/>
      <c r="F6" s="24">
        <v>0</v>
      </c>
      <c r="G6" s="20">
        <v>0</v>
      </c>
      <c r="H6" s="20">
        <v>0</v>
      </c>
    </row>
    <row r="7" spans="1:8" x14ac:dyDescent="0.3">
      <c r="A7" s="28">
        <v>5455</v>
      </c>
      <c r="B7" s="18" t="s">
        <v>65</v>
      </c>
      <c r="C7" s="18" t="s">
        <v>324</v>
      </c>
      <c r="D7" s="24">
        <v>205171.8</v>
      </c>
      <c r="F7" s="24">
        <v>205171.8</v>
      </c>
      <c r="G7" s="20">
        <v>67502</v>
      </c>
      <c r="H7" s="20">
        <v>23082</v>
      </c>
    </row>
    <row r="8" spans="1:8" x14ac:dyDescent="0.3">
      <c r="A8" s="28">
        <v>5465</v>
      </c>
      <c r="B8" s="18" t="s">
        <v>66</v>
      </c>
      <c r="C8" s="18" t="s">
        <v>323</v>
      </c>
      <c r="D8" s="24"/>
      <c r="E8" s="24"/>
      <c r="G8" s="20">
        <v>0</v>
      </c>
      <c r="H8" s="20">
        <v>0</v>
      </c>
    </row>
    <row r="9" spans="1:8" x14ac:dyDescent="0.3">
      <c r="A9" s="28">
        <v>5470</v>
      </c>
      <c r="B9" s="18" t="s">
        <v>67</v>
      </c>
      <c r="C9" s="18" t="s">
        <v>324</v>
      </c>
      <c r="D9" s="24">
        <v>1800.6599999999996</v>
      </c>
      <c r="F9" s="24">
        <v>1800.6599999999996</v>
      </c>
      <c r="G9" s="20">
        <v>592</v>
      </c>
      <c r="H9" s="20">
        <v>203</v>
      </c>
    </row>
    <row r="10" spans="1:8" x14ac:dyDescent="0.3">
      <c r="A10" s="28">
        <v>5480</v>
      </c>
      <c r="B10" s="18" t="s">
        <v>68</v>
      </c>
      <c r="C10" s="18" t="s">
        <v>325</v>
      </c>
      <c r="D10" s="24"/>
      <c r="E10" s="20"/>
      <c r="F10" s="20">
        <v>0</v>
      </c>
      <c r="G10" s="20">
        <v>0</v>
      </c>
      <c r="H10" s="20">
        <v>0</v>
      </c>
    </row>
    <row r="11" spans="1:8" x14ac:dyDescent="0.3">
      <c r="A11" s="28">
        <v>5485</v>
      </c>
      <c r="B11" s="18" t="s">
        <v>69</v>
      </c>
      <c r="C11" s="18" t="s">
        <v>325</v>
      </c>
      <c r="D11" s="24"/>
      <c r="E11" s="20"/>
      <c r="F11" s="20">
        <v>0</v>
      </c>
      <c r="G11" s="20">
        <v>0</v>
      </c>
      <c r="H11" s="20">
        <v>0</v>
      </c>
    </row>
    <row r="12" spans="1:8" ht="16.2" x14ac:dyDescent="0.45">
      <c r="A12" s="28">
        <v>5490</v>
      </c>
      <c r="B12" s="18" t="s">
        <v>70</v>
      </c>
      <c r="C12" s="18" t="s">
        <v>325</v>
      </c>
      <c r="D12" s="24"/>
      <c r="E12" s="20"/>
      <c r="F12" s="20">
        <v>0</v>
      </c>
      <c r="G12" s="52">
        <v>0</v>
      </c>
      <c r="H12" s="52">
        <v>0</v>
      </c>
    </row>
    <row r="13" spans="1:8" x14ac:dyDescent="0.3">
      <c r="G13" s="29">
        <v>68094</v>
      </c>
      <c r="H13" s="29">
        <v>23285</v>
      </c>
    </row>
    <row r="14" spans="1:8" x14ac:dyDescent="0.3">
      <c r="B14" s="18" t="s">
        <v>329</v>
      </c>
    </row>
    <row r="15" spans="1:8" x14ac:dyDescent="0.3">
      <c r="B15" s="18" t="s">
        <v>327</v>
      </c>
      <c r="C15" s="19" t="s">
        <v>323</v>
      </c>
      <c r="D15" s="19" t="s">
        <v>324</v>
      </c>
      <c r="E15" s="18" t="s">
        <v>41</v>
      </c>
    </row>
    <row r="16" spans="1:8" x14ac:dyDescent="0.3">
      <c r="B16" s="18">
        <v>252119</v>
      </c>
      <c r="C16" s="30"/>
      <c r="D16" s="30">
        <v>1244.5999999999999</v>
      </c>
      <c r="E16" s="30">
        <v>1244.5999999999999</v>
      </c>
    </row>
    <row r="17" spans="1:10" x14ac:dyDescent="0.3">
      <c r="B17" s="18" t="s">
        <v>328</v>
      </c>
      <c r="C17" s="31">
        <v>0</v>
      </c>
      <c r="D17" s="31">
        <v>1</v>
      </c>
    </row>
    <row r="18" spans="1:10" x14ac:dyDescent="0.3">
      <c r="C18" s="104">
        <v>2015</v>
      </c>
      <c r="D18" s="104"/>
      <c r="E18" s="86"/>
      <c r="F18" s="104">
        <v>2019</v>
      </c>
      <c r="G18" s="104"/>
    </row>
    <row r="19" spans="1:10" x14ac:dyDescent="0.3">
      <c r="C19" s="21" t="s">
        <v>17</v>
      </c>
      <c r="D19" s="21" t="s">
        <v>10</v>
      </c>
      <c r="E19" s="21" t="s">
        <v>21</v>
      </c>
      <c r="F19" s="21" t="s">
        <v>17</v>
      </c>
      <c r="G19" s="21" t="s">
        <v>10</v>
      </c>
    </row>
    <row r="20" spans="1:10" x14ac:dyDescent="0.3">
      <c r="A20" s="18" t="s">
        <v>20</v>
      </c>
      <c r="C20" s="22">
        <v>32.9</v>
      </c>
      <c r="D20" s="20">
        <v>61068</v>
      </c>
      <c r="E20" s="20">
        <v>710</v>
      </c>
      <c r="F20" s="22"/>
      <c r="H20" s="72"/>
    </row>
    <row r="21" spans="1:10" ht="31.5" customHeight="1" x14ac:dyDescent="0.3">
      <c r="A21" s="112" t="s">
        <v>25</v>
      </c>
      <c r="B21" s="112"/>
      <c r="C21" s="22"/>
      <c r="D21" s="20"/>
      <c r="E21" s="20"/>
      <c r="F21" s="22">
        <v>11.25</v>
      </c>
      <c r="H21" s="72"/>
    </row>
    <row r="24" spans="1:10" x14ac:dyDescent="0.3">
      <c r="A24" s="88" t="s">
        <v>334</v>
      </c>
      <c r="B24" s="28"/>
      <c r="D24" s="20"/>
    </row>
    <row r="25" spans="1:10" x14ac:dyDescent="0.3">
      <c r="A25" s="57" t="s">
        <v>335</v>
      </c>
      <c r="B25" s="57" t="s">
        <v>336</v>
      </c>
      <c r="C25" s="59" t="s">
        <v>337</v>
      </c>
      <c r="D25" s="89" t="s">
        <v>338</v>
      </c>
      <c r="F25" s="90" t="s">
        <v>339</v>
      </c>
      <c r="G25" s="90" t="s">
        <v>340</v>
      </c>
      <c r="H25" s="91"/>
      <c r="I25" s="92"/>
      <c r="J25" s="93" t="s">
        <v>341</v>
      </c>
    </row>
    <row r="26" spans="1:10" x14ac:dyDescent="0.3">
      <c r="A26" s="28">
        <v>252119</v>
      </c>
      <c r="B26" s="28">
        <v>5455</v>
      </c>
      <c r="C26" s="18" t="s">
        <v>65</v>
      </c>
      <c r="D26" s="20">
        <v>205171.8</v>
      </c>
      <c r="F26" s="94" t="s">
        <v>342</v>
      </c>
      <c r="G26" s="113" t="s">
        <v>343</v>
      </c>
      <c r="H26" s="114"/>
      <c r="I26" s="115"/>
      <c r="J26" s="95">
        <v>252118</v>
      </c>
    </row>
    <row r="27" spans="1:10" x14ac:dyDescent="0.3">
      <c r="A27" s="28">
        <v>252119</v>
      </c>
      <c r="B27" s="28">
        <v>5470</v>
      </c>
      <c r="C27" s="18" t="s">
        <v>67</v>
      </c>
      <c r="D27" s="20">
        <v>1800.6599999999996</v>
      </c>
      <c r="F27" s="96" t="s">
        <v>342</v>
      </c>
      <c r="G27" s="116" t="s">
        <v>417</v>
      </c>
      <c r="H27" s="117"/>
      <c r="I27" s="118"/>
      <c r="J27" s="97">
        <v>252119</v>
      </c>
    </row>
    <row r="28" spans="1:10" x14ac:dyDescent="0.3">
      <c r="A28" s="28">
        <v>252118</v>
      </c>
      <c r="B28" s="28">
        <v>5435</v>
      </c>
      <c r="C28" s="18" t="s">
        <v>42</v>
      </c>
      <c r="D28" s="18">
        <v>3428</v>
      </c>
      <c r="F28" s="96" t="s">
        <v>342</v>
      </c>
      <c r="G28" s="113" t="s">
        <v>344</v>
      </c>
      <c r="H28" s="114"/>
      <c r="I28" s="115"/>
      <c r="J28" s="97">
        <v>252120</v>
      </c>
    </row>
    <row r="29" spans="1:10" x14ac:dyDescent="0.3">
      <c r="A29" s="28"/>
      <c r="B29" s="28">
        <v>5440</v>
      </c>
      <c r="C29" s="18" t="s">
        <v>64</v>
      </c>
      <c r="D29" s="18">
        <v>0</v>
      </c>
      <c r="F29" s="96" t="s">
        <v>342</v>
      </c>
      <c r="G29" s="113" t="s">
        <v>345</v>
      </c>
      <c r="H29" s="114"/>
      <c r="I29" s="115"/>
      <c r="J29" s="97">
        <v>252116</v>
      </c>
    </row>
    <row r="30" spans="1:10" x14ac:dyDescent="0.3">
      <c r="A30" s="28"/>
      <c r="B30" s="28">
        <v>5455</v>
      </c>
      <c r="C30" s="18" t="s">
        <v>65</v>
      </c>
      <c r="D30" s="18">
        <v>0</v>
      </c>
      <c r="F30" s="98" t="s">
        <v>342</v>
      </c>
      <c r="G30" s="119" t="s">
        <v>346</v>
      </c>
      <c r="H30" s="120"/>
      <c r="I30" s="121"/>
      <c r="J30" s="99">
        <v>252117</v>
      </c>
    </row>
    <row r="31" spans="1:10" x14ac:dyDescent="0.3">
      <c r="A31" s="28">
        <v>252118</v>
      </c>
      <c r="B31" s="28">
        <v>5465</v>
      </c>
      <c r="C31" s="18" t="s">
        <v>66</v>
      </c>
      <c r="D31" s="18">
        <v>7918</v>
      </c>
    </row>
    <row r="32" spans="1:10" ht="15" thickBot="1" x14ac:dyDescent="0.35">
      <c r="A32" s="28"/>
      <c r="B32" s="28">
        <v>5470</v>
      </c>
      <c r="C32" s="18" t="s">
        <v>67</v>
      </c>
      <c r="D32" s="18">
        <v>0</v>
      </c>
    </row>
    <row r="33" spans="1:9" ht="15" thickBot="1" x14ac:dyDescent="0.35">
      <c r="A33" s="28"/>
      <c r="B33" s="28">
        <v>5480</v>
      </c>
      <c r="C33" s="18" t="s">
        <v>68</v>
      </c>
      <c r="D33" s="18">
        <v>5415</v>
      </c>
      <c r="E33" s="100">
        <v>5406.7</v>
      </c>
      <c r="F33" s="32"/>
      <c r="G33" s="33"/>
      <c r="H33" s="33"/>
      <c r="I33" s="34"/>
    </row>
    <row r="34" spans="1:9" x14ac:dyDescent="0.3">
      <c r="A34" s="28"/>
      <c r="B34" s="28">
        <v>5485</v>
      </c>
      <c r="C34" s="18" t="s">
        <v>69</v>
      </c>
      <c r="D34" s="18">
        <v>0</v>
      </c>
    </row>
    <row r="35" spans="1:9" x14ac:dyDescent="0.3">
      <c r="A35" s="28"/>
      <c r="B35" s="28">
        <v>5490</v>
      </c>
      <c r="C35" s="18" t="s">
        <v>70</v>
      </c>
      <c r="D35" s="18">
        <v>0</v>
      </c>
    </row>
  </sheetData>
  <mergeCells count="10">
    <mergeCell ref="G29:I29"/>
    <mergeCell ref="G30:I30"/>
    <mergeCell ref="G3:H3"/>
    <mergeCell ref="C18:D18"/>
    <mergeCell ref="F18:G18"/>
    <mergeCell ref="G1:H1"/>
    <mergeCell ref="A21:B21"/>
    <mergeCell ref="G26:I26"/>
    <mergeCell ref="G27:I27"/>
    <mergeCell ref="G28:I2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C13C5-45B1-4A10-834E-0A3AB138697A}">
  <dimension ref="A1:D19"/>
  <sheetViews>
    <sheetView workbookViewId="0">
      <selection activeCell="B14" sqref="B14"/>
    </sheetView>
  </sheetViews>
  <sheetFormatPr defaultColWidth="9.109375" defaultRowHeight="14.4" x14ac:dyDescent="0.3"/>
  <cols>
    <col min="1" max="1" width="20.5546875" style="3" bestFit="1" customWidth="1"/>
    <col min="2" max="2" width="10.5546875" style="3" bestFit="1" customWidth="1"/>
    <col min="3" max="3" width="16.33203125" style="3" bestFit="1" customWidth="1"/>
    <col min="4" max="4" width="11.33203125" style="3" bestFit="1" customWidth="1"/>
    <col min="5" max="16384" width="9.109375" style="3"/>
  </cols>
  <sheetData>
    <row r="1" spans="1:4" x14ac:dyDescent="0.3">
      <c r="A1" s="3" t="s">
        <v>327</v>
      </c>
      <c r="B1" s="3" t="s">
        <v>323</v>
      </c>
      <c r="C1" s="3" t="s">
        <v>324</v>
      </c>
      <c r="D1" s="3" t="s">
        <v>41</v>
      </c>
    </row>
    <row r="2" spans="1:4" x14ac:dyDescent="0.3">
      <c r="A2" s="3">
        <v>241</v>
      </c>
      <c r="C2" s="3">
        <v>2094.1999999999998</v>
      </c>
      <c r="D2" s="3">
        <v>2094.1999999999998</v>
      </c>
    </row>
    <row r="3" spans="1:4" x14ac:dyDescent="0.3">
      <c r="A3" s="3">
        <v>242</v>
      </c>
      <c r="B3" s="3">
        <v>134.1</v>
      </c>
      <c r="C3" s="3">
        <v>132.30000000000001</v>
      </c>
      <c r="D3" s="3">
        <v>266.39999999999998</v>
      </c>
    </row>
    <row r="4" spans="1:4" x14ac:dyDescent="0.3">
      <c r="A4" s="3">
        <v>246</v>
      </c>
      <c r="C4" s="3">
        <v>1664</v>
      </c>
      <c r="D4" s="3">
        <v>1664</v>
      </c>
    </row>
    <row r="5" spans="1:4" x14ac:dyDescent="0.3">
      <c r="A5" s="3">
        <v>248</v>
      </c>
      <c r="B5" s="1">
        <v>1376.1</v>
      </c>
      <c r="C5" s="1">
        <v>1301.3</v>
      </c>
      <c r="D5" s="1">
        <v>2677.3999999999996</v>
      </c>
    </row>
    <row r="6" spans="1:4" x14ac:dyDescent="0.3">
      <c r="A6" s="3">
        <v>249</v>
      </c>
      <c r="B6" s="1"/>
      <c r="C6" s="1">
        <v>2514.6</v>
      </c>
      <c r="D6" s="1">
        <v>2514.6</v>
      </c>
    </row>
    <row r="7" spans="1:4" x14ac:dyDescent="0.3">
      <c r="A7" s="3">
        <v>250</v>
      </c>
      <c r="B7" s="1"/>
      <c r="C7" s="1">
        <v>3355</v>
      </c>
      <c r="D7" s="1">
        <v>3355</v>
      </c>
    </row>
    <row r="8" spans="1:4" x14ac:dyDescent="0.3">
      <c r="A8" s="3">
        <v>251</v>
      </c>
      <c r="B8" s="1">
        <v>12107.2</v>
      </c>
      <c r="C8" s="1">
        <v>5304.8</v>
      </c>
      <c r="D8" s="1">
        <v>17412</v>
      </c>
    </row>
    <row r="9" spans="1:4" x14ac:dyDescent="0.3">
      <c r="A9" s="3">
        <v>252</v>
      </c>
      <c r="B9" s="1">
        <v>6896.9</v>
      </c>
      <c r="C9" s="1">
        <v>2777.5</v>
      </c>
      <c r="D9" s="1">
        <v>9674.4</v>
      </c>
    </row>
    <row r="10" spans="1:4" x14ac:dyDescent="0.3">
      <c r="A10" s="3">
        <v>255</v>
      </c>
      <c r="B10" s="1">
        <v>12318.7</v>
      </c>
      <c r="C10" s="1">
        <v>9821.2000000000007</v>
      </c>
      <c r="D10" s="1">
        <v>22139.9</v>
      </c>
    </row>
    <row r="11" spans="1:4" x14ac:dyDescent="0.3">
      <c r="A11" s="3">
        <v>256</v>
      </c>
      <c r="B11" s="1"/>
      <c r="C11" s="1">
        <v>1244.5999999999999</v>
      </c>
      <c r="D11" s="1">
        <v>1244.5999999999999</v>
      </c>
    </row>
    <row r="12" spans="1:4" x14ac:dyDescent="0.3">
      <c r="A12" s="3">
        <v>259</v>
      </c>
      <c r="B12" s="1">
        <v>768.3</v>
      </c>
      <c r="C12" s="1">
        <v>763.3</v>
      </c>
      <c r="D12" s="1">
        <v>1531.6</v>
      </c>
    </row>
    <row r="13" spans="1:4" x14ac:dyDescent="0.3">
      <c r="A13" s="3">
        <v>260</v>
      </c>
      <c r="B13" s="1">
        <v>1500</v>
      </c>
      <c r="C13" s="1">
        <v>1246</v>
      </c>
      <c r="D13" s="1">
        <v>2746</v>
      </c>
    </row>
    <row r="14" spans="1:4" x14ac:dyDescent="0.3">
      <c r="A14" s="3" t="s">
        <v>41</v>
      </c>
      <c r="B14" s="1">
        <v>35101.300000000003</v>
      </c>
      <c r="C14" s="1">
        <v>32218.799999999999</v>
      </c>
      <c r="D14" s="1">
        <v>67320.100000000006</v>
      </c>
    </row>
    <row r="15" spans="1:4" x14ac:dyDescent="0.3">
      <c r="B15" s="1"/>
      <c r="C15" s="1"/>
      <c r="D15" s="1"/>
    </row>
    <row r="16" spans="1:4" x14ac:dyDescent="0.3">
      <c r="B16" s="1">
        <v>0.52139999999999997</v>
      </c>
      <c r="C16" s="1">
        <v>0.47860000000000003</v>
      </c>
      <c r="D16" s="1"/>
    </row>
    <row r="17" spans="2:4" x14ac:dyDescent="0.3">
      <c r="B17" s="1"/>
      <c r="C17" s="1"/>
      <c r="D17" s="1"/>
    </row>
    <row r="19" spans="2:4" x14ac:dyDescent="0.3">
      <c r="B19" s="2"/>
      <c r="C19" s="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0A096-8FD0-432F-AA26-8C95225CC999}">
  <dimension ref="A1:FF518"/>
  <sheetViews>
    <sheetView workbookViewId="0">
      <selection activeCell="E301" sqref="E301"/>
    </sheetView>
  </sheetViews>
  <sheetFormatPr defaultRowHeight="14.4" x14ac:dyDescent="0.3"/>
  <cols>
    <col min="1" max="1" width="8.88671875" style="18"/>
    <col min="2" max="2" width="30.6640625" style="18" customWidth="1"/>
    <col min="3" max="3" width="11.88671875" style="18" customWidth="1"/>
    <col min="4" max="15" width="11.6640625" style="18" customWidth="1"/>
    <col min="16" max="18" width="11.6640625" style="18" hidden="1" customWidth="1"/>
    <col min="19" max="19" width="11.6640625" style="18" customWidth="1"/>
    <col min="20" max="16384" width="8.88671875" style="18"/>
  </cols>
  <sheetData>
    <row r="1" spans="1:162" x14ac:dyDescent="0.3">
      <c r="A1" s="88" t="s">
        <v>43</v>
      </c>
    </row>
    <row r="2" spans="1:162" x14ac:dyDescent="0.3">
      <c r="A2" s="101"/>
    </row>
    <row r="3" spans="1:162" ht="28.8" x14ac:dyDescent="0.3">
      <c r="A3" s="102" t="s">
        <v>29</v>
      </c>
      <c r="D3" s="25" t="s">
        <v>30</v>
      </c>
      <c r="E3" s="25" t="s">
        <v>2</v>
      </c>
      <c r="F3" s="25" t="s">
        <v>31</v>
      </c>
      <c r="G3" s="25" t="s">
        <v>32</v>
      </c>
      <c r="H3" s="25" t="s">
        <v>33</v>
      </c>
      <c r="I3" s="25" t="s">
        <v>34</v>
      </c>
      <c r="J3" s="25" t="s">
        <v>35</v>
      </c>
      <c r="K3" s="25" t="s">
        <v>36</v>
      </c>
      <c r="L3" s="25" t="s">
        <v>12</v>
      </c>
      <c r="M3" s="25" t="s">
        <v>37</v>
      </c>
      <c r="N3" s="25" t="s">
        <v>1</v>
      </c>
      <c r="O3" s="25" t="s">
        <v>38</v>
      </c>
      <c r="P3" s="25"/>
      <c r="Q3" s="25"/>
      <c r="R3" s="25"/>
      <c r="S3" s="87"/>
    </row>
    <row r="4" spans="1:162" x14ac:dyDescent="0.3">
      <c r="A4" s="93" t="s">
        <v>39</v>
      </c>
      <c r="B4" s="90" t="s">
        <v>40</v>
      </c>
      <c r="C4" s="90"/>
      <c r="D4" s="26">
        <v>241</v>
      </c>
      <c r="E4" s="26">
        <v>242</v>
      </c>
      <c r="F4" s="26">
        <v>246</v>
      </c>
      <c r="G4" s="26">
        <v>248</v>
      </c>
      <c r="H4" s="26">
        <v>249</v>
      </c>
      <c r="I4" s="26">
        <v>250</v>
      </c>
      <c r="J4" s="26">
        <v>251</v>
      </c>
      <c r="K4" s="26">
        <v>252</v>
      </c>
      <c r="L4" s="26">
        <v>255</v>
      </c>
      <c r="M4" s="26">
        <v>256</v>
      </c>
      <c r="N4" s="26">
        <v>259</v>
      </c>
      <c r="O4" s="26">
        <v>260</v>
      </c>
      <c r="P4" s="26">
        <v>755</v>
      </c>
      <c r="Q4" s="26">
        <v>802</v>
      </c>
      <c r="R4" s="26">
        <v>855</v>
      </c>
      <c r="S4" s="90" t="s">
        <v>41</v>
      </c>
    </row>
    <row r="5" spans="1:162" hidden="1" x14ac:dyDescent="0.3">
      <c r="A5" s="28">
        <v>5025</v>
      </c>
      <c r="B5" s="18" t="s">
        <v>45</v>
      </c>
      <c r="D5" s="24"/>
      <c r="E5" s="24">
        <v>-18815.22</v>
      </c>
      <c r="F5" s="24"/>
      <c r="G5" s="24">
        <v>-291932.59999999998</v>
      </c>
      <c r="H5" s="24"/>
      <c r="I5" s="24"/>
      <c r="J5" s="24">
        <v>-5225995.84</v>
      </c>
      <c r="K5" s="24">
        <v>-1661831.8</v>
      </c>
      <c r="L5" s="24">
        <v>-6031309.6399999997</v>
      </c>
      <c r="M5" s="24"/>
      <c r="N5" s="24">
        <v>-144363.51999999999</v>
      </c>
      <c r="O5" s="24">
        <v>-399952.44</v>
      </c>
      <c r="P5" s="24"/>
      <c r="Q5" s="24"/>
      <c r="R5" s="24"/>
      <c r="S5" s="24">
        <v>-13774201.059999999</v>
      </c>
      <c r="EY5" s="61"/>
      <c r="EZ5" s="61"/>
      <c r="FA5" s="61"/>
      <c r="FB5" s="61"/>
      <c r="FC5" s="61"/>
      <c r="FD5" s="61"/>
      <c r="FE5" s="61"/>
      <c r="FF5" s="61"/>
    </row>
    <row r="6" spans="1:162" hidden="1" x14ac:dyDescent="0.3">
      <c r="A6" s="28">
        <v>5030</v>
      </c>
      <c r="B6" s="18" t="s">
        <v>46</v>
      </c>
      <c r="D6" s="24"/>
      <c r="E6" s="24">
        <v>221.55</v>
      </c>
      <c r="F6" s="24"/>
      <c r="G6" s="24">
        <v>-2683.5</v>
      </c>
      <c r="H6" s="24"/>
      <c r="I6" s="24"/>
      <c r="J6" s="24">
        <v>-27532.95</v>
      </c>
      <c r="K6" s="24">
        <v>-420.39</v>
      </c>
      <c r="L6" s="24">
        <v>-18474.560000000001</v>
      </c>
      <c r="M6" s="24"/>
      <c r="N6" s="24">
        <v>-632.51</v>
      </c>
      <c r="O6" s="24">
        <v>-7023.04</v>
      </c>
      <c r="P6" s="24"/>
      <c r="Q6" s="24"/>
      <c r="R6" s="24"/>
      <c r="S6" s="24">
        <v>-56545.400000000009</v>
      </c>
      <c r="EY6" s="61"/>
      <c r="EZ6" s="61"/>
      <c r="FA6" s="61"/>
      <c r="FB6" s="61"/>
      <c r="FC6" s="61"/>
      <c r="FD6" s="61"/>
      <c r="FE6" s="61"/>
      <c r="FF6" s="61"/>
    </row>
    <row r="7" spans="1:162" hidden="1" x14ac:dyDescent="0.3">
      <c r="A7" s="28">
        <v>5035</v>
      </c>
      <c r="B7" s="18" t="s">
        <v>47</v>
      </c>
      <c r="D7" s="24"/>
      <c r="E7" s="24">
        <v>-21425.84</v>
      </c>
      <c r="F7" s="24"/>
      <c r="G7" s="24">
        <v>-23961.91</v>
      </c>
      <c r="H7" s="24"/>
      <c r="I7" s="24"/>
      <c r="J7" s="24">
        <v>-337812.11</v>
      </c>
      <c r="K7" s="24">
        <v>-91208.42</v>
      </c>
      <c r="L7" s="24">
        <v>-1491663.82</v>
      </c>
      <c r="M7" s="24"/>
      <c r="N7" s="24">
        <v>-19234.02</v>
      </c>
      <c r="O7" s="24">
        <v>-68706.880000000005</v>
      </c>
      <c r="P7" s="24"/>
      <c r="Q7" s="24"/>
      <c r="R7" s="24"/>
      <c r="S7" s="24">
        <v>-2054013</v>
      </c>
      <c r="EY7" s="61"/>
      <c r="EZ7" s="61"/>
      <c r="FA7" s="61"/>
      <c r="FB7" s="61"/>
      <c r="FC7" s="61"/>
      <c r="FD7" s="61"/>
      <c r="FE7" s="61"/>
      <c r="FF7" s="61"/>
    </row>
    <row r="8" spans="1:162" hidden="1" x14ac:dyDescent="0.3">
      <c r="A8" s="28">
        <v>5050</v>
      </c>
      <c r="B8" s="18" t="s">
        <v>48</v>
      </c>
      <c r="D8" s="24"/>
      <c r="E8" s="24"/>
      <c r="F8" s="24"/>
      <c r="G8" s="24"/>
      <c r="H8" s="24"/>
      <c r="I8" s="24"/>
      <c r="J8" s="24">
        <v>-75604.710000000006</v>
      </c>
      <c r="K8" s="24"/>
      <c r="L8" s="24">
        <v>-72.180000000000007</v>
      </c>
      <c r="M8" s="24"/>
      <c r="N8" s="24"/>
      <c r="O8" s="24"/>
      <c r="P8" s="24"/>
      <c r="Q8" s="24"/>
      <c r="R8" s="24"/>
      <c r="S8" s="24">
        <v>-75676.89</v>
      </c>
      <c r="EY8" s="61"/>
      <c r="EZ8" s="61"/>
      <c r="FA8" s="61"/>
      <c r="FB8" s="61"/>
      <c r="FC8" s="61"/>
      <c r="FD8" s="61"/>
      <c r="FE8" s="61"/>
      <c r="FF8" s="61"/>
    </row>
    <row r="9" spans="1:162" hidden="1" x14ac:dyDescent="0.3">
      <c r="A9" s="28">
        <v>5051</v>
      </c>
      <c r="B9" s="18" t="s">
        <v>49</v>
      </c>
      <c r="D9" s="24"/>
      <c r="E9" s="24"/>
      <c r="F9" s="24"/>
      <c r="G9" s="24">
        <v>-0.08</v>
      </c>
      <c r="H9" s="24"/>
      <c r="I9" s="24"/>
      <c r="J9" s="24"/>
      <c r="K9" s="24">
        <v>-12128.63</v>
      </c>
      <c r="L9" s="24">
        <v>-28003.85</v>
      </c>
      <c r="M9" s="24"/>
      <c r="N9" s="24">
        <v>-8120.02</v>
      </c>
      <c r="O9" s="24"/>
      <c r="P9" s="24"/>
      <c r="Q9" s="24"/>
      <c r="R9" s="24"/>
      <c r="S9" s="24">
        <v>-48252.58</v>
      </c>
      <c r="EY9" s="61"/>
      <c r="EZ9" s="61"/>
      <c r="FA9" s="61"/>
      <c r="FB9" s="61"/>
      <c r="FC9" s="61"/>
      <c r="FD9" s="61"/>
      <c r="FE9" s="61"/>
      <c r="FF9" s="61"/>
    </row>
    <row r="10" spans="1:162" hidden="1" x14ac:dyDescent="0.3">
      <c r="A10" s="28">
        <v>5065</v>
      </c>
      <c r="B10" s="18" t="s">
        <v>50</v>
      </c>
      <c r="D10" s="24"/>
      <c r="E10" s="24"/>
      <c r="F10" s="24"/>
      <c r="G10" s="24"/>
      <c r="H10" s="24"/>
      <c r="I10" s="24"/>
      <c r="J10" s="24"/>
      <c r="K10" s="24"/>
      <c r="L10" s="24">
        <v>-27140.17</v>
      </c>
      <c r="M10" s="24"/>
      <c r="N10" s="24"/>
      <c r="O10" s="24"/>
      <c r="P10" s="24"/>
      <c r="Q10" s="24"/>
      <c r="R10" s="24"/>
      <c r="S10" s="24">
        <v>-27140.17</v>
      </c>
      <c r="EY10" s="61"/>
      <c r="EZ10" s="61"/>
      <c r="FA10" s="61"/>
      <c r="FB10" s="61"/>
      <c r="FC10" s="61"/>
      <c r="FD10" s="61"/>
      <c r="FE10" s="61"/>
      <c r="FF10" s="61"/>
    </row>
    <row r="11" spans="1:162" hidden="1" x14ac:dyDescent="0.3">
      <c r="A11" s="28">
        <v>5100</v>
      </c>
      <c r="B11" s="18" t="s">
        <v>51</v>
      </c>
      <c r="D11" s="24">
        <v>-1045464.29</v>
      </c>
      <c r="E11" s="24">
        <v>-1021.09</v>
      </c>
      <c r="F11" s="24">
        <v>-830955.88</v>
      </c>
      <c r="G11" s="24">
        <v>50.56</v>
      </c>
      <c r="H11" s="24"/>
      <c r="I11" s="24">
        <v>-2218752.14</v>
      </c>
      <c r="J11" s="24">
        <v>6.91</v>
      </c>
      <c r="K11" s="24">
        <v>17.11</v>
      </c>
      <c r="L11" s="24">
        <v>-337218.13</v>
      </c>
      <c r="M11" s="24">
        <v>2.12</v>
      </c>
      <c r="N11" s="24"/>
      <c r="O11" s="24">
        <v>1775.41</v>
      </c>
      <c r="P11" s="24"/>
      <c r="Q11" s="24"/>
      <c r="R11" s="24"/>
      <c r="S11" s="24">
        <v>-4431559.42</v>
      </c>
      <c r="EY11" s="61"/>
      <c r="EZ11" s="61"/>
      <c r="FA11" s="61"/>
      <c r="FB11" s="61"/>
      <c r="FC11" s="61"/>
      <c r="FD11" s="61"/>
      <c r="FE11" s="61"/>
      <c r="FF11" s="61"/>
    </row>
    <row r="12" spans="1:162" hidden="1" x14ac:dyDescent="0.3">
      <c r="A12" s="28">
        <v>5105</v>
      </c>
      <c r="B12" s="18" t="s">
        <v>52</v>
      </c>
      <c r="D12" s="24">
        <v>-3951.37</v>
      </c>
      <c r="E12" s="24">
        <v>607.23</v>
      </c>
      <c r="F12" s="24">
        <v>-3902</v>
      </c>
      <c r="G12" s="24">
        <v>-3122.36</v>
      </c>
      <c r="H12" s="24">
        <v>406</v>
      </c>
      <c r="I12" s="24">
        <v>16468.810000000001</v>
      </c>
      <c r="J12" s="24">
        <v>-26267.93</v>
      </c>
      <c r="K12" s="24">
        <v>-2039.93</v>
      </c>
      <c r="L12" s="24">
        <v>-46366.97</v>
      </c>
      <c r="M12" s="24">
        <v>-3017</v>
      </c>
      <c r="N12" s="24">
        <v>-1025.82</v>
      </c>
      <c r="O12" s="24">
        <v>-2316.2399999999998</v>
      </c>
      <c r="P12" s="24"/>
      <c r="Q12" s="24"/>
      <c r="R12" s="24"/>
      <c r="S12" s="24">
        <v>-74527.580000000016</v>
      </c>
      <c r="EY12" s="61"/>
      <c r="EZ12" s="61"/>
      <c r="FA12" s="61"/>
      <c r="FB12" s="61"/>
      <c r="FC12" s="61"/>
      <c r="FD12" s="61"/>
      <c r="FE12" s="61"/>
      <c r="FF12" s="61"/>
    </row>
    <row r="13" spans="1:162" hidden="1" x14ac:dyDescent="0.3">
      <c r="A13" s="28">
        <v>5110</v>
      </c>
      <c r="B13" s="18" t="s">
        <v>53</v>
      </c>
      <c r="D13" s="24"/>
      <c r="E13" s="24"/>
      <c r="F13" s="24"/>
      <c r="G13" s="24"/>
      <c r="H13" s="24">
        <v>-510511.37</v>
      </c>
      <c r="I13" s="24">
        <v>120.92</v>
      </c>
      <c r="J13" s="24"/>
      <c r="K13" s="24"/>
      <c r="L13" s="24">
        <v>-313986.46999999997</v>
      </c>
      <c r="M13" s="24"/>
      <c r="N13" s="24"/>
      <c r="O13" s="24"/>
      <c r="P13" s="24"/>
      <c r="Q13" s="24"/>
      <c r="R13" s="24"/>
      <c r="S13" s="24">
        <v>-824376.91999999993</v>
      </c>
      <c r="EY13" s="61"/>
      <c r="EZ13" s="61"/>
      <c r="FA13" s="61"/>
      <c r="FB13" s="61"/>
      <c r="FC13" s="61"/>
      <c r="FD13" s="61"/>
      <c r="FE13" s="61"/>
      <c r="FF13" s="61"/>
    </row>
    <row r="14" spans="1:162" hidden="1" x14ac:dyDescent="0.3">
      <c r="A14" s="28">
        <v>5127</v>
      </c>
      <c r="B14" s="18" t="s">
        <v>54</v>
      </c>
      <c r="D14" s="24"/>
      <c r="E14" s="24"/>
      <c r="F14" s="24"/>
      <c r="G14" s="24"/>
      <c r="H14" s="24"/>
      <c r="I14" s="24"/>
      <c r="J14" s="24"/>
      <c r="K14" s="24"/>
      <c r="L14" s="24">
        <v>-20956.87</v>
      </c>
      <c r="M14" s="24">
        <v>-31583.41</v>
      </c>
      <c r="N14" s="24">
        <v>-3961.61</v>
      </c>
      <c r="O14" s="24"/>
      <c r="P14" s="24"/>
      <c r="Q14" s="24"/>
      <c r="R14" s="24"/>
      <c r="S14" s="24">
        <v>-56501.89</v>
      </c>
      <c r="EY14" s="61"/>
      <c r="EZ14" s="61"/>
      <c r="FA14" s="61"/>
      <c r="FB14" s="61"/>
      <c r="FC14" s="61"/>
      <c r="FD14" s="61"/>
      <c r="FE14" s="61"/>
      <c r="FF14" s="61"/>
    </row>
    <row r="15" spans="1:162" hidden="1" x14ac:dyDescent="0.3">
      <c r="A15" s="28">
        <v>5128</v>
      </c>
      <c r="B15" s="18" t="s">
        <v>55</v>
      </c>
      <c r="D15" s="24"/>
      <c r="E15" s="24"/>
      <c r="F15" s="24"/>
      <c r="G15" s="24"/>
      <c r="H15" s="24"/>
      <c r="I15" s="24"/>
      <c r="J15" s="24"/>
      <c r="K15" s="24"/>
      <c r="L15" s="24"/>
      <c r="M15" s="24">
        <v>-17340.240000000002</v>
      </c>
      <c r="N15" s="24"/>
      <c r="O15" s="24"/>
      <c r="P15" s="24"/>
      <c r="Q15" s="24"/>
      <c r="R15" s="24"/>
      <c r="S15" s="24">
        <v>-17340.240000000002</v>
      </c>
      <c r="EY15" s="61"/>
      <c r="EZ15" s="61"/>
      <c r="FA15" s="61"/>
      <c r="FB15" s="61"/>
      <c r="FC15" s="61"/>
      <c r="FD15" s="61"/>
      <c r="FE15" s="61"/>
      <c r="FF15" s="61"/>
    </row>
    <row r="16" spans="1:162" hidden="1" x14ac:dyDescent="0.3">
      <c r="A16" s="28">
        <v>5140</v>
      </c>
      <c r="B16" s="18" t="s">
        <v>51</v>
      </c>
      <c r="D16" s="24"/>
      <c r="E16" s="24">
        <v>-44769.93</v>
      </c>
      <c r="F16" s="24"/>
      <c r="G16" s="24">
        <v>-671544.08</v>
      </c>
      <c r="H16" s="24">
        <v>-396050.57</v>
      </c>
      <c r="I16" s="24"/>
      <c r="J16" s="24">
        <v>-2347257.39</v>
      </c>
      <c r="K16" s="24">
        <v>-1311787.1399999999</v>
      </c>
      <c r="L16" s="24">
        <v>-4807266.49</v>
      </c>
      <c r="M16" s="24">
        <v>-333808.43</v>
      </c>
      <c r="N16" s="24">
        <v>-342585.29</v>
      </c>
      <c r="O16" s="24">
        <v>-683685.29</v>
      </c>
      <c r="P16" s="24"/>
      <c r="Q16" s="24"/>
      <c r="R16" s="24"/>
      <c r="S16" s="24">
        <v>-10938754.609999999</v>
      </c>
      <c r="EY16" s="61"/>
      <c r="EZ16" s="61"/>
      <c r="FA16" s="61"/>
      <c r="FB16" s="61"/>
      <c r="FC16" s="61"/>
      <c r="FD16" s="61"/>
      <c r="FE16" s="61"/>
      <c r="FF16" s="61"/>
    </row>
    <row r="17" spans="1:162" hidden="1" x14ac:dyDescent="0.3">
      <c r="A17" s="28">
        <v>5155</v>
      </c>
      <c r="B17" s="18" t="s">
        <v>53</v>
      </c>
      <c r="D17" s="24">
        <v>-37298.79</v>
      </c>
      <c r="E17" s="24">
        <v>-68966.460000000006</v>
      </c>
      <c r="F17" s="24">
        <v>-190043.04</v>
      </c>
      <c r="G17" s="24">
        <v>-10113.65</v>
      </c>
      <c r="H17" s="24">
        <v>-328407.57</v>
      </c>
      <c r="I17" s="24">
        <v>-42769.2</v>
      </c>
      <c r="J17" s="24">
        <v>-235672.7</v>
      </c>
      <c r="K17" s="24">
        <v>-53368.619999999995</v>
      </c>
      <c r="L17" s="24">
        <v>-1921049.12</v>
      </c>
      <c r="M17" s="24">
        <v>-166136.92000000001</v>
      </c>
      <c r="N17" s="24">
        <v>-34562.699999999997</v>
      </c>
      <c r="O17" s="24">
        <v>-5667.52</v>
      </c>
      <c r="P17" s="24"/>
      <c r="Q17" s="24"/>
      <c r="R17" s="24"/>
      <c r="S17" s="24">
        <v>-3094056.29</v>
      </c>
      <c r="EY17" s="61"/>
      <c r="EZ17" s="61"/>
      <c r="FA17" s="61"/>
      <c r="FB17" s="61"/>
      <c r="FC17" s="61"/>
      <c r="FD17" s="61"/>
      <c r="FE17" s="61"/>
      <c r="FF17" s="61"/>
    </row>
    <row r="18" spans="1:162" hidden="1" x14ac:dyDescent="0.3">
      <c r="A18" s="28">
        <v>5170</v>
      </c>
      <c r="B18" s="18" t="s">
        <v>56</v>
      </c>
      <c r="D18" s="24"/>
      <c r="E18" s="24"/>
      <c r="F18" s="24"/>
      <c r="G18" s="24"/>
      <c r="H18" s="24"/>
      <c r="I18" s="24"/>
      <c r="J18" s="24"/>
      <c r="K18" s="24"/>
      <c r="L18" s="24">
        <v>-27.55</v>
      </c>
      <c r="M18" s="24"/>
      <c r="N18" s="24"/>
      <c r="O18" s="24"/>
      <c r="P18" s="24"/>
      <c r="Q18" s="24"/>
      <c r="R18" s="24"/>
      <c r="S18" s="24">
        <v>-27.55</v>
      </c>
      <c r="EY18" s="61"/>
      <c r="EZ18" s="61"/>
      <c r="FA18" s="61"/>
      <c r="FB18" s="61"/>
      <c r="FC18" s="61"/>
      <c r="FD18" s="61"/>
      <c r="FE18" s="61"/>
      <c r="FF18" s="61"/>
    </row>
    <row r="19" spans="1:162" hidden="1" x14ac:dyDescent="0.3">
      <c r="A19" s="28">
        <v>5175</v>
      </c>
      <c r="B19" s="18" t="s">
        <v>57</v>
      </c>
      <c r="D19" s="24"/>
      <c r="E19" s="24"/>
      <c r="F19" s="24">
        <v>-107371.04</v>
      </c>
      <c r="G19" s="24"/>
      <c r="H19" s="24"/>
      <c r="I19" s="24">
        <v>-2827.28</v>
      </c>
      <c r="J19" s="24">
        <v>-613332.64</v>
      </c>
      <c r="K19" s="24"/>
      <c r="L19" s="24"/>
      <c r="M19" s="24">
        <v>-2105.4</v>
      </c>
      <c r="N19" s="24"/>
      <c r="O19" s="24"/>
      <c r="P19" s="24"/>
      <c r="Q19" s="24"/>
      <c r="R19" s="24"/>
      <c r="S19" s="24">
        <v>-725636.36</v>
      </c>
      <c r="EY19" s="61"/>
      <c r="EZ19" s="61"/>
      <c r="FA19" s="61"/>
      <c r="FB19" s="61"/>
      <c r="FC19" s="61"/>
      <c r="FD19" s="61"/>
      <c r="FE19" s="61"/>
      <c r="FF19" s="61"/>
    </row>
    <row r="20" spans="1:162" hidden="1" x14ac:dyDescent="0.3">
      <c r="A20" s="28">
        <v>5230</v>
      </c>
      <c r="B20" s="18" t="s">
        <v>58</v>
      </c>
      <c r="D20" s="24"/>
      <c r="E20" s="24"/>
      <c r="F20" s="24"/>
      <c r="G20" s="24"/>
      <c r="H20" s="24"/>
      <c r="I20" s="24"/>
      <c r="J20" s="24">
        <v>-235525.08</v>
      </c>
      <c r="K20" s="24"/>
      <c r="L20" s="24">
        <v>-89387.97</v>
      </c>
      <c r="M20" s="24"/>
      <c r="N20" s="24"/>
      <c r="O20" s="24"/>
      <c r="P20" s="24"/>
      <c r="Q20" s="24"/>
      <c r="R20" s="24"/>
      <c r="S20" s="24">
        <v>-324913.05</v>
      </c>
      <c r="EY20" s="61"/>
      <c r="EZ20" s="61"/>
      <c r="FA20" s="61"/>
      <c r="FB20" s="61"/>
      <c r="FC20" s="61"/>
      <c r="FD20" s="61"/>
      <c r="FE20" s="61"/>
      <c r="FF20" s="61"/>
    </row>
    <row r="21" spans="1:162" hidden="1" x14ac:dyDescent="0.3">
      <c r="A21" s="28">
        <v>5235</v>
      </c>
      <c r="B21" s="18" t="s">
        <v>59</v>
      </c>
      <c r="D21" s="24"/>
      <c r="E21" s="24"/>
      <c r="F21" s="24"/>
      <c r="G21" s="24"/>
      <c r="H21" s="24"/>
      <c r="I21" s="24"/>
      <c r="J21" s="24">
        <v>-4148.32</v>
      </c>
      <c r="K21" s="24"/>
      <c r="L21" s="24">
        <v>-17781.419999999998</v>
      </c>
      <c r="M21" s="24"/>
      <c r="N21" s="24"/>
      <c r="O21" s="24"/>
      <c r="P21" s="24"/>
      <c r="Q21" s="24"/>
      <c r="R21" s="24"/>
      <c r="S21" s="24">
        <v>-21929.739999999998</v>
      </c>
      <c r="EY21" s="61"/>
      <c r="EZ21" s="61"/>
      <c r="FA21" s="61"/>
      <c r="FB21" s="61"/>
      <c r="FC21" s="61"/>
      <c r="FD21" s="61"/>
      <c r="FE21" s="61"/>
      <c r="FF21" s="61"/>
    </row>
    <row r="22" spans="1:162" hidden="1" x14ac:dyDescent="0.3">
      <c r="A22" s="28">
        <v>5265</v>
      </c>
      <c r="B22" s="18" t="s">
        <v>60</v>
      </c>
      <c r="D22" s="24">
        <v>6.45</v>
      </c>
      <c r="E22" s="24">
        <v>-1904.13</v>
      </c>
      <c r="F22" s="24"/>
      <c r="G22" s="24">
        <v>-9708.02</v>
      </c>
      <c r="H22" s="24">
        <v>-6852.86</v>
      </c>
      <c r="I22" s="24"/>
      <c r="J22" s="24">
        <v>-143270.68000000002</v>
      </c>
      <c r="K22" s="24">
        <v>-107470.42000000001</v>
      </c>
      <c r="L22" s="24">
        <v>-101197.5</v>
      </c>
      <c r="M22" s="24"/>
      <c r="N22" s="24"/>
      <c r="O22" s="24">
        <v>-4007.21</v>
      </c>
      <c r="P22" s="24"/>
      <c r="Q22" s="24"/>
      <c r="R22" s="24"/>
      <c r="S22" s="24">
        <v>-374404.37000000005</v>
      </c>
      <c r="EY22" s="61"/>
      <c r="EZ22" s="61"/>
      <c r="FA22" s="61"/>
      <c r="FB22" s="61"/>
      <c r="FC22" s="61"/>
      <c r="FD22" s="61"/>
      <c r="FE22" s="61"/>
      <c r="FF22" s="61"/>
    </row>
    <row r="23" spans="1:162" hidden="1" x14ac:dyDescent="0.3">
      <c r="A23" s="28">
        <v>5270</v>
      </c>
      <c r="B23" s="18" t="s">
        <v>61</v>
      </c>
      <c r="D23" s="24"/>
      <c r="E23" s="24"/>
      <c r="F23" s="24">
        <v>-900</v>
      </c>
      <c r="G23" s="24">
        <v>-1267.4100000000001</v>
      </c>
      <c r="H23" s="24"/>
      <c r="I23" s="24">
        <v>-500.83</v>
      </c>
      <c r="J23" s="24">
        <v>-21730</v>
      </c>
      <c r="K23" s="24">
        <v>-741.22</v>
      </c>
      <c r="L23" s="24">
        <v>-3562.22</v>
      </c>
      <c r="M23" s="24"/>
      <c r="N23" s="24"/>
      <c r="O23" s="24"/>
      <c r="P23" s="24"/>
      <c r="Q23" s="24"/>
      <c r="R23" s="24"/>
      <c r="S23" s="24">
        <v>-28701.68</v>
      </c>
      <c r="EY23" s="61"/>
      <c r="EZ23" s="61"/>
      <c r="FA23" s="61"/>
      <c r="FB23" s="61"/>
      <c r="FC23" s="61"/>
      <c r="FD23" s="61"/>
      <c r="FE23" s="61"/>
      <c r="FF23" s="61"/>
    </row>
    <row r="24" spans="1:162" hidden="1" x14ac:dyDescent="0.3">
      <c r="A24" s="28">
        <v>5285</v>
      </c>
      <c r="B24" s="18" t="s">
        <v>62</v>
      </c>
      <c r="D24" s="24">
        <v>-37.24</v>
      </c>
      <c r="E24" s="24">
        <v>-1026</v>
      </c>
      <c r="F24" s="24">
        <v>-5542.68</v>
      </c>
      <c r="G24" s="24">
        <v>-8762.89</v>
      </c>
      <c r="H24" s="24">
        <v>-2111.3000000000002</v>
      </c>
      <c r="I24" s="24">
        <v>-72.52</v>
      </c>
      <c r="J24" s="24">
        <v>-123675.64999999998</v>
      </c>
      <c r="K24" s="24">
        <v>-69820.98</v>
      </c>
      <c r="L24" s="24">
        <v>-62296.08</v>
      </c>
      <c r="M24" s="24">
        <v>-3655.1</v>
      </c>
      <c r="N24" s="24">
        <v>-5588.04</v>
      </c>
      <c r="O24" s="24">
        <v>-5708.71</v>
      </c>
      <c r="P24" s="24"/>
      <c r="Q24" s="24"/>
      <c r="R24" s="24"/>
      <c r="S24" s="24">
        <v>-288297.18999999994</v>
      </c>
      <c r="EY24" s="61"/>
      <c r="EZ24" s="61"/>
      <c r="FA24" s="61"/>
      <c r="FB24" s="61"/>
      <c r="FC24" s="61"/>
      <c r="FD24" s="61"/>
      <c r="FE24" s="61"/>
      <c r="FF24" s="61"/>
    </row>
    <row r="25" spans="1:162" hidden="1" x14ac:dyDescent="0.3">
      <c r="A25" s="28">
        <v>5405</v>
      </c>
      <c r="B25" s="18" t="s">
        <v>63</v>
      </c>
      <c r="D25" s="24"/>
      <c r="E25" s="24"/>
      <c r="F25" s="24">
        <v>-19447.759999999998</v>
      </c>
      <c r="G25" s="24"/>
      <c r="H25" s="24"/>
      <c r="I25" s="24"/>
      <c r="J25" s="24">
        <v>-27364.1</v>
      </c>
      <c r="K25" s="24"/>
      <c r="L25" s="24"/>
      <c r="M25" s="24"/>
      <c r="N25" s="24"/>
      <c r="O25" s="24"/>
      <c r="P25" s="24"/>
      <c r="Q25" s="24"/>
      <c r="R25" s="24"/>
      <c r="S25" s="24">
        <v>-46811.86</v>
      </c>
      <c r="EY25" s="61"/>
      <c r="EZ25" s="61"/>
      <c r="FA25" s="61"/>
      <c r="FB25" s="61"/>
      <c r="FC25" s="61"/>
      <c r="FD25" s="61"/>
      <c r="FE25" s="61"/>
      <c r="FF25" s="61"/>
    </row>
    <row r="26" spans="1:162" x14ac:dyDescent="0.3">
      <c r="A26" s="28">
        <v>5435</v>
      </c>
      <c r="B26" s="18" t="s">
        <v>42</v>
      </c>
      <c r="C26" s="18" t="s">
        <v>323</v>
      </c>
      <c r="D26" s="24"/>
      <c r="E26" s="24"/>
      <c r="F26" s="24"/>
      <c r="G26" s="24"/>
      <c r="H26" s="24"/>
      <c r="I26" s="24"/>
      <c r="J26" s="24"/>
      <c r="K26" s="24">
        <v>211196.38000000003</v>
      </c>
      <c r="L26" s="24">
        <v>442.25</v>
      </c>
      <c r="M26" s="24"/>
      <c r="N26" s="24"/>
      <c r="O26" s="24"/>
      <c r="P26" s="24"/>
      <c r="Q26" s="24"/>
      <c r="R26" s="24"/>
      <c r="S26" s="24">
        <v>211638.63000000003</v>
      </c>
      <c r="EY26" s="61"/>
      <c r="EZ26" s="61"/>
      <c r="FA26" s="61"/>
      <c r="FB26" s="61"/>
      <c r="FC26" s="61"/>
      <c r="FD26" s="61"/>
      <c r="FE26" s="61"/>
      <c r="FF26" s="61"/>
    </row>
    <row r="27" spans="1:162" x14ac:dyDescent="0.3">
      <c r="A27" s="28">
        <v>5440</v>
      </c>
      <c r="B27" s="18" t="s">
        <v>64</v>
      </c>
      <c r="C27" s="18" t="s">
        <v>326</v>
      </c>
      <c r="D27" s="24"/>
      <c r="E27" s="24"/>
      <c r="F27" s="24">
        <v>662.92</v>
      </c>
      <c r="G27" s="24"/>
      <c r="H27" s="24">
        <v>3099.92</v>
      </c>
      <c r="I27" s="24"/>
      <c r="J27" s="24"/>
      <c r="K27" s="24"/>
      <c r="L27" s="24"/>
      <c r="M27" s="24">
        <v>368.55</v>
      </c>
      <c r="N27" s="24"/>
      <c r="O27" s="24"/>
      <c r="P27" s="24"/>
      <c r="Q27" s="24"/>
      <c r="R27" s="24"/>
      <c r="S27" s="24">
        <v>4131.3900000000003</v>
      </c>
      <c r="EY27" s="61"/>
      <c r="EZ27" s="61"/>
      <c r="FA27" s="61"/>
      <c r="FB27" s="61"/>
      <c r="FC27" s="61"/>
      <c r="FD27" s="61"/>
      <c r="FE27" s="61"/>
      <c r="FF27" s="61"/>
    </row>
    <row r="28" spans="1:162" x14ac:dyDescent="0.3">
      <c r="A28" s="28">
        <v>5455</v>
      </c>
      <c r="B28" s="18" t="s">
        <v>65</v>
      </c>
      <c r="C28" s="18" t="s">
        <v>324</v>
      </c>
      <c r="D28" s="24">
        <v>593967.75</v>
      </c>
      <c r="E28" s="24"/>
      <c r="F28" s="24"/>
      <c r="G28" s="24"/>
      <c r="H28" s="24"/>
      <c r="I28" s="24"/>
      <c r="J28" s="24"/>
      <c r="K28" s="24">
        <v>585532.38</v>
      </c>
      <c r="L28" s="24"/>
      <c r="M28" s="24">
        <v>289522.12</v>
      </c>
      <c r="N28" s="24"/>
      <c r="O28" s="24"/>
      <c r="P28" s="24"/>
      <c r="Q28" s="24"/>
      <c r="R28" s="24"/>
      <c r="S28" s="24">
        <v>1469022.25</v>
      </c>
      <c r="EY28" s="61"/>
      <c r="EZ28" s="61"/>
      <c r="FA28" s="61"/>
      <c r="FB28" s="61"/>
      <c r="FC28" s="61"/>
      <c r="FD28" s="61"/>
      <c r="FE28" s="61"/>
      <c r="FF28" s="61"/>
    </row>
    <row r="29" spans="1:162" x14ac:dyDescent="0.3">
      <c r="A29" s="28">
        <v>5465</v>
      </c>
      <c r="B29" s="18" t="s">
        <v>66</v>
      </c>
      <c r="C29" s="18" t="s">
        <v>323</v>
      </c>
      <c r="D29" s="24"/>
      <c r="E29" s="24">
        <v>5007.21</v>
      </c>
      <c r="F29" s="24"/>
      <c r="G29" s="24">
        <v>10371.1</v>
      </c>
      <c r="H29" s="24"/>
      <c r="I29" s="24"/>
      <c r="J29" s="24">
        <v>371828.9</v>
      </c>
      <c r="K29" s="24">
        <v>75021.87</v>
      </c>
      <c r="L29" s="24">
        <v>341627.78</v>
      </c>
      <c r="M29" s="24"/>
      <c r="N29" s="24">
        <v>7664.57</v>
      </c>
      <c r="O29" s="24">
        <v>28272.83</v>
      </c>
      <c r="P29" s="24"/>
      <c r="Q29" s="24"/>
      <c r="R29" s="24"/>
      <c r="S29" s="24">
        <v>839794.26</v>
      </c>
      <c r="EY29" s="61"/>
      <c r="EZ29" s="61"/>
      <c r="FA29" s="61"/>
      <c r="FB29" s="61"/>
      <c r="FC29" s="61"/>
      <c r="FD29" s="61"/>
      <c r="FE29" s="61"/>
      <c r="FF29" s="61"/>
    </row>
    <row r="30" spans="1:162" x14ac:dyDescent="0.3">
      <c r="A30" s="28">
        <v>5470</v>
      </c>
      <c r="B30" s="18" t="s">
        <v>67</v>
      </c>
      <c r="C30" s="18" t="s">
        <v>324</v>
      </c>
      <c r="D30" s="24">
        <v>7557.46</v>
      </c>
      <c r="E30" s="24">
        <v>4799.66</v>
      </c>
      <c r="F30" s="24">
        <v>16275.96</v>
      </c>
      <c r="G30" s="24">
        <v>54120.38</v>
      </c>
      <c r="H30" s="24">
        <v>69671.02</v>
      </c>
      <c r="I30" s="24">
        <v>207953.58</v>
      </c>
      <c r="J30" s="24">
        <v>195574.67</v>
      </c>
      <c r="K30" s="24">
        <v>20194.23</v>
      </c>
      <c r="L30" s="24">
        <v>567069.4</v>
      </c>
      <c r="M30" s="24">
        <v>10660.12</v>
      </c>
      <c r="N30" s="24">
        <v>35450.300000000003</v>
      </c>
      <c r="O30" s="24">
        <v>31370.47</v>
      </c>
      <c r="P30" s="24"/>
      <c r="Q30" s="24"/>
      <c r="R30" s="24"/>
      <c r="S30" s="24">
        <v>1220697.25</v>
      </c>
      <c r="EY30" s="61"/>
      <c r="EZ30" s="61"/>
      <c r="FA30" s="61"/>
      <c r="FB30" s="61"/>
      <c r="FC30" s="61"/>
      <c r="FD30" s="61"/>
      <c r="FE30" s="61"/>
      <c r="FF30" s="61"/>
    </row>
    <row r="31" spans="1:162" x14ac:dyDescent="0.3">
      <c r="A31" s="28">
        <v>5480</v>
      </c>
      <c r="B31" s="18" t="s">
        <v>68</v>
      </c>
      <c r="C31" s="18" t="s">
        <v>325</v>
      </c>
      <c r="D31" s="24"/>
      <c r="E31" s="24">
        <v>3001</v>
      </c>
      <c r="F31" s="24"/>
      <c r="G31" s="24">
        <v>15585.4</v>
      </c>
      <c r="H31" s="24">
        <v>24157.360000000001</v>
      </c>
      <c r="I31" s="24">
        <v>60375.11</v>
      </c>
      <c r="J31" s="24">
        <v>105650.5</v>
      </c>
      <c r="K31" s="24">
        <v>46998.249999999993</v>
      </c>
      <c r="L31" s="24">
        <v>286694.3</v>
      </c>
      <c r="M31" s="24"/>
      <c r="N31" s="24">
        <v>9658</v>
      </c>
      <c r="O31" s="24">
        <v>19821.400000000001</v>
      </c>
      <c r="P31" s="24"/>
      <c r="Q31" s="24"/>
      <c r="R31" s="24"/>
      <c r="S31" s="24">
        <v>571941.31999999995</v>
      </c>
      <c r="EY31" s="61"/>
      <c r="EZ31" s="61"/>
      <c r="FA31" s="61"/>
      <c r="FB31" s="61"/>
      <c r="FC31" s="61"/>
      <c r="FD31" s="61"/>
      <c r="FE31" s="61"/>
      <c r="FF31" s="61"/>
    </row>
    <row r="32" spans="1:162" x14ac:dyDescent="0.3">
      <c r="A32" s="28">
        <v>5485</v>
      </c>
      <c r="B32" s="18" t="s">
        <v>69</v>
      </c>
      <c r="C32" s="18" t="s">
        <v>325</v>
      </c>
      <c r="D32" s="24"/>
      <c r="E32" s="24"/>
      <c r="F32" s="24"/>
      <c r="G32" s="24">
        <v>330</v>
      </c>
      <c r="H32" s="24">
        <v>1043.3900000000001</v>
      </c>
      <c r="I32" s="24">
        <v>45015.51</v>
      </c>
      <c r="J32" s="24"/>
      <c r="K32" s="24"/>
      <c r="L32" s="24">
        <v>933.96</v>
      </c>
      <c r="M32" s="24">
        <v>207.26</v>
      </c>
      <c r="N32" s="24">
        <v>693.52</v>
      </c>
      <c r="O32" s="24"/>
      <c r="P32" s="24"/>
      <c r="Q32" s="24"/>
      <c r="R32" s="24"/>
      <c r="S32" s="24">
        <v>48223.64</v>
      </c>
      <c r="EY32" s="61"/>
      <c r="EZ32" s="61"/>
      <c r="FA32" s="61"/>
      <c r="FB32" s="61"/>
      <c r="FC32" s="61"/>
      <c r="FD32" s="61"/>
      <c r="FE32" s="61"/>
      <c r="FF32" s="61"/>
    </row>
    <row r="33" spans="1:162" x14ac:dyDescent="0.3">
      <c r="A33" s="28">
        <v>5490</v>
      </c>
      <c r="B33" s="18" t="s">
        <v>70</v>
      </c>
      <c r="C33" s="18" t="s">
        <v>325</v>
      </c>
      <c r="D33" s="24"/>
      <c r="E33" s="24"/>
      <c r="F33" s="24"/>
      <c r="G33" s="24">
        <v>6150.5300000000007</v>
      </c>
      <c r="H33" s="24">
        <v>879.91000000000008</v>
      </c>
      <c r="I33" s="24">
        <v>85527.5</v>
      </c>
      <c r="J33" s="24">
        <v>43845.34</v>
      </c>
      <c r="K33" s="24">
        <v>1401.44</v>
      </c>
      <c r="L33" s="24">
        <v>98858.19</v>
      </c>
      <c r="M33" s="24">
        <v>756.32</v>
      </c>
      <c r="N33" s="24">
        <v>2732.28</v>
      </c>
      <c r="O33" s="24">
        <v>17360.62</v>
      </c>
      <c r="P33" s="24"/>
      <c r="Q33" s="24"/>
      <c r="R33" s="24"/>
      <c r="S33" s="24">
        <v>257512.13</v>
      </c>
      <c r="EY33" s="61"/>
      <c r="EZ33" s="61"/>
      <c r="FA33" s="61"/>
      <c r="FB33" s="61"/>
      <c r="FC33" s="61"/>
      <c r="FD33" s="61"/>
      <c r="FE33" s="61"/>
      <c r="FF33" s="61"/>
    </row>
    <row r="34" spans="1:162" hidden="1" x14ac:dyDescent="0.3">
      <c r="A34" s="28">
        <v>5495</v>
      </c>
      <c r="B34" s="18" t="s">
        <v>71</v>
      </c>
      <c r="D34" s="24">
        <v>10069.790000000001</v>
      </c>
      <c r="E34" s="24"/>
      <c r="F34" s="24"/>
      <c r="G34" s="24"/>
      <c r="H34" s="24">
        <v>195</v>
      </c>
      <c r="I34" s="24">
        <v>4575.33</v>
      </c>
      <c r="J34" s="24"/>
      <c r="K34" s="24">
        <v>55.08</v>
      </c>
      <c r="L34" s="24"/>
      <c r="M34" s="24"/>
      <c r="N34" s="24"/>
      <c r="O34" s="24"/>
      <c r="P34" s="24"/>
      <c r="Q34" s="24"/>
      <c r="R34" s="24"/>
      <c r="S34" s="24">
        <v>14895.2</v>
      </c>
      <c r="EY34" s="61"/>
      <c r="EZ34" s="61"/>
      <c r="FA34" s="61"/>
      <c r="FB34" s="61"/>
      <c r="FC34" s="61"/>
      <c r="FD34" s="61"/>
      <c r="FE34" s="61"/>
      <c r="FF34" s="61"/>
    </row>
    <row r="35" spans="1:162" hidden="1" x14ac:dyDescent="0.3">
      <c r="A35" s="28">
        <v>5505</v>
      </c>
      <c r="B35" s="18" t="s">
        <v>72</v>
      </c>
      <c r="D35" s="24">
        <v>95.83</v>
      </c>
      <c r="E35" s="24">
        <v>12.29</v>
      </c>
      <c r="F35" s="24">
        <v>76.36</v>
      </c>
      <c r="G35" s="24">
        <v>121.13</v>
      </c>
      <c r="H35" s="24">
        <v>115.09</v>
      </c>
      <c r="I35" s="24">
        <v>153.53</v>
      </c>
      <c r="J35" s="24">
        <v>769.84</v>
      </c>
      <c r="K35" s="24">
        <v>441.65999999999997</v>
      </c>
      <c r="L35" s="24">
        <v>1011.1999999999999</v>
      </c>
      <c r="M35" s="24">
        <v>57.33</v>
      </c>
      <c r="N35" s="24">
        <v>69.900000000000006</v>
      </c>
      <c r="O35" s="24">
        <v>125.47</v>
      </c>
      <c r="P35" s="24"/>
      <c r="Q35" s="24"/>
      <c r="R35" s="24"/>
      <c r="S35" s="24">
        <v>3049.6299999999997</v>
      </c>
      <c r="EY35" s="61"/>
      <c r="EZ35" s="61"/>
      <c r="FA35" s="61"/>
      <c r="FB35" s="61"/>
      <c r="FC35" s="61"/>
      <c r="FD35" s="61"/>
      <c r="FE35" s="61"/>
      <c r="FF35" s="61"/>
    </row>
    <row r="36" spans="1:162" hidden="1" x14ac:dyDescent="0.3">
      <c r="A36" s="28">
        <v>5510</v>
      </c>
      <c r="B36" s="18" t="s">
        <v>73</v>
      </c>
      <c r="D36" s="24"/>
      <c r="E36" s="24">
        <v>1274.8</v>
      </c>
      <c r="F36" s="24">
        <v>6927.61</v>
      </c>
      <c r="G36" s="24">
        <v>2451.4499999999998</v>
      </c>
      <c r="H36" s="24">
        <v>964.73</v>
      </c>
      <c r="I36" s="24"/>
      <c r="J36" s="24">
        <v>20084.610000000004</v>
      </c>
      <c r="K36" s="24">
        <v>21978.380000000008</v>
      </c>
      <c r="L36" s="24">
        <v>35742.590000000004</v>
      </c>
      <c r="M36" s="24">
        <v>1810.7</v>
      </c>
      <c r="N36" s="24">
        <v>2366.0500000000002</v>
      </c>
      <c r="O36" s="24">
        <v>205.66</v>
      </c>
      <c r="P36" s="24"/>
      <c r="Q36" s="24"/>
      <c r="R36" s="24"/>
      <c r="S36" s="24">
        <v>93806.580000000016</v>
      </c>
      <c r="EY36" s="61"/>
      <c r="EZ36" s="61"/>
      <c r="FA36" s="61"/>
      <c r="FB36" s="61"/>
      <c r="FC36" s="61"/>
      <c r="FD36" s="61"/>
      <c r="FE36" s="61"/>
      <c r="FF36" s="61"/>
    </row>
    <row r="37" spans="1:162" hidden="1" x14ac:dyDescent="0.3">
      <c r="A37" s="28">
        <v>5515</v>
      </c>
      <c r="B37" s="18" t="s">
        <v>74</v>
      </c>
      <c r="D37" s="24">
        <v>45</v>
      </c>
      <c r="E37" s="24">
        <v>-303</v>
      </c>
      <c r="F37" s="24">
        <v>4936</v>
      </c>
      <c r="G37" s="24">
        <v>-18</v>
      </c>
      <c r="H37" s="24">
        <v>1906</v>
      </c>
      <c r="I37" s="24">
        <v>-1</v>
      </c>
      <c r="J37" s="24">
        <v>287</v>
      </c>
      <c r="K37" s="24">
        <v>1316.76</v>
      </c>
      <c r="L37" s="24">
        <v>-4729</v>
      </c>
      <c r="M37" s="24">
        <v>2077</v>
      </c>
      <c r="N37" s="24">
        <v>-1567</v>
      </c>
      <c r="O37" s="24">
        <v>-878</v>
      </c>
      <c r="P37" s="24"/>
      <c r="Q37" s="24"/>
      <c r="R37" s="24"/>
      <c r="S37" s="24">
        <v>3071.76</v>
      </c>
      <c r="EY37" s="61"/>
      <c r="EZ37" s="61"/>
      <c r="FA37" s="61"/>
      <c r="FB37" s="61"/>
      <c r="FC37" s="61"/>
      <c r="FD37" s="61"/>
      <c r="FE37" s="61"/>
      <c r="FF37" s="61"/>
    </row>
    <row r="38" spans="1:162" hidden="1" x14ac:dyDescent="0.3">
      <c r="A38" s="28">
        <v>5530</v>
      </c>
      <c r="B38" s="18" t="s">
        <v>75</v>
      </c>
      <c r="D38" s="24">
        <v>2.13</v>
      </c>
      <c r="E38" s="24">
        <v>0.27</v>
      </c>
      <c r="F38" s="24">
        <v>1.7</v>
      </c>
      <c r="G38" s="24">
        <v>2.68</v>
      </c>
      <c r="H38" s="24">
        <v>2.5499999999999998</v>
      </c>
      <c r="I38" s="24">
        <v>3.41</v>
      </c>
      <c r="J38" s="24">
        <v>16.759999999999998</v>
      </c>
      <c r="K38" s="24">
        <v>9.81</v>
      </c>
      <c r="L38" s="24">
        <v>22.38</v>
      </c>
      <c r="M38" s="24">
        <v>1.27</v>
      </c>
      <c r="N38" s="24">
        <v>1.55</v>
      </c>
      <c r="O38" s="24">
        <v>2.79</v>
      </c>
      <c r="P38" s="24"/>
      <c r="Q38" s="24"/>
      <c r="R38" s="24"/>
      <c r="S38" s="24">
        <v>67.300000000000011</v>
      </c>
      <c r="EY38" s="61"/>
      <c r="EZ38" s="61"/>
      <c r="FA38" s="61"/>
      <c r="FB38" s="61"/>
      <c r="FC38" s="61"/>
      <c r="FD38" s="61"/>
      <c r="FE38" s="61"/>
      <c r="FF38" s="61"/>
    </row>
    <row r="39" spans="1:162" hidden="1" x14ac:dyDescent="0.3">
      <c r="A39" s="28">
        <v>5540</v>
      </c>
      <c r="B39" s="18" t="s">
        <v>76</v>
      </c>
      <c r="D39" s="24">
        <v>-81.92</v>
      </c>
      <c r="E39" s="24">
        <v>-11.030000000000001</v>
      </c>
      <c r="F39" s="24">
        <v>-67.540000000000006</v>
      </c>
      <c r="G39" s="24">
        <v>-105.13999999999999</v>
      </c>
      <c r="H39" s="24">
        <v>-98.57</v>
      </c>
      <c r="I39" s="24">
        <v>-131.27000000000001</v>
      </c>
      <c r="J39" s="24">
        <v>-694.37</v>
      </c>
      <c r="K39" s="24">
        <v>-379.91</v>
      </c>
      <c r="L39" s="24">
        <v>-866.22</v>
      </c>
      <c r="M39" s="24">
        <v>-48.22</v>
      </c>
      <c r="N39" s="24">
        <v>-60.94</v>
      </c>
      <c r="O39" s="24">
        <v>-108.11</v>
      </c>
      <c r="P39" s="24"/>
      <c r="Q39" s="24"/>
      <c r="R39" s="24"/>
      <c r="S39" s="24">
        <v>-2653.2400000000002</v>
      </c>
      <c r="EY39" s="61"/>
      <c r="EZ39" s="61"/>
      <c r="FA39" s="61"/>
      <c r="FB39" s="61"/>
      <c r="FC39" s="61"/>
      <c r="FD39" s="61"/>
      <c r="FE39" s="61"/>
      <c r="FF39" s="61"/>
    </row>
    <row r="40" spans="1:162" hidden="1" x14ac:dyDescent="0.3">
      <c r="A40" s="28">
        <v>5545</v>
      </c>
      <c r="B40" s="18" t="s">
        <v>77</v>
      </c>
      <c r="D40" s="24">
        <v>5866.16</v>
      </c>
      <c r="E40" s="24">
        <v>802.97</v>
      </c>
      <c r="F40" s="24">
        <v>4728.07</v>
      </c>
      <c r="G40" s="24">
        <v>7709.8099999999995</v>
      </c>
      <c r="H40" s="24">
        <v>6848.52</v>
      </c>
      <c r="I40" s="24">
        <v>10810.66</v>
      </c>
      <c r="J40" s="24">
        <v>49713.35</v>
      </c>
      <c r="K40" s="24">
        <v>28898.95</v>
      </c>
      <c r="L40" s="24">
        <v>61030</v>
      </c>
      <c r="M40" s="24">
        <v>3520.88</v>
      </c>
      <c r="N40" s="24">
        <v>4218.58</v>
      </c>
      <c r="O40" s="24">
        <v>7625</v>
      </c>
      <c r="P40" s="24"/>
      <c r="Q40" s="24"/>
      <c r="R40" s="24"/>
      <c r="S40" s="24">
        <v>191772.94999999998</v>
      </c>
      <c r="EY40" s="61"/>
      <c r="EZ40" s="61"/>
      <c r="FA40" s="61"/>
      <c r="FB40" s="61"/>
      <c r="FC40" s="61"/>
      <c r="FD40" s="61"/>
      <c r="FE40" s="61"/>
      <c r="FF40" s="61"/>
    </row>
    <row r="41" spans="1:162" hidden="1" x14ac:dyDescent="0.3">
      <c r="A41" s="28">
        <v>5580</v>
      </c>
      <c r="B41" s="18" t="s">
        <v>78</v>
      </c>
      <c r="D41" s="24">
        <v>-72.040000000000006</v>
      </c>
      <c r="E41" s="24">
        <v>-9.07</v>
      </c>
      <c r="F41" s="24">
        <v>-120.7</v>
      </c>
      <c r="G41" s="24">
        <v>-86.95</v>
      </c>
      <c r="H41" s="24">
        <v>-91.679999999999993</v>
      </c>
      <c r="I41" s="24">
        <v>-115.42</v>
      </c>
      <c r="J41" s="24">
        <v>-927.1099999999999</v>
      </c>
      <c r="K41" s="24">
        <v>-414.12999999999994</v>
      </c>
      <c r="L41" s="24">
        <v>-780.38</v>
      </c>
      <c r="M41" s="24">
        <v>-29.38</v>
      </c>
      <c r="N41" s="24">
        <v>-73.569999999999993</v>
      </c>
      <c r="O41" s="24">
        <v>-108.13</v>
      </c>
      <c r="P41" s="24"/>
      <c r="Q41" s="24"/>
      <c r="R41" s="24"/>
      <c r="S41" s="24">
        <v>-2828.56</v>
      </c>
      <c r="EY41" s="61"/>
      <c r="EZ41" s="61"/>
      <c r="FA41" s="61"/>
      <c r="FB41" s="61"/>
      <c r="FC41" s="61"/>
      <c r="FD41" s="61"/>
      <c r="FE41" s="61"/>
      <c r="FF41" s="61"/>
    </row>
    <row r="42" spans="1:162" hidden="1" x14ac:dyDescent="0.3">
      <c r="A42" s="28">
        <v>5625</v>
      </c>
      <c r="B42" s="18" t="s">
        <v>79</v>
      </c>
      <c r="D42" s="24">
        <v>6355.35</v>
      </c>
      <c r="E42" s="24">
        <v>813.92000000000007</v>
      </c>
      <c r="F42" s="24">
        <v>5062.13</v>
      </c>
      <c r="G42" s="24">
        <v>8035.8099999999995</v>
      </c>
      <c r="H42" s="24">
        <v>7632.3</v>
      </c>
      <c r="I42" s="24">
        <v>10181.549999999999</v>
      </c>
      <c r="J42" s="24">
        <v>51131.099999999991</v>
      </c>
      <c r="K42" s="24">
        <v>29284.089999999997</v>
      </c>
      <c r="L42" s="24">
        <v>67067.679999999993</v>
      </c>
      <c r="M42" s="24">
        <v>3801.08</v>
      </c>
      <c r="N42" s="24">
        <v>4633.33</v>
      </c>
      <c r="O42" s="24">
        <v>8320.02</v>
      </c>
      <c r="P42" s="24"/>
      <c r="Q42" s="24"/>
      <c r="R42" s="24"/>
      <c r="S42" s="24">
        <v>202318.35999999996</v>
      </c>
      <c r="EY42" s="61"/>
      <c r="EZ42" s="61"/>
      <c r="FA42" s="61"/>
      <c r="FB42" s="61"/>
      <c r="FC42" s="61"/>
      <c r="FD42" s="61"/>
      <c r="FE42" s="61"/>
      <c r="FF42" s="61"/>
    </row>
    <row r="43" spans="1:162" hidden="1" x14ac:dyDescent="0.3">
      <c r="A43" s="28">
        <v>5630</v>
      </c>
      <c r="B43" s="18" t="s">
        <v>80</v>
      </c>
      <c r="D43" s="24">
        <v>5351</v>
      </c>
      <c r="E43" s="24">
        <v>682.73</v>
      </c>
      <c r="F43" s="24">
        <v>4263.7</v>
      </c>
      <c r="G43" s="24">
        <v>6765.72</v>
      </c>
      <c r="H43" s="24">
        <v>6426.97</v>
      </c>
      <c r="I43" s="24">
        <v>8572.58</v>
      </c>
      <c r="J43" s="24">
        <v>43176.76</v>
      </c>
      <c r="K43" s="24">
        <v>24660.269999999997</v>
      </c>
      <c r="L43" s="24">
        <v>56483.259999999995</v>
      </c>
      <c r="M43" s="24">
        <v>3199.6</v>
      </c>
      <c r="N43" s="24">
        <v>3900.94</v>
      </c>
      <c r="O43" s="24">
        <v>7006.5</v>
      </c>
      <c r="P43" s="24"/>
      <c r="Q43" s="24"/>
      <c r="R43" s="24"/>
      <c r="S43" s="24">
        <v>170490.03</v>
      </c>
      <c r="EY43" s="61"/>
      <c r="EZ43" s="61"/>
      <c r="FA43" s="61"/>
      <c r="FB43" s="61"/>
      <c r="FC43" s="61"/>
      <c r="FD43" s="61"/>
      <c r="FE43" s="61"/>
      <c r="FF43" s="61"/>
    </row>
    <row r="44" spans="1:162" hidden="1" x14ac:dyDescent="0.3">
      <c r="A44" s="28">
        <v>5635</v>
      </c>
      <c r="B44" s="18" t="s">
        <v>81</v>
      </c>
      <c r="D44" s="24">
        <v>1226.1600000000001</v>
      </c>
      <c r="E44" s="24">
        <v>157.70999999999998</v>
      </c>
      <c r="F44" s="24">
        <v>976.81</v>
      </c>
      <c r="G44" s="24">
        <v>1550.27</v>
      </c>
      <c r="H44" s="24">
        <v>1472.5</v>
      </c>
      <c r="I44" s="24">
        <v>1964.43</v>
      </c>
      <c r="J44" s="24">
        <v>9849.99</v>
      </c>
      <c r="K44" s="24">
        <v>5650.32</v>
      </c>
      <c r="L44" s="24">
        <v>12938.93</v>
      </c>
      <c r="M44" s="24">
        <v>733.73</v>
      </c>
      <c r="N44" s="24">
        <v>894.27</v>
      </c>
      <c r="O44" s="24">
        <v>1605.0300000000002</v>
      </c>
      <c r="P44" s="24"/>
      <c r="Q44" s="24"/>
      <c r="R44" s="24"/>
      <c r="S44" s="24">
        <v>39020.15</v>
      </c>
      <c r="EY44" s="61"/>
      <c r="EZ44" s="61"/>
      <c r="FA44" s="61"/>
      <c r="FB44" s="61"/>
      <c r="FC44" s="61"/>
      <c r="FD44" s="61"/>
      <c r="FE44" s="61"/>
      <c r="FF44" s="61"/>
    </row>
    <row r="45" spans="1:162" hidden="1" x14ac:dyDescent="0.3">
      <c r="A45" s="28">
        <v>5645</v>
      </c>
      <c r="B45" s="18" t="s">
        <v>82</v>
      </c>
      <c r="D45" s="24">
        <v>-9689.4500000000007</v>
      </c>
      <c r="E45" s="24">
        <v>-1241.79</v>
      </c>
      <c r="F45" s="24">
        <v>-7714.48</v>
      </c>
      <c r="G45" s="24">
        <v>-12254.169999999998</v>
      </c>
      <c r="H45" s="24">
        <v>-11636.83</v>
      </c>
      <c r="I45" s="24">
        <v>-15523.02</v>
      </c>
      <c r="J45" s="24">
        <v>-78041.52</v>
      </c>
      <c r="K45" s="24">
        <v>-44647.920000000006</v>
      </c>
      <c r="L45" s="24">
        <v>-102265.88</v>
      </c>
      <c r="M45" s="24">
        <v>-5795.75</v>
      </c>
      <c r="N45" s="24">
        <v>-7064.5499999999993</v>
      </c>
      <c r="O45" s="24">
        <v>-12685.64</v>
      </c>
      <c r="P45" s="24"/>
      <c r="Q45" s="24"/>
      <c r="R45" s="24"/>
      <c r="S45" s="24">
        <v>-308561.00000000006</v>
      </c>
      <c r="EY45" s="61"/>
      <c r="EZ45" s="61"/>
      <c r="FA45" s="61"/>
      <c r="FB45" s="61"/>
      <c r="FC45" s="61"/>
      <c r="FD45" s="61"/>
      <c r="FE45" s="61"/>
      <c r="FF45" s="61"/>
    </row>
    <row r="46" spans="1:162" hidden="1" x14ac:dyDescent="0.3">
      <c r="A46" s="28">
        <v>5650</v>
      </c>
      <c r="B46" s="18" t="s">
        <v>83</v>
      </c>
      <c r="D46" s="24">
        <v>27.56</v>
      </c>
      <c r="E46" s="24">
        <v>3.46</v>
      </c>
      <c r="F46" s="24">
        <v>21.97</v>
      </c>
      <c r="G46" s="24">
        <v>34.78</v>
      </c>
      <c r="H46" s="24">
        <v>33.08</v>
      </c>
      <c r="I46" s="24">
        <v>44.14</v>
      </c>
      <c r="J46" s="24">
        <v>222.23000000000002</v>
      </c>
      <c r="K46" s="24">
        <v>126.85</v>
      </c>
      <c r="L46" s="24">
        <v>290.75</v>
      </c>
      <c r="M46" s="24">
        <v>16.48</v>
      </c>
      <c r="N46" s="24">
        <v>20.02</v>
      </c>
      <c r="O46" s="24">
        <v>36.04</v>
      </c>
      <c r="P46" s="24"/>
      <c r="Q46" s="24"/>
      <c r="R46" s="24"/>
      <c r="S46" s="24">
        <v>877.36</v>
      </c>
      <c r="EY46" s="61"/>
      <c r="EZ46" s="61"/>
      <c r="FA46" s="61"/>
      <c r="FB46" s="61"/>
      <c r="FC46" s="61"/>
      <c r="FD46" s="61"/>
      <c r="FE46" s="61"/>
      <c r="FF46" s="61"/>
    </row>
    <row r="47" spans="1:162" hidden="1" x14ac:dyDescent="0.3">
      <c r="A47" s="28">
        <v>5655</v>
      </c>
      <c r="B47" s="18" t="s">
        <v>84</v>
      </c>
      <c r="D47" s="24">
        <v>35070.910000000003</v>
      </c>
      <c r="E47" s="24">
        <v>4494.53</v>
      </c>
      <c r="F47" s="24">
        <v>27925.53</v>
      </c>
      <c r="G47" s="24">
        <v>44341.01</v>
      </c>
      <c r="H47" s="24">
        <v>42118.97</v>
      </c>
      <c r="I47" s="24">
        <v>56185.16</v>
      </c>
      <c r="J47" s="24">
        <v>282288.90999999997</v>
      </c>
      <c r="K47" s="24">
        <v>161600.26</v>
      </c>
      <c r="L47" s="24">
        <v>370143.24999999994</v>
      </c>
      <c r="M47" s="24">
        <v>20980.97</v>
      </c>
      <c r="N47" s="24">
        <v>25569.97</v>
      </c>
      <c r="O47" s="24">
        <v>45917.32</v>
      </c>
      <c r="P47" s="24"/>
      <c r="Q47" s="24"/>
      <c r="R47" s="24"/>
      <c r="S47" s="24">
        <v>1116636.79</v>
      </c>
      <c r="EY47" s="61"/>
      <c r="EZ47" s="61"/>
      <c r="FA47" s="61"/>
      <c r="FB47" s="61"/>
      <c r="FC47" s="61"/>
      <c r="FD47" s="61"/>
      <c r="FE47" s="61"/>
      <c r="FF47" s="61"/>
    </row>
    <row r="48" spans="1:162" hidden="1" x14ac:dyDescent="0.3">
      <c r="A48" s="28">
        <v>5660</v>
      </c>
      <c r="B48" s="18" t="s">
        <v>85</v>
      </c>
      <c r="D48" s="24">
        <v>407.54</v>
      </c>
      <c r="E48" s="24">
        <v>51.68</v>
      </c>
      <c r="F48" s="24">
        <v>324.87</v>
      </c>
      <c r="G48" s="24">
        <v>514.76</v>
      </c>
      <c r="H48" s="24">
        <v>489.61</v>
      </c>
      <c r="I48" s="24">
        <v>652.86</v>
      </c>
      <c r="J48" s="24">
        <v>3284.5899999999997</v>
      </c>
      <c r="K48" s="24">
        <v>1876.6499999999994</v>
      </c>
      <c r="L48" s="24">
        <v>4300.7299999999996</v>
      </c>
      <c r="M48" s="24">
        <v>243.81</v>
      </c>
      <c r="N48" s="24">
        <v>296.52999999999997</v>
      </c>
      <c r="O48" s="24">
        <v>533.23</v>
      </c>
      <c r="P48" s="24"/>
      <c r="Q48" s="24"/>
      <c r="R48" s="24"/>
      <c r="S48" s="24">
        <v>12976.859999999999</v>
      </c>
      <c r="EY48" s="61"/>
      <c r="EZ48" s="61"/>
      <c r="FA48" s="61"/>
      <c r="FB48" s="61"/>
      <c r="FC48" s="61"/>
      <c r="FD48" s="61"/>
      <c r="FE48" s="61"/>
      <c r="FF48" s="61"/>
    </row>
    <row r="49" spans="1:162" hidden="1" x14ac:dyDescent="0.3">
      <c r="A49" s="28">
        <v>5665</v>
      </c>
      <c r="B49" s="18" t="s">
        <v>86</v>
      </c>
      <c r="D49" s="24">
        <v>5490.97</v>
      </c>
      <c r="E49" s="24">
        <v>704.04</v>
      </c>
      <c r="F49" s="24">
        <v>4373.6099999999997</v>
      </c>
      <c r="G49" s="24">
        <v>6941.03</v>
      </c>
      <c r="H49" s="24">
        <v>6594.25</v>
      </c>
      <c r="I49" s="24">
        <v>8796.7900000000009</v>
      </c>
      <c r="J49" s="24">
        <v>44127.259999999995</v>
      </c>
      <c r="K49" s="24">
        <v>25298.780000000002</v>
      </c>
      <c r="L49" s="24">
        <v>57942.32</v>
      </c>
      <c r="M49" s="24">
        <v>3284.91</v>
      </c>
      <c r="N49" s="24">
        <v>4003.01</v>
      </c>
      <c r="O49" s="24">
        <v>7188.01</v>
      </c>
      <c r="P49" s="24"/>
      <c r="Q49" s="24"/>
      <c r="R49" s="24"/>
      <c r="S49" s="24">
        <v>174744.98</v>
      </c>
      <c r="EY49" s="61"/>
      <c r="EZ49" s="61"/>
      <c r="FA49" s="61"/>
      <c r="FB49" s="61"/>
      <c r="FC49" s="61"/>
      <c r="FD49" s="61"/>
      <c r="FE49" s="61"/>
      <c r="FF49" s="61"/>
    </row>
    <row r="50" spans="1:162" hidden="1" x14ac:dyDescent="0.3">
      <c r="A50" s="28">
        <v>5670</v>
      </c>
      <c r="B50" s="18" t="s">
        <v>87</v>
      </c>
      <c r="D50" s="24">
        <v>2712.17</v>
      </c>
      <c r="E50" s="24">
        <v>349.35</v>
      </c>
      <c r="F50" s="24">
        <v>2159.4299999999998</v>
      </c>
      <c r="G50" s="24">
        <v>3429.91</v>
      </c>
      <c r="H50" s="24">
        <v>3257.1899999999996</v>
      </c>
      <c r="I50" s="24">
        <v>4345.01</v>
      </c>
      <c r="J50" s="24">
        <v>21795.79</v>
      </c>
      <c r="K50" s="24">
        <v>12497.369999999999</v>
      </c>
      <c r="L50" s="24">
        <v>28621.14</v>
      </c>
      <c r="M50" s="24">
        <v>1622.85</v>
      </c>
      <c r="N50" s="24">
        <v>1978.31</v>
      </c>
      <c r="O50" s="24">
        <v>3550.83</v>
      </c>
      <c r="P50" s="24"/>
      <c r="Q50" s="24"/>
      <c r="R50" s="24"/>
      <c r="S50" s="24">
        <v>86319.35</v>
      </c>
      <c r="EY50" s="61"/>
      <c r="EZ50" s="61"/>
      <c r="FA50" s="61"/>
      <c r="FB50" s="61"/>
      <c r="FC50" s="61"/>
      <c r="FD50" s="61"/>
      <c r="FE50" s="61"/>
      <c r="FF50" s="61"/>
    </row>
    <row r="51" spans="1:162" hidden="1" x14ac:dyDescent="0.3">
      <c r="A51" s="28">
        <v>5675</v>
      </c>
      <c r="B51" s="18" t="s">
        <v>88</v>
      </c>
      <c r="D51" s="24">
        <v>-555.29999999999995</v>
      </c>
      <c r="E51" s="24">
        <v>-71.289999999999992</v>
      </c>
      <c r="F51" s="24">
        <v>-442.13</v>
      </c>
      <c r="G51" s="24">
        <v>-702.28</v>
      </c>
      <c r="H51" s="24">
        <v>-666.81999999999994</v>
      </c>
      <c r="I51" s="24">
        <v>-889.6</v>
      </c>
      <c r="J51" s="24">
        <v>-4470.97</v>
      </c>
      <c r="K51" s="24">
        <v>-2558.9299999999998</v>
      </c>
      <c r="L51" s="24">
        <v>-5860.87</v>
      </c>
      <c r="M51" s="24">
        <v>-332.16</v>
      </c>
      <c r="N51" s="24">
        <v>-404.86</v>
      </c>
      <c r="O51" s="24">
        <v>-727</v>
      </c>
      <c r="P51" s="24"/>
      <c r="Q51" s="24"/>
      <c r="R51" s="24"/>
      <c r="S51" s="24">
        <v>-17682.21</v>
      </c>
      <c r="EY51" s="61"/>
      <c r="EZ51" s="61"/>
      <c r="FA51" s="61"/>
      <c r="FB51" s="61"/>
      <c r="FC51" s="61"/>
      <c r="FD51" s="61"/>
      <c r="FE51" s="61"/>
      <c r="FF51" s="61"/>
    </row>
    <row r="52" spans="1:162" hidden="1" x14ac:dyDescent="0.3">
      <c r="A52" s="28">
        <v>5680</v>
      </c>
      <c r="B52" s="18" t="s">
        <v>89</v>
      </c>
      <c r="D52" s="24">
        <v>-251.96</v>
      </c>
      <c r="E52" s="24">
        <v>-32.35</v>
      </c>
      <c r="F52" s="24">
        <v>-200.77</v>
      </c>
      <c r="G52" s="24">
        <v>-318.81</v>
      </c>
      <c r="H52" s="24">
        <v>-302.75</v>
      </c>
      <c r="I52" s="24">
        <v>-403.79</v>
      </c>
      <c r="J52" s="24">
        <v>-2028.95</v>
      </c>
      <c r="K52" s="24">
        <v>-1161.52</v>
      </c>
      <c r="L52" s="24">
        <v>-2660.18</v>
      </c>
      <c r="M52" s="24">
        <v>-150.76</v>
      </c>
      <c r="N52" s="24">
        <v>-183.86</v>
      </c>
      <c r="O52" s="24">
        <v>-330</v>
      </c>
      <c r="P52" s="24"/>
      <c r="Q52" s="24"/>
      <c r="R52" s="24"/>
      <c r="S52" s="24">
        <v>-8025.7</v>
      </c>
      <c r="EY52" s="61"/>
      <c r="EZ52" s="61"/>
      <c r="FA52" s="61"/>
      <c r="FB52" s="61"/>
      <c r="FC52" s="61"/>
      <c r="FD52" s="61"/>
      <c r="FE52" s="61"/>
      <c r="FF52" s="61"/>
    </row>
    <row r="53" spans="1:162" hidden="1" x14ac:dyDescent="0.3">
      <c r="A53" s="28">
        <v>5690</v>
      </c>
      <c r="B53" s="18" t="s">
        <v>90</v>
      </c>
      <c r="D53" s="24">
        <v>105.18</v>
      </c>
      <c r="E53" s="24">
        <v>13.3</v>
      </c>
      <c r="F53" s="24">
        <v>83.82</v>
      </c>
      <c r="G53" s="24">
        <v>133.01</v>
      </c>
      <c r="H53" s="24">
        <v>126.35000000000001</v>
      </c>
      <c r="I53" s="24">
        <v>168.52</v>
      </c>
      <c r="J53" s="24">
        <v>852.91</v>
      </c>
      <c r="K53" s="24">
        <v>484.55999999999995</v>
      </c>
      <c r="L53" s="24">
        <v>1110.4100000000001</v>
      </c>
      <c r="M53" s="24">
        <v>62.82</v>
      </c>
      <c r="N53" s="24">
        <v>76.650000000000006</v>
      </c>
      <c r="O53" s="24">
        <v>137.82</v>
      </c>
      <c r="P53" s="24"/>
      <c r="Q53" s="24"/>
      <c r="R53" s="24"/>
      <c r="S53" s="24">
        <v>3355.3500000000008</v>
      </c>
      <c r="EY53" s="61"/>
      <c r="EZ53" s="61"/>
      <c r="FA53" s="61"/>
      <c r="FB53" s="61"/>
      <c r="FC53" s="61"/>
      <c r="FD53" s="61"/>
      <c r="FE53" s="61"/>
      <c r="FF53" s="61"/>
    </row>
    <row r="54" spans="1:162" hidden="1" x14ac:dyDescent="0.3">
      <c r="A54" s="28">
        <v>5705</v>
      </c>
      <c r="B54" s="18" t="s">
        <v>91</v>
      </c>
      <c r="D54" s="24">
        <v>18769.599999999999</v>
      </c>
      <c r="E54" s="24">
        <v>2400.4899999999998</v>
      </c>
      <c r="F54" s="24">
        <v>14942.33</v>
      </c>
      <c r="G54" s="24">
        <v>23759.32</v>
      </c>
      <c r="H54" s="24">
        <v>22541.46</v>
      </c>
      <c r="I54" s="24">
        <v>30069.82</v>
      </c>
      <c r="J54" s="24">
        <v>151716.49000000002</v>
      </c>
      <c r="K54" s="24">
        <v>86513.339999999967</v>
      </c>
      <c r="L54" s="24">
        <v>198146.45</v>
      </c>
      <c r="M54" s="24">
        <v>11219.24</v>
      </c>
      <c r="N54" s="24">
        <v>13690.51</v>
      </c>
      <c r="O54" s="24">
        <v>24579.190000000002</v>
      </c>
      <c r="P54" s="24"/>
      <c r="Q54" s="24"/>
      <c r="R54" s="24"/>
      <c r="S54" s="24">
        <v>598348.24</v>
      </c>
      <c r="EY54" s="61"/>
      <c r="EZ54" s="61"/>
      <c r="FA54" s="61"/>
      <c r="FB54" s="61"/>
      <c r="FC54" s="61"/>
      <c r="FD54" s="61"/>
      <c r="FE54" s="61"/>
      <c r="FF54" s="61"/>
    </row>
    <row r="55" spans="1:162" hidden="1" x14ac:dyDescent="0.3">
      <c r="A55" s="28">
        <v>5715</v>
      </c>
      <c r="B55" s="18" t="s">
        <v>92</v>
      </c>
      <c r="D55" s="24">
        <v>3130.93</v>
      </c>
      <c r="E55" s="24">
        <v>399.89</v>
      </c>
      <c r="F55" s="24">
        <v>2493.8200000000002</v>
      </c>
      <c r="G55" s="24">
        <v>3954.0200000000004</v>
      </c>
      <c r="H55" s="24">
        <v>3760.3500000000004</v>
      </c>
      <c r="I55" s="24">
        <v>5015.87</v>
      </c>
      <c r="J55" s="24">
        <v>25153.899999999998</v>
      </c>
      <c r="K55" s="24">
        <v>14423.650000000001</v>
      </c>
      <c r="L55" s="24">
        <v>33040.26</v>
      </c>
      <c r="M55" s="24">
        <v>1873.45</v>
      </c>
      <c r="N55" s="24">
        <v>2281.0299999999997</v>
      </c>
      <c r="O55" s="24">
        <v>4098.0599999999995</v>
      </c>
      <c r="P55" s="24"/>
      <c r="Q55" s="24"/>
      <c r="R55" s="24"/>
      <c r="S55" s="24">
        <v>99625.23</v>
      </c>
      <c r="EY55" s="61"/>
      <c r="EZ55" s="61"/>
      <c r="FA55" s="61"/>
      <c r="FB55" s="61"/>
      <c r="FC55" s="61"/>
      <c r="FD55" s="61"/>
      <c r="FE55" s="61"/>
      <c r="FF55" s="61"/>
    </row>
    <row r="56" spans="1:162" hidden="1" x14ac:dyDescent="0.3">
      <c r="A56" s="28">
        <v>5735</v>
      </c>
      <c r="B56" s="18" t="s">
        <v>93</v>
      </c>
      <c r="D56" s="24">
        <v>9746.1</v>
      </c>
      <c r="E56" s="24">
        <v>1248.2800000000002</v>
      </c>
      <c r="F56" s="24">
        <v>7758.89</v>
      </c>
      <c r="G56" s="24">
        <v>12323.669999999998</v>
      </c>
      <c r="H56" s="24">
        <v>11704.869999999999</v>
      </c>
      <c r="I56" s="24">
        <v>15613.69</v>
      </c>
      <c r="J56" s="24">
        <v>78489.919999999984</v>
      </c>
      <c r="K56" s="24">
        <v>44908.61</v>
      </c>
      <c r="L56" s="24">
        <v>102865.74</v>
      </c>
      <c r="M56" s="24">
        <v>5829.83</v>
      </c>
      <c r="N56" s="24">
        <v>7105.22</v>
      </c>
      <c r="O56" s="24">
        <v>12759.67</v>
      </c>
      <c r="P56" s="24"/>
      <c r="Q56" s="24"/>
      <c r="R56" s="24"/>
      <c r="S56" s="24">
        <v>310354.48999999993</v>
      </c>
      <c r="EY56" s="61"/>
      <c r="EZ56" s="61"/>
      <c r="FA56" s="61"/>
      <c r="FB56" s="61"/>
      <c r="FC56" s="61"/>
      <c r="FD56" s="61"/>
      <c r="FE56" s="61"/>
      <c r="FF56" s="61"/>
    </row>
    <row r="57" spans="1:162" hidden="1" x14ac:dyDescent="0.3">
      <c r="A57" s="28">
        <v>5740</v>
      </c>
      <c r="B57" s="18" t="s">
        <v>94</v>
      </c>
      <c r="D57" s="24">
        <v>-2.41</v>
      </c>
      <c r="E57" s="24">
        <v>-0.32</v>
      </c>
      <c r="F57" s="24">
        <v>-1.93</v>
      </c>
      <c r="G57" s="24">
        <v>-3.05</v>
      </c>
      <c r="H57" s="24">
        <v>-2.89</v>
      </c>
      <c r="I57" s="24">
        <v>-3.86</v>
      </c>
      <c r="J57" s="24">
        <v>-18.850000000000001</v>
      </c>
      <c r="K57" s="24">
        <v>-11.100000000000001</v>
      </c>
      <c r="L57" s="24">
        <v>117.72999999999999</v>
      </c>
      <c r="M57" s="24">
        <v>-1.45</v>
      </c>
      <c r="N57" s="24">
        <v>-1.78</v>
      </c>
      <c r="O57" s="24">
        <v>-3.16</v>
      </c>
      <c r="P57" s="24"/>
      <c r="Q57" s="24"/>
      <c r="R57" s="24"/>
      <c r="S57" s="24">
        <v>66.929999999999993</v>
      </c>
      <c r="EY57" s="61"/>
      <c r="EZ57" s="61"/>
      <c r="FA57" s="61"/>
      <c r="FB57" s="61"/>
      <c r="FC57" s="61"/>
      <c r="FD57" s="61"/>
      <c r="FE57" s="61"/>
      <c r="FF57" s="61"/>
    </row>
    <row r="58" spans="1:162" hidden="1" x14ac:dyDescent="0.3">
      <c r="A58" s="28">
        <v>5750</v>
      </c>
      <c r="B58" s="18" t="s">
        <v>95</v>
      </c>
      <c r="D58" s="24">
        <v>1995.94</v>
      </c>
      <c r="E58" s="24">
        <v>253.47000000000003</v>
      </c>
      <c r="F58" s="24">
        <v>1589.27</v>
      </c>
      <c r="G58" s="24">
        <v>2523.73</v>
      </c>
      <c r="H58" s="24">
        <v>2397.46</v>
      </c>
      <c r="I58" s="24">
        <v>3197.6</v>
      </c>
      <c r="J58" s="24">
        <v>16155.17</v>
      </c>
      <c r="K58" s="24">
        <v>9198.27</v>
      </c>
      <c r="L58" s="24">
        <v>21074.65</v>
      </c>
      <c r="M58" s="24">
        <v>1193.31</v>
      </c>
      <c r="N58" s="24">
        <v>1454.24</v>
      </c>
      <c r="O58" s="24">
        <v>2613.58</v>
      </c>
      <c r="P58" s="24"/>
      <c r="Q58" s="24"/>
      <c r="R58" s="24"/>
      <c r="S58" s="24">
        <v>63646.69</v>
      </c>
      <c r="EY58" s="61"/>
      <c r="EZ58" s="61"/>
      <c r="FA58" s="61"/>
      <c r="FB58" s="61"/>
      <c r="FC58" s="61"/>
      <c r="FD58" s="61"/>
      <c r="FE58" s="61"/>
      <c r="FF58" s="61"/>
    </row>
    <row r="59" spans="1:162" hidden="1" x14ac:dyDescent="0.3">
      <c r="A59" s="28">
        <v>5785</v>
      </c>
      <c r="B59" s="18" t="s">
        <v>96</v>
      </c>
      <c r="D59" s="24">
        <v>2.62</v>
      </c>
      <c r="E59" s="24">
        <v>0.32</v>
      </c>
      <c r="F59" s="24">
        <v>2.08</v>
      </c>
      <c r="G59" s="24">
        <v>3.34</v>
      </c>
      <c r="H59" s="24">
        <v>3.15</v>
      </c>
      <c r="I59" s="24">
        <v>4.21</v>
      </c>
      <c r="J59" s="24">
        <v>21.729999999999993</v>
      </c>
      <c r="K59" s="24">
        <v>212.09</v>
      </c>
      <c r="L59" s="24">
        <v>27.76</v>
      </c>
      <c r="M59" s="24">
        <v>1.56</v>
      </c>
      <c r="N59" s="24">
        <v>1.92</v>
      </c>
      <c r="O59" s="24">
        <v>3.44</v>
      </c>
      <c r="P59" s="24"/>
      <c r="Q59" s="24"/>
      <c r="R59" s="24"/>
      <c r="S59" s="24">
        <v>284.22000000000003</v>
      </c>
      <c r="EY59" s="61"/>
      <c r="EZ59" s="61"/>
      <c r="FA59" s="61"/>
      <c r="FB59" s="61"/>
      <c r="FC59" s="61"/>
      <c r="FD59" s="61"/>
      <c r="FE59" s="61"/>
      <c r="FF59" s="61"/>
    </row>
    <row r="60" spans="1:162" hidden="1" x14ac:dyDescent="0.3">
      <c r="A60" s="28">
        <v>5790</v>
      </c>
      <c r="B60" s="18" t="s">
        <v>97</v>
      </c>
      <c r="D60" s="24">
        <v>862.94</v>
      </c>
      <c r="E60" s="24">
        <v>110.08</v>
      </c>
      <c r="F60" s="24">
        <v>686.61</v>
      </c>
      <c r="G60" s="24">
        <v>1091.52</v>
      </c>
      <c r="H60" s="24">
        <v>1036.3499999999999</v>
      </c>
      <c r="I60" s="24">
        <v>1382.48</v>
      </c>
      <c r="J60" s="24">
        <v>6976.8300000000008</v>
      </c>
      <c r="K60" s="24">
        <v>3977.48</v>
      </c>
      <c r="L60" s="24">
        <v>9111.73</v>
      </c>
      <c r="M60" s="24">
        <v>516.03</v>
      </c>
      <c r="N60" s="24">
        <v>629.23</v>
      </c>
      <c r="O60" s="24">
        <v>1130.3899999999999</v>
      </c>
      <c r="P60" s="24"/>
      <c r="Q60" s="24"/>
      <c r="R60" s="24"/>
      <c r="S60" s="24">
        <v>27511.67</v>
      </c>
      <c r="EY60" s="61"/>
      <c r="EZ60" s="61"/>
      <c r="FA60" s="61"/>
      <c r="FB60" s="61"/>
      <c r="FC60" s="61"/>
      <c r="FD60" s="61"/>
      <c r="FE60" s="61"/>
      <c r="FF60" s="61"/>
    </row>
    <row r="61" spans="1:162" hidden="1" x14ac:dyDescent="0.3">
      <c r="A61" s="28">
        <v>5795</v>
      </c>
      <c r="B61" s="18" t="s">
        <v>98</v>
      </c>
      <c r="D61" s="24">
        <v>0.27</v>
      </c>
      <c r="E61" s="24">
        <v>0.04</v>
      </c>
      <c r="F61" s="24">
        <v>0.22</v>
      </c>
      <c r="G61" s="24">
        <v>0.34</v>
      </c>
      <c r="H61" s="24">
        <v>0.32999999999999996</v>
      </c>
      <c r="I61" s="24">
        <v>0.43</v>
      </c>
      <c r="J61" s="24">
        <v>2.1499999999999995</v>
      </c>
      <c r="K61" s="24">
        <v>1.2500000000000004</v>
      </c>
      <c r="L61" s="24">
        <v>2.84</v>
      </c>
      <c r="M61" s="24">
        <v>0.16</v>
      </c>
      <c r="N61" s="24">
        <v>0.2</v>
      </c>
      <c r="O61" s="24">
        <v>0.35</v>
      </c>
      <c r="P61" s="24"/>
      <c r="Q61" s="24"/>
      <c r="R61" s="24"/>
      <c r="S61" s="24">
        <v>8.5799999999999983</v>
      </c>
      <c r="EY61" s="61"/>
      <c r="EZ61" s="61"/>
      <c r="FA61" s="61"/>
      <c r="FB61" s="61"/>
      <c r="FC61" s="61"/>
      <c r="FD61" s="61"/>
      <c r="FE61" s="61"/>
      <c r="FF61" s="61"/>
    </row>
    <row r="62" spans="1:162" hidden="1" x14ac:dyDescent="0.3">
      <c r="A62" s="28">
        <v>5805</v>
      </c>
      <c r="B62" s="18" t="s">
        <v>99</v>
      </c>
      <c r="D62" s="24">
        <v>1038.98</v>
      </c>
      <c r="E62" s="24">
        <v>130.26999999999998</v>
      </c>
      <c r="F62" s="24">
        <v>828.61</v>
      </c>
      <c r="G62" s="24">
        <v>1310.1100000000001</v>
      </c>
      <c r="H62" s="24">
        <v>1248.28</v>
      </c>
      <c r="I62" s="24">
        <v>1664.47</v>
      </c>
      <c r="J62" s="24">
        <v>8380.2400000000016</v>
      </c>
      <c r="K62" s="24">
        <v>4781.8400000000011</v>
      </c>
      <c r="L62" s="24">
        <v>11465.36</v>
      </c>
      <c r="M62" s="24">
        <v>621.6</v>
      </c>
      <c r="N62" s="24">
        <v>754.42000000000007</v>
      </c>
      <c r="O62" s="24">
        <v>1359.38</v>
      </c>
      <c r="P62" s="24"/>
      <c r="Q62" s="24"/>
      <c r="R62" s="24"/>
      <c r="S62" s="24">
        <v>33583.56</v>
      </c>
      <c r="EY62" s="61"/>
      <c r="EZ62" s="61"/>
      <c r="FA62" s="61"/>
      <c r="FB62" s="61"/>
      <c r="FC62" s="61"/>
      <c r="FD62" s="61"/>
      <c r="FE62" s="61"/>
      <c r="FF62" s="61"/>
    </row>
    <row r="63" spans="1:162" hidden="1" x14ac:dyDescent="0.3">
      <c r="A63" s="28">
        <v>5810</v>
      </c>
      <c r="B63" s="18" t="s">
        <v>100</v>
      </c>
      <c r="D63" s="24">
        <v>1414.88</v>
      </c>
      <c r="E63" s="24">
        <v>181.72</v>
      </c>
      <c r="F63" s="24">
        <v>1125.4100000000001</v>
      </c>
      <c r="G63" s="24">
        <v>1787.53</v>
      </c>
      <c r="H63" s="24">
        <v>1698.8700000000001</v>
      </c>
      <c r="I63" s="24">
        <v>2395.67</v>
      </c>
      <c r="J63" s="24">
        <v>11533</v>
      </c>
      <c r="K63" s="24">
        <v>6518</v>
      </c>
      <c r="L63" s="24">
        <v>14929.07</v>
      </c>
      <c r="M63" s="24">
        <v>847.11</v>
      </c>
      <c r="N63" s="24">
        <v>1030.94</v>
      </c>
      <c r="O63" s="24">
        <v>1852.02</v>
      </c>
      <c r="P63" s="24"/>
      <c r="Q63" s="24"/>
      <c r="R63" s="24"/>
      <c r="S63" s="24">
        <v>45314.22</v>
      </c>
      <c r="EY63" s="61"/>
      <c r="EZ63" s="61"/>
      <c r="FA63" s="61"/>
      <c r="FB63" s="61"/>
      <c r="FC63" s="61"/>
      <c r="FD63" s="61"/>
      <c r="FE63" s="61"/>
      <c r="FF63" s="61"/>
    </row>
    <row r="64" spans="1:162" hidden="1" x14ac:dyDescent="0.3">
      <c r="A64" s="28">
        <v>5815</v>
      </c>
      <c r="B64" s="18" t="s">
        <v>101</v>
      </c>
      <c r="D64" s="24"/>
      <c r="E64" s="24"/>
      <c r="F64" s="24"/>
      <c r="G64" s="24"/>
      <c r="H64" s="24"/>
      <c r="I64" s="24"/>
      <c r="J64" s="24">
        <v>166.66</v>
      </c>
      <c r="K64" s="24"/>
      <c r="L64" s="24"/>
      <c r="M64" s="24"/>
      <c r="N64" s="24"/>
      <c r="O64" s="24"/>
      <c r="P64" s="24"/>
      <c r="Q64" s="24"/>
      <c r="R64" s="24"/>
      <c r="S64" s="24">
        <v>166.66</v>
      </c>
      <c r="EY64" s="61"/>
      <c r="EZ64" s="61"/>
      <c r="FA64" s="61"/>
      <c r="FB64" s="61"/>
      <c r="FC64" s="61"/>
      <c r="FD64" s="61"/>
      <c r="FE64" s="61"/>
      <c r="FF64" s="61"/>
    </row>
    <row r="65" spans="1:162" hidden="1" x14ac:dyDescent="0.3">
      <c r="A65" s="28">
        <v>5820</v>
      </c>
      <c r="B65" s="18" t="s">
        <v>102</v>
      </c>
      <c r="D65" s="24">
        <v>824.68</v>
      </c>
      <c r="E65" s="24">
        <v>107.65</v>
      </c>
      <c r="F65" s="24">
        <v>656.76</v>
      </c>
      <c r="G65" s="24">
        <v>1043.06</v>
      </c>
      <c r="H65" s="24">
        <v>1704.0700000000002</v>
      </c>
      <c r="I65" s="24">
        <v>1459.18</v>
      </c>
      <c r="J65" s="24">
        <v>9877.3799999999992</v>
      </c>
      <c r="K65" s="24">
        <v>4553.67</v>
      </c>
      <c r="L65" s="24">
        <v>9991.4599999999991</v>
      </c>
      <c r="M65" s="24">
        <v>493.57</v>
      </c>
      <c r="N65" s="24">
        <v>602.5</v>
      </c>
      <c r="O65" s="24">
        <v>2457.62</v>
      </c>
      <c r="P65" s="24"/>
      <c r="Q65" s="24"/>
      <c r="R65" s="24"/>
      <c r="S65" s="24">
        <v>33771.599999999999</v>
      </c>
      <c r="EY65" s="61"/>
      <c r="EZ65" s="61"/>
      <c r="FA65" s="61"/>
      <c r="FB65" s="61"/>
      <c r="FC65" s="61"/>
      <c r="FD65" s="61"/>
      <c r="FE65" s="61"/>
      <c r="FF65" s="61"/>
    </row>
    <row r="66" spans="1:162" hidden="1" x14ac:dyDescent="0.3">
      <c r="A66" s="28">
        <v>5825</v>
      </c>
      <c r="B66" s="18" t="s">
        <v>103</v>
      </c>
      <c r="D66" s="24">
        <v>312.44</v>
      </c>
      <c r="E66" s="24">
        <v>38.96</v>
      </c>
      <c r="F66" s="24">
        <v>248.21</v>
      </c>
      <c r="G66" s="24">
        <v>440.53</v>
      </c>
      <c r="H66" s="24">
        <v>375.26</v>
      </c>
      <c r="I66" s="24">
        <v>1045.92</v>
      </c>
      <c r="J66" s="24">
        <v>2548.8399999999997</v>
      </c>
      <c r="K66" s="24">
        <v>1439.6199999999997</v>
      </c>
      <c r="L66" s="24">
        <v>3688.1099999999997</v>
      </c>
      <c r="M66" s="24">
        <v>191.28</v>
      </c>
      <c r="N66" s="24">
        <v>227.24</v>
      </c>
      <c r="O66" s="24">
        <v>409.39</v>
      </c>
      <c r="P66" s="24"/>
      <c r="Q66" s="24"/>
      <c r="R66" s="24"/>
      <c r="S66" s="24">
        <v>10965.8</v>
      </c>
      <c r="EY66" s="61"/>
      <c r="EZ66" s="61"/>
      <c r="FA66" s="61"/>
      <c r="FB66" s="61"/>
      <c r="FC66" s="61"/>
      <c r="FD66" s="61"/>
      <c r="FE66" s="61"/>
      <c r="FF66" s="61"/>
    </row>
    <row r="67" spans="1:162" hidden="1" x14ac:dyDescent="0.3">
      <c r="A67" s="28">
        <v>5855</v>
      </c>
      <c r="B67" s="18" t="s">
        <v>104</v>
      </c>
      <c r="D67" s="24">
        <v>297.26</v>
      </c>
      <c r="E67" s="24">
        <v>38.08</v>
      </c>
      <c r="F67" s="24">
        <v>236.69</v>
      </c>
      <c r="G67" s="24">
        <v>375.84000000000003</v>
      </c>
      <c r="H67" s="24">
        <v>356.98</v>
      </c>
      <c r="I67" s="24">
        <v>476.23</v>
      </c>
      <c r="J67" s="24">
        <v>2394.7800000000002</v>
      </c>
      <c r="K67" s="24">
        <v>1369.6499999999996</v>
      </c>
      <c r="L67" s="24">
        <v>3137.3999999999996</v>
      </c>
      <c r="M67" s="24">
        <v>177.8</v>
      </c>
      <c r="N67" s="24">
        <v>216.75</v>
      </c>
      <c r="O67" s="24">
        <v>389.17</v>
      </c>
      <c r="P67" s="24"/>
      <c r="Q67" s="24"/>
      <c r="R67" s="24"/>
      <c r="S67" s="24">
        <v>9466.6299999999992</v>
      </c>
      <c r="EY67" s="61"/>
      <c r="EZ67" s="61"/>
      <c r="FA67" s="61"/>
      <c r="FB67" s="61"/>
      <c r="FC67" s="61"/>
      <c r="FD67" s="61"/>
      <c r="FE67" s="61"/>
      <c r="FF67" s="61"/>
    </row>
    <row r="68" spans="1:162" hidden="1" x14ac:dyDescent="0.3">
      <c r="A68" s="28">
        <v>5860</v>
      </c>
      <c r="B68" s="18" t="s">
        <v>105</v>
      </c>
      <c r="D68" s="24">
        <v>91.64</v>
      </c>
      <c r="E68" s="24">
        <v>11.719999999999999</v>
      </c>
      <c r="F68" s="24">
        <v>73.069999999999993</v>
      </c>
      <c r="G68" s="24">
        <v>115.78</v>
      </c>
      <c r="H68" s="24">
        <v>110.07</v>
      </c>
      <c r="I68" s="24">
        <v>146.84</v>
      </c>
      <c r="J68" s="24">
        <v>2752.0200000000004</v>
      </c>
      <c r="K68" s="24">
        <v>422.25000000000006</v>
      </c>
      <c r="L68" s="24">
        <v>2872.5299999999997</v>
      </c>
      <c r="M68" s="24">
        <v>54.83</v>
      </c>
      <c r="N68" s="24">
        <v>66.78</v>
      </c>
      <c r="O68" s="24">
        <v>1093.4100000000001</v>
      </c>
      <c r="P68" s="24"/>
      <c r="Q68" s="24"/>
      <c r="R68" s="24"/>
      <c r="S68" s="24">
        <v>7810.94</v>
      </c>
      <c r="EY68" s="61"/>
      <c r="EZ68" s="61"/>
      <c r="FA68" s="61"/>
      <c r="FB68" s="61"/>
      <c r="FC68" s="61"/>
      <c r="FD68" s="61"/>
      <c r="FE68" s="61"/>
      <c r="FF68" s="61"/>
    </row>
    <row r="69" spans="1:162" hidden="1" x14ac:dyDescent="0.3">
      <c r="A69" s="28">
        <v>5865</v>
      </c>
      <c r="B69" s="18" t="s">
        <v>106</v>
      </c>
      <c r="D69" s="24">
        <v>44.51</v>
      </c>
      <c r="E69" s="24">
        <v>5.7</v>
      </c>
      <c r="F69" s="24">
        <v>35.47</v>
      </c>
      <c r="G69" s="24">
        <v>175.45</v>
      </c>
      <c r="H69" s="24">
        <v>562.92999999999995</v>
      </c>
      <c r="I69" s="24">
        <v>746.14</v>
      </c>
      <c r="J69" s="24">
        <v>1820.66</v>
      </c>
      <c r="K69" s="24">
        <v>493.32000000000005</v>
      </c>
      <c r="L69" s="24">
        <v>1371.78</v>
      </c>
      <c r="M69" s="24">
        <v>97.96</v>
      </c>
      <c r="N69" s="24">
        <v>32.42</v>
      </c>
      <c r="O69" s="24">
        <v>58.35</v>
      </c>
      <c r="P69" s="24"/>
      <c r="Q69" s="24"/>
      <c r="R69" s="24"/>
      <c r="S69" s="24">
        <v>5444.6900000000005</v>
      </c>
      <c r="EY69" s="61"/>
      <c r="EZ69" s="61"/>
      <c r="FA69" s="61"/>
      <c r="FB69" s="61"/>
      <c r="FC69" s="61"/>
      <c r="FD69" s="61"/>
      <c r="FE69" s="61"/>
      <c r="FF69" s="61"/>
    </row>
    <row r="70" spans="1:162" hidden="1" x14ac:dyDescent="0.3">
      <c r="A70" s="28">
        <v>5870</v>
      </c>
      <c r="B70" s="18" t="s">
        <v>107</v>
      </c>
      <c r="D70" s="24">
        <v>510.22</v>
      </c>
      <c r="E70" s="24">
        <v>66.95</v>
      </c>
      <c r="F70" s="24">
        <v>404.37</v>
      </c>
      <c r="G70" s="24">
        <v>647.94000000000005</v>
      </c>
      <c r="H70" s="24">
        <v>612.45000000000005</v>
      </c>
      <c r="I70" s="24">
        <v>817.39</v>
      </c>
      <c r="J70" s="24">
        <v>4101.9799999999996</v>
      </c>
      <c r="K70" s="24">
        <v>2351.1999999999998</v>
      </c>
      <c r="L70" s="24">
        <v>5383.5199999999995</v>
      </c>
      <c r="M70" s="24">
        <v>305.18</v>
      </c>
      <c r="N70" s="24">
        <v>372.69</v>
      </c>
      <c r="O70" s="24">
        <v>667.93000000000006</v>
      </c>
      <c r="P70" s="24"/>
      <c r="Q70" s="24"/>
      <c r="R70" s="24"/>
      <c r="S70" s="24">
        <v>16241.820000000002</v>
      </c>
      <c r="EY70" s="61"/>
      <c r="EZ70" s="61"/>
      <c r="FA70" s="61"/>
      <c r="FB70" s="61"/>
      <c r="FC70" s="61"/>
      <c r="FD70" s="61"/>
      <c r="FE70" s="61"/>
      <c r="FF70" s="61"/>
    </row>
    <row r="71" spans="1:162" hidden="1" x14ac:dyDescent="0.3">
      <c r="A71" s="28">
        <v>5875</v>
      </c>
      <c r="B71" s="18" t="s">
        <v>108</v>
      </c>
      <c r="D71" s="24">
        <v>181.57</v>
      </c>
      <c r="E71" s="24">
        <v>13.24</v>
      </c>
      <c r="F71" s="24">
        <v>83.22</v>
      </c>
      <c r="G71" s="24">
        <v>132.23000000000002</v>
      </c>
      <c r="H71" s="24">
        <v>217.53000000000003</v>
      </c>
      <c r="I71" s="24">
        <v>167.48</v>
      </c>
      <c r="J71" s="24">
        <v>959.17000000000007</v>
      </c>
      <c r="K71" s="24">
        <v>2283.69</v>
      </c>
      <c r="L71" s="24">
        <v>2453.89</v>
      </c>
      <c r="M71" s="24">
        <v>62.52</v>
      </c>
      <c r="N71" s="24">
        <v>76.17</v>
      </c>
      <c r="O71" s="24">
        <v>136.86000000000001</v>
      </c>
      <c r="P71" s="24"/>
      <c r="Q71" s="24"/>
      <c r="R71" s="24"/>
      <c r="S71" s="24">
        <v>6767.5700000000006</v>
      </c>
      <c r="EY71" s="61"/>
      <c r="EZ71" s="61"/>
      <c r="FA71" s="61"/>
      <c r="FB71" s="61"/>
      <c r="FC71" s="61"/>
      <c r="FD71" s="61"/>
      <c r="FE71" s="61"/>
      <c r="FF71" s="61"/>
    </row>
    <row r="72" spans="1:162" hidden="1" x14ac:dyDescent="0.3">
      <c r="A72" s="28">
        <v>5880</v>
      </c>
      <c r="B72" s="18" t="s">
        <v>109</v>
      </c>
      <c r="D72" s="24">
        <v>260.01</v>
      </c>
      <c r="E72" s="24">
        <v>25.619999999999997</v>
      </c>
      <c r="F72" s="24">
        <v>159.22999999999999</v>
      </c>
      <c r="G72" s="24">
        <v>344.29</v>
      </c>
      <c r="H72" s="24">
        <v>903.51</v>
      </c>
      <c r="I72" s="24">
        <v>1678.07</v>
      </c>
      <c r="J72" s="24">
        <v>3955.4899999999993</v>
      </c>
      <c r="K72" s="24">
        <v>1101.3500000000001</v>
      </c>
      <c r="L72" s="24">
        <v>4946.37</v>
      </c>
      <c r="M72" s="24">
        <v>119.65</v>
      </c>
      <c r="N72" s="24">
        <v>480.01</v>
      </c>
      <c r="O72" s="24">
        <v>262.06</v>
      </c>
      <c r="P72" s="24"/>
      <c r="Q72" s="24"/>
      <c r="R72" s="24"/>
      <c r="S72" s="24">
        <v>14235.659999999998</v>
      </c>
      <c r="EY72" s="61"/>
      <c r="EZ72" s="61"/>
      <c r="FA72" s="61"/>
      <c r="FB72" s="61"/>
      <c r="FC72" s="61"/>
      <c r="FD72" s="61"/>
      <c r="FE72" s="61"/>
      <c r="FF72" s="61"/>
    </row>
    <row r="73" spans="1:162" hidden="1" x14ac:dyDescent="0.3">
      <c r="A73" s="28">
        <v>5885</v>
      </c>
      <c r="B73" s="18" t="s">
        <v>110</v>
      </c>
      <c r="D73" s="24">
        <v>224.34</v>
      </c>
      <c r="E73" s="24">
        <v>28.740000000000002</v>
      </c>
      <c r="F73" s="24">
        <v>178.74</v>
      </c>
      <c r="G73" s="24">
        <v>284.69</v>
      </c>
      <c r="H73" s="24">
        <v>269.42</v>
      </c>
      <c r="I73" s="24">
        <v>359.38</v>
      </c>
      <c r="J73" s="24">
        <v>1825.5</v>
      </c>
      <c r="K73" s="24">
        <v>1034.93</v>
      </c>
      <c r="L73" s="24">
        <v>2369.06</v>
      </c>
      <c r="M73" s="24">
        <v>133.87</v>
      </c>
      <c r="N73" s="24">
        <v>163.95</v>
      </c>
      <c r="O73" s="24">
        <v>293.82</v>
      </c>
      <c r="P73" s="24"/>
      <c r="Q73" s="24"/>
      <c r="R73" s="24"/>
      <c r="S73" s="24">
        <v>7166.4399999999987</v>
      </c>
      <c r="EY73" s="61"/>
      <c r="EZ73" s="61"/>
      <c r="FA73" s="61"/>
      <c r="FB73" s="61"/>
      <c r="FC73" s="61"/>
      <c r="FD73" s="61"/>
      <c r="FE73" s="61"/>
      <c r="FF73" s="61"/>
    </row>
    <row r="74" spans="1:162" hidden="1" x14ac:dyDescent="0.3">
      <c r="A74" s="28">
        <v>5890</v>
      </c>
      <c r="B74" s="18" t="s">
        <v>111</v>
      </c>
      <c r="D74" s="24">
        <v>27.54</v>
      </c>
      <c r="E74" s="24">
        <v>3.54</v>
      </c>
      <c r="F74" s="24">
        <v>21.92</v>
      </c>
      <c r="G74" s="24">
        <v>34.819999999999993</v>
      </c>
      <c r="H74" s="24">
        <v>33.08</v>
      </c>
      <c r="I74" s="24">
        <v>44.14</v>
      </c>
      <c r="J74" s="24">
        <v>1078.53</v>
      </c>
      <c r="K74" s="24">
        <v>126.91999999999999</v>
      </c>
      <c r="L74" s="24">
        <v>290.7</v>
      </c>
      <c r="M74" s="24">
        <v>16.48</v>
      </c>
      <c r="N74" s="24">
        <v>20.09</v>
      </c>
      <c r="O74" s="24">
        <v>36.06</v>
      </c>
      <c r="P74" s="24"/>
      <c r="Q74" s="24"/>
      <c r="R74" s="24"/>
      <c r="S74" s="24">
        <v>1733.82</v>
      </c>
      <c r="EY74" s="61"/>
      <c r="EZ74" s="61"/>
      <c r="FA74" s="61"/>
      <c r="FB74" s="61"/>
      <c r="FC74" s="61"/>
      <c r="FD74" s="61"/>
      <c r="FE74" s="61"/>
      <c r="FF74" s="61"/>
    </row>
    <row r="75" spans="1:162" hidden="1" x14ac:dyDescent="0.3">
      <c r="A75" s="28">
        <v>5895</v>
      </c>
      <c r="B75" s="18" t="s">
        <v>112</v>
      </c>
      <c r="D75" s="24">
        <v>412.15</v>
      </c>
      <c r="E75" s="24">
        <v>46.16</v>
      </c>
      <c r="F75" s="24">
        <v>287.89999999999998</v>
      </c>
      <c r="G75" s="24">
        <v>457.52</v>
      </c>
      <c r="H75" s="24">
        <v>455.74</v>
      </c>
      <c r="I75" s="24">
        <v>583.89</v>
      </c>
      <c r="J75" s="24">
        <v>9110.2899999999991</v>
      </c>
      <c r="K75" s="24">
        <v>1678.3799999999997</v>
      </c>
      <c r="L75" s="24">
        <v>4691.66</v>
      </c>
      <c r="M75" s="24">
        <v>222.91</v>
      </c>
      <c r="N75" s="24">
        <v>292.65999999999997</v>
      </c>
      <c r="O75" s="24">
        <v>878.16</v>
      </c>
      <c r="P75" s="24">
        <v>-12.38</v>
      </c>
      <c r="Q75" s="24"/>
      <c r="R75" s="24"/>
      <c r="S75" s="24">
        <v>19105.039999999997</v>
      </c>
      <c r="EY75" s="61"/>
      <c r="EZ75" s="61"/>
      <c r="FA75" s="61"/>
      <c r="FB75" s="61"/>
      <c r="FC75" s="61"/>
      <c r="FD75" s="61"/>
      <c r="FE75" s="61"/>
      <c r="FF75" s="61"/>
    </row>
    <row r="76" spans="1:162" hidden="1" x14ac:dyDescent="0.3">
      <c r="A76" s="28">
        <v>5900</v>
      </c>
      <c r="B76" s="18" t="s">
        <v>113</v>
      </c>
      <c r="D76" s="24">
        <v>508.44</v>
      </c>
      <c r="E76" s="24">
        <v>64.81</v>
      </c>
      <c r="F76" s="24">
        <v>404.5</v>
      </c>
      <c r="G76" s="24">
        <v>908.77</v>
      </c>
      <c r="H76" s="24">
        <v>1254.02</v>
      </c>
      <c r="I76" s="24">
        <v>1332.48</v>
      </c>
      <c r="J76" s="24">
        <v>4274.0999999999995</v>
      </c>
      <c r="K76" s="24">
        <v>2343.5399999999995</v>
      </c>
      <c r="L76" s="24">
        <v>8250.75</v>
      </c>
      <c r="M76" s="24">
        <v>303.99</v>
      </c>
      <c r="N76" s="24">
        <v>370.85</v>
      </c>
      <c r="O76" s="24">
        <v>665.94</v>
      </c>
      <c r="P76" s="24"/>
      <c r="Q76" s="24"/>
      <c r="R76" s="24"/>
      <c r="S76" s="24">
        <v>20682.189999999995</v>
      </c>
      <c r="EY76" s="61"/>
      <c r="EZ76" s="61"/>
      <c r="FA76" s="61"/>
      <c r="FB76" s="61"/>
      <c r="FC76" s="61"/>
      <c r="FD76" s="61"/>
      <c r="FE76" s="61"/>
      <c r="FF76" s="61"/>
    </row>
    <row r="77" spans="1:162" hidden="1" x14ac:dyDescent="0.3">
      <c r="A77" s="28">
        <v>5930</v>
      </c>
      <c r="B77" s="18" t="s">
        <v>114</v>
      </c>
      <c r="D77" s="24">
        <v>493.29</v>
      </c>
      <c r="E77" s="24">
        <v>63.269999999999996</v>
      </c>
      <c r="F77" s="24">
        <v>392.84</v>
      </c>
      <c r="G77" s="24">
        <v>624.08000000000004</v>
      </c>
      <c r="H77" s="24">
        <v>592.45000000000005</v>
      </c>
      <c r="I77" s="24">
        <v>790.28</v>
      </c>
      <c r="J77" s="24">
        <v>3973.1200000000003</v>
      </c>
      <c r="K77" s="24">
        <v>2272.9500000000003</v>
      </c>
      <c r="L77" s="24">
        <v>5206.03</v>
      </c>
      <c r="M77" s="24">
        <v>295.05</v>
      </c>
      <c r="N77" s="24">
        <v>359.57</v>
      </c>
      <c r="O77" s="24">
        <v>645.76</v>
      </c>
      <c r="P77" s="24"/>
      <c r="Q77" s="24"/>
      <c r="R77" s="24"/>
      <c r="S77" s="24">
        <v>15708.69</v>
      </c>
      <c r="EY77" s="61"/>
      <c r="EZ77" s="61"/>
      <c r="FA77" s="61"/>
      <c r="FB77" s="61"/>
      <c r="FC77" s="61"/>
      <c r="FD77" s="61"/>
      <c r="FE77" s="61"/>
      <c r="FF77" s="61"/>
    </row>
    <row r="78" spans="1:162" hidden="1" x14ac:dyDescent="0.3">
      <c r="A78" s="28">
        <v>5935</v>
      </c>
      <c r="B78" s="18" t="s">
        <v>115</v>
      </c>
      <c r="D78" s="24">
        <v>37.130000000000003</v>
      </c>
      <c r="E78" s="24">
        <v>4.8900000000000006</v>
      </c>
      <c r="F78" s="24">
        <v>29.56</v>
      </c>
      <c r="G78" s="24">
        <v>46.980000000000004</v>
      </c>
      <c r="H78" s="24">
        <v>44.56</v>
      </c>
      <c r="I78" s="24">
        <v>59.48</v>
      </c>
      <c r="J78" s="24">
        <v>296.59000000000003</v>
      </c>
      <c r="K78" s="24">
        <v>171.06</v>
      </c>
      <c r="L78" s="24">
        <v>391.49</v>
      </c>
      <c r="M78" s="24">
        <v>22.21</v>
      </c>
      <c r="N78" s="24">
        <v>27.119999999999997</v>
      </c>
      <c r="O78" s="24">
        <v>48.61</v>
      </c>
      <c r="P78" s="24"/>
      <c r="Q78" s="24"/>
      <c r="R78" s="24"/>
      <c r="S78" s="24">
        <v>1179.6799999999998</v>
      </c>
      <c r="EY78" s="61"/>
      <c r="EZ78" s="61"/>
      <c r="FA78" s="61"/>
      <c r="FB78" s="61"/>
      <c r="FC78" s="61"/>
      <c r="FD78" s="61"/>
      <c r="FE78" s="61"/>
      <c r="FF78" s="61"/>
    </row>
    <row r="79" spans="1:162" hidden="1" x14ac:dyDescent="0.3">
      <c r="A79" s="28">
        <v>5940</v>
      </c>
      <c r="B79" s="18" t="s">
        <v>116</v>
      </c>
      <c r="D79" s="24">
        <v>7.83</v>
      </c>
      <c r="E79" s="24">
        <v>1.02</v>
      </c>
      <c r="F79" s="24">
        <v>6.24</v>
      </c>
      <c r="G79" s="24">
        <v>9.879999999999999</v>
      </c>
      <c r="H79" s="24">
        <v>9.3999999999999986</v>
      </c>
      <c r="I79" s="24">
        <v>12.54</v>
      </c>
      <c r="J79" s="24">
        <v>62.44</v>
      </c>
      <c r="K79" s="24">
        <v>36.04</v>
      </c>
      <c r="L79" s="24">
        <v>82.57</v>
      </c>
      <c r="M79" s="24">
        <v>4.7</v>
      </c>
      <c r="N79" s="24">
        <v>5.71</v>
      </c>
      <c r="O79" s="24">
        <v>10.25</v>
      </c>
      <c r="P79" s="24"/>
      <c r="Q79" s="24"/>
      <c r="R79" s="24"/>
      <c r="S79" s="24">
        <v>248.61999999999998</v>
      </c>
      <c r="EY79" s="61"/>
      <c r="EZ79" s="61"/>
      <c r="FA79" s="61"/>
      <c r="FB79" s="61"/>
      <c r="FC79" s="61"/>
      <c r="FD79" s="61"/>
      <c r="FE79" s="61"/>
      <c r="FF79" s="61"/>
    </row>
    <row r="80" spans="1:162" hidden="1" x14ac:dyDescent="0.3">
      <c r="A80" s="28">
        <v>5945</v>
      </c>
      <c r="B80" s="18" t="s">
        <v>117</v>
      </c>
      <c r="D80" s="24">
        <v>8267.58</v>
      </c>
      <c r="E80" s="24">
        <v>1058.1500000000001</v>
      </c>
      <c r="F80" s="24">
        <v>6584.45</v>
      </c>
      <c r="G80" s="24">
        <v>10452.599999999999</v>
      </c>
      <c r="H80" s="24">
        <v>9929.1299999999992</v>
      </c>
      <c r="I80" s="24">
        <v>13245.03</v>
      </c>
      <c r="J80" s="24">
        <v>71449.570000000007</v>
      </c>
      <c r="K80" s="24">
        <v>38094.9</v>
      </c>
      <c r="L80" s="24">
        <v>87536.170000000013</v>
      </c>
      <c r="M80" s="24">
        <v>4945.32</v>
      </c>
      <c r="N80" s="24">
        <v>6026.79</v>
      </c>
      <c r="O80" s="24">
        <v>10823.369999999999</v>
      </c>
      <c r="P80" s="24"/>
      <c r="Q80" s="24"/>
      <c r="R80" s="24"/>
      <c r="S80" s="24">
        <v>268413.06000000006</v>
      </c>
      <c r="EY80" s="61"/>
      <c r="EZ80" s="61"/>
      <c r="FA80" s="61"/>
      <c r="FB80" s="61"/>
      <c r="FC80" s="61"/>
      <c r="FD80" s="61"/>
      <c r="FE80" s="61"/>
      <c r="FF80" s="61"/>
    </row>
    <row r="81" spans="1:162" hidden="1" x14ac:dyDescent="0.3">
      <c r="A81" s="28">
        <v>5950</v>
      </c>
      <c r="B81" s="18" t="s">
        <v>118</v>
      </c>
      <c r="D81" s="24">
        <v>138.38999999999999</v>
      </c>
      <c r="E81" s="24">
        <v>17.810000000000002</v>
      </c>
      <c r="F81" s="24">
        <v>110.24</v>
      </c>
      <c r="G81" s="24">
        <v>1655.46</v>
      </c>
      <c r="H81" s="24">
        <v>1540.3799999999999</v>
      </c>
      <c r="I81" s="24">
        <v>9815.39</v>
      </c>
      <c r="J81" s="24">
        <v>11586.57</v>
      </c>
      <c r="K81" s="24">
        <v>637.57999999999993</v>
      </c>
      <c r="L81" s="24">
        <v>15390.03</v>
      </c>
      <c r="M81" s="24">
        <v>1515.11</v>
      </c>
      <c r="N81" s="24">
        <v>750.12</v>
      </c>
      <c r="O81" s="24">
        <v>2096.35</v>
      </c>
      <c r="P81" s="24"/>
      <c r="Q81" s="24"/>
      <c r="R81" s="24"/>
      <c r="S81" s="24">
        <v>45253.43</v>
      </c>
      <c r="EY81" s="61"/>
      <c r="EZ81" s="61"/>
      <c r="FA81" s="61"/>
      <c r="FB81" s="61"/>
      <c r="FC81" s="61"/>
      <c r="FD81" s="61"/>
      <c r="FE81" s="61"/>
      <c r="FF81" s="61"/>
    </row>
    <row r="82" spans="1:162" hidden="1" x14ac:dyDescent="0.3">
      <c r="A82" s="28">
        <v>5955</v>
      </c>
      <c r="B82" s="18" t="s">
        <v>119</v>
      </c>
      <c r="D82" s="24">
        <v>270.04000000000002</v>
      </c>
      <c r="E82" s="24">
        <v>34.43</v>
      </c>
      <c r="F82" s="24">
        <v>214.87</v>
      </c>
      <c r="G82" s="24">
        <v>341.89</v>
      </c>
      <c r="H82" s="24">
        <v>7946.05</v>
      </c>
      <c r="I82" s="24">
        <v>3647.6</v>
      </c>
      <c r="J82" s="24">
        <v>70287.13</v>
      </c>
      <c r="K82" s="24">
        <v>19027.63</v>
      </c>
      <c r="L82" s="24">
        <v>47235.519999999997</v>
      </c>
      <c r="M82" s="24">
        <v>5291.4</v>
      </c>
      <c r="N82" s="24">
        <v>1696.8</v>
      </c>
      <c r="O82" s="24">
        <v>16433.650000000001</v>
      </c>
      <c r="P82" s="24"/>
      <c r="Q82" s="24"/>
      <c r="R82" s="24"/>
      <c r="S82" s="24">
        <v>172427.00999999998</v>
      </c>
      <c r="EY82" s="61"/>
      <c r="EZ82" s="61"/>
      <c r="FA82" s="61"/>
      <c r="FB82" s="61"/>
      <c r="FC82" s="61"/>
      <c r="FD82" s="61"/>
      <c r="FE82" s="61"/>
      <c r="FF82" s="61"/>
    </row>
    <row r="83" spans="1:162" hidden="1" x14ac:dyDescent="0.3">
      <c r="A83" s="28">
        <v>5960</v>
      </c>
      <c r="B83" s="18" t="s">
        <v>120</v>
      </c>
      <c r="D83" s="24">
        <v>1278.07</v>
      </c>
      <c r="E83" s="24">
        <v>402.41</v>
      </c>
      <c r="F83" s="24">
        <v>9111.3799999999992</v>
      </c>
      <c r="G83" s="24">
        <v>958.36</v>
      </c>
      <c r="H83" s="24">
        <v>1497.92</v>
      </c>
      <c r="I83" s="24">
        <v>5636.6</v>
      </c>
      <c r="J83" s="24">
        <v>2389.6699999999996</v>
      </c>
      <c r="K83" s="24">
        <v>5955.73</v>
      </c>
      <c r="L83" s="24">
        <v>3098.08</v>
      </c>
      <c r="M83" s="24">
        <v>1943.09</v>
      </c>
      <c r="N83" s="24">
        <v>1989.6</v>
      </c>
      <c r="O83" s="24">
        <v>2106.25</v>
      </c>
      <c r="P83" s="24"/>
      <c r="Q83" s="24"/>
      <c r="R83" s="24"/>
      <c r="S83" s="24">
        <v>36367.159999999996</v>
      </c>
      <c r="EY83" s="61"/>
      <c r="EZ83" s="61"/>
      <c r="FA83" s="61"/>
      <c r="FB83" s="61"/>
      <c r="FC83" s="61"/>
      <c r="FD83" s="61"/>
      <c r="FE83" s="61"/>
      <c r="FF83" s="61"/>
    </row>
    <row r="84" spans="1:162" hidden="1" x14ac:dyDescent="0.3">
      <c r="A84" s="28">
        <v>5965</v>
      </c>
      <c r="B84" s="18" t="s">
        <v>121</v>
      </c>
      <c r="D84" s="24">
        <v>524.4</v>
      </c>
      <c r="E84" s="24">
        <v>68.34</v>
      </c>
      <c r="F84" s="24">
        <v>416.85</v>
      </c>
      <c r="G84" s="24">
        <v>662.95</v>
      </c>
      <c r="H84" s="24">
        <v>629.63</v>
      </c>
      <c r="I84" s="24">
        <v>1056.26</v>
      </c>
      <c r="J84" s="24">
        <v>6755.43</v>
      </c>
      <c r="K84" s="24">
        <v>3346.420000000001</v>
      </c>
      <c r="L84" s="24">
        <v>9558.68</v>
      </c>
      <c r="M84" s="24">
        <v>314.19</v>
      </c>
      <c r="N84" s="24">
        <v>382.49</v>
      </c>
      <c r="O84" s="24">
        <v>686.14</v>
      </c>
      <c r="P84" s="24"/>
      <c r="Q84" s="24"/>
      <c r="R84" s="24"/>
      <c r="S84" s="24">
        <v>24401.780000000002</v>
      </c>
      <c r="EY84" s="61"/>
      <c r="EZ84" s="61"/>
      <c r="FA84" s="61"/>
      <c r="FB84" s="61"/>
      <c r="FC84" s="61"/>
      <c r="FD84" s="61"/>
      <c r="FE84" s="61"/>
      <c r="FF84" s="61"/>
    </row>
    <row r="85" spans="1:162" hidden="1" x14ac:dyDescent="0.3">
      <c r="A85" s="28">
        <v>5970</v>
      </c>
      <c r="B85" s="18" t="s">
        <v>122</v>
      </c>
      <c r="D85" s="24">
        <v>276.16000000000003</v>
      </c>
      <c r="E85" s="24">
        <v>35.620000000000005</v>
      </c>
      <c r="F85" s="24">
        <v>220.06</v>
      </c>
      <c r="G85" s="24">
        <v>348.91</v>
      </c>
      <c r="H85" s="24">
        <v>331.63</v>
      </c>
      <c r="I85" s="24">
        <v>2946.22</v>
      </c>
      <c r="J85" s="24">
        <v>2207.92</v>
      </c>
      <c r="K85" s="24">
        <v>1272.0599999999997</v>
      </c>
      <c r="L85" s="24">
        <v>2912.9399999999996</v>
      </c>
      <c r="M85" s="24">
        <v>165.34</v>
      </c>
      <c r="N85" s="24">
        <v>201.31</v>
      </c>
      <c r="O85" s="24">
        <v>361.34000000000003</v>
      </c>
      <c r="P85" s="24"/>
      <c r="Q85" s="24"/>
      <c r="R85" s="24"/>
      <c r="S85" s="24">
        <v>11279.51</v>
      </c>
      <c r="EY85" s="61"/>
      <c r="EZ85" s="61"/>
      <c r="FA85" s="61"/>
      <c r="FB85" s="61"/>
      <c r="FC85" s="61"/>
      <c r="FD85" s="61"/>
      <c r="FE85" s="61"/>
      <c r="FF85" s="61"/>
    </row>
    <row r="86" spans="1:162" hidden="1" x14ac:dyDescent="0.3">
      <c r="A86" s="28">
        <v>5975</v>
      </c>
      <c r="B86" s="18" t="s">
        <v>123</v>
      </c>
      <c r="D86" s="24">
        <v>112.2</v>
      </c>
      <c r="E86" s="24">
        <v>14.23</v>
      </c>
      <c r="F86" s="24">
        <v>89.58</v>
      </c>
      <c r="G86" s="24">
        <v>141.66</v>
      </c>
      <c r="H86" s="24">
        <v>134.72999999999999</v>
      </c>
      <c r="I86" s="24">
        <v>179.74</v>
      </c>
      <c r="J86" s="24">
        <v>2244.02</v>
      </c>
      <c r="K86" s="24">
        <v>516.82999999999993</v>
      </c>
      <c r="L86" s="24">
        <v>7535.62</v>
      </c>
      <c r="M86" s="24">
        <v>67.069999999999993</v>
      </c>
      <c r="N86" s="24">
        <v>81.7</v>
      </c>
      <c r="O86" s="24">
        <v>146.88</v>
      </c>
      <c r="P86" s="24"/>
      <c r="Q86" s="24"/>
      <c r="R86" s="24"/>
      <c r="S86" s="24">
        <v>11264.26</v>
      </c>
      <c r="EY86" s="61"/>
      <c r="EZ86" s="61"/>
      <c r="FA86" s="61"/>
      <c r="FB86" s="61"/>
      <c r="FC86" s="61"/>
      <c r="FD86" s="61"/>
      <c r="FE86" s="61"/>
      <c r="FF86" s="61"/>
    </row>
    <row r="87" spans="1:162" hidden="1" x14ac:dyDescent="0.3">
      <c r="A87" s="28">
        <v>5980</v>
      </c>
      <c r="B87" s="18" t="s">
        <v>124</v>
      </c>
      <c r="D87" s="24">
        <v>1.58</v>
      </c>
      <c r="E87" s="24">
        <v>0.2</v>
      </c>
      <c r="F87" s="24">
        <v>1.26</v>
      </c>
      <c r="G87" s="24">
        <v>2</v>
      </c>
      <c r="H87" s="24">
        <v>1.91</v>
      </c>
      <c r="I87" s="24">
        <v>2.54</v>
      </c>
      <c r="J87" s="24">
        <v>12.579999999999998</v>
      </c>
      <c r="K87" s="24">
        <v>7.29</v>
      </c>
      <c r="L87" s="24">
        <v>16.7</v>
      </c>
      <c r="M87" s="24">
        <v>0.95</v>
      </c>
      <c r="N87" s="24">
        <v>1.1499999999999999</v>
      </c>
      <c r="O87" s="24">
        <v>2.0700000000000003</v>
      </c>
      <c r="P87" s="24"/>
      <c r="Q87" s="24"/>
      <c r="R87" s="24"/>
      <c r="S87" s="24">
        <v>50.230000000000004</v>
      </c>
      <c r="EY87" s="61"/>
      <c r="EZ87" s="61"/>
      <c r="FA87" s="61"/>
      <c r="FB87" s="61"/>
      <c r="FC87" s="61"/>
      <c r="FD87" s="61"/>
      <c r="FE87" s="61"/>
      <c r="FF87" s="61"/>
    </row>
    <row r="88" spans="1:162" hidden="1" x14ac:dyDescent="0.3">
      <c r="A88" s="28">
        <v>5985</v>
      </c>
      <c r="B88" s="18" t="s">
        <v>125</v>
      </c>
      <c r="D88" s="24"/>
      <c r="E88" s="24"/>
      <c r="F88" s="24"/>
      <c r="G88" s="24"/>
      <c r="H88" s="24"/>
      <c r="I88" s="24"/>
      <c r="J88" s="24">
        <v>4273.8</v>
      </c>
      <c r="K88" s="24"/>
      <c r="L88" s="24"/>
      <c r="M88" s="24"/>
      <c r="N88" s="24"/>
      <c r="O88" s="24"/>
      <c r="P88" s="24"/>
      <c r="Q88" s="24"/>
      <c r="R88" s="24"/>
      <c r="S88" s="24">
        <v>4273.8</v>
      </c>
      <c r="EY88" s="61"/>
      <c r="EZ88" s="61"/>
      <c r="FA88" s="61"/>
      <c r="FB88" s="61"/>
      <c r="FC88" s="61"/>
      <c r="FD88" s="61"/>
      <c r="FE88" s="61"/>
      <c r="FF88" s="61"/>
    </row>
    <row r="89" spans="1:162" hidden="1" x14ac:dyDescent="0.3">
      <c r="A89" s="28">
        <v>6010</v>
      </c>
      <c r="B89" s="18" t="s">
        <v>126</v>
      </c>
      <c r="D89" s="24">
        <v>2234.4499999999998</v>
      </c>
      <c r="E89" s="24">
        <v>287.01</v>
      </c>
      <c r="F89" s="24">
        <v>1780.85</v>
      </c>
      <c r="G89" s="24">
        <v>2813.7799999999997</v>
      </c>
      <c r="H89" s="24">
        <v>2683.72</v>
      </c>
      <c r="I89" s="24">
        <v>3579.7</v>
      </c>
      <c r="J89" s="24">
        <v>17775.300000000003</v>
      </c>
      <c r="K89" s="24">
        <v>10286.69</v>
      </c>
      <c r="L89" s="24">
        <v>23568.22</v>
      </c>
      <c r="M89" s="24">
        <v>1339.75</v>
      </c>
      <c r="N89" s="24">
        <v>1627.29</v>
      </c>
      <c r="O89" s="24">
        <v>2923.7200000000003</v>
      </c>
      <c r="P89" s="24"/>
      <c r="Q89" s="24"/>
      <c r="R89" s="24"/>
      <c r="S89" s="24">
        <v>70900.479999999996</v>
      </c>
      <c r="EY89" s="61"/>
      <c r="EZ89" s="61"/>
      <c r="FA89" s="61"/>
      <c r="FB89" s="61"/>
      <c r="FC89" s="61"/>
      <c r="FD89" s="61"/>
      <c r="FE89" s="61"/>
      <c r="FF89" s="61"/>
    </row>
    <row r="90" spans="1:162" hidden="1" x14ac:dyDescent="0.3">
      <c r="A90" s="28">
        <v>6015</v>
      </c>
      <c r="B90" s="18" t="s">
        <v>127</v>
      </c>
      <c r="D90" s="24">
        <v>13.69</v>
      </c>
      <c r="E90" s="24">
        <v>1.79</v>
      </c>
      <c r="F90" s="24">
        <v>10.92</v>
      </c>
      <c r="G90" s="24">
        <v>17.259999999999998</v>
      </c>
      <c r="H90" s="24">
        <v>16.420000000000002</v>
      </c>
      <c r="I90" s="24">
        <v>21.92</v>
      </c>
      <c r="J90" s="24">
        <v>107.80000000000001</v>
      </c>
      <c r="K90" s="24">
        <v>63.01</v>
      </c>
      <c r="L90" s="24">
        <v>144.16</v>
      </c>
      <c r="M90" s="24">
        <v>8.18</v>
      </c>
      <c r="N90" s="24">
        <v>9.9600000000000009</v>
      </c>
      <c r="O90" s="24">
        <v>17.880000000000003</v>
      </c>
      <c r="P90" s="24"/>
      <c r="Q90" s="24"/>
      <c r="R90" s="24"/>
      <c r="S90" s="24">
        <v>432.99</v>
      </c>
      <c r="EY90" s="61"/>
      <c r="EZ90" s="61"/>
      <c r="FA90" s="61"/>
      <c r="FB90" s="61"/>
      <c r="FC90" s="61"/>
      <c r="FD90" s="61"/>
      <c r="FE90" s="61"/>
      <c r="FF90" s="61"/>
    </row>
    <row r="91" spans="1:162" hidden="1" x14ac:dyDescent="0.3">
      <c r="A91" s="28">
        <v>6020</v>
      </c>
      <c r="B91" s="18" t="s">
        <v>128</v>
      </c>
      <c r="D91" s="24"/>
      <c r="E91" s="24"/>
      <c r="F91" s="24"/>
      <c r="G91" s="24"/>
      <c r="H91" s="24"/>
      <c r="I91" s="24"/>
      <c r="J91" s="24">
        <v>5000</v>
      </c>
      <c r="K91" s="24">
        <v>2200</v>
      </c>
      <c r="L91" s="24"/>
      <c r="M91" s="24"/>
      <c r="N91" s="24"/>
      <c r="O91" s="24">
        <v>5000</v>
      </c>
      <c r="P91" s="24"/>
      <c r="Q91" s="24"/>
      <c r="R91" s="24"/>
      <c r="S91" s="24">
        <v>12200</v>
      </c>
      <c r="EY91" s="61"/>
      <c r="EZ91" s="61"/>
      <c r="FA91" s="61"/>
      <c r="FB91" s="61"/>
      <c r="FC91" s="61"/>
      <c r="FD91" s="61"/>
      <c r="FE91" s="61"/>
      <c r="FF91" s="61"/>
    </row>
    <row r="92" spans="1:162" hidden="1" x14ac:dyDescent="0.3">
      <c r="A92" s="28">
        <v>6025</v>
      </c>
      <c r="B92" s="18" t="s">
        <v>129</v>
      </c>
      <c r="D92" s="24">
        <v>184.21</v>
      </c>
      <c r="E92" s="24">
        <v>23.689999999999998</v>
      </c>
      <c r="F92" s="24">
        <v>146.94999999999999</v>
      </c>
      <c r="G92" s="24">
        <v>233.45</v>
      </c>
      <c r="H92" s="24">
        <v>221.18</v>
      </c>
      <c r="I92" s="24">
        <v>295.12</v>
      </c>
      <c r="J92" s="24">
        <v>2504.1000000000004</v>
      </c>
      <c r="K92" s="24">
        <v>849.5100000000001</v>
      </c>
      <c r="L92" s="24">
        <v>1943.5</v>
      </c>
      <c r="M92" s="24">
        <v>109.96</v>
      </c>
      <c r="N92" s="24">
        <v>134.5</v>
      </c>
      <c r="O92" s="24">
        <v>241.13</v>
      </c>
      <c r="P92" s="24"/>
      <c r="Q92" s="24"/>
      <c r="R92" s="24"/>
      <c r="S92" s="24">
        <v>6887.3</v>
      </c>
      <c r="EY92" s="61"/>
      <c r="EZ92" s="61"/>
      <c r="FA92" s="61"/>
      <c r="FB92" s="61"/>
      <c r="FC92" s="61"/>
      <c r="FD92" s="61"/>
      <c r="FE92" s="61"/>
      <c r="FF92" s="61"/>
    </row>
    <row r="93" spans="1:162" hidden="1" x14ac:dyDescent="0.3">
      <c r="A93" s="28">
        <v>6030</v>
      </c>
      <c r="B93" s="18" t="s">
        <v>78</v>
      </c>
      <c r="D93" s="24">
        <v>41165.949999999997</v>
      </c>
      <c r="E93" s="24">
        <v>5282.35</v>
      </c>
      <c r="F93" s="24">
        <v>32836.14</v>
      </c>
      <c r="G93" s="24">
        <v>52092.39</v>
      </c>
      <c r="H93" s="24">
        <v>49442.1</v>
      </c>
      <c r="I93" s="24">
        <v>65949.63</v>
      </c>
      <c r="J93" s="24">
        <v>332244.76</v>
      </c>
      <c r="K93" s="24">
        <v>189807.93000000002</v>
      </c>
      <c r="L93" s="24">
        <v>434521.86</v>
      </c>
      <c r="M93" s="24">
        <v>24601.38</v>
      </c>
      <c r="N93" s="24">
        <v>30048.799999999999</v>
      </c>
      <c r="O93" s="24">
        <v>53911.69</v>
      </c>
      <c r="P93" s="24"/>
      <c r="Q93" s="24"/>
      <c r="R93" s="24"/>
      <c r="S93" s="24">
        <v>1311904.98</v>
      </c>
      <c r="EY93" s="61"/>
      <c r="EZ93" s="61"/>
      <c r="FA93" s="61"/>
      <c r="FB93" s="61"/>
      <c r="FC93" s="61"/>
      <c r="FD93" s="61"/>
      <c r="FE93" s="61"/>
      <c r="FF93" s="61"/>
    </row>
    <row r="94" spans="1:162" hidden="1" x14ac:dyDescent="0.3">
      <c r="A94" s="28">
        <v>6035</v>
      </c>
      <c r="B94" s="18" t="s">
        <v>130</v>
      </c>
      <c r="D94" s="24">
        <v>1162.06</v>
      </c>
      <c r="E94" s="24">
        <v>148.72</v>
      </c>
      <c r="F94" s="24">
        <v>925.13</v>
      </c>
      <c r="G94" s="24">
        <v>1469.73</v>
      </c>
      <c r="H94" s="24">
        <v>1395.58</v>
      </c>
      <c r="I94" s="24">
        <v>1861.71</v>
      </c>
      <c r="J94" s="24">
        <v>9366.58</v>
      </c>
      <c r="K94" s="24">
        <v>5355.34</v>
      </c>
      <c r="L94" s="24">
        <v>12266.01</v>
      </c>
      <c r="M94" s="24">
        <v>695</v>
      </c>
      <c r="N94" s="24">
        <v>847.31999999999994</v>
      </c>
      <c r="O94" s="24">
        <v>1521.5700000000002</v>
      </c>
      <c r="P94" s="24"/>
      <c r="Q94" s="24"/>
      <c r="R94" s="24"/>
      <c r="S94" s="24">
        <v>37014.75</v>
      </c>
      <c r="EY94" s="61"/>
      <c r="EZ94" s="61"/>
      <c r="FA94" s="61"/>
      <c r="FB94" s="61"/>
      <c r="FC94" s="61"/>
      <c r="FD94" s="61"/>
      <c r="FE94" s="61"/>
      <c r="FF94" s="61"/>
    </row>
    <row r="95" spans="1:162" hidden="1" x14ac:dyDescent="0.3">
      <c r="A95" s="28">
        <v>6040</v>
      </c>
      <c r="B95" s="18" t="s">
        <v>131</v>
      </c>
      <c r="D95" s="24">
        <v>1590.31</v>
      </c>
      <c r="E95" s="24">
        <v>203.95999999999998</v>
      </c>
      <c r="F95" s="24">
        <v>1266.3699999999999</v>
      </c>
      <c r="G95" s="24">
        <v>2010.77</v>
      </c>
      <c r="H95" s="24">
        <v>1909.88</v>
      </c>
      <c r="I95" s="24">
        <v>2547.7399999999998</v>
      </c>
      <c r="J95" s="24">
        <v>12797.31</v>
      </c>
      <c r="K95" s="24">
        <v>7327.9600000000009</v>
      </c>
      <c r="L95" s="24">
        <v>16783.800000000003</v>
      </c>
      <c r="M95" s="24">
        <v>951.32</v>
      </c>
      <c r="N95" s="24">
        <v>1159.58</v>
      </c>
      <c r="O95" s="24">
        <v>2082.15</v>
      </c>
      <c r="P95" s="24"/>
      <c r="Q95" s="24"/>
      <c r="R95" s="24"/>
      <c r="S95" s="24">
        <v>50631.15</v>
      </c>
      <c r="EY95" s="61"/>
      <c r="EZ95" s="61"/>
      <c r="FA95" s="61"/>
      <c r="FB95" s="61"/>
      <c r="FC95" s="61"/>
      <c r="FD95" s="61"/>
      <c r="FE95" s="61"/>
      <c r="FF95" s="61"/>
    </row>
    <row r="96" spans="1:162" hidden="1" x14ac:dyDescent="0.3">
      <c r="A96" s="28">
        <v>6045</v>
      </c>
      <c r="B96" s="18" t="s">
        <v>132</v>
      </c>
      <c r="D96" s="24">
        <v>222.08</v>
      </c>
      <c r="E96" s="24">
        <v>28.02</v>
      </c>
      <c r="F96" s="24">
        <v>176.4</v>
      </c>
      <c r="G96" s="24">
        <v>282.76</v>
      </c>
      <c r="H96" s="24">
        <v>266.7</v>
      </c>
      <c r="I96" s="24">
        <v>355.78</v>
      </c>
      <c r="J96" s="24">
        <v>1837.7100000000003</v>
      </c>
      <c r="K96" s="24">
        <v>1025.21</v>
      </c>
      <c r="L96" s="24">
        <v>2348.1799999999998</v>
      </c>
      <c r="M96" s="24">
        <v>132.26</v>
      </c>
      <c r="N96" s="24">
        <v>162.10000000000002</v>
      </c>
      <c r="O96" s="24">
        <v>291.22000000000003</v>
      </c>
      <c r="P96" s="24"/>
      <c r="Q96" s="24"/>
      <c r="R96" s="24"/>
      <c r="S96" s="24">
        <v>7128.420000000001</v>
      </c>
      <c r="EY96" s="61"/>
      <c r="EZ96" s="61"/>
      <c r="FA96" s="61"/>
      <c r="FB96" s="61"/>
      <c r="FC96" s="61"/>
      <c r="FD96" s="61"/>
      <c r="FE96" s="61"/>
      <c r="FF96" s="61"/>
    </row>
    <row r="97" spans="1:162" hidden="1" x14ac:dyDescent="0.3">
      <c r="A97" s="28">
        <v>6050</v>
      </c>
      <c r="B97" s="18" t="s">
        <v>133</v>
      </c>
      <c r="D97" s="24">
        <v>6429.99</v>
      </c>
      <c r="E97" s="24">
        <v>53114.94</v>
      </c>
      <c r="F97" s="24">
        <v>8251.82</v>
      </c>
      <c r="G97" s="24">
        <v>12532.98</v>
      </c>
      <c r="H97" s="24">
        <v>29617.030000000002</v>
      </c>
      <c r="I97" s="24">
        <v>24383.71</v>
      </c>
      <c r="J97" s="24">
        <v>81471.12999999999</v>
      </c>
      <c r="K97" s="24">
        <v>58593.64</v>
      </c>
      <c r="L97" s="24">
        <v>107073.63</v>
      </c>
      <c r="M97" s="24">
        <v>17018.560000000001</v>
      </c>
      <c r="N97" s="24">
        <v>7113.92</v>
      </c>
      <c r="O97" s="24">
        <v>13200.26</v>
      </c>
      <c r="P97" s="24"/>
      <c r="Q97" s="24"/>
      <c r="R97" s="24"/>
      <c r="S97" s="24">
        <v>418801.61</v>
      </c>
      <c r="EY97" s="61"/>
      <c r="EZ97" s="61"/>
      <c r="FA97" s="61"/>
      <c r="FB97" s="61"/>
      <c r="FC97" s="61"/>
      <c r="FD97" s="61"/>
      <c r="FE97" s="61"/>
      <c r="FF97" s="61"/>
    </row>
    <row r="98" spans="1:162" hidden="1" x14ac:dyDescent="0.3">
      <c r="A98" s="28">
        <v>6065</v>
      </c>
      <c r="B98" s="18" t="s">
        <v>134</v>
      </c>
      <c r="D98" s="24">
        <v>9149.34</v>
      </c>
      <c r="E98" s="24">
        <v>1169.58</v>
      </c>
      <c r="F98" s="24">
        <v>7322.75</v>
      </c>
      <c r="G98" s="24">
        <v>11456.130000000001</v>
      </c>
      <c r="H98" s="24">
        <v>10988.92</v>
      </c>
      <c r="I98" s="24">
        <v>14658.11</v>
      </c>
      <c r="J98" s="24">
        <v>72132.33</v>
      </c>
      <c r="K98" s="24">
        <v>50863.509999999995</v>
      </c>
      <c r="L98" s="24">
        <v>107546.93000000001</v>
      </c>
      <c r="M98" s="24">
        <v>35578.69</v>
      </c>
      <c r="N98" s="24">
        <v>14851.099999999999</v>
      </c>
      <c r="O98" s="24">
        <v>11959.17</v>
      </c>
      <c r="P98" s="24"/>
      <c r="Q98" s="24"/>
      <c r="R98" s="24"/>
      <c r="S98" s="24">
        <v>347676.55999999994</v>
      </c>
      <c r="EY98" s="61"/>
      <c r="EZ98" s="61"/>
      <c r="FA98" s="61"/>
      <c r="FB98" s="61"/>
      <c r="FC98" s="61"/>
      <c r="FD98" s="61"/>
      <c r="FE98" s="61"/>
      <c r="FF98" s="61"/>
    </row>
    <row r="99" spans="1:162" hidden="1" x14ac:dyDescent="0.3">
      <c r="A99" s="28">
        <v>6070</v>
      </c>
      <c r="B99" s="18" t="s">
        <v>135</v>
      </c>
      <c r="D99" s="24">
        <v>124.67</v>
      </c>
      <c r="E99" s="24">
        <v>16.009999999999998</v>
      </c>
      <c r="F99" s="24">
        <v>99.23</v>
      </c>
      <c r="G99" s="24">
        <v>158.31</v>
      </c>
      <c r="H99" s="24">
        <v>149.72999999999999</v>
      </c>
      <c r="I99" s="24">
        <v>199.73</v>
      </c>
      <c r="J99" s="24">
        <v>1013.9599999999999</v>
      </c>
      <c r="K99" s="24">
        <v>575.07999999999993</v>
      </c>
      <c r="L99" s="24">
        <v>1316.4</v>
      </c>
      <c r="M99" s="24">
        <v>74.400000000000006</v>
      </c>
      <c r="N99" s="24">
        <v>91.05</v>
      </c>
      <c r="O99" s="24">
        <v>163.24</v>
      </c>
      <c r="P99" s="24"/>
      <c r="Q99" s="24"/>
      <c r="R99" s="24"/>
      <c r="S99" s="24">
        <v>3981.8100000000004</v>
      </c>
      <c r="EY99" s="61"/>
      <c r="EZ99" s="61"/>
      <c r="FA99" s="61"/>
      <c r="FB99" s="61"/>
      <c r="FC99" s="61"/>
      <c r="FD99" s="61"/>
      <c r="FE99" s="61"/>
      <c r="FF99" s="61"/>
    </row>
    <row r="100" spans="1:162" hidden="1" x14ac:dyDescent="0.3">
      <c r="A100" s="28">
        <v>6080</v>
      </c>
      <c r="B100" s="18" t="s">
        <v>136</v>
      </c>
      <c r="D100" s="24">
        <v>34.29</v>
      </c>
      <c r="E100" s="24">
        <v>4.5599999999999996</v>
      </c>
      <c r="F100" s="24">
        <v>27.25</v>
      </c>
      <c r="G100" s="24">
        <v>43.34</v>
      </c>
      <c r="H100" s="24">
        <v>41.18</v>
      </c>
      <c r="I100" s="24">
        <v>54.94</v>
      </c>
      <c r="J100" s="24">
        <v>271.02000000000004</v>
      </c>
      <c r="K100" s="24">
        <v>157.88999999999999</v>
      </c>
      <c r="L100" s="24">
        <v>361.5</v>
      </c>
      <c r="M100" s="24">
        <v>20.6</v>
      </c>
      <c r="N100" s="24">
        <v>25.060000000000002</v>
      </c>
      <c r="O100" s="24">
        <v>44.81</v>
      </c>
      <c r="P100" s="24"/>
      <c r="Q100" s="24"/>
      <c r="R100" s="24"/>
      <c r="S100" s="24">
        <v>1086.44</v>
      </c>
      <c r="EY100" s="61"/>
      <c r="EZ100" s="61"/>
      <c r="FA100" s="61"/>
      <c r="FB100" s="61"/>
      <c r="FC100" s="61"/>
      <c r="FD100" s="61"/>
      <c r="FE100" s="61"/>
      <c r="FF100" s="61"/>
    </row>
    <row r="101" spans="1:162" hidden="1" x14ac:dyDescent="0.3">
      <c r="A101" s="28">
        <v>6090</v>
      </c>
      <c r="B101" s="18" t="s">
        <v>137</v>
      </c>
      <c r="D101" s="24">
        <v>3935.24</v>
      </c>
      <c r="E101" s="24">
        <v>500.89</v>
      </c>
      <c r="F101" s="24">
        <v>3139.77</v>
      </c>
      <c r="G101" s="24">
        <v>4971.55</v>
      </c>
      <c r="H101" s="24">
        <v>4726.79</v>
      </c>
      <c r="I101" s="24">
        <v>6304.45</v>
      </c>
      <c r="J101" s="24">
        <v>31689.14</v>
      </c>
      <c r="K101" s="24">
        <v>18131.769999999997</v>
      </c>
      <c r="L101" s="24">
        <v>42432.850000000006</v>
      </c>
      <c r="M101" s="24">
        <v>2352.7800000000002</v>
      </c>
      <c r="N101" s="24">
        <v>64841.89</v>
      </c>
      <c r="O101" s="24">
        <v>5150.9400000000005</v>
      </c>
      <c r="P101" s="24"/>
      <c r="Q101" s="24"/>
      <c r="R101" s="24"/>
      <c r="S101" s="24">
        <v>188178.06</v>
      </c>
      <c r="EY101" s="61"/>
      <c r="EZ101" s="61"/>
      <c r="FA101" s="61"/>
      <c r="FB101" s="61"/>
      <c r="FC101" s="61"/>
      <c r="FD101" s="61"/>
      <c r="FE101" s="61"/>
      <c r="FF101" s="61"/>
    </row>
    <row r="102" spans="1:162" hidden="1" x14ac:dyDescent="0.3">
      <c r="A102" s="28">
        <v>6110</v>
      </c>
      <c r="B102" s="18" t="s">
        <v>138</v>
      </c>
      <c r="D102" s="24">
        <v>8879.0300000000007</v>
      </c>
      <c r="E102" s="24">
        <v>1136.67</v>
      </c>
      <c r="F102" s="24">
        <v>7070.64</v>
      </c>
      <c r="G102" s="24">
        <v>11228.779999999999</v>
      </c>
      <c r="H102" s="24">
        <v>10663.560000000001</v>
      </c>
      <c r="I102" s="24">
        <v>14224.57</v>
      </c>
      <c r="J102" s="24">
        <v>71551.06</v>
      </c>
      <c r="K102" s="24">
        <v>40915.81</v>
      </c>
      <c r="L102" s="24">
        <v>93715.68</v>
      </c>
      <c r="M102" s="24">
        <v>5310.36</v>
      </c>
      <c r="N102" s="24">
        <v>6473.8</v>
      </c>
      <c r="O102" s="24">
        <v>11625.02</v>
      </c>
      <c r="P102" s="24"/>
      <c r="Q102" s="24"/>
      <c r="R102" s="24"/>
      <c r="S102" s="24">
        <v>282794.98</v>
      </c>
      <c r="EY102" s="61"/>
      <c r="EZ102" s="61"/>
      <c r="FA102" s="61"/>
      <c r="FB102" s="61"/>
      <c r="FC102" s="61"/>
      <c r="FD102" s="61"/>
      <c r="FE102" s="61"/>
      <c r="FF102" s="61"/>
    </row>
    <row r="103" spans="1:162" hidden="1" x14ac:dyDescent="0.3">
      <c r="A103" s="28">
        <v>6115</v>
      </c>
      <c r="B103" s="18" t="s">
        <v>139</v>
      </c>
      <c r="D103" s="24">
        <v>1948.15</v>
      </c>
      <c r="E103" s="24">
        <v>249.04</v>
      </c>
      <c r="F103" s="24">
        <v>1551.69</v>
      </c>
      <c r="G103" s="24">
        <v>2462.88</v>
      </c>
      <c r="H103" s="24">
        <v>2339.6799999999998</v>
      </c>
      <c r="I103" s="24">
        <v>3121.03</v>
      </c>
      <c r="J103" s="24">
        <v>15690.33</v>
      </c>
      <c r="K103" s="24">
        <v>8977.090000000002</v>
      </c>
      <c r="L103" s="24">
        <v>20561.43</v>
      </c>
      <c r="M103" s="24">
        <v>1165.21</v>
      </c>
      <c r="N103" s="24">
        <v>1420.1</v>
      </c>
      <c r="O103" s="24">
        <v>2550.5100000000002</v>
      </c>
      <c r="P103" s="24"/>
      <c r="Q103" s="24"/>
      <c r="R103" s="24"/>
      <c r="S103" s="24">
        <v>62037.140000000007</v>
      </c>
      <c r="EY103" s="61"/>
      <c r="EZ103" s="61"/>
      <c r="FA103" s="61"/>
      <c r="FB103" s="61"/>
      <c r="FC103" s="61"/>
      <c r="FD103" s="61"/>
      <c r="FE103" s="61"/>
      <c r="FF103" s="61"/>
    </row>
    <row r="104" spans="1:162" hidden="1" x14ac:dyDescent="0.3">
      <c r="A104" s="28">
        <v>6120</v>
      </c>
      <c r="B104" s="18" t="s">
        <v>140</v>
      </c>
      <c r="D104" s="24">
        <v>13049.68</v>
      </c>
      <c r="E104" s="24">
        <v>1673.63</v>
      </c>
      <c r="F104" s="24">
        <v>10394.07</v>
      </c>
      <c r="G104" s="24">
        <v>16491.41</v>
      </c>
      <c r="H104" s="24">
        <v>15671.990000000002</v>
      </c>
      <c r="I104" s="24">
        <v>20906.150000000001</v>
      </c>
      <c r="J104" s="24">
        <v>104825.44</v>
      </c>
      <c r="K104" s="24">
        <v>60128.319999999992</v>
      </c>
      <c r="L104" s="24">
        <v>137709.92000000001</v>
      </c>
      <c r="M104" s="24">
        <v>7808.38</v>
      </c>
      <c r="N104" s="24">
        <v>9514.119999999999</v>
      </c>
      <c r="O104" s="24">
        <v>17082.8</v>
      </c>
      <c r="P104" s="24"/>
      <c r="Q104" s="24"/>
      <c r="R104" s="24"/>
      <c r="S104" s="24">
        <v>415255.91</v>
      </c>
      <c r="EY104" s="61"/>
      <c r="EZ104" s="61"/>
      <c r="FA104" s="61"/>
      <c r="FB104" s="61"/>
      <c r="FC104" s="61"/>
      <c r="FD104" s="61"/>
      <c r="FE104" s="61"/>
      <c r="FF104" s="61"/>
    </row>
    <row r="105" spans="1:162" hidden="1" x14ac:dyDescent="0.3">
      <c r="A105" s="28">
        <v>6125</v>
      </c>
      <c r="B105" s="18" t="s">
        <v>141</v>
      </c>
      <c r="D105" s="24">
        <v>2635.63</v>
      </c>
      <c r="E105" s="24">
        <v>336.49</v>
      </c>
      <c r="F105" s="24">
        <v>2098.9699999999998</v>
      </c>
      <c r="G105" s="24">
        <v>3332.92</v>
      </c>
      <c r="H105" s="24">
        <v>3165.54</v>
      </c>
      <c r="I105" s="24">
        <v>4222.43</v>
      </c>
      <c r="J105" s="24">
        <v>21270.95</v>
      </c>
      <c r="K105" s="24">
        <v>12145.63</v>
      </c>
      <c r="L105" s="24">
        <v>27822.05</v>
      </c>
      <c r="M105" s="24">
        <v>1576.09</v>
      </c>
      <c r="N105" s="24">
        <v>1921.38</v>
      </c>
      <c r="O105" s="24">
        <v>3451.0299999999997</v>
      </c>
      <c r="P105" s="24"/>
      <c r="Q105" s="24"/>
      <c r="R105" s="24"/>
      <c r="S105" s="24">
        <v>83979.11</v>
      </c>
      <c r="EY105" s="61"/>
      <c r="EZ105" s="61"/>
      <c r="FA105" s="61"/>
      <c r="FB105" s="61"/>
      <c r="FC105" s="61"/>
      <c r="FD105" s="61"/>
      <c r="FE105" s="61"/>
      <c r="FF105" s="61"/>
    </row>
    <row r="106" spans="1:162" hidden="1" x14ac:dyDescent="0.3">
      <c r="A106" s="28">
        <v>6130</v>
      </c>
      <c r="B106" s="18" t="s">
        <v>142</v>
      </c>
      <c r="D106" s="24">
        <v>5146.59</v>
      </c>
      <c r="E106" s="24">
        <v>658.07</v>
      </c>
      <c r="F106" s="24">
        <v>4098.07</v>
      </c>
      <c r="G106" s="24">
        <v>6508.87</v>
      </c>
      <c r="H106" s="24">
        <v>6181.03</v>
      </c>
      <c r="I106" s="24">
        <v>8245.0400000000009</v>
      </c>
      <c r="J106" s="24">
        <v>41506.810000000005</v>
      </c>
      <c r="K106" s="24">
        <v>23716.690000000002</v>
      </c>
      <c r="L106" s="24">
        <v>54324.41</v>
      </c>
      <c r="M106" s="24">
        <v>3077.77</v>
      </c>
      <c r="N106" s="24">
        <v>3752.26</v>
      </c>
      <c r="O106" s="24">
        <v>6738.52</v>
      </c>
      <c r="P106" s="24"/>
      <c r="Q106" s="24"/>
      <c r="R106" s="24"/>
      <c r="S106" s="24">
        <v>163954.13</v>
      </c>
      <c r="EY106" s="61"/>
      <c r="EZ106" s="61"/>
      <c r="FA106" s="61"/>
      <c r="FB106" s="61"/>
      <c r="FC106" s="61"/>
      <c r="FD106" s="61"/>
      <c r="FE106" s="61"/>
      <c r="FF106" s="61"/>
    </row>
    <row r="107" spans="1:162" hidden="1" x14ac:dyDescent="0.3">
      <c r="A107" s="28">
        <v>6135</v>
      </c>
      <c r="B107" s="18" t="s">
        <v>143</v>
      </c>
      <c r="D107" s="24">
        <v>40421.94</v>
      </c>
      <c r="E107" s="24">
        <v>4725.3600000000006</v>
      </c>
      <c r="F107" s="24">
        <v>30676.14</v>
      </c>
      <c r="G107" s="24">
        <v>47356.49</v>
      </c>
      <c r="H107" s="24">
        <v>51615.43</v>
      </c>
      <c r="I107" s="24">
        <v>64900.54</v>
      </c>
      <c r="J107" s="24">
        <v>303863.59999999998</v>
      </c>
      <c r="K107" s="24">
        <v>175094.24</v>
      </c>
      <c r="L107" s="24">
        <v>396631.73000000004</v>
      </c>
      <c r="M107" s="24">
        <v>22365.79</v>
      </c>
      <c r="N107" s="24">
        <v>27531.190000000002</v>
      </c>
      <c r="O107" s="24">
        <v>48349.09</v>
      </c>
      <c r="P107" s="24"/>
      <c r="Q107" s="24"/>
      <c r="R107" s="24"/>
      <c r="S107" s="24">
        <v>1213531.54</v>
      </c>
      <c r="EY107" s="61"/>
      <c r="EZ107" s="61"/>
      <c r="FA107" s="61"/>
      <c r="FB107" s="61"/>
      <c r="FC107" s="61"/>
      <c r="FD107" s="61"/>
      <c r="FE107" s="61"/>
      <c r="FF107" s="61"/>
    </row>
    <row r="108" spans="1:162" hidden="1" x14ac:dyDescent="0.3">
      <c r="A108" s="28">
        <v>6140</v>
      </c>
      <c r="B108" s="18" t="s">
        <v>144</v>
      </c>
      <c r="D108" s="24">
        <v>1449.08</v>
      </c>
      <c r="E108" s="24">
        <v>187.37</v>
      </c>
      <c r="F108" s="24">
        <v>1154.53</v>
      </c>
      <c r="G108" s="24">
        <v>1831.19</v>
      </c>
      <c r="H108" s="24">
        <v>1740.06</v>
      </c>
      <c r="I108" s="24">
        <v>2321.4899999999998</v>
      </c>
      <c r="J108" s="24">
        <v>11581.240000000002</v>
      </c>
      <c r="K108" s="24">
        <v>6676.2399999999989</v>
      </c>
      <c r="L108" s="24">
        <v>15284.93</v>
      </c>
      <c r="M108" s="24">
        <v>867.46</v>
      </c>
      <c r="N108" s="24">
        <v>1056.96</v>
      </c>
      <c r="O108" s="24">
        <v>1896.43</v>
      </c>
      <c r="P108" s="24"/>
      <c r="Q108" s="24"/>
      <c r="R108" s="24"/>
      <c r="S108" s="24">
        <v>46046.979999999996</v>
      </c>
      <c r="EY108" s="61"/>
      <c r="EZ108" s="61"/>
      <c r="FA108" s="61"/>
      <c r="FB108" s="61"/>
      <c r="FC108" s="61"/>
      <c r="FD108" s="61"/>
      <c r="FE108" s="61"/>
      <c r="FF108" s="61"/>
    </row>
    <row r="109" spans="1:162" hidden="1" x14ac:dyDescent="0.3">
      <c r="A109" s="28">
        <v>6145</v>
      </c>
      <c r="B109" s="18" t="s">
        <v>145</v>
      </c>
      <c r="D109" s="24">
        <v>9810.9500000000007</v>
      </c>
      <c r="E109" s="24">
        <v>1256.08</v>
      </c>
      <c r="F109" s="24">
        <v>7814.05</v>
      </c>
      <c r="G109" s="24">
        <v>12400.85</v>
      </c>
      <c r="H109" s="24">
        <v>11783.12</v>
      </c>
      <c r="I109" s="24">
        <v>15717.59</v>
      </c>
      <c r="J109" s="24">
        <v>78954.75</v>
      </c>
      <c r="K109" s="24">
        <v>45203.32</v>
      </c>
      <c r="L109" s="24">
        <v>103543.18</v>
      </c>
      <c r="M109" s="24">
        <v>5869.39</v>
      </c>
      <c r="N109" s="24">
        <v>7151.6900000000005</v>
      </c>
      <c r="O109" s="24">
        <v>12844.25</v>
      </c>
      <c r="P109" s="24"/>
      <c r="Q109" s="24"/>
      <c r="R109" s="24"/>
      <c r="S109" s="24">
        <v>312349.22000000003</v>
      </c>
      <c r="EY109" s="61"/>
      <c r="EZ109" s="61"/>
      <c r="FA109" s="61"/>
      <c r="FB109" s="61"/>
      <c r="FC109" s="61"/>
      <c r="FD109" s="61"/>
      <c r="FE109" s="61"/>
      <c r="FF109" s="61"/>
    </row>
    <row r="110" spans="1:162" hidden="1" x14ac:dyDescent="0.3">
      <c r="A110" s="28">
        <v>6146</v>
      </c>
      <c r="B110" s="18" t="s">
        <v>146</v>
      </c>
      <c r="D110" s="24">
        <v>4176</v>
      </c>
      <c r="E110" s="24">
        <v>534.28</v>
      </c>
      <c r="F110" s="24">
        <v>3326.51</v>
      </c>
      <c r="G110" s="24">
        <v>5278.73</v>
      </c>
      <c r="H110" s="24">
        <v>5015.32</v>
      </c>
      <c r="I110" s="24">
        <v>6690.12</v>
      </c>
      <c r="J110" s="24">
        <v>33606.03</v>
      </c>
      <c r="K110" s="24">
        <v>19242.550000000003</v>
      </c>
      <c r="L110" s="24">
        <v>44072.020000000004</v>
      </c>
      <c r="M110" s="24">
        <v>2498.04</v>
      </c>
      <c r="N110" s="24">
        <v>3043.95</v>
      </c>
      <c r="O110" s="24">
        <v>5466.87</v>
      </c>
      <c r="P110" s="24"/>
      <c r="Q110" s="24"/>
      <c r="R110" s="24"/>
      <c r="S110" s="24">
        <v>132950.42000000001</v>
      </c>
      <c r="EY110" s="61"/>
      <c r="EZ110" s="61"/>
      <c r="FA110" s="61"/>
      <c r="FB110" s="61"/>
      <c r="FC110" s="61"/>
      <c r="FD110" s="61"/>
      <c r="FE110" s="61"/>
      <c r="FF110" s="61"/>
    </row>
    <row r="111" spans="1:162" hidden="1" x14ac:dyDescent="0.3">
      <c r="A111" s="28">
        <v>6147</v>
      </c>
      <c r="B111" s="18" t="s">
        <v>147</v>
      </c>
      <c r="D111" s="24">
        <v>1396.82</v>
      </c>
      <c r="E111" s="24">
        <v>178.94</v>
      </c>
      <c r="F111" s="24">
        <v>1112.44</v>
      </c>
      <c r="G111" s="24">
        <v>1766.08</v>
      </c>
      <c r="H111" s="24">
        <v>1677.5700000000002</v>
      </c>
      <c r="I111" s="24">
        <v>2237.7800000000002</v>
      </c>
      <c r="J111" s="24">
        <v>11246.9</v>
      </c>
      <c r="K111" s="24">
        <v>6436.5699999999988</v>
      </c>
      <c r="L111" s="24">
        <v>14742.419999999998</v>
      </c>
      <c r="M111" s="24">
        <v>835.54</v>
      </c>
      <c r="N111" s="24">
        <v>1018.4100000000001</v>
      </c>
      <c r="O111" s="24">
        <v>1828.73</v>
      </c>
      <c r="P111" s="24"/>
      <c r="Q111" s="24"/>
      <c r="R111" s="24"/>
      <c r="S111" s="24">
        <v>44478.200000000004</v>
      </c>
      <c r="EY111" s="61"/>
      <c r="EZ111" s="61"/>
      <c r="FA111" s="61"/>
      <c r="FB111" s="61"/>
      <c r="FC111" s="61"/>
      <c r="FD111" s="61"/>
      <c r="FE111" s="61"/>
      <c r="FF111" s="61"/>
    </row>
    <row r="112" spans="1:162" hidden="1" x14ac:dyDescent="0.3">
      <c r="A112" s="28">
        <v>6150</v>
      </c>
      <c r="B112" s="18" t="s">
        <v>148</v>
      </c>
      <c r="D112" s="24">
        <v>133468.69</v>
      </c>
      <c r="E112" s="24">
        <v>18298.71</v>
      </c>
      <c r="F112" s="24">
        <v>123104.86</v>
      </c>
      <c r="G112" s="24">
        <v>132990.19</v>
      </c>
      <c r="H112" s="24">
        <v>241587.69</v>
      </c>
      <c r="I112" s="24">
        <v>232895.95</v>
      </c>
      <c r="J112" s="24">
        <v>979354.09</v>
      </c>
      <c r="K112" s="24">
        <v>571116.83000000019</v>
      </c>
      <c r="L112" s="24">
        <v>973017.98</v>
      </c>
      <c r="M112" s="24">
        <v>78222.960000000006</v>
      </c>
      <c r="N112" s="24">
        <v>119270.38</v>
      </c>
      <c r="O112" s="24">
        <v>186845.1</v>
      </c>
      <c r="P112" s="24"/>
      <c r="Q112" s="24"/>
      <c r="R112" s="24"/>
      <c r="S112" s="24">
        <v>3790173.43</v>
      </c>
      <c r="EY112" s="61"/>
      <c r="EZ112" s="61"/>
      <c r="FA112" s="61"/>
      <c r="FB112" s="61"/>
      <c r="FC112" s="61"/>
      <c r="FD112" s="61"/>
      <c r="FE112" s="61"/>
      <c r="FF112" s="61"/>
    </row>
    <row r="113" spans="1:162" hidden="1" x14ac:dyDescent="0.3">
      <c r="A113" s="28">
        <v>6155</v>
      </c>
      <c r="B113" s="18" t="s">
        <v>149</v>
      </c>
      <c r="D113" s="24">
        <v>2768.88</v>
      </c>
      <c r="E113" s="24">
        <v>354.42</v>
      </c>
      <c r="F113" s="24">
        <v>2204.9899999999998</v>
      </c>
      <c r="G113" s="24">
        <v>3500.74</v>
      </c>
      <c r="H113" s="24">
        <v>3325.42</v>
      </c>
      <c r="I113" s="24">
        <v>4435.84</v>
      </c>
      <c r="J113" s="24">
        <v>34703.919999999998</v>
      </c>
      <c r="K113" s="24">
        <v>20176</v>
      </c>
      <c r="L113" s="24">
        <v>46120.3</v>
      </c>
      <c r="M113" s="24">
        <v>1656.22</v>
      </c>
      <c r="N113" s="24">
        <v>2018.59</v>
      </c>
      <c r="O113" s="24">
        <v>5720.35</v>
      </c>
      <c r="P113" s="24"/>
      <c r="Q113" s="24"/>
      <c r="R113" s="24"/>
      <c r="S113" s="24">
        <v>126985.67</v>
      </c>
      <c r="EY113" s="61"/>
      <c r="EZ113" s="61"/>
      <c r="FA113" s="61"/>
      <c r="FB113" s="61"/>
      <c r="FC113" s="61"/>
      <c r="FD113" s="61"/>
      <c r="FE113" s="61"/>
      <c r="FF113" s="61"/>
    </row>
    <row r="114" spans="1:162" hidden="1" x14ac:dyDescent="0.3">
      <c r="A114" s="28">
        <v>6165</v>
      </c>
      <c r="B114" s="18" t="s">
        <v>150</v>
      </c>
      <c r="D114" s="24">
        <v>-25132.23</v>
      </c>
      <c r="E114" s="24">
        <v>-2520.5</v>
      </c>
      <c r="F114" s="24">
        <v>-5197.6400000000003</v>
      </c>
      <c r="G114" s="24">
        <v>-20935.199999999997</v>
      </c>
      <c r="H114" s="24">
        <v>-61464.97</v>
      </c>
      <c r="I114" s="24">
        <v>-58579.1</v>
      </c>
      <c r="J114" s="24">
        <v>-302338.37</v>
      </c>
      <c r="K114" s="24">
        <v>-88065.860000000015</v>
      </c>
      <c r="L114" s="24">
        <v>-183879.16999999998</v>
      </c>
      <c r="M114" s="24">
        <v>-5319.54</v>
      </c>
      <c r="N114" s="24">
        <v>-18647.14</v>
      </c>
      <c r="O114" s="24">
        <v>-25803.120000000003</v>
      </c>
      <c r="P114" s="24"/>
      <c r="Q114" s="24"/>
      <c r="R114" s="24"/>
      <c r="S114" s="24">
        <v>-797882.84000000008</v>
      </c>
      <c r="EY114" s="61"/>
      <c r="EZ114" s="61"/>
      <c r="FA114" s="61"/>
      <c r="FB114" s="61"/>
      <c r="FC114" s="61"/>
      <c r="FD114" s="61"/>
      <c r="FE114" s="61"/>
      <c r="FF114" s="61"/>
    </row>
    <row r="115" spans="1:162" hidden="1" x14ac:dyDescent="0.3">
      <c r="A115" s="28">
        <v>6185</v>
      </c>
      <c r="B115" s="18" t="s">
        <v>151</v>
      </c>
      <c r="D115" s="24">
        <v>1366.38</v>
      </c>
      <c r="E115" s="24">
        <v>173.63</v>
      </c>
      <c r="F115" s="24">
        <v>1090.3800000000001</v>
      </c>
      <c r="G115" s="24">
        <v>1726.06</v>
      </c>
      <c r="H115" s="24">
        <v>3138.73</v>
      </c>
      <c r="I115" s="24">
        <v>2497.67</v>
      </c>
      <c r="J115" s="24">
        <v>10986.04</v>
      </c>
      <c r="K115" s="24">
        <v>6296.2399999999989</v>
      </c>
      <c r="L115" s="24">
        <v>14416.73</v>
      </c>
      <c r="M115" s="24">
        <v>816.71</v>
      </c>
      <c r="N115" s="24">
        <v>995.67000000000007</v>
      </c>
      <c r="O115" s="24">
        <v>1788.8899999999999</v>
      </c>
      <c r="P115" s="24"/>
      <c r="Q115" s="24"/>
      <c r="R115" s="24"/>
      <c r="S115" s="24">
        <v>45293.13</v>
      </c>
      <c r="EY115" s="61"/>
      <c r="EZ115" s="61"/>
      <c r="FA115" s="61"/>
      <c r="FB115" s="61"/>
      <c r="FC115" s="61"/>
      <c r="FD115" s="61"/>
      <c r="FE115" s="61"/>
      <c r="FF115" s="61"/>
    </row>
    <row r="116" spans="1:162" hidden="1" x14ac:dyDescent="0.3">
      <c r="A116" s="28">
        <v>6190</v>
      </c>
      <c r="B116" s="18" t="s">
        <v>152</v>
      </c>
      <c r="D116" s="24">
        <v>1144.98</v>
      </c>
      <c r="E116" s="24">
        <v>145.80000000000001</v>
      </c>
      <c r="F116" s="24">
        <v>911.74</v>
      </c>
      <c r="G116" s="24">
        <v>1449.87</v>
      </c>
      <c r="H116" s="24">
        <v>1375.14</v>
      </c>
      <c r="I116" s="24">
        <v>1834.26</v>
      </c>
      <c r="J116" s="24">
        <v>9282.15</v>
      </c>
      <c r="K116" s="24">
        <v>5277.1399999999994</v>
      </c>
      <c r="L116" s="24">
        <v>12088.35</v>
      </c>
      <c r="M116" s="24">
        <v>684.05</v>
      </c>
      <c r="N116" s="24">
        <v>834.73</v>
      </c>
      <c r="O116" s="24">
        <v>1499.52</v>
      </c>
      <c r="P116" s="24"/>
      <c r="Q116" s="24"/>
      <c r="R116" s="24"/>
      <c r="S116" s="24">
        <v>36527.730000000003</v>
      </c>
      <c r="EY116" s="61"/>
      <c r="EZ116" s="61"/>
      <c r="FA116" s="61"/>
      <c r="FB116" s="61"/>
      <c r="FC116" s="61"/>
      <c r="FD116" s="61"/>
      <c r="FE116" s="61"/>
      <c r="FF116" s="61"/>
    </row>
    <row r="117" spans="1:162" hidden="1" x14ac:dyDescent="0.3">
      <c r="A117" s="28">
        <v>6195</v>
      </c>
      <c r="B117" s="18" t="s">
        <v>153</v>
      </c>
      <c r="D117" s="24">
        <v>241.78</v>
      </c>
      <c r="E117" s="24">
        <v>30.64</v>
      </c>
      <c r="F117" s="24">
        <v>192.47</v>
      </c>
      <c r="G117" s="24">
        <v>306.57000000000005</v>
      </c>
      <c r="H117" s="24">
        <v>290.34000000000003</v>
      </c>
      <c r="I117" s="24">
        <v>387.28</v>
      </c>
      <c r="J117" s="24">
        <v>1969.0800000000002</v>
      </c>
      <c r="K117" s="24">
        <v>1114.78</v>
      </c>
      <c r="L117" s="24">
        <v>2553.37</v>
      </c>
      <c r="M117" s="24">
        <v>144.29</v>
      </c>
      <c r="N117" s="24">
        <v>176.36</v>
      </c>
      <c r="O117" s="24">
        <v>316.64999999999998</v>
      </c>
      <c r="P117" s="24"/>
      <c r="Q117" s="24"/>
      <c r="R117" s="24"/>
      <c r="S117" s="24">
        <v>7723.61</v>
      </c>
      <c r="EY117" s="61"/>
      <c r="EZ117" s="61"/>
      <c r="FA117" s="61"/>
      <c r="FB117" s="61"/>
      <c r="FC117" s="61"/>
      <c r="FD117" s="61"/>
      <c r="FE117" s="61"/>
      <c r="FF117" s="61"/>
    </row>
    <row r="118" spans="1:162" hidden="1" x14ac:dyDescent="0.3">
      <c r="A118" s="28">
        <v>6200</v>
      </c>
      <c r="B118" s="18" t="s">
        <v>154</v>
      </c>
      <c r="D118" s="24">
        <v>707.22</v>
      </c>
      <c r="E118" s="24">
        <v>137.38999999999999</v>
      </c>
      <c r="F118" s="24">
        <v>540.13</v>
      </c>
      <c r="G118" s="24">
        <v>866.8</v>
      </c>
      <c r="H118" s="24">
        <v>1026.6100000000001</v>
      </c>
      <c r="I118" s="24">
        <v>1208.27</v>
      </c>
      <c r="J118" s="24">
        <v>5453</v>
      </c>
      <c r="K118" s="24">
        <v>3316.9000000000005</v>
      </c>
      <c r="L118" s="24">
        <v>7300.8899999999994</v>
      </c>
      <c r="M118" s="24">
        <v>479.73</v>
      </c>
      <c r="N118" s="24">
        <v>702.83999999999992</v>
      </c>
      <c r="O118" s="24">
        <v>886.15000000000009</v>
      </c>
      <c r="P118" s="24"/>
      <c r="Q118" s="24"/>
      <c r="R118" s="24"/>
      <c r="S118" s="24">
        <v>22625.93</v>
      </c>
      <c r="EY118" s="61"/>
      <c r="EZ118" s="61"/>
      <c r="FA118" s="61"/>
      <c r="FB118" s="61"/>
      <c r="FC118" s="61"/>
      <c r="FD118" s="61"/>
      <c r="FE118" s="61"/>
      <c r="FF118" s="61"/>
    </row>
    <row r="119" spans="1:162" hidden="1" x14ac:dyDescent="0.3">
      <c r="A119" s="28">
        <v>6205</v>
      </c>
      <c r="B119" s="18" t="s">
        <v>155</v>
      </c>
      <c r="D119" s="24">
        <v>0.13</v>
      </c>
      <c r="E119" s="24">
        <v>-0.02</v>
      </c>
      <c r="F119" s="24">
        <v>0.14000000000000001</v>
      </c>
      <c r="G119" s="24">
        <v>-0.17</v>
      </c>
      <c r="H119" s="24">
        <v>0.2</v>
      </c>
      <c r="I119" s="24">
        <v>0.24</v>
      </c>
      <c r="J119" s="24">
        <v>-3.2800000000000002</v>
      </c>
      <c r="K119" s="24">
        <v>0.45000000000000007</v>
      </c>
      <c r="L119" s="24">
        <v>1.29</v>
      </c>
      <c r="M119" s="24">
        <v>0.17</v>
      </c>
      <c r="N119" s="24">
        <v>0.01</v>
      </c>
      <c r="O119" s="24">
        <v>0.14000000000000001</v>
      </c>
      <c r="P119" s="24"/>
      <c r="Q119" s="24"/>
      <c r="R119" s="24"/>
      <c r="S119" s="24">
        <v>-0.7</v>
      </c>
      <c r="EY119" s="61"/>
      <c r="EZ119" s="61"/>
      <c r="FA119" s="61"/>
      <c r="FB119" s="61"/>
      <c r="FC119" s="61"/>
      <c r="FD119" s="61"/>
      <c r="FE119" s="61"/>
      <c r="FF119" s="61"/>
    </row>
    <row r="120" spans="1:162" hidden="1" x14ac:dyDescent="0.3">
      <c r="A120" s="28">
        <v>6207</v>
      </c>
      <c r="B120" s="18" t="s">
        <v>156</v>
      </c>
      <c r="D120" s="24">
        <v>1050.24</v>
      </c>
      <c r="E120" s="24">
        <v>132.74</v>
      </c>
      <c r="F120" s="24">
        <v>835.46</v>
      </c>
      <c r="G120" s="24">
        <v>1332.1100000000001</v>
      </c>
      <c r="H120" s="24">
        <v>1261.49</v>
      </c>
      <c r="I120" s="24">
        <v>1682.53</v>
      </c>
      <c r="J120" s="24">
        <v>8587.4699999999993</v>
      </c>
      <c r="K120" s="24">
        <v>5265.75</v>
      </c>
      <c r="L120" s="24">
        <v>11095.33</v>
      </c>
      <c r="M120" s="24">
        <v>626.66</v>
      </c>
      <c r="N120" s="24">
        <v>765.69</v>
      </c>
      <c r="O120" s="24">
        <v>1375.76</v>
      </c>
      <c r="P120" s="24"/>
      <c r="Q120" s="24"/>
      <c r="R120" s="24"/>
      <c r="S120" s="24">
        <v>34011.230000000003</v>
      </c>
      <c r="EY120" s="61"/>
      <c r="EZ120" s="61"/>
      <c r="FA120" s="61"/>
      <c r="FB120" s="61"/>
      <c r="FC120" s="61"/>
      <c r="FD120" s="61"/>
      <c r="FE120" s="61"/>
      <c r="FF120" s="61"/>
    </row>
    <row r="121" spans="1:162" hidden="1" x14ac:dyDescent="0.3">
      <c r="A121" s="28">
        <v>6215</v>
      </c>
      <c r="B121" s="18" t="s">
        <v>157</v>
      </c>
      <c r="D121" s="24">
        <v>6678.57</v>
      </c>
      <c r="E121" s="24">
        <v>-806.74</v>
      </c>
      <c r="F121" s="24">
        <v>5320.18</v>
      </c>
      <c r="G121" s="24">
        <v>8441.98</v>
      </c>
      <c r="H121" s="24">
        <v>8021.04</v>
      </c>
      <c r="I121" s="24">
        <v>10699.42</v>
      </c>
      <c r="J121" s="24">
        <v>53769.139999999992</v>
      </c>
      <c r="K121" s="24">
        <v>30773.78</v>
      </c>
      <c r="L121" s="24">
        <v>70486.600000000006</v>
      </c>
      <c r="M121" s="24">
        <v>3994.87</v>
      </c>
      <c r="N121" s="24">
        <v>4868.38</v>
      </c>
      <c r="O121" s="24">
        <v>8743.6200000000008</v>
      </c>
      <c r="P121" s="24"/>
      <c r="Q121" s="24"/>
      <c r="R121" s="24"/>
      <c r="S121" s="24">
        <v>210990.84</v>
      </c>
      <c r="EY121" s="61"/>
      <c r="EZ121" s="61"/>
      <c r="FA121" s="61"/>
      <c r="FB121" s="61"/>
      <c r="FC121" s="61"/>
      <c r="FD121" s="61"/>
      <c r="FE121" s="61"/>
      <c r="FF121" s="61"/>
    </row>
    <row r="122" spans="1:162" hidden="1" x14ac:dyDescent="0.3">
      <c r="A122" s="28">
        <v>6220</v>
      </c>
      <c r="B122" s="18" t="s">
        <v>158</v>
      </c>
      <c r="D122" s="24">
        <v>3630.27</v>
      </c>
      <c r="E122" s="24">
        <v>464.73</v>
      </c>
      <c r="F122" s="24">
        <v>2890.48</v>
      </c>
      <c r="G122" s="24">
        <v>4589.76</v>
      </c>
      <c r="H122" s="24">
        <v>4360.38</v>
      </c>
      <c r="I122" s="24">
        <v>5815.81</v>
      </c>
      <c r="J122" s="24">
        <v>30055.59</v>
      </c>
      <c r="K122" s="24">
        <v>16725.03</v>
      </c>
      <c r="L122" s="24">
        <v>39515.9</v>
      </c>
      <c r="M122" s="24">
        <v>2171.7800000000002</v>
      </c>
      <c r="N122" s="24">
        <v>2680.5299999999997</v>
      </c>
      <c r="O122" s="24">
        <v>4753.49</v>
      </c>
      <c r="P122" s="24"/>
      <c r="Q122" s="24"/>
      <c r="R122" s="24"/>
      <c r="S122" s="24">
        <v>117653.75000000001</v>
      </c>
      <c r="EY122" s="61"/>
      <c r="EZ122" s="61"/>
      <c r="FA122" s="61"/>
      <c r="FB122" s="61"/>
      <c r="FC122" s="61"/>
      <c r="FD122" s="61"/>
      <c r="FE122" s="61"/>
      <c r="FF122" s="61"/>
    </row>
    <row r="123" spans="1:162" hidden="1" x14ac:dyDescent="0.3">
      <c r="A123" s="28">
        <v>6225</v>
      </c>
      <c r="B123" s="18" t="s">
        <v>159</v>
      </c>
      <c r="D123" s="24">
        <v>213.78</v>
      </c>
      <c r="E123" s="24">
        <v>26.91</v>
      </c>
      <c r="F123" s="24">
        <v>170.74</v>
      </c>
      <c r="G123" s="24">
        <v>270.44</v>
      </c>
      <c r="H123" s="24">
        <v>256.72000000000003</v>
      </c>
      <c r="I123" s="24">
        <v>342.51</v>
      </c>
      <c r="J123" s="24">
        <v>1727.6399999999999</v>
      </c>
      <c r="K123" s="24">
        <v>986.03999999999985</v>
      </c>
      <c r="L123" s="24">
        <v>2469.8999999999996</v>
      </c>
      <c r="M123" s="24">
        <v>127.66</v>
      </c>
      <c r="N123" s="24">
        <v>155.64999999999998</v>
      </c>
      <c r="O123" s="24">
        <v>279.89999999999998</v>
      </c>
      <c r="P123" s="24"/>
      <c r="Q123" s="24"/>
      <c r="R123" s="24"/>
      <c r="S123" s="24">
        <v>7027.8899999999985</v>
      </c>
      <c r="EY123" s="61"/>
      <c r="EZ123" s="61"/>
      <c r="FA123" s="61"/>
      <c r="FB123" s="61"/>
      <c r="FC123" s="61"/>
      <c r="FD123" s="61"/>
      <c r="FE123" s="61"/>
      <c r="FF123" s="61"/>
    </row>
    <row r="124" spans="1:162" hidden="1" x14ac:dyDescent="0.3">
      <c r="A124" s="28">
        <v>6230</v>
      </c>
      <c r="B124" s="18" t="s">
        <v>160</v>
      </c>
      <c r="D124" s="24">
        <v>445.48</v>
      </c>
      <c r="E124" s="24">
        <v>57.28</v>
      </c>
      <c r="F124" s="24">
        <v>355.33</v>
      </c>
      <c r="G124" s="24">
        <v>562.64</v>
      </c>
      <c r="H124" s="24">
        <v>535.04</v>
      </c>
      <c r="I124" s="24">
        <v>713.66</v>
      </c>
      <c r="J124" s="24">
        <v>3568.5200000000004</v>
      </c>
      <c r="K124" s="24">
        <v>2052.2499999999995</v>
      </c>
      <c r="L124" s="24">
        <v>4699.1499999999996</v>
      </c>
      <c r="M124" s="24">
        <v>266.52999999999997</v>
      </c>
      <c r="N124" s="24">
        <v>324.86</v>
      </c>
      <c r="O124" s="24">
        <v>582.92000000000007</v>
      </c>
      <c r="P124" s="24"/>
      <c r="Q124" s="24"/>
      <c r="R124" s="24"/>
      <c r="S124" s="24">
        <v>14163.660000000002</v>
      </c>
      <c r="EY124" s="61"/>
      <c r="EZ124" s="61"/>
      <c r="FA124" s="61"/>
      <c r="FB124" s="61"/>
      <c r="FC124" s="61"/>
      <c r="FD124" s="61"/>
      <c r="FE124" s="61"/>
      <c r="FF124" s="61"/>
    </row>
    <row r="125" spans="1:162" hidden="1" x14ac:dyDescent="0.3">
      <c r="A125" s="28">
        <v>6255</v>
      </c>
      <c r="B125" s="18" t="s">
        <v>161</v>
      </c>
      <c r="D125" s="24"/>
      <c r="E125" s="24"/>
      <c r="F125" s="24"/>
      <c r="G125" s="24">
        <v>824.5</v>
      </c>
      <c r="H125" s="24"/>
      <c r="I125" s="24"/>
      <c r="J125" s="24">
        <v>35015</v>
      </c>
      <c r="K125" s="24">
        <v>15910.5</v>
      </c>
      <c r="L125" s="24">
        <v>14676</v>
      </c>
      <c r="M125" s="24"/>
      <c r="N125" s="24">
        <v>789</v>
      </c>
      <c r="O125" s="24">
        <v>655</v>
      </c>
      <c r="P125" s="24"/>
      <c r="Q125" s="24"/>
      <c r="R125" s="24"/>
      <c r="S125" s="24">
        <v>67870</v>
      </c>
      <c r="EY125" s="61"/>
      <c r="EZ125" s="61"/>
      <c r="FA125" s="61"/>
      <c r="FB125" s="61"/>
      <c r="FC125" s="61"/>
      <c r="FD125" s="61"/>
      <c r="FE125" s="61"/>
      <c r="FF125" s="61"/>
    </row>
    <row r="126" spans="1:162" hidden="1" x14ac:dyDescent="0.3">
      <c r="A126" s="28">
        <v>6260</v>
      </c>
      <c r="B126" s="18" t="s">
        <v>162</v>
      </c>
      <c r="D126" s="24">
        <v>10.37</v>
      </c>
      <c r="E126" s="24">
        <v>1.3</v>
      </c>
      <c r="F126" s="24">
        <v>8.3000000000000007</v>
      </c>
      <c r="G126" s="24">
        <v>1052.97</v>
      </c>
      <c r="H126" s="24">
        <v>1224.8499999999999</v>
      </c>
      <c r="I126" s="24">
        <v>2343.25</v>
      </c>
      <c r="J126" s="24">
        <v>5067.8500000000004</v>
      </c>
      <c r="K126" s="24">
        <v>2519.0400000000009</v>
      </c>
      <c r="L126" s="24">
        <v>2206.9</v>
      </c>
      <c r="M126" s="24">
        <v>6.2</v>
      </c>
      <c r="N126" s="24">
        <v>159.15</v>
      </c>
      <c r="O126" s="24">
        <v>1559.5600000000002</v>
      </c>
      <c r="P126" s="24"/>
      <c r="Q126" s="24"/>
      <c r="R126" s="24"/>
      <c r="S126" s="24">
        <v>16159.74</v>
      </c>
      <c r="EY126" s="61"/>
      <c r="EZ126" s="61"/>
      <c r="FA126" s="61"/>
      <c r="FB126" s="61"/>
      <c r="FC126" s="61"/>
      <c r="FD126" s="61"/>
      <c r="FE126" s="61"/>
      <c r="FF126" s="61"/>
    </row>
    <row r="127" spans="1:162" hidden="1" x14ac:dyDescent="0.3">
      <c r="A127" s="28">
        <v>6270</v>
      </c>
      <c r="B127" s="18" t="s">
        <v>163</v>
      </c>
      <c r="D127" s="24"/>
      <c r="E127" s="24"/>
      <c r="F127" s="24"/>
      <c r="G127" s="24">
        <v>17446.75</v>
      </c>
      <c r="H127" s="24">
        <v>58545</v>
      </c>
      <c r="I127" s="24">
        <v>44361.15</v>
      </c>
      <c r="J127" s="24">
        <v>19264.98</v>
      </c>
      <c r="K127" s="24">
        <v>1470</v>
      </c>
      <c r="L127" s="24">
        <v>26264.5</v>
      </c>
      <c r="M127" s="24"/>
      <c r="N127" s="24">
        <v>6571</v>
      </c>
      <c r="O127" s="24">
        <v>10147.82</v>
      </c>
      <c r="P127" s="24"/>
      <c r="Q127" s="24"/>
      <c r="R127" s="24"/>
      <c r="S127" s="24">
        <v>184071.2</v>
      </c>
      <c r="EY127" s="61"/>
      <c r="EZ127" s="61"/>
      <c r="FA127" s="61"/>
      <c r="FB127" s="61"/>
      <c r="FC127" s="61"/>
      <c r="FD127" s="61"/>
      <c r="FE127" s="61"/>
      <c r="FF127" s="61"/>
    </row>
    <row r="128" spans="1:162" hidden="1" x14ac:dyDescent="0.3">
      <c r="A128" s="28">
        <v>6285</v>
      </c>
      <c r="B128" s="18" t="s">
        <v>164</v>
      </c>
      <c r="D128" s="24"/>
      <c r="E128" s="24">
        <v>20.61</v>
      </c>
      <c r="F128" s="24"/>
      <c r="G128" s="24">
        <v>1832.72</v>
      </c>
      <c r="H128" s="24"/>
      <c r="I128" s="24"/>
      <c r="J128" s="24">
        <v>34850.329999999994</v>
      </c>
      <c r="K128" s="24">
        <v>9390.9699999999993</v>
      </c>
      <c r="L128" s="24">
        <v>26252.31</v>
      </c>
      <c r="M128" s="24"/>
      <c r="N128" s="24">
        <v>1371.9</v>
      </c>
      <c r="O128" s="24">
        <v>1052.42</v>
      </c>
      <c r="P128" s="24"/>
      <c r="Q128" s="24"/>
      <c r="R128" s="24"/>
      <c r="S128" s="24">
        <v>74771.259999999995</v>
      </c>
      <c r="EY128" s="61"/>
      <c r="EZ128" s="61"/>
      <c r="FA128" s="61"/>
      <c r="FB128" s="61"/>
      <c r="FC128" s="61"/>
      <c r="FD128" s="61"/>
      <c r="FE128" s="61"/>
      <c r="FF128" s="61"/>
    </row>
    <row r="129" spans="1:162" hidden="1" x14ac:dyDescent="0.3">
      <c r="A129" s="28">
        <v>6290</v>
      </c>
      <c r="B129" s="18" t="s">
        <v>165</v>
      </c>
      <c r="D129" s="24"/>
      <c r="E129" s="24">
        <v>1007.96</v>
      </c>
      <c r="F129" s="24"/>
      <c r="G129" s="24">
        <v>458.83</v>
      </c>
      <c r="H129" s="24"/>
      <c r="I129" s="24"/>
      <c r="J129" s="24">
        <v>14794.38</v>
      </c>
      <c r="K129" s="24">
        <v>13879.7</v>
      </c>
      <c r="L129" s="24">
        <v>16388.189999999999</v>
      </c>
      <c r="M129" s="24"/>
      <c r="N129" s="24">
        <v>105</v>
      </c>
      <c r="O129" s="24">
        <v>8057.48</v>
      </c>
      <c r="P129" s="24"/>
      <c r="Q129" s="24"/>
      <c r="R129" s="24"/>
      <c r="S129" s="24">
        <v>54691.539999999994</v>
      </c>
      <c r="EY129" s="61"/>
      <c r="EZ129" s="61"/>
      <c r="FA129" s="61"/>
      <c r="FB129" s="61"/>
      <c r="FC129" s="61"/>
      <c r="FD129" s="61"/>
      <c r="FE129" s="61"/>
      <c r="FF129" s="61"/>
    </row>
    <row r="130" spans="1:162" hidden="1" x14ac:dyDescent="0.3">
      <c r="A130" s="28">
        <v>6295</v>
      </c>
      <c r="B130" s="18" t="s">
        <v>166</v>
      </c>
      <c r="D130" s="24"/>
      <c r="E130" s="24"/>
      <c r="F130" s="24"/>
      <c r="G130" s="24">
        <v>1034.48</v>
      </c>
      <c r="H130" s="24"/>
      <c r="I130" s="24"/>
      <c r="J130" s="24"/>
      <c r="K130" s="24">
        <v>460</v>
      </c>
      <c r="L130" s="24">
        <v>38982.69</v>
      </c>
      <c r="M130" s="24"/>
      <c r="N130" s="24"/>
      <c r="O130" s="24"/>
      <c r="P130" s="24"/>
      <c r="Q130" s="24"/>
      <c r="R130" s="24"/>
      <c r="S130" s="24">
        <v>40477.170000000006</v>
      </c>
      <c r="EY130" s="61"/>
      <c r="EZ130" s="61"/>
      <c r="FA130" s="61"/>
      <c r="FB130" s="61"/>
      <c r="FC130" s="61"/>
      <c r="FD130" s="61"/>
      <c r="FE130" s="61"/>
      <c r="FF130" s="61"/>
    </row>
    <row r="131" spans="1:162" hidden="1" x14ac:dyDescent="0.3">
      <c r="A131" s="28">
        <v>6300</v>
      </c>
      <c r="B131" s="18" t="s">
        <v>167</v>
      </c>
      <c r="D131" s="24"/>
      <c r="E131" s="24"/>
      <c r="F131" s="24"/>
      <c r="G131" s="24"/>
      <c r="H131" s="24"/>
      <c r="I131" s="24"/>
      <c r="J131" s="24">
        <v>4145.95</v>
      </c>
      <c r="K131" s="24">
        <v>2471.9700000000003</v>
      </c>
      <c r="L131" s="24">
        <v>2645</v>
      </c>
      <c r="M131" s="24"/>
      <c r="N131" s="24">
        <v>701.24</v>
      </c>
      <c r="O131" s="24"/>
      <c r="P131" s="24"/>
      <c r="Q131" s="24"/>
      <c r="R131" s="24"/>
      <c r="S131" s="24">
        <v>9964.16</v>
      </c>
      <c r="EY131" s="61"/>
      <c r="EZ131" s="61"/>
      <c r="FA131" s="61"/>
      <c r="FB131" s="61"/>
      <c r="FC131" s="61"/>
      <c r="FD131" s="61"/>
      <c r="FE131" s="61"/>
      <c r="FF131" s="61"/>
    </row>
    <row r="132" spans="1:162" hidden="1" x14ac:dyDescent="0.3">
      <c r="A132" s="28">
        <v>6305</v>
      </c>
      <c r="B132" s="18" t="s">
        <v>168</v>
      </c>
      <c r="D132" s="24"/>
      <c r="E132" s="24"/>
      <c r="F132" s="24"/>
      <c r="G132" s="24">
        <v>1200</v>
      </c>
      <c r="H132" s="24"/>
      <c r="I132" s="24"/>
      <c r="J132" s="24"/>
      <c r="K132" s="24">
        <v>101.5</v>
      </c>
      <c r="L132" s="24">
        <v>110</v>
      </c>
      <c r="M132" s="24"/>
      <c r="N132" s="24"/>
      <c r="O132" s="24"/>
      <c r="P132" s="24"/>
      <c r="Q132" s="24"/>
      <c r="R132" s="24"/>
      <c r="S132" s="24">
        <v>1411.5</v>
      </c>
      <c r="EY132" s="61"/>
      <c r="EZ132" s="61"/>
      <c r="FA132" s="61"/>
      <c r="FB132" s="61"/>
      <c r="FC132" s="61"/>
      <c r="FD132" s="61"/>
      <c r="FE132" s="61"/>
      <c r="FF132" s="61"/>
    </row>
    <row r="133" spans="1:162" hidden="1" x14ac:dyDescent="0.3">
      <c r="A133" s="28">
        <v>6310</v>
      </c>
      <c r="B133" s="18" t="s">
        <v>169</v>
      </c>
      <c r="D133" s="24"/>
      <c r="E133" s="24">
        <v>1196.1500000000001</v>
      </c>
      <c r="F133" s="24"/>
      <c r="G133" s="24">
        <v>3075.6</v>
      </c>
      <c r="H133" s="24"/>
      <c r="I133" s="24"/>
      <c r="J133" s="24">
        <v>96598.01</v>
      </c>
      <c r="K133" s="24">
        <v>29204.14</v>
      </c>
      <c r="L133" s="24">
        <v>48641.17</v>
      </c>
      <c r="M133" s="24"/>
      <c r="N133" s="24">
        <v>3268.44</v>
      </c>
      <c r="O133" s="24">
        <v>2347.5500000000002</v>
      </c>
      <c r="P133" s="24"/>
      <c r="Q133" s="24"/>
      <c r="R133" s="24"/>
      <c r="S133" s="24">
        <v>184331.06</v>
      </c>
      <c r="EY133" s="61"/>
      <c r="EZ133" s="61"/>
      <c r="FA133" s="61"/>
      <c r="FB133" s="61"/>
      <c r="FC133" s="61"/>
      <c r="FD133" s="61"/>
      <c r="FE133" s="61"/>
      <c r="FF133" s="61"/>
    </row>
    <row r="134" spans="1:162" hidden="1" x14ac:dyDescent="0.3">
      <c r="A134" s="28">
        <v>6320</v>
      </c>
      <c r="B134" s="18" t="s">
        <v>170</v>
      </c>
      <c r="D134" s="24">
        <v>30.27</v>
      </c>
      <c r="E134" s="24">
        <v>183.63</v>
      </c>
      <c r="F134" s="24">
        <v>247.18</v>
      </c>
      <c r="G134" s="24">
        <v>3232.97</v>
      </c>
      <c r="H134" s="24">
        <v>25636.82</v>
      </c>
      <c r="I134" s="24">
        <v>19072.96</v>
      </c>
      <c r="J134" s="24">
        <v>23158.68</v>
      </c>
      <c r="K134" s="24">
        <v>1816.13</v>
      </c>
      <c r="L134" s="24">
        <v>21406.649999999998</v>
      </c>
      <c r="M134" s="24">
        <v>2652.39</v>
      </c>
      <c r="N134" s="24">
        <v>7213.79</v>
      </c>
      <c r="O134" s="24">
        <v>3397.7</v>
      </c>
      <c r="P134" s="24"/>
      <c r="Q134" s="24"/>
      <c r="R134" s="24"/>
      <c r="S134" s="24">
        <v>108049.17</v>
      </c>
      <c r="EY134" s="61"/>
      <c r="EZ134" s="61"/>
      <c r="FA134" s="61"/>
      <c r="FB134" s="61"/>
      <c r="FC134" s="61"/>
      <c r="FD134" s="61"/>
      <c r="FE134" s="61"/>
      <c r="FF134" s="61"/>
    </row>
    <row r="135" spans="1:162" hidden="1" x14ac:dyDescent="0.3">
      <c r="A135" s="28">
        <v>6325</v>
      </c>
      <c r="B135" s="18" t="s">
        <v>171</v>
      </c>
      <c r="D135" s="24">
        <v>2066.56</v>
      </c>
      <c r="E135" s="24">
        <v>0.43</v>
      </c>
      <c r="F135" s="24">
        <v>2490.42</v>
      </c>
      <c r="G135" s="24">
        <v>4761.7700000000004</v>
      </c>
      <c r="H135" s="24">
        <v>10139.15</v>
      </c>
      <c r="I135" s="24">
        <v>15975.7</v>
      </c>
      <c r="J135" s="24">
        <v>10934.47</v>
      </c>
      <c r="K135" s="24">
        <v>2996.3199999999997</v>
      </c>
      <c r="L135" s="24">
        <v>6159.32</v>
      </c>
      <c r="M135" s="24">
        <v>5777.06</v>
      </c>
      <c r="N135" s="24">
        <v>1287.8499999999999</v>
      </c>
      <c r="O135" s="24">
        <v>3685.06</v>
      </c>
      <c r="P135" s="24"/>
      <c r="Q135" s="24"/>
      <c r="R135" s="24"/>
      <c r="S135" s="24">
        <v>66274.11</v>
      </c>
      <c r="EY135" s="61"/>
      <c r="EZ135" s="61"/>
      <c r="FA135" s="61"/>
      <c r="FB135" s="61"/>
      <c r="FC135" s="61"/>
      <c r="FD135" s="61"/>
      <c r="FE135" s="61"/>
      <c r="FF135" s="61"/>
    </row>
    <row r="136" spans="1:162" hidden="1" x14ac:dyDescent="0.3">
      <c r="A136" s="28">
        <v>6335</v>
      </c>
      <c r="B136" s="18" t="s">
        <v>172</v>
      </c>
      <c r="D136" s="24">
        <v>4381.68</v>
      </c>
      <c r="E136" s="24"/>
      <c r="F136" s="24"/>
      <c r="G136" s="24">
        <v>1478.48</v>
      </c>
      <c r="H136" s="24"/>
      <c r="I136" s="24">
        <v>23070.86</v>
      </c>
      <c r="J136" s="24">
        <v>971.28</v>
      </c>
      <c r="K136" s="24"/>
      <c r="L136" s="24">
        <v>2741</v>
      </c>
      <c r="M136" s="24"/>
      <c r="N136" s="24"/>
      <c r="O136" s="24">
        <v>1242</v>
      </c>
      <c r="P136" s="24"/>
      <c r="Q136" s="24"/>
      <c r="R136" s="24"/>
      <c r="S136" s="24">
        <v>33885.300000000003</v>
      </c>
      <c r="EY136" s="61"/>
      <c r="EZ136" s="61"/>
      <c r="FA136" s="61"/>
      <c r="FB136" s="61"/>
      <c r="FC136" s="61"/>
      <c r="FD136" s="61"/>
      <c r="FE136" s="61"/>
      <c r="FF136" s="61"/>
    </row>
    <row r="137" spans="1:162" hidden="1" x14ac:dyDescent="0.3">
      <c r="A137" s="28">
        <v>6340</v>
      </c>
      <c r="B137" s="18" t="s">
        <v>173</v>
      </c>
      <c r="D137" s="24">
        <v>3.22</v>
      </c>
      <c r="E137" s="24">
        <v>0.2</v>
      </c>
      <c r="F137" s="24">
        <v>2.58</v>
      </c>
      <c r="G137" s="24">
        <v>583.23</v>
      </c>
      <c r="H137" s="24">
        <v>-2996.1400000000003</v>
      </c>
      <c r="I137" s="24">
        <v>5695.15</v>
      </c>
      <c r="J137" s="24">
        <v>7.42</v>
      </c>
      <c r="K137" s="24">
        <v>154.26999999999998</v>
      </c>
      <c r="L137" s="24">
        <v>5640.04</v>
      </c>
      <c r="M137" s="24">
        <v>1.92</v>
      </c>
      <c r="N137" s="24">
        <v>1.17</v>
      </c>
      <c r="O137" s="24">
        <v>1.92</v>
      </c>
      <c r="P137" s="24"/>
      <c r="Q137" s="24"/>
      <c r="R137" s="24"/>
      <c r="S137" s="24">
        <v>9094.98</v>
      </c>
      <c r="EY137" s="61"/>
      <c r="EZ137" s="61"/>
      <c r="FA137" s="61"/>
      <c r="FB137" s="61"/>
      <c r="FC137" s="61"/>
      <c r="FD137" s="61"/>
      <c r="FE137" s="61"/>
      <c r="FF137" s="61"/>
    </row>
    <row r="138" spans="1:162" hidden="1" x14ac:dyDescent="0.3">
      <c r="A138" s="28">
        <v>6345</v>
      </c>
      <c r="B138" s="18" t="s">
        <v>174</v>
      </c>
      <c r="D138" s="24">
        <v>3320.6</v>
      </c>
      <c r="E138" s="24">
        <v>1055.67</v>
      </c>
      <c r="F138" s="24">
        <v>393.32</v>
      </c>
      <c r="G138" s="24">
        <v>11096.36</v>
      </c>
      <c r="H138" s="24">
        <v>31246.63</v>
      </c>
      <c r="I138" s="24">
        <v>27799.279999999999</v>
      </c>
      <c r="J138" s="24">
        <v>12952.750000000002</v>
      </c>
      <c r="K138" s="24">
        <v>19902.589999999997</v>
      </c>
      <c r="L138" s="24">
        <v>42300.62</v>
      </c>
      <c r="M138" s="24">
        <v>10759.32</v>
      </c>
      <c r="N138" s="24">
        <v>21372.44</v>
      </c>
      <c r="O138" s="24">
        <v>7034.14</v>
      </c>
      <c r="P138" s="24"/>
      <c r="Q138" s="24"/>
      <c r="R138" s="24"/>
      <c r="S138" s="24">
        <v>189233.72000000003</v>
      </c>
      <c r="EY138" s="61"/>
      <c r="EZ138" s="61"/>
      <c r="FA138" s="61"/>
      <c r="FB138" s="61"/>
      <c r="FC138" s="61"/>
      <c r="FD138" s="61"/>
      <c r="FE138" s="61"/>
      <c r="FF138" s="61"/>
    </row>
    <row r="139" spans="1:162" hidden="1" x14ac:dyDescent="0.3">
      <c r="A139" s="28">
        <v>6355</v>
      </c>
      <c r="B139" s="18" t="s">
        <v>175</v>
      </c>
      <c r="D139" s="24"/>
      <c r="E139" s="24">
        <v>1028.28</v>
      </c>
      <c r="F139" s="24"/>
      <c r="G139" s="24">
        <v>1549.12</v>
      </c>
      <c r="H139" s="24">
        <v>16282.279999999999</v>
      </c>
      <c r="I139" s="24">
        <v>42232.76</v>
      </c>
      <c r="J139" s="24">
        <v>20120.54</v>
      </c>
      <c r="K139" s="24">
        <v>18987.580000000002</v>
      </c>
      <c r="L139" s="24">
        <v>42295.03</v>
      </c>
      <c r="M139" s="24">
        <v>23593.54</v>
      </c>
      <c r="N139" s="24">
        <v>3275.62</v>
      </c>
      <c r="O139" s="24">
        <v>21446.22</v>
      </c>
      <c r="P139" s="24"/>
      <c r="Q139" s="24"/>
      <c r="R139" s="24"/>
      <c r="S139" s="24">
        <v>190810.97000000003</v>
      </c>
      <c r="EY139" s="61"/>
      <c r="EZ139" s="61"/>
      <c r="FA139" s="61"/>
      <c r="FB139" s="61"/>
      <c r="FC139" s="61"/>
      <c r="FD139" s="61"/>
      <c r="FE139" s="61"/>
      <c r="FF139" s="61"/>
    </row>
    <row r="140" spans="1:162" hidden="1" x14ac:dyDescent="0.3">
      <c r="A140" s="28">
        <v>6365</v>
      </c>
      <c r="B140" s="18" t="s">
        <v>176</v>
      </c>
      <c r="D140" s="24">
        <v>358.21</v>
      </c>
      <c r="E140" s="24">
        <v>45.16</v>
      </c>
      <c r="F140" s="24">
        <v>1718.23</v>
      </c>
      <c r="G140" s="24">
        <v>451.81</v>
      </c>
      <c r="H140" s="24">
        <v>897.8</v>
      </c>
      <c r="I140" s="24">
        <v>1282.22</v>
      </c>
      <c r="J140" s="24">
        <v>2880.87</v>
      </c>
      <c r="K140" s="24">
        <v>1650.7</v>
      </c>
      <c r="L140" s="24">
        <v>17101.34</v>
      </c>
      <c r="M140" s="24">
        <v>214.09</v>
      </c>
      <c r="N140" s="24">
        <v>260.61</v>
      </c>
      <c r="O140" s="24">
        <v>467.48</v>
      </c>
      <c r="P140" s="24"/>
      <c r="Q140" s="24"/>
      <c r="R140" s="24"/>
      <c r="S140" s="24">
        <v>27328.52</v>
      </c>
      <c r="EY140" s="61"/>
      <c r="EZ140" s="61"/>
      <c r="FA140" s="61"/>
      <c r="FB140" s="61"/>
      <c r="FC140" s="61"/>
      <c r="FD140" s="61"/>
      <c r="FE140" s="61"/>
      <c r="FF140" s="61"/>
    </row>
    <row r="141" spans="1:162" hidden="1" x14ac:dyDescent="0.3">
      <c r="A141" s="28">
        <v>6370</v>
      </c>
      <c r="B141" s="18" t="s">
        <v>177</v>
      </c>
      <c r="D141" s="24"/>
      <c r="E141" s="24"/>
      <c r="F141" s="24"/>
      <c r="G141" s="24">
        <v>4976.25</v>
      </c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>
        <v>4976.25</v>
      </c>
      <c r="EY141" s="61"/>
      <c r="EZ141" s="61"/>
      <c r="FA141" s="61"/>
      <c r="FB141" s="61"/>
      <c r="FC141" s="61"/>
      <c r="FD141" s="61"/>
      <c r="FE141" s="61"/>
      <c r="FF141" s="61"/>
    </row>
    <row r="142" spans="1:162" hidden="1" x14ac:dyDescent="0.3">
      <c r="A142" s="28">
        <v>6380</v>
      </c>
      <c r="B142" s="18" t="s">
        <v>178</v>
      </c>
      <c r="D142" s="24"/>
      <c r="E142" s="24"/>
      <c r="F142" s="24"/>
      <c r="G142" s="24"/>
      <c r="H142" s="24"/>
      <c r="I142" s="24">
        <v>850</v>
      </c>
      <c r="J142" s="24"/>
      <c r="K142" s="24"/>
      <c r="L142" s="24"/>
      <c r="M142" s="24"/>
      <c r="N142" s="24"/>
      <c r="O142" s="24"/>
      <c r="P142" s="24"/>
      <c r="Q142" s="24"/>
      <c r="R142" s="24"/>
      <c r="S142" s="24">
        <v>850</v>
      </c>
      <c r="EY142" s="61"/>
      <c r="EZ142" s="61"/>
      <c r="FA142" s="61"/>
      <c r="FB142" s="61"/>
      <c r="FC142" s="61"/>
      <c r="FD142" s="61"/>
      <c r="FE142" s="61"/>
      <c r="FF142" s="61"/>
    </row>
    <row r="143" spans="1:162" hidden="1" x14ac:dyDescent="0.3">
      <c r="A143" s="28">
        <v>6385</v>
      </c>
      <c r="B143" s="18" t="s">
        <v>179</v>
      </c>
      <c r="D143" s="24">
        <v>124.71</v>
      </c>
      <c r="E143" s="24">
        <v>16.130000000000003</v>
      </c>
      <c r="F143" s="24">
        <v>99.46</v>
      </c>
      <c r="G143" s="24">
        <v>525.65</v>
      </c>
      <c r="H143" s="24">
        <v>429.70000000000005</v>
      </c>
      <c r="I143" s="24">
        <v>1082.9000000000001</v>
      </c>
      <c r="J143" s="24">
        <v>5854.55</v>
      </c>
      <c r="K143" s="24">
        <v>1062.71</v>
      </c>
      <c r="L143" s="24">
        <v>4716.25</v>
      </c>
      <c r="M143" s="24">
        <v>117.13</v>
      </c>
      <c r="N143" s="24">
        <v>569.20000000000005</v>
      </c>
      <c r="O143" s="24">
        <v>524.38</v>
      </c>
      <c r="P143" s="24"/>
      <c r="Q143" s="24"/>
      <c r="R143" s="24"/>
      <c r="S143" s="24">
        <v>15122.77</v>
      </c>
      <c r="EY143" s="61"/>
      <c r="EZ143" s="61"/>
      <c r="FA143" s="61"/>
      <c r="FB143" s="61"/>
      <c r="FC143" s="61"/>
      <c r="FD143" s="61"/>
      <c r="FE143" s="61"/>
      <c r="FF143" s="61"/>
    </row>
    <row r="144" spans="1:162" hidden="1" x14ac:dyDescent="0.3">
      <c r="A144" s="28">
        <v>6390</v>
      </c>
      <c r="B144" s="18" t="s">
        <v>180</v>
      </c>
      <c r="D144" s="24">
        <v>729.98</v>
      </c>
      <c r="E144" s="24">
        <v>2500.89</v>
      </c>
      <c r="F144" s="24">
        <v>579.82000000000005</v>
      </c>
      <c r="G144" s="24">
        <v>3528.8999999999996</v>
      </c>
      <c r="H144" s="24">
        <v>2590.96</v>
      </c>
      <c r="I144" s="24">
        <v>3553.75</v>
      </c>
      <c r="J144" s="24">
        <v>18766.41</v>
      </c>
      <c r="K144" s="24">
        <v>8283.7599999999984</v>
      </c>
      <c r="L144" s="24">
        <v>39716.509999999995</v>
      </c>
      <c r="M144" s="24">
        <v>2266.4899999999998</v>
      </c>
      <c r="N144" s="24">
        <v>1387.98</v>
      </c>
      <c r="O144" s="24">
        <v>2106.7600000000002</v>
      </c>
      <c r="P144" s="24"/>
      <c r="Q144" s="24"/>
      <c r="R144" s="24"/>
      <c r="S144" s="24">
        <v>86012.209999999992</v>
      </c>
      <c r="EY144" s="61"/>
      <c r="EZ144" s="61"/>
      <c r="FA144" s="61"/>
      <c r="FB144" s="61"/>
      <c r="FC144" s="61"/>
      <c r="FD144" s="61"/>
      <c r="FE144" s="61"/>
      <c r="FF144" s="61"/>
    </row>
    <row r="145" spans="1:162" hidden="1" x14ac:dyDescent="0.3">
      <c r="A145" s="28">
        <v>6400</v>
      </c>
      <c r="B145" s="18" t="s">
        <v>181</v>
      </c>
      <c r="D145" s="24">
        <v>19200.43</v>
      </c>
      <c r="E145" s="24">
        <v>2319.9499999999998</v>
      </c>
      <c r="F145" s="24"/>
      <c r="G145" s="24"/>
      <c r="H145" s="24">
        <v>18204.95</v>
      </c>
      <c r="I145" s="24">
        <v>13841</v>
      </c>
      <c r="J145" s="24">
        <v>17220</v>
      </c>
      <c r="K145" s="24"/>
      <c r="L145" s="24">
        <v>17795</v>
      </c>
      <c r="M145" s="24">
        <v>11349.85</v>
      </c>
      <c r="N145" s="24"/>
      <c r="O145" s="24">
        <v>1400</v>
      </c>
      <c r="P145" s="24"/>
      <c r="Q145" s="24"/>
      <c r="R145" s="24"/>
      <c r="S145" s="24">
        <v>101331.18000000001</v>
      </c>
      <c r="EY145" s="61"/>
      <c r="EZ145" s="61"/>
      <c r="FA145" s="61"/>
      <c r="FB145" s="61"/>
      <c r="FC145" s="61"/>
      <c r="FD145" s="61"/>
      <c r="FE145" s="61"/>
      <c r="FF145" s="61"/>
    </row>
    <row r="146" spans="1:162" hidden="1" x14ac:dyDescent="0.3">
      <c r="A146" s="28">
        <v>6410</v>
      </c>
      <c r="B146" s="18" t="s">
        <v>182</v>
      </c>
      <c r="D146" s="24"/>
      <c r="E146" s="24"/>
      <c r="F146" s="24"/>
      <c r="G146" s="24">
        <v>23705.78</v>
      </c>
      <c r="H146" s="24">
        <v>47811.25</v>
      </c>
      <c r="I146" s="24">
        <v>186300</v>
      </c>
      <c r="J146" s="24">
        <v>69131.25</v>
      </c>
      <c r="K146" s="24">
        <v>16507.5</v>
      </c>
      <c r="L146" s="24">
        <v>174498.65</v>
      </c>
      <c r="M146" s="24"/>
      <c r="N146" s="24">
        <v>9600</v>
      </c>
      <c r="O146" s="24">
        <v>10195.6</v>
      </c>
      <c r="P146" s="24"/>
      <c r="Q146" s="24"/>
      <c r="R146" s="24"/>
      <c r="S146" s="24">
        <v>537750.03</v>
      </c>
      <c r="EY146" s="61"/>
      <c r="EZ146" s="61"/>
      <c r="FA146" s="61"/>
      <c r="FB146" s="61"/>
      <c r="FC146" s="61"/>
      <c r="FD146" s="61"/>
      <c r="FE146" s="61"/>
      <c r="FF146" s="61"/>
    </row>
    <row r="147" spans="1:162" hidden="1" x14ac:dyDescent="0.3">
      <c r="A147" s="28">
        <v>6445</v>
      </c>
      <c r="B147" s="18" t="s">
        <v>183</v>
      </c>
      <c r="D147" s="24"/>
      <c r="E147" s="24">
        <v>309.36</v>
      </c>
      <c r="F147" s="24"/>
      <c r="G147" s="24">
        <v>-851.16</v>
      </c>
      <c r="H147" s="24"/>
      <c r="I147" s="24"/>
      <c r="J147" s="24">
        <v>680.0200000000001</v>
      </c>
      <c r="K147" s="24">
        <v>1840.2000000000003</v>
      </c>
      <c r="L147" s="24"/>
      <c r="M147" s="24"/>
      <c r="N147" s="24"/>
      <c r="O147" s="24">
        <v>488.76</v>
      </c>
      <c r="P147" s="24"/>
      <c r="Q147" s="24"/>
      <c r="R147" s="24"/>
      <c r="S147" s="24">
        <v>2467.1800000000003</v>
      </c>
      <c r="EY147" s="61"/>
      <c r="EZ147" s="61"/>
      <c r="FA147" s="61"/>
      <c r="FB147" s="61"/>
      <c r="FC147" s="61"/>
      <c r="FD147" s="61"/>
      <c r="FE147" s="61"/>
      <c r="FF147" s="61"/>
    </row>
    <row r="148" spans="1:162" hidden="1" x14ac:dyDescent="0.3">
      <c r="A148" s="28">
        <v>6450</v>
      </c>
      <c r="B148" s="18" t="s">
        <v>184</v>
      </c>
      <c r="D148" s="24"/>
      <c r="E148" s="24">
        <v>31.44</v>
      </c>
      <c r="F148" s="24"/>
      <c r="G148" s="24">
        <v>945.46</v>
      </c>
      <c r="H148" s="24"/>
      <c r="I148" s="24"/>
      <c r="J148" s="24">
        <v>568.49</v>
      </c>
      <c r="K148" s="24">
        <v>396</v>
      </c>
      <c r="L148" s="24">
        <v>3677.35</v>
      </c>
      <c r="M148" s="24"/>
      <c r="N148" s="24">
        <v>199.44</v>
      </c>
      <c r="O148" s="24">
        <v>2.04</v>
      </c>
      <c r="P148" s="24"/>
      <c r="Q148" s="24"/>
      <c r="R148" s="24"/>
      <c r="S148" s="24">
        <v>5820.2199999999993</v>
      </c>
      <c r="EY148" s="61"/>
      <c r="EZ148" s="61"/>
      <c r="FA148" s="61"/>
      <c r="FB148" s="61"/>
      <c r="FC148" s="61"/>
      <c r="FD148" s="61"/>
      <c r="FE148" s="61"/>
      <c r="FF148" s="61"/>
    </row>
    <row r="149" spans="1:162" hidden="1" x14ac:dyDescent="0.3">
      <c r="A149" s="28">
        <v>6455</v>
      </c>
      <c r="B149" s="18" t="s">
        <v>185</v>
      </c>
      <c r="D149" s="24"/>
      <c r="E149" s="24">
        <v>880.92</v>
      </c>
      <c r="F149" s="24"/>
      <c r="G149" s="24">
        <v>2094.9699999999998</v>
      </c>
      <c r="H149" s="24"/>
      <c r="I149" s="24"/>
      <c r="J149" s="24">
        <v>7656.1100000000006</v>
      </c>
      <c r="K149" s="24">
        <v>16135.16</v>
      </c>
      <c r="L149" s="24">
        <v>7360.46</v>
      </c>
      <c r="M149" s="24"/>
      <c r="N149" s="24">
        <v>577.94000000000005</v>
      </c>
      <c r="O149" s="24">
        <v>5095.4399999999996</v>
      </c>
      <c r="P149" s="24"/>
      <c r="Q149" s="24"/>
      <c r="R149" s="24"/>
      <c r="S149" s="24">
        <v>39801.000000000007</v>
      </c>
      <c r="EY149" s="61"/>
      <c r="EZ149" s="61"/>
      <c r="FA149" s="61"/>
      <c r="FB149" s="61"/>
      <c r="FC149" s="61"/>
      <c r="FD149" s="61"/>
      <c r="FE149" s="61"/>
      <c r="FF149" s="61"/>
    </row>
    <row r="150" spans="1:162" hidden="1" x14ac:dyDescent="0.3">
      <c r="A150" s="28">
        <v>6460</v>
      </c>
      <c r="B150" s="18" t="s">
        <v>186</v>
      </c>
      <c r="D150" s="24"/>
      <c r="E150" s="24">
        <v>415.34</v>
      </c>
      <c r="F150" s="24"/>
      <c r="G150" s="24">
        <v>1844.76</v>
      </c>
      <c r="H150" s="24"/>
      <c r="I150" s="24"/>
      <c r="J150" s="24">
        <v>138947.85</v>
      </c>
      <c r="K150" s="24">
        <v>32562.529999999995</v>
      </c>
      <c r="L150" s="24">
        <v>79968.72</v>
      </c>
      <c r="M150" s="24"/>
      <c r="N150" s="24">
        <v>184.08</v>
      </c>
      <c r="O150" s="24">
        <v>1071.8399999999999</v>
      </c>
      <c r="P150" s="24"/>
      <c r="Q150" s="24"/>
      <c r="R150" s="24"/>
      <c r="S150" s="24">
        <v>254995.12</v>
      </c>
      <c r="EY150" s="61"/>
      <c r="EZ150" s="61"/>
      <c r="FA150" s="61"/>
      <c r="FB150" s="61"/>
      <c r="FC150" s="61"/>
      <c r="FD150" s="61"/>
      <c r="FE150" s="61"/>
      <c r="FF150" s="61"/>
    </row>
    <row r="151" spans="1:162" hidden="1" x14ac:dyDescent="0.3">
      <c r="A151" s="28">
        <v>6465</v>
      </c>
      <c r="B151" s="18" t="s">
        <v>187</v>
      </c>
      <c r="D151" s="24"/>
      <c r="E151" s="24">
        <v>228.94</v>
      </c>
      <c r="F151" s="24"/>
      <c r="G151" s="24">
        <v>152.44</v>
      </c>
      <c r="H151" s="24"/>
      <c r="I151" s="24"/>
      <c r="J151" s="24">
        <v>74.400000000000006</v>
      </c>
      <c r="K151" s="24">
        <v>-194.41000000000003</v>
      </c>
      <c r="L151" s="24"/>
      <c r="M151" s="24"/>
      <c r="N151" s="24"/>
      <c r="O151" s="24"/>
      <c r="P151" s="24"/>
      <c r="Q151" s="24"/>
      <c r="R151" s="24"/>
      <c r="S151" s="24">
        <v>261.36999999999995</v>
      </c>
      <c r="EY151" s="61"/>
      <c r="EZ151" s="61"/>
      <c r="FA151" s="61"/>
      <c r="FB151" s="61"/>
      <c r="FC151" s="61"/>
      <c r="FD151" s="61"/>
      <c r="FE151" s="61"/>
      <c r="FF151" s="61"/>
    </row>
    <row r="152" spans="1:162" hidden="1" x14ac:dyDescent="0.3">
      <c r="A152" s="28">
        <v>6470</v>
      </c>
      <c r="B152" s="18" t="s">
        <v>188</v>
      </c>
      <c r="D152" s="24"/>
      <c r="E152" s="24">
        <v>-13.44</v>
      </c>
      <c r="F152" s="24"/>
      <c r="G152" s="24">
        <v>491.88</v>
      </c>
      <c r="H152" s="24"/>
      <c r="I152" s="24"/>
      <c r="J152" s="24">
        <v>248.28</v>
      </c>
      <c r="K152" s="24">
        <v>633.09</v>
      </c>
      <c r="L152" s="24"/>
      <c r="M152" s="24"/>
      <c r="N152" s="24"/>
      <c r="O152" s="24"/>
      <c r="P152" s="24"/>
      <c r="Q152" s="24"/>
      <c r="R152" s="24"/>
      <c r="S152" s="24">
        <v>1359.81</v>
      </c>
      <c r="EY152" s="61"/>
      <c r="EZ152" s="61"/>
      <c r="FA152" s="61"/>
      <c r="FB152" s="61"/>
      <c r="FC152" s="61"/>
      <c r="FD152" s="61"/>
      <c r="FE152" s="61"/>
      <c r="FF152" s="61"/>
    </row>
    <row r="153" spans="1:162" hidden="1" x14ac:dyDescent="0.3">
      <c r="A153" s="28">
        <v>6485</v>
      </c>
      <c r="B153" s="18" t="s">
        <v>189</v>
      </c>
      <c r="D153" s="24"/>
      <c r="E153" s="24">
        <v>785.14</v>
      </c>
      <c r="F153" s="24"/>
      <c r="G153" s="24">
        <v>2070.9899999999998</v>
      </c>
      <c r="H153" s="24"/>
      <c r="I153" s="24"/>
      <c r="J153" s="24">
        <v>83734.22</v>
      </c>
      <c r="K153" s="24">
        <v>60937.57</v>
      </c>
      <c r="L153" s="24">
        <v>28213</v>
      </c>
      <c r="M153" s="24"/>
      <c r="N153" s="24">
        <v>1925.04</v>
      </c>
      <c r="O153" s="24">
        <v>3999.46</v>
      </c>
      <c r="P153" s="24"/>
      <c r="Q153" s="24"/>
      <c r="R153" s="24"/>
      <c r="S153" s="24">
        <v>181665.42</v>
      </c>
      <c r="EY153" s="61"/>
      <c r="EZ153" s="61"/>
      <c r="FA153" s="61"/>
      <c r="FB153" s="61"/>
      <c r="FC153" s="61"/>
      <c r="FD153" s="61"/>
      <c r="FE153" s="61"/>
      <c r="FF153" s="61"/>
    </row>
    <row r="154" spans="1:162" hidden="1" x14ac:dyDescent="0.3">
      <c r="A154" s="28">
        <v>6490</v>
      </c>
      <c r="B154" s="18" t="s">
        <v>190</v>
      </c>
      <c r="D154" s="24"/>
      <c r="E154" s="24"/>
      <c r="F154" s="24"/>
      <c r="G154" s="24"/>
      <c r="H154" s="24"/>
      <c r="I154" s="24"/>
      <c r="J154" s="24"/>
      <c r="K154" s="24"/>
      <c r="L154" s="24">
        <v>3455.76</v>
      </c>
      <c r="M154" s="24"/>
      <c r="N154" s="24"/>
      <c r="O154" s="24"/>
      <c r="P154" s="24"/>
      <c r="Q154" s="24"/>
      <c r="R154" s="24"/>
      <c r="S154" s="24">
        <v>3455.76</v>
      </c>
      <c r="EY154" s="61"/>
      <c r="EZ154" s="61"/>
      <c r="FA154" s="61"/>
      <c r="FB154" s="61"/>
      <c r="FC154" s="61"/>
      <c r="FD154" s="61"/>
      <c r="FE154" s="61"/>
      <c r="FF154" s="61"/>
    </row>
    <row r="155" spans="1:162" hidden="1" x14ac:dyDescent="0.3">
      <c r="A155" s="28">
        <v>6495</v>
      </c>
      <c r="B155" s="18" t="s">
        <v>191</v>
      </c>
      <c r="D155" s="24"/>
      <c r="E155" s="24"/>
      <c r="F155" s="24"/>
      <c r="G155" s="24">
        <v>1731.12</v>
      </c>
      <c r="H155" s="24"/>
      <c r="I155" s="24"/>
      <c r="J155" s="24">
        <v>10508.34</v>
      </c>
      <c r="K155" s="24">
        <v>83619.540000000008</v>
      </c>
      <c r="L155" s="24">
        <v>266.88</v>
      </c>
      <c r="M155" s="24"/>
      <c r="N155" s="24">
        <v>47.52</v>
      </c>
      <c r="O155" s="24"/>
      <c r="P155" s="24"/>
      <c r="Q155" s="24"/>
      <c r="R155" s="24"/>
      <c r="S155" s="24">
        <v>96173.400000000009</v>
      </c>
      <c r="EY155" s="61"/>
      <c r="EZ155" s="61"/>
      <c r="FA155" s="61"/>
      <c r="FB155" s="61"/>
      <c r="FC155" s="61"/>
      <c r="FD155" s="61"/>
      <c r="FE155" s="61"/>
      <c r="FF155" s="61"/>
    </row>
    <row r="156" spans="1:162" hidden="1" x14ac:dyDescent="0.3">
      <c r="A156" s="28">
        <v>6500</v>
      </c>
      <c r="B156" s="18" t="s">
        <v>192</v>
      </c>
      <c r="D156" s="24"/>
      <c r="E156" s="24"/>
      <c r="F156" s="24"/>
      <c r="G156" s="24">
        <v>32.159999999999997</v>
      </c>
      <c r="H156" s="24"/>
      <c r="I156" s="24"/>
      <c r="J156" s="24">
        <v>22160.879999999997</v>
      </c>
      <c r="K156" s="24">
        <v>5335.56</v>
      </c>
      <c r="L156" s="24">
        <v>2170.7800000000002</v>
      </c>
      <c r="M156" s="24"/>
      <c r="N156" s="24">
        <v>10.199999999999999</v>
      </c>
      <c r="O156" s="24"/>
      <c r="P156" s="24"/>
      <c r="Q156" s="24"/>
      <c r="R156" s="24"/>
      <c r="S156" s="24">
        <v>29709.579999999998</v>
      </c>
      <c r="EY156" s="61"/>
      <c r="EZ156" s="61"/>
      <c r="FA156" s="61"/>
      <c r="FB156" s="61"/>
      <c r="FC156" s="61"/>
      <c r="FD156" s="61"/>
      <c r="FE156" s="61"/>
      <c r="FF156" s="61"/>
    </row>
    <row r="157" spans="1:162" hidden="1" x14ac:dyDescent="0.3">
      <c r="A157" s="28">
        <v>6505</v>
      </c>
      <c r="B157" s="18" t="s">
        <v>193</v>
      </c>
      <c r="D157" s="24"/>
      <c r="E157" s="24"/>
      <c r="F157" s="24"/>
      <c r="G157" s="24"/>
      <c r="H157" s="24"/>
      <c r="I157" s="24"/>
      <c r="J157" s="24">
        <v>1640.5900000000001</v>
      </c>
      <c r="K157" s="24">
        <v>2702.2</v>
      </c>
      <c r="L157" s="24">
        <v>10552.61</v>
      </c>
      <c r="M157" s="24"/>
      <c r="N157" s="24">
        <v>225.97</v>
      </c>
      <c r="O157" s="24">
        <v>46.52</v>
      </c>
      <c r="P157" s="24"/>
      <c r="Q157" s="24"/>
      <c r="R157" s="24"/>
      <c r="S157" s="24">
        <v>15167.890000000001</v>
      </c>
      <c r="EY157" s="61"/>
      <c r="EZ157" s="61"/>
      <c r="FA157" s="61"/>
      <c r="FB157" s="61"/>
      <c r="FC157" s="61"/>
      <c r="FD157" s="61"/>
      <c r="FE157" s="61"/>
      <c r="FF157" s="61"/>
    </row>
    <row r="158" spans="1:162" hidden="1" x14ac:dyDescent="0.3">
      <c r="A158" s="28">
        <v>6510</v>
      </c>
      <c r="B158" s="18" t="s">
        <v>194</v>
      </c>
      <c r="D158" s="24"/>
      <c r="E158" s="24">
        <v>4010.76</v>
      </c>
      <c r="F158" s="24"/>
      <c r="G158" s="24">
        <v>8574.58</v>
      </c>
      <c r="H158" s="24"/>
      <c r="I158" s="24"/>
      <c r="J158" s="24">
        <v>76820.899999999994</v>
      </c>
      <c r="K158" s="24">
        <v>97495.3</v>
      </c>
      <c r="L158" s="24">
        <v>182578.79</v>
      </c>
      <c r="M158" s="24"/>
      <c r="N158" s="24">
        <v>9080</v>
      </c>
      <c r="O158" s="24">
        <v>31700.68</v>
      </c>
      <c r="P158" s="24"/>
      <c r="Q158" s="24"/>
      <c r="R158" s="24"/>
      <c r="S158" s="24">
        <v>410261.00999999995</v>
      </c>
      <c r="EY158" s="61"/>
      <c r="EZ158" s="61"/>
      <c r="FA158" s="61"/>
      <c r="FB158" s="61"/>
      <c r="FC158" s="61"/>
      <c r="FD158" s="61"/>
      <c r="FE158" s="61"/>
      <c r="FF158" s="61"/>
    </row>
    <row r="159" spans="1:162" hidden="1" x14ac:dyDescent="0.3">
      <c r="A159" s="28">
        <v>6515</v>
      </c>
      <c r="B159" s="18" t="s">
        <v>195</v>
      </c>
      <c r="D159" s="24"/>
      <c r="E159" s="24"/>
      <c r="F159" s="24"/>
      <c r="G159" s="24">
        <v>16.920000000000002</v>
      </c>
      <c r="H159" s="24"/>
      <c r="I159" s="24"/>
      <c r="J159" s="24">
        <v>2257.7800000000002</v>
      </c>
      <c r="K159" s="24">
        <v>613.32000000000005</v>
      </c>
      <c r="L159" s="24">
        <v>3314.02</v>
      </c>
      <c r="M159" s="24"/>
      <c r="N159" s="24">
        <v>8199.9599999999991</v>
      </c>
      <c r="O159" s="24">
        <v>222.6</v>
      </c>
      <c r="P159" s="24"/>
      <c r="Q159" s="24"/>
      <c r="R159" s="24"/>
      <c r="S159" s="24">
        <v>14624.6</v>
      </c>
      <c r="EY159" s="61"/>
      <c r="EZ159" s="61"/>
      <c r="FA159" s="61"/>
      <c r="FB159" s="61"/>
      <c r="FC159" s="61"/>
      <c r="FD159" s="61"/>
      <c r="FE159" s="61"/>
      <c r="FF159" s="61"/>
    </row>
    <row r="160" spans="1:162" hidden="1" x14ac:dyDescent="0.3">
      <c r="A160" s="28">
        <v>6520</v>
      </c>
      <c r="B160" s="18" t="s">
        <v>196</v>
      </c>
      <c r="D160" s="24"/>
      <c r="E160" s="24">
        <v>1499.04</v>
      </c>
      <c r="F160" s="24"/>
      <c r="G160" s="24">
        <v>1738.93</v>
      </c>
      <c r="H160" s="24"/>
      <c r="I160" s="24"/>
      <c r="J160" s="24">
        <v>251041.22999999998</v>
      </c>
      <c r="K160" s="24">
        <v>14983.439999999999</v>
      </c>
      <c r="L160" s="24">
        <v>31343.39</v>
      </c>
      <c r="M160" s="24"/>
      <c r="N160" s="24">
        <v>1082.78</v>
      </c>
      <c r="O160" s="24">
        <v>26657.15</v>
      </c>
      <c r="P160" s="24"/>
      <c r="Q160" s="24"/>
      <c r="R160" s="24"/>
      <c r="S160" s="24">
        <v>328345.96000000002</v>
      </c>
      <c r="EY160" s="61"/>
      <c r="EZ160" s="61"/>
      <c r="FA160" s="61"/>
      <c r="FB160" s="61"/>
      <c r="FC160" s="61"/>
      <c r="FD160" s="61"/>
      <c r="FE160" s="61"/>
      <c r="FF160" s="61"/>
    </row>
    <row r="161" spans="1:162" hidden="1" x14ac:dyDescent="0.3">
      <c r="A161" s="28">
        <v>6525</v>
      </c>
      <c r="B161" s="18" t="s">
        <v>197</v>
      </c>
      <c r="D161" s="24"/>
      <c r="E161" s="24">
        <v>781.68</v>
      </c>
      <c r="F161" s="24"/>
      <c r="G161" s="24">
        <v>2756.76</v>
      </c>
      <c r="H161" s="24"/>
      <c r="I161" s="24"/>
      <c r="J161" s="24">
        <v>87048.33</v>
      </c>
      <c r="K161" s="24">
        <v>23811.93</v>
      </c>
      <c r="L161" s="24">
        <v>29010.6</v>
      </c>
      <c r="M161" s="24"/>
      <c r="N161" s="24">
        <v>6043.2</v>
      </c>
      <c r="O161" s="24">
        <v>1440.57</v>
      </c>
      <c r="P161" s="24"/>
      <c r="Q161" s="24"/>
      <c r="R161" s="24"/>
      <c r="S161" s="24">
        <v>150893.07000000004</v>
      </c>
      <c r="EY161" s="61"/>
      <c r="EZ161" s="61"/>
      <c r="FA161" s="61"/>
      <c r="FB161" s="61"/>
      <c r="FC161" s="61"/>
      <c r="FD161" s="61"/>
      <c r="FE161" s="61"/>
      <c r="FF161" s="61"/>
    </row>
    <row r="162" spans="1:162" hidden="1" x14ac:dyDescent="0.3">
      <c r="A162" s="28">
        <v>6530</v>
      </c>
      <c r="B162" s="18" t="s">
        <v>198</v>
      </c>
      <c r="D162" s="24"/>
      <c r="E162" s="24">
        <v>4289.1000000000004</v>
      </c>
      <c r="F162" s="24"/>
      <c r="G162" s="24">
        <v>14974.68</v>
      </c>
      <c r="H162" s="24"/>
      <c r="I162" s="24"/>
      <c r="J162" s="24">
        <v>451206.05000000005</v>
      </c>
      <c r="K162" s="24">
        <v>352243.74</v>
      </c>
      <c r="L162" s="24">
        <v>221275.98</v>
      </c>
      <c r="M162" s="24"/>
      <c r="N162" s="24">
        <v>6272.27</v>
      </c>
      <c r="O162" s="24">
        <v>14975.62</v>
      </c>
      <c r="P162" s="24"/>
      <c r="Q162" s="24"/>
      <c r="R162" s="24"/>
      <c r="S162" s="24">
        <v>1065237.4400000002</v>
      </c>
      <c r="EY162" s="61"/>
      <c r="EZ162" s="61"/>
      <c r="FA162" s="61"/>
      <c r="FB162" s="61"/>
      <c r="FC162" s="61"/>
      <c r="FD162" s="61"/>
      <c r="FE162" s="61"/>
      <c r="FF162" s="61"/>
    </row>
    <row r="163" spans="1:162" hidden="1" x14ac:dyDescent="0.3">
      <c r="A163" s="28">
        <v>6535</v>
      </c>
      <c r="B163" s="18" t="s">
        <v>199</v>
      </c>
      <c r="D163" s="24"/>
      <c r="E163" s="24">
        <v>789.32</v>
      </c>
      <c r="F163" s="24"/>
      <c r="G163" s="24">
        <v>7683.04</v>
      </c>
      <c r="H163" s="24"/>
      <c r="I163" s="24"/>
      <c r="J163" s="24">
        <v>87027.040000000008</v>
      </c>
      <c r="K163" s="24">
        <v>108836.36000000003</v>
      </c>
      <c r="L163" s="24">
        <v>64088.06</v>
      </c>
      <c r="M163" s="24"/>
      <c r="N163" s="24">
        <v>1173.08</v>
      </c>
      <c r="O163" s="24">
        <v>4748.1400000000003</v>
      </c>
      <c r="P163" s="24"/>
      <c r="Q163" s="24"/>
      <c r="R163" s="24"/>
      <c r="S163" s="24">
        <v>274345.0400000001</v>
      </c>
      <c r="EY163" s="61"/>
      <c r="EZ163" s="61"/>
      <c r="FA163" s="61"/>
      <c r="FB163" s="61"/>
      <c r="FC163" s="61"/>
      <c r="FD163" s="61"/>
      <c r="FE163" s="61"/>
      <c r="FF163" s="61"/>
    </row>
    <row r="164" spans="1:162" hidden="1" x14ac:dyDescent="0.3">
      <c r="A164" s="28">
        <v>6540</v>
      </c>
      <c r="B164" s="18" t="s">
        <v>200</v>
      </c>
      <c r="D164" s="24"/>
      <c r="E164" s="24">
        <v>1316.57</v>
      </c>
      <c r="F164" s="24"/>
      <c r="G164" s="24">
        <v>9688.9599999999991</v>
      </c>
      <c r="H164" s="24"/>
      <c r="I164" s="24"/>
      <c r="J164" s="24">
        <v>43655.820000000007</v>
      </c>
      <c r="K164" s="24">
        <v>44754.5</v>
      </c>
      <c r="L164" s="24">
        <v>93590.63</v>
      </c>
      <c r="M164" s="24"/>
      <c r="N164" s="24">
        <v>2566.0700000000002</v>
      </c>
      <c r="O164" s="24">
        <v>5790.9</v>
      </c>
      <c r="P164" s="24"/>
      <c r="Q164" s="24"/>
      <c r="R164" s="24"/>
      <c r="S164" s="24">
        <v>201363.45</v>
      </c>
      <c r="EY164" s="61"/>
      <c r="EZ164" s="61"/>
      <c r="FA164" s="61"/>
      <c r="FB164" s="61"/>
      <c r="FC164" s="61"/>
      <c r="FD164" s="61"/>
      <c r="FE164" s="61"/>
      <c r="FF164" s="61"/>
    </row>
    <row r="165" spans="1:162" hidden="1" x14ac:dyDescent="0.3">
      <c r="A165" s="28">
        <v>6545</v>
      </c>
      <c r="B165" s="18" t="s">
        <v>201</v>
      </c>
      <c r="D165" s="24"/>
      <c r="E165" s="24">
        <v>328.61</v>
      </c>
      <c r="F165" s="24"/>
      <c r="G165" s="24">
        <v>2504.3200000000002</v>
      </c>
      <c r="H165" s="24"/>
      <c r="I165" s="24"/>
      <c r="J165" s="24">
        <v>41660.69</v>
      </c>
      <c r="K165" s="24">
        <v>21699.919999999998</v>
      </c>
      <c r="L165" s="24">
        <v>32479.29</v>
      </c>
      <c r="M165" s="24"/>
      <c r="N165" s="24">
        <v>2181.52</v>
      </c>
      <c r="O165" s="24">
        <v>3378.12</v>
      </c>
      <c r="P165" s="24"/>
      <c r="Q165" s="24"/>
      <c r="R165" s="24"/>
      <c r="S165" s="24">
        <v>104232.47000000002</v>
      </c>
      <c r="EY165" s="61"/>
      <c r="EZ165" s="61"/>
      <c r="FA165" s="61"/>
      <c r="FB165" s="61"/>
      <c r="FC165" s="61"/>
      <c r="FD165" s="61"/>
      <c r="FE165" s="61"/>
      <c r="FF165" s="61"/>
    </row>
    <row r="166" spans="1:162" hidden="1" x14ac:dyDescent="0.3">
      <c r="A166" s="28">
        <v>6550</v>
      </c>
      <c r="B166" s="18" t="s">
        <v>202</v>
      </c>
      <c r="D166" s="24"/>
      <c r="E166" s="24">
        <v>40.799999999999997</v>
      </c>
      <c r="F166" s="24"/>
      <c r="G166" s="24">
        <v>2247.1</v>
      </c>
      <c r="H166" s="24"/>
      <c r="I166" s="24"/>
      <c r="J166" s="24">
        <v>27257.77</v>
      </c>
      <c r="K166" s="24">
        <v>4261.8599999999997</v>
      </c>
      <c r="L166" s="24">
        <v>19821.919999999998</v>
      </c>
      <c r="M166" s="24"/>
      <c r="N166" s="24">
        <v>289.26</v>
      </c>
      <c r="O166" s="24">
        <v>1492.32</v>
      </c>
      <c r="P166" s="24"/>
      <c r="Q166" s="24"/>
      <c r="R166" s="24"/>
      <c r="S166" s="24">
        <v>55411.03</v>
      </c>
      <c r="EY166" s="61"/>
      <c r="EZ166" s="61"/>
      <c r="FA166" s="61"/>
      <c r="FB166" s="61"/>
      <c r="FC166" s="61"/>
      <c r="FD166" s="61"/>
      <c r="FE166" s="61"/>
      <c r="FF166" s="61"/>
    </row>
    <row r="167" spans="1:162" hidden="1" x14ac:dyDescent="0.3">
      <c r="A167" s="28">
        <v>6555</v>
      </c>
      <c r="B167" s="18" t="s">
        <v>203</v>
      </c>
      <c r="D167" s="24"/>
      <c r="E167" s="24">
        <v>18.12</v>
      </c>
      <c r="F167" s="24"/>
      <c r="G167" s="24">
        <v>1640.32</v>
      </c>
      <c r="H167" s="24"/>
      <c r="I167" s="24"/>
      <c r="J167" s="24">
        <v>12142.36</v>
      </c>
      <c r="K167" s="24">
        <v>9812.39</v>
      </c>
      <c r="L167" s="24">
        <v>750.12</v>
      </c>
      <c r="M167" s="24"/>
      <c r="N167" s="24">
        <v>596.9</v>
      </c>
      <c r="O167" s="24"/>
      <c r="P167" s="24"/>
      <c r="Q167" s="24"/>
      <c r="R167" s="24"/>
      <c r="S167" s="24">
        <v>24960.210000000003</v>
      </c>
      <c r="EY167" s="61"/>
      <c r="EZ167" s="61"/>
      <c r="FA167" s="61"/>
      <c r="FB167" s="61"/>
      <c r="FC167" s="61"/>
      <c r="FD167" s="61"/>
      <c r="FE167" s="61"/>
      <c r="FF167" s="61"/>
    </row>
    <row r="168" spans="1:162" hidden="1" x14ac:dyDescent="0.3">
      <c r="A168" s="28">
        <v>6560</v>
      </c>
      <c r="B168" s="18" t="s">
        <v>204</v>
      </c>
      <c r="D168" s="24"/>
      <c r="E168" s="24"/>
      <c r="F168" s="24"/>
      <c r="G168" s="24"/>
      <c r="H168" s="24"/>
      <c r="I168" s="24"/>
      <c r="J168" s="24"/>
      <c r="K168" s="24">
        <v>1986.36</v>
      </c>
      <c r="L168" s="24"/>
      <c r="M168" s="24"/>
      <c r="N168" s="24"/>
      <c r="O168" s="24"/>
      <c r="P168" s="24"/>
      <c r="Q168" s="24"/>
      <c r="R168" s="24"/>
      <c r="S168" s="24">
        <v>1986.36</v>
      </c>
      <c r="EY168" s="61"/>
      <c r="EZ168" s="61"/>
      <c r="FA168" s="61"/>
      <c r="FB168" s="61"/>
      <c r="FC168" s="61"/>
      <c r="FD168" s="61"/>
      <c r="FE168" s="61"/>
      <c r="FF168" s="61"/>
    </row>
    <row r="169" spans="1:162" hidden="1" x14ac:dyDescent="0.3">
      <c r="A169" s="28">
        <v>6565</v>
      </c>
      <c r="B169" s="18" t="s">
        <v>205</v>
      </c>
      <c r="D169" s="24"/>
      <c r="E169" s="24"/>
      <c r="F169" s="24"/>
      <c r="G169" s="24"/>
      <c r="H169" s="24"/>
      <c r="I169" s="24"/>
      <c r="J169" s="24">
        <v>4483.8</v>
      </c>
      <c r="K169" s="24"/>
      <c r="L169" s="24"/>
      <c r="M169" s="24"/>
      <c r="N169" s="24"/>
      <c r="O169" s="24"/>
      <c r="P169" s="24"/>
      <c r="Q169" s="24"/>
      <c r="R169" s="24"/>
      <c r="S169" s="24">
        <v>4483.8</v>
      </c>
      <c r="EY169" s="61"/>
      <c r="EZ169" s="61"/>
      <c r="FA169" s="61"/>
      <c r="FB169" s="61"/>
      <c r="FC169" s="61"/>
      <c r="FD169" s="61"/>
      <c r="FE169" s="61"/>
      <c r="FF169" s="61"/>
    </row>
    <row r="170" spans="1:162" hidden="1" x14ac:dyDescent="0.3">
      <c r="A170" s="28">
        <v>6570</v>
      </c>
      <c r="B170" s="18" t="s">
        <v>206</v>
      </c>
      <c r="D170" s="24"/>
      <c r="E170" s="24"/>
      <c r="F170" s="24"/>
      <c r="G170" s="24"/>
      <c r="H170" s="24"/>
      <c r="I170" s="24"/>
      <c r="J170" s="24">
        <v>28.32</v>
      </c>
      <c r="K170" s="24">
        <v>49.32</v>
      </c>
      <c r="L170" s="24">
        <v>152.52000000000001</v>
      </c>
      <c r="M170" s="24"/>
      <c r="N170" s="24"/>
      <c r="O170" s="24"/>
      <c r="P170" s="24"/>
      <c r="Q170" s="24"/>
      <c r="R170" s="24"/>
      <c r="S170" s="24">
        <v>230.16000000000003</v>
      </c>
      <c r="EY170" s="61"/>
      <c r="EZ170" s="61"/>
      <c r="FA170" s="61"/>
      <c r="FB170" s="61"/>
      <c r="FC170" s="61"/>
      <c r="FD170" s="61"/>
      <c r="FE170" s="61"/>
      <c r="FF170" s="61"/>
    </row>
    <row r="171" spans="1:162" hidden="1" x14ac:dyDescent="0.3">
      <c r="A171" s="28">
        <v>6575</v>
      </c>
      <c r="B171" s="18" t="s">
        <v>207</v>
      </c>
      <c r="D171" s="24"/>
      <c r="E171" s="24"/>
      <c r="F171" s="24"/>
      <c r="G171" s="24"/>
      <c r="H171" s="24"/>
      <c r="I171" s="24"/>
      <c r="J171" s="24"/>
      <c r="K171" s="24">
        <v>286.08</v>
      </c>
      <c r="L171" s="24">
        <v>195.24</v>
      </c>
      <c r="M171" s="24"/>
      <c r="N171" s="24"/>
      <c r="O171" s="24"/>
      <c r="P171" s="24"/>
      <c r="Q171" s="24"/>
      <c r="R171" s="24"/>
      <c r="S171" s="24">
        <v>481.32</v>
      </c>
      <c r="EY171" s="61"/>
      <c r="EZ171" s="61"/>
      <c r="FA171" s="61"/>
      <c r="FB171" s="61"/>
      <c r="FC171" s="61"/>
      <c r="FD171" s="61"/>
      <c r="FE171" s="61"/>
      <c r="FF171" s="61"/>
    </row>
    <row r="172" spans="1:162" hidden="1" x14ac:dyDescent="0.3">
      <c r="A172" s="28">
        <v>6580</v>
      </c>
      <c r="B172" s="18" t="s">
        <v>208</v>
      </c>
      <c r="D172" s="24"/>
      <c r="E172" s="24">
        <v>693.18</v>
      </c>
      <c r="F172" s="24"/>
      <c r="G172" s="24">
        <v>7194.19</v>
      </c>
      <c r="H172" s="24"/>
      <c r="I172" s="24"/>
      <c r="J172" s="24">
        <v>65675.06</v>
      </c>
      <c r="K172" s="24">
        <v>35965.889999999992</v>
      </c>
      <c r="L172" s="24">
        <v>64060.75</v>
      </c>
      <c r="M172" s="24"/>
      <c r="N172" s="24">
        <v>3971.63</v>
      </c>
      <c r="O172" s="24">
        <v>7963.55</v>
      </c>
      <c r="P172" s="24"/>
      <c r="Q172" s="24"/>
      <c r="R172" s="24"/>
      <c r="S172" s="24">
        <v>185524.24999999997</v>
      </c>
      <c r="EY172" s="61"/>
      <c r="EZ172" s="61"/>
      <c r="FA172" s="61"/>
      <c r="FB172" s="61"/>
      <c r="FC172" s="61"/>
      <c r="FD172" s="61"/>
      <c r="FE172" s="61"/>
      <c r="FF172" s="61"/>
    </row>
    <row r="173" spans="1:162" hidden="1" x14ac:dyDescent="0.3">
      <c r="A173" s="28">
        <v>6585</v>
      </c>
      <c r="B173" s="18" t="s">
        <v>209</v>
      </c>
      <c r="D173" s="24"/>
      <c r="E173" s="24">
        <v>123.47</v>
      </c>
      <c r="F173" s="24"/>
      <c r="G173" s="24">
        <v>1283.28</v>
      </c>
      <c r="H173" s="24"/>
      <c r="I173" s="24"/>
      <c r="J173" s="24">
        <v>11423.349999999999</v>
      </c>
      <c r="K173" s="24">
        <v>-1632.1999999999998</v>
      </c>
      <c r="L173" s="24">
        <v>16172.93</v>
      </c>
      <c r="M173" s="24"/>
      <c r="N173" s="24">
        <v>855.34</v>
      </c>
      <c r="O173" s="24">
        <v>1422.51</v>
      </c>
      <c r="P173" s="24"/>
      <c r="Q173" s="24"/>
      <c r="R173" s="24"/>
      <c r="S173" s="24">
        <v>29648.679999999997</v>
      </c>
      <c r="EY173" s="61"/>
      <c r="EZ173" s="61"/>
      <c r="FA173" s="61"/>
      <c r="FB173" s="61"/>
      <c r="FC173" s="61"/>
      <c r="FD173" s="61"/>
      <c r="FE173" s="61"/>
      <c r="FF173" s="61"/>
    </row>
    <row r="174" spans="1:162" hidden="1" x14ac:dyDescent="0.3">
      <c r="A174" s="28">
        <v>6590</v>
      </c>
      <c r="B174" s="18" t="s">
        <v>210</v>
      </c>
      <c r="D174" s="24"/>
      <c r="E174" s="24"/>
      <c r="F174" s="24"/>
      <c r="G174" s="24">
        <v>3.96</v>
      </c>
      <c r="H174" s="24"/>
      <c r="I174" s="24"/>
      <c r="J174" s="24">
        <v>495.65999999999997</v>
      </c>
      <c r="K174" s="24">
        <v>68.460000000000008</v>
      </c>
      <c r="L174" s="24">
        <v>165.6</v>
      </c>
      <c r="M174" s="24"/>
      <c r="N174" s="24"/>
      <c r="O174" s="24">
        <v>62.4</v>
      </c>
      <c r="P174" s="24"/>
      <c r="Q174" s="24"/>
      <c r="R174" s="24"/>
      <c r="S174" s="24">
        <v>796.07999999999993</v>
      </c>
      <c r="EY174" s="61"/>
      <c r="EZ174" s="61"/>
      <c r="FA174" s="61"/>
      <c r="FB174" s="61"/>
      <c r="FC174" s="61"/>
      <c r="FD174" s="61"/>
      <c r="FE174" s="61"/>
      <c r="FF174" s="61"/>
    </row>
    <row r="175" spans="1:162" hidden="1" x14ac:dyDescent="0.3">
      <c r="A175" s="28">
        <v>6595</v>
      </c>
      <c r="B175" s="18" t="s">
        <v>211</v>
      </c>
      <c r="D175" s="24"/>
      <c r="E175" s="24">
        <v>161.49</v>
      </c>
      <c r="F175" s="24"/>
      <c r="G175" s="24">
        <v>2965.05</v>
      </c>
      <c r="H175" s="24"/>
      <c r="I175" s="24"/>
      <c r="J175" s="24">
        <v>11996.130000000001</v>
      </c>
      <c r="K175" s="24">
        <v>7543.79</v>
      </c>
      <c r="L175" s="24">
        <v>24514.71</v>
      </c>
      <c r="M175" s="24"/>
      <c r="N175" s="24">
        <v>2464.9499999999998</v>
      </c>
      <c r="O175" s="24">
        <v>2136.66</v>
      </c>
      <c r="P175" s="24"/>
      <c r="Q175" s="24"/>
      <c r="R175" s="24"/>
      <c r="S175" s="24">
        <v>51782.78</v>
      </c>
      <c r="EY175" s="61"/>
      <c r="EZ175" s="61"/>
      <c r="FA175" s="61"/>
      <c r="FB175" s="61"/>
      <c r="FC175" s="61"/>
      <c r="FD175" s="61"/>
      <c r="FE175" s="61"/>
      <c r="FF175" s="61"/>
    </row>
    <row r="176" spans="1:162" hidden="1" x14ac:dyDescent="0.3">
      <c r="A176" s="28">
        <v>6600</v>
      </c>
      <c r="B176" s="18" t="s">
        <v>212</v>
      </c>
      <c r="D176" s="24"/>
      <c r="E176" s="24">
        <v>24</v>
      </c>
      <c r="F176" s="24"/>
      <c r="G176" s="24">
        <v>434.54</v>
      </c>
      <c r="H176" s="24"/>
      <c r="I176" s="24"/>
      <c r="J176" s="24">
        <v>644.69000000000005</v>
      </c>
      <c r="K176" s="24">
        <v>818.92</v>
      </c>
      <c r="L176" s="24">
        <v>1854.48</v>
      </c>
      <c r="M176" s="24"/>
      <c r="N176" s="24">
        <v>29.62</v>
      </c>
      <c r="O176" s="24">
        <v>66.25</v>
      </c>
      <c r="P176" s="24"/>
      <c r="Q176" s="24"/>
      <c r="R176" s="24"/>
      <c r="S176" s="24">
        <v>3872.5</v>
      </c>
      <c r="EY176" s="61"/>
      <c r="EZ176" s="61"/>
      <c r="FA176" s="61"/>
      <c r="FB176" s="61"/>
      <c r="FC176" s="61"/>
      <c r="FD176" s="61"/>
      <c r="FE176" s="61"/>
      <c r="FF176" s="61"/>
    </row>
    <row r="177" spans="1:162" hidden="1" x14ac:dyDescent="0.3">
      <c r="A177" s="28">
        <v>6605</v>
      </c>
      <c r="B177" s="18" t="s">
        <v>213</v>
      </c>
      <c r="D177" s="24"/>
      <c r="E177" s="24">
        <v>383.76</v>
      </c>
      <c r="F177" s="24"/>
      <c r="G177" s="24">
        <v>279.24</v>
      </c>
      <c r="H177" s="24"/>
      <c r="I177" s="24"/>
      <c r="J177" s="24">
        <v>1741.45</v>
      </c>
      <c r="K177" s="24">
        <v>1761.2</v>
      </c>
      <c r="L177" s="24">
        <v>7316.09</v>
      </c>
      <c r="M177" s="24"/>
      <c r="N177" s="24">
        <v>1163.22</v>
      </c>
      <c r="O177" s="24"/>
      <c r="P177" s="24"/>
      <c r="Q177" s="24"/>
      <c r="R177" s="24"/>
      <c r="S177" s="24">
        <v>12644.96</v>
      </c>
      <c r="EY177" s="61"/>
      <c r="EZ177" s="61"/>
      <c r="FA177" s="61"/>
      <c r="FB177" s="61"/>
      <c r="FC177" s="61"/>
      <c r="FD177" s="61"/>
      <c r="FE177" s="61"/>
      <c r="FF177" s="61"/>
    </row>
    <row r="178" spans="1:162" hidden="1" x14ac:dyDescent="0.3">
      <c r="A178" s="28">
        <v>6610</v>
      </c>
      <c r="B178" s="18" t="s">
        <v>214</v>
      </c>
      <c r="D178" s="24"/>
      <c r="E178" s="24">
        <v>26.6</v>
      </c>
      <c r="F178" s="24"/>
      <c r="G178" s="24">
        <v>411.7</v>
      </c>
      <c r="H178" s="24"/>
      <c r="I178" s="24"/>
      <c r="J178" s="24">
        <v>7972.72</v>
      </c>
      <c r="K178" s="24">
        <v>3832.3800000000006</v>
      </c>
      <c r="L178" s="24">
        <v>9061.56</v>
      </c>
      <c r="M178" s="24"/>
      <c r="N178" s="24">
        <v>282.23</v>
      </c>
      <c r="O178" s="24">
        <v>320.24</v>
      </c>
      <c r="P178" s="24"/>
      <c r="Q178" s="24"/>
      <c r="R178" s="24"/>
      <c r="S178" s="24">
        <v>21907.43</v>
      </c>
      <c r="EY178" s="61"/>
      <c r="EZ178" s="61"/>
      <c r="FA178" s="61"/>
      <c r="FB178" s="61"/>
      <c r="FC178" s="61"/>
      <c r="FD178" s="61"/>
      <c r="FE178" s="61"/>
      <c r="FF178" s="61"/>
    </row>
    <row r="179" spans="1:162" hidden="1" x14ac:dyDescent="0.3">
      <c r="A179" s="28">
        <v>6615</v>
      </c>
      <c r="B179" s="18" t="s">
        <v>215</v>
      </c>
      <c r="D179" s="24"/>
      <c r="E179" s="24"/>
      <c r="F179" s="24"/>
      <c r="G179" s="24"/>
      <c r="H179" s="24"/>
      <c r="I179" s="24"/>
      <c r="J179" s="24">
        <v>53.76</v>
      </c>
      <c r="K179" s="24">
        <v>36.6</v>
      </c>
      <c r="L179" s="24">
        <v>1457.64</v>
      </c>
      <c r="M179" s="24"/>
      <c r="N179" s="24"/>
      <c r="O179" s="24"/>
      <c r="P179" s="24"/>
      <c r="Q179" s="24"/>
      <c r="R179" s="24"/>
      <c r="S179" s="24">
        <v>1548</v>
      </c>
      <c r="EY179" s="61"/>
      <c r="EZ179" s="61"/>
      <c r="FA179" s="61"/>
      <c r="FB179" s="61"/>
      <c r="FC179" s="61"/>
      <c r="FD179" s="61"/>
      <c r="FE179" s="61"/>
      <c r="FF179" s="61"/>
    </row>
    <row r="180" spans="1:162" hidden="1" x14ac:dyDescent="0.3">
      <c r="A180" s="28">
        <v>6620</v>
      </c>
      <c r="B180" s="18" t="s">
        <v>216</v>
      </c>
      <c r="D180" s="24"/>
      <c r="E180" s="24"/>
      <c r="F180" s="24"/>
      <c r="G180" s="24"/>
      <c r="H180" s="24"/>
      <c r="I180" s="24"/>
      <c r="J180" s="24">
        <v>664.92</v>
      </c>
      <c r="K180" s="24">
        <v>-5205.6200000000008</v>
      </c>
      <c r="L180" s="24">
        <v>61.68</v>
      </c>
      <c r="M180" s="24"/>
      <c r="N180" s="24"/>
      <c r="O180" s="24">
        <v>403.92</v>
      </c>
      <c r="P180" s="24"/>
      <c r="Q180" s="24"/>
      <c r="R180" s="24"/>
      <c r="S180" s="24">
        <v>-4075.1000000000004</v>
      </c>
      <c r="EY180" s="61"/>
      <c r="EZ180" s="61"/>
      <c r="FA180" s="61"/>
      <c r="FB180" s="61"/>
      <c r="FC180" s="61"/>
      <c r="FD180" s="61"/>
      <c r="FE180" s="61"/>
      <c r="FF180" s="61"/>
    </row>
    <row r="181" spans="1:162" hidden="1" x14ac:dyDescent="0.3">
      <c r="A181" s="28">
        <v>6640</v>
      </c>
      <c r="B181" s="18" t="s">
        <v>183</v>
      </c>
      <c r="D181" s="24"/>
      <c r="E181" s="24">
        <v>219.84</v>
      </c>
      <c r="F181" s="24">
        <v>1770.96</v>
      </c>
      <c r="G181" s="24"/>
      <c r="H181" s="24">
        <v>410.64</v>
      </c>
      <c r="I181" s="24">
        <v>47.04</v>
      </c>
      <c r="J181" s="24">
        <v>177.48</v>
      </c>
      <c r="K181" s="24">
        <v>86.76</v>
      </c>
      <c r="L181" s="24"/>
      <c r="M181" s="24"/>
      <c r="N181" s="24"/>
      <c r="O181" s="24">
        <v>214.8</v>
      </c>
      <c r="P181" s="24"/>
      <c r="Q181" s="24"/>
      <c r="R181" s="24"/>
      <c r="S181" s="24">
        <v>2927.5200000000004</v>
      </c>
      <c r="EY181" s="61"/>
      <c r="EZ181" s="61"/>
      <c r="FA181" s="61"/>
      <c r="FB181" s="61"/>
      <c r="FC181" s="61"/>
      <c r="FD181" s="61"/>
      <c r="FE181" s="61"/>
      <c r="FF181" s="61"/>
    </row>
    <row r="182" spans="1:162" hidden="1" x14ac:dyDescent="0.3">
      <c r="A182" s="28">
        <v>6645</v>
      </c>
      <c r="B182" s="18" t="s">
        <v>217</v>
      </c>
      <c r="D182" s="24">
        <v>85.8</v>
      </c>
      <c r="E182" s="24">
        <v>31.2</v>
      </c>
      <c r="F182" s="24"/>
      <c r="G182" s="24"/>
      <c r="H182" s="24">
        <v>39.6</v>
      </c>
      <c r="I182" s="24"/>
      <c r="J182" s="24"/>
      <c r="K182" s="24"/>
      <c r="L182" s="24">
        <v>79.56</v>
      </c>
      <c r="M182" s="24">
        <v>85.56</v>
      </c>
      <c r="N182" s="24">
        <v>198.36</v>
      </c>
      <c r="O182" s="24"/>
      <c r="P182" s="24"/>
      <c r="Q182" s="24"/>
      <c r="R182" s="24"/>
      <c r="S182" s="24">
        <v>520.08000000000004</v>
      </c>
      <c r="EY182" s="61"/>
      <c r="EZ182" s="61"/>
      <c r="FA182" s="61"/>
      <c r="FB182" s="61"/>
      <c r="FC182" s="61"/>
      <c r="FD182" s="61"/>
      <c r="FE182" s="61"/>
      <c r="FF182" s="61"/>
    </row>
    <row r="183" spans="1:162" hidden="1" x14ac:dyDescent="0.3">
      <c r="A183" s="28">
        <v>6655</v>
      </c>
      <c r="B183" s="18" t="s">
        <v>218</v>
      </c>
      <c r="D183" s="24"/>
      <c r="E183" s="24"/>
      <c r="F183" s="24">
        <v>39.42</v>
      </c>
      <c r="G183" s="24">
        <v>15</v>
      </c>
      <c r="H183" s="24">
        <v>4695.67</v>
      </c>
      <c r="I183" s="24"/>
      <c r="J183" s="24">
        <v>20.399999999999999</v>
      </c>
      <c r="K183" s="24">
        <v>5982.72</v>
      </c>
      <c r="L183" s="24">
        <v>5099.92</v>
      </c>
      <c r="M183" s="24">
        <v>90.7</v>
      </c>
      <c r="N183" s="24">
        <v>23.28</v>
      </c>
      <c r="O183" s="24">
        <v>135.36000000000001</v>
      </c>
      <c r="P183" s="24"/>
      <c r="Q183" s="24"/>
      <c r="R183" s="24"/>
      <c r="S183" s="24">
        <v>16102.470000000001</v>
      </c>
      <c r="EY183" s="61"/>
      <c r="EZ183" s="61"/>
      <c r="FA183" s="61"/>
      <c r="FB183" s="61"/>
      <c r="FC183" s="61"/>
      <c r="FD183" s="61"/>
      <c r="FE183" s="61"/>
      <c r="FF183" s="61"/>
    </row>
    <row r="184" spans="1:162" hidden="1" x14ac:dyDescent="0.3">
      <c r="A184" s="28">
        <v>6660</v>
      </c>
      <c r="B184" s="18" t="s">
        <v>219</v>
      </c>
      <c r="D184" s="24">
        <v>37730.94</v>
      </c>
      <c r="E184" s="24">
        <v>10082.65</v>
      </c>
      <c r="F184" s="24">
        <v>32035.46</v>
      </c>
      <c r="G184" s="24">
        <v>4500.68</v>
      </c>
      <c r="H184" s="24">
        <v>19119.36</v>
      </c>
      <c r="I184" s="24">
        <v>26111.03</v>
      </c>
      <c r="J184" s="24">
        <v>87376.939999999988</v>
      </c>
      <c r="K184" s="24">
        <v>44677.530000000006</v>
      </c>
      <c r="L184" s="24">
        <v>174817.91</v>
      </c>
      <c r="M184" s="24">
        <v>30636.62</v>
      </c>
      <c r="N184" s="24">
        <v>803.26</v>
      </c>
      <c r="O184" s="24">
        <v>2862.82</v>
      </c>
      <c r="P184" s="24"/>
      <c r="Q184" s="24"/>
      <c r="R184" s="24"/>
      <c r="S184" s="24">
        <v>470755.2</v>
      </c>
      <c r="EY184" s="61"/>
      <c r="EZ184" s="61"/>
      <c r="FA184" s="61"/>
      <c r="FB184" s="61"/>
      <c r="FC184" s="61"/>
      <c r="FD184" s="61"/>
      <c r="FE184" s="61"/>
      <c r="FF184" s="61"/>
    </row>
    <row r="185" spans="1:162" hidden="1" x14ac:dyDescent="0.3">
      <c r="A185" s="28">
        <v>6665</v>
      </c>
      <c r="B185" s="18" t="s">
        <v>220</v>
      </c>
      <c r="D185" s="24"/>
      <c r="E185" s="24">
        <v>7455.73</v>
      </c>
      <c r="F185" s="24">
        <v>78309.600000000006</v>
      </c>
      <c r="G185" s="24">
        <v>4332.24</v>
      </c>
      <c r="H185" s="24">
        <v>118309.97</v>
      </c>
      <c r="I185" s="24">
        <v>8283.52</v>
      </c>
      <c r="J185" s="24">
        <v>97991.37</v>
      </c>
      <c r="K185" s="24">
        <v>1219.1200000000001</v>
      </c>
      <c r="L185" s="24">
        <v>230703.75</v>
      </c>
      <c r="M185" s="24">
        <v>30411.27</v>
      </c>
      <c r="N185" s="24">
        <v>45899.48</v>
      </c>
      <c r="O185" s="24">
        <v>25559.65</v>
      </c>
      <c r="P185" s="24"/>
      <c r="Q185" s="24"/>
      <c r="R185" s="24"/>
      <c r="S185" s="24">
        <v>648475.70000000007</v>
      </c>
      <c r="EY185" s="61"/>
      <c r="EZ185" s="61"/>
      <c r="FA185" s="61"/>
      <c r="FB185" s="61"/>
      <c r="FC185" s="61"/>
      <c r="FD185" s="61"/>
      <c r="FE185" s="61"/>
      <c r="FF185" s="61"/>
    </row>
    <row r="186" spans="1:162" hidden="1" x14ac:dyDescent="0.3">
      <c r="A186" s="28">
        <v>6670</v>
      </c>
      <c r="B186" s="18" t="s">
        <v>221</v>
      </c>
      <c r="D186" s="24"/>
      <c r="E186" s="24"/>
      <c r="F186" s="24"/>
      <c r="G186" s="24"/>
      <c r="H186" s="24"/>
      <c r="I186" s="24">
        <v>47.28</v>
      </c>
      <c r="J186" s="24">
        <v>575.76</v>
      </c>
      <c r="K186" s="24"/>
      <c r="L186" s="24">
        <v>186.24</v>
      </c>
      <c r="M186" s="24"/>
      <c r="N186" s="24">
        <v>43.2</v>
      </c>
      <c r="O186" s="24"/>
      <c r="P186" s="24"/>
      <c r="Q186" s="24"/>
      <c r="R186" s="24"/>
      <c r="S186" s="24">
        <v>852.48</v>
      </c>
      <c r="EY186" s="61"/>
      <c r="EZ186" s="61"/>
      <c r="FA186" s="61"/>
      <c r="FB186" s="61"/>
      <c r="FC186" s="61"/>
      <c r="FD186" s="61"/>
      <c r="FE186" s="61"/>
      <c r="FF186" s="61"/>
    </row>
    <row r="187" spans="1:162" hidden="1" x14ac:dyDescent="0.3">
      <c r="A187" s="28">
        <v>6675</v>
      </c>
      <c r="B187" s="18" t="s">
        <v>222</v>
      </c>
      <c r="D187" s="24"/>
      <c r="E187" s="24"/>
      <c r="F187" s="24"/>
      <c r="G187" s="24">
        <v>43.68</v>
      </c>
      <c r="H187" s="24">
        <v>627.12</v>
      </c>
      <c r="I187" s="24">
        <v>26.28</v>
      </c>
      <c r="J187" s="24"/>
      <c r="K187" s="24"/>
      <c r="L187" s="24">
        <v>94.08</v>
      </c>
      <c r="M187" s="24">
        <v>4.92</v>
      </c>
      <c r="N187" s="24">
        <v>295.38</v>
      </c>
      <c r="O187" s="24"/>
      <c r="P187" s="24"/>
      <c r="Q187" s="24"/>
      <c r="R187" s="24"/>
      <c r="S187" s="24">
        <v>1091.46</v>
      </c>
      <c r="EY187" s="61"/>
      <c r="EZ187" s="61"/>
      <c r="FA187" s="61"/>
      <c r="FB187" s="61"/>
      <c r="FC187" s="61"/>
      <c r="FD187" s="61"/>
      <c r="FE187" s="61"/>
      <c r="FF187" s="61"/>
    </row>
    <row r="188" spans="1:162" hidden="1" x14ac:dyDescent="0.3">
      <c r="A188" s="28">
        <v>6680</v>
      </c>
      <c r="B188" s="18" t="s">
        <v>223</v>
      </c>
      <c r="D188" s="24">
        <v>49374.33</v>
      </c>
      <c r="E188" s="24">
        <v>-350</v>
      </c>
      <c r="F188" s="24">
        <v>7.34</v>
      </c>
      <c r="G188" s="24">
        <v>33008.019999999997</v>
      </c>
      <c r="H188" s="24"/>
      <c r="I188" s="24">
        <v>60375.63</v>
      </c>
      <c r="J188" s="24">
        <v>2363.16</v>
      </c>
      <c r="K188" s="24">
        <v>-682.39</v>
      </c>
      <c r="L188" s="24">
        <v>-91.61</v>
      </c>
      <c r="M188" s="24">
        <v>287.82</v>
      </c>
      <c r="N188" s="24">
        <v>1226.56</v>
      </c>
      <c r="O188" s="24"/>
      <c r="P188" s="24"/>
      <c r="Q188" s="24"/>
      <c r="R188" s="24"/>
      <c r="S188" s="24">
        <v>145518.86000000002</v>
      </c>
      <c r="EY188" s="61"/>
      <c r="EZ188" s="61"/>
      <c r="FA188" s="61"/>
      <c r="FB188" s="61"/>
      <c r="FC188" s="61"/>
      <c r="FD188" s="61"/>
      <c r="FE188" s="61"/>
      <c r="FF188" s="61"/>
    </row>
    <row r="189" spans="1:162" hidden="1" x14ac:dyDescent="0.3">
      <c r="A189" s="28">
        <v>6685</v>
      </c>
      <c r="B189" s="18" t="s">
        <v>224</v>
      </c>
      <c r="D189" s="24"/>
      <c r="E189" s="24"/>
      <c r="F189" s="24">
        <v>3.7</v>
      </c>
      <c r="G189" s="24"/>
      <c r="H189" s="24">
        <v>117.24</v>
      </c>
      <c r="I189" s="24">
        <v>69563.759999999995</v>
      </c>
      <c r="J189" s="24"/>
      <c r="K189" s="24">
        <v>26.16</v>
      </c>
      <c r="L189" s="24">
        <v>12744.84</v>
      </c>
      <c r="M189" s="24">
        <v>4815.96</v>
      </c>
      <c r="N189" s="24"/>
      <c r="O189" s="24"/>
      <c r="P189" s="24"/>
      <c r="Q189" s="24"/>
      <c r="R189" s="24"/>
      <c r="S189" s="24">
        <v>87271.66</v>
      </c>
      <c r="EY189" s="61"/>
      <c r="EZ189" s="61"/>
      <c r="FA189" s="61"/>
      <c r="FB189" s="61"/>
      <c r="FC189" s="61"/>
      <c r="FD189" s="61"/>
      <c r="FE189" s="61"/>
      <c r="FF189" s="61"/>
    </row>
    <row r="190" spans="1:162" hidden="1" x14ac:dyDescent="0.3">
      <c r="A190" s="28">
        <v>6690</v>
      </c>
      <c r="B190" s="18" t="s">
        <v>225</v>
      </c>
      <c r="D190" s="24"/>
      <c r="E190" s="24"/>
      <c r="F190" s="24"/>
      <c r="G190" s="24"/>
      <c r="H190" s="24">
        <v>10508.4</v>
      </c>
      <c r="I190" s="24"/>
      <c r="J190" s="24"/>
      <c r="K190" s="24">
        <v>3057.45</v>
      </c>
      <c r="L190" s="24"/>
      <c r="M190" s="24"/>
      <c r="N190" s="24"/>
      <c r="O190" s="24"/>
      <c r="P190" s="24"/>
      <c r="Q190" s="24"/>
      <c r="R190" s="24"/>
      <c r="S190" s="24">
        <v>13565.849999999999</v>
      </c>
      <c r="EY190" s="61"/>
      <c r="EZ190" s="61"/>
      <c r="FA190" s="61"/>
      <c r="FB190" s="61"/>
      <c r="FC190" s="61"/>
      <c r="FD190" s="61"/>
      <c r="FE190" s="61"/>
      <c r="FF190" s="61"/>
    </row>
    <row r="191" spans="1:162" hidden="1" x14ac:dyDescent="0.3">
      <c r="A191" s="28">
        <v>6695</v>
      </c>
      <c r="B191" s="18" t="s">
        <v>226</v>
      </c>
      <c r="D191" s="24"/>
      <c r="E191" s="24"/>
      <c r="F191" s="24"/>
      <c r="G191" s="24">
        <v>4075.8</v>
      </c>
      <c r="H191" s="24">
        <v>313.56</v>
      </c>
      <c r="I191" s="24">
        <v>108.6</v>
      </c>
      <c r="J191" s="24">
        <v>45.36</v>
      </c>
      <c r="K191" s="24"/>
      <c r="L191" s="24">
        <v>1063.08</v>
      </c>
      <c r="M191" s="24"/>
      <c r="N191" s="24">
        <v>21.5</v>
      </c>
      <c r="O191" s="24"/>
      <c r="P191" s="24"/>
      <c r="Q191" s="24"/>
      <c r="R191" s="24"/>
      <c r="S191" s="24">
        <v>5627.9000000000005</v>
      </c>
      <c r="EY191" s="61"/>
      <c r="EZ191" s="61"/>
      <c r="FA191" s="61"/>
      <c r="FB191" s="61"/>
      <c r="FC191" s="61"/>
      <c r="FD191" s="61"/>
      <c r="FE191" s="61"/>
      <c r="FF191" s="61"/>
    </row>
    <row r="192" spans="1:162" hidden="1" x14ac:dyDescent="0.3">
      <c r="A192" s="28">
        <v>6710</v>
      </c>
      <c r="B192" s="18" t="s">
        <v>227</v>
      </c>
      <c r="D192" s="24">
        <v>10004.36</v>
      </c>
      <c r="E192" s="24">
        <v>1979.75</v>
      </c>
      <c r="F192" s="24">
        <v>10099.08</v>
      </c>
      <c r="G192" s="24">
        <v>14001.86</v>
      </c>
      <c r="H192" s="24">
        <v>3608.62</v>
      </c>
      <c r="I192" s="24">
        <v>7095.87</v>
      </c>
      <c r="J192" s="24">
        <v>59427.26</v>
      </c>
      <c r="K192" s="24">
        <v>31213.920000000002</v>
      </c>
      <c r="L192" s="24">
        <v>13095.97</v>
      </c>
      <c r="M192" s="24">
        <v>127745.3</v>
      </c>
      <c r="N192" s="24">
        <v>1555.66</v>
      </c>
      <c r="O192" s="24">
        <v>6546.48</v>
      </c>
      <c r="P192" s="24"/>
      <c r="Q192" s="24"/>
      <c r="R192" s="24"/>
      <c r="S192" s="24">
        <v>286374.13</v>
      </c>
      <c r="EY192" s="61"/>
      <c r="EZ192" s="61"/>
      <c r="FA192" s="61"/>
      <c r="FB192" s="61"/>
      <c r="FC192" s="61"/>
      <c r="FD192" s="61"/>
      <c r="FE192" s="61"/>
      <c r="FF192" s="61"/>
    </row>
    <row r="193" spans="1:162" hidden="1" x14ac:dyDescent="0.3">
      <c r="A193" s="28">
        <v>6715</v>
      </c>
      <c r="B193" s="18" t="s">
        <v>228</v>
      </c>
      <c r="D193" s="24">
        <v>26667.33</v>
      </c>
      <c r="E193" s="24">
        <v>3716.46</v>
      </c>
      <c r="F193" s="24">
        <v>24724.45</v>
      </c>
      <c r="G193" s="24">
        <v>17239.11</v>
      </c>
      <c r="H193" s="24">
        <v>31336.080000000002</v>
      </c>
      <c r="I193" s="24">
        <v>66675.02</v>
      </c>
      <c r="J193" s="24">
        <v>81176.45</v>
      </c>
      <c r="K193" s="24">
        <v>52781.090000000004</v>
      </c>
      <c r="L193" s="24">
        <v>243807.84</v>
      </c>
      <c r="M193" s="24">
        <v>13738.11</v>
      </c>
      <c r="N193" s="24">
        <v>8372.52</v>
      </c>
      <c r="O193" s="24">
        <v>19183.34</v>
      </c>
      <c r="P193" s="24"/>
      <c r="Q193" s="24"/>
      <c r="R193" s="24"/>
      <c r="S193" s="24">
        <v>589417.80000000005</v>
      </c>
      <c r="EY193" s="61"/>
      <c r="EZ193" s="61"/>
      <c r="FA193" s="61"/>
      <c r="FB193" s="61"/>
      <c r="FC193" s="61"/>
      <c r="FD193" s="61"/>
      <c r="FE193" s="61"/>
      <c r="FF193" s="61"/>
    </row>
    <row r="194" spans="1:162" hidden="1" x14ac:dyDescent="0.3">
      <c r="A194" s="28">
        <v>6717</v>
      </c>
      <c r="B194" s="18" t="s">
        <v>229</v>
      </c>
      <c r="D194" s="24">
        <v>4053.17</v>
      </c>
      <c r="E194" s="24">
        <v>163.80000000000001</v>
      </c>
      <c r="F194" s="24">
        <v>10833</v>
      </c>
      <c r="G194" s="24">
        <v>8803.44</v>
      </c>
      <c r="H194" s="24">
        <v>564.04</v>
      </c>
      <c r="I194" s="24">
        <v>5498.57</v>
      </c>
      <c r="J194" s="24">
        <v>30939.7</v>
      </c>
      <c r="K194" s="24">
        <v>10339.64</v>
      </c>
      <c r="L194" s="24">
        <v>9728.4599999999991</v>
      </c>
      <c r="M194" s="24">
        <v>4827.04</v>
      </c>
      <c r="N194" s="24">
        <v>47.04</v>
      </c>
      <c r="O194" s="24">
        <v>1876.83</v>
      </c>
      <c r="P194" s="24"/>
      <c r="Q194" s="24"/>
      <c r="R194" s="24"/>
      <c r="S194" s="24">
        <v>87674.73</v>
      </c>
      <c r="EY194" s="61"/>
      <c r="EZ194" s="61"/>
      <c r="FA194" s="61"/>
      <c r="FB194" s="61"/>
      <c r="FC194" s="61"/>
      <c r="FD194" s="61"/>
      <c r="FE194" s="61"/>
      <c r="FF194" s="61"/>
    </row>
    <row r="195" spans="1:162" hidden="1" x14ac:dyDescent="0.3">
      <c r="A195" s="28">
        <v>6720</v>
      </c>
      <c r="B195" s="18" t="s">
        <v>230</v>
      </c>
      <c r="D195" s="24"/>
      <c r="E195" s="24"/>
      <c r="F195" s="24"/>
      <c r="G195" s="24"/>
      <c r="H195" s="24">
        <v>175.68</v>
      </c>
      <c r="I195" s="24"/>
      <c r="J195" s="24"/>
      <c r="K195" s="24"/>
      <c r="L195" s="24"/>
      <c r="M195" s="24"/>
      <c r="N195" s="24">
        <v>33</v>
      </c>
      <c r="O195" s="24">
        <v>4424</v>
      </c>
      <c r="P195" s="24"/>
      <c r="Q195" s="24"/>
      <c r="R195" s="24"/>
      <c r="S195" s="24">
        <v>4632.68</v>
      </c>
      <c r="EY195" s="61"/>
      <c r="EZ195" s="61"/>
      <c r="FA195" s="61"/>
      <c r="FB195" s="61"/>
      <c r="FC195" s="61"/>
      <c r="FD195" s="61"/>
      <c r="FE195" s="61"/>
      <c r="FF195" s="61"/>
    </row>
    <row r="196" spans="1:162" hidden="1" x14ac:dyDescent="0.3">
      <c r="A196" s="28">
        <v>6725</v>
      </c>
      <c r="B196" s="18" t="s">
        <v>231</v>
      </c>
      <c r="D196" s="24">
        <v>74.2</v>
      </c>
      <c r="E196" s="24">
        <v>539.76</v>
      </c>
      <c r="F196" s="24">
        <v>2125.6799999999998</v>
      </c>
      <c r="G196" s="24">
        <v>7.2</v>
      </c>
      <c r="H196" s="24">
        <v>4650.3599999999997</v>
      </c>
      <c r="I196" s="24">
        <v>2054.87</v>
      </c>
      <c r="J196" s="24">
        <v>26416.36</v>
      </c>
      <c r="K196" s="24">
        <v>5907.9699999999993</v>
      </c>
      <c r="L196" s="24">
        <v>6431.11</v>
      </c>
      <c r="M196" s="24">
        <v>3153.48</v>
      </c>
      <c r="N196" s="24">
        <v>221.64</v>
      </c>
      <c r="O196" s="24">
        <v>761.66</v>
      </c>
      <c r="P196" s="24"/>
      <c r="Q196" s="24"/>
      <c r="R196" s="24"/>
      <c r="S196" s="24">
        <v>52344.290000000008</v>
      </c>
      <c r="EY196" s="61"/>
      <c r="EZ196" s="61"/>
      <c r="FA196" s="61"/>
      <c r="FB196" s="61"/>
      <c r="FC196" s="61"/>
      <c r="FD196" s="61"/>
      <c r="FE196" s="61"/>
      <c r="FF196" s="61"/>
    </row>
    <row r="197" spans="1:162" hidden="1" x14ac:dyDescent="0.3">
      <c r="A197" s="28">
        <v>6730</v>
      </c>
      <c r="B197" s="18" t="s">
        <v>232</v>
      </c>
      <c r="D197" s="24"/>
      <c r="E197" s="24">
        <v>613.39</v>
      </c>
      <c r="F197" s="24">
        <v>77.08</v>
      </c>
      <c r="G197" s="24">
        <v>203.88</v>
      </c>
      <c r="H197" s="24">
        <v>5050.91</v>
      </c>
      <c r="I197" s="24">
        <v>6379.09</v>
      </c>
      <c r="J197" s="24">
        <v>120406.68</v>
      </c>
      <c r="K197" s="24">
        <v>4858.83</v>
      </c>
      <c r="L197" s="24">
        <v>2149.3200000000002</v>
      </c>
      <c r="M197" s="24"/>
      <c r="N197" s="24">
        <v>3890.75</v>
      </c>
      <c r="O197" s="24">
        <v>961.47</v>
      </c>
      <c r="P197" s="24"/>
      <c r="Q197" s="24"/>
      <c r="R197" s="24"/>
      <c r="S197" s="24">
        <v>144591.4</v>
      </c>
      <c r="EY197" s="61"/>
      <c r="EZ197" s="61"/>
      <c r="FA197" s="61"/>
      <c r="FB197" s="61"/>
      <c r="FC197" s="61"/>
      <c r="FD197" s="61"/>
      <c r="FE197" s="61"/>
      <c r="FF197" s="61"/>
    </row>
    <row r="198" spans="1:162" hidden="1" x14ac:dyDescent="0.3">
      <c r="A198" s="28">
        <v>6735</v>
      </c>
      <c r="B198" s="18" t="s">
        <v>233</v>
      </c>
      <c r="D198" s="24"/>
      <c r="E198" s="24"/>
      <c r="F198" s="24"/>
      <c r="G198" s="24"/>
      <c r="H198" s="24"/>
      <c r="I198" s="24"/>
      <c r="J198" s="24"/>
      <c r="K198" s="24">
        <v>7.44</v>
      </c>
      <c r="L198" s="24"/>
      <c r="M198" s="24"/>
      <c r="N198" s="24"/>
      <c r="O198" s="24"/>
      <c r="P198" s="24"/>
      <c r="Q198" s="24"/>
      <c r="R198" s="24"/>
      <c r="S198" s="24">
        <v>7.44</v>
      </c>
      <c r="EY198" s="61"/>
      <c r="EZ198" s="61"/>
      <c r="FA198" s="61"/>
      <c r="FB198" s="61"/>
      <c r="FC198" s="61"/>
      <c r="FD198" s="61"/>
      <c r="FE198" s="61"/>
      <c r="FF198" s="61"/>
    </row>
    <row r="199" spans="1:162" hidden="1" x14ac:dyDescent="0.3">
      <c r="A199" s="28">
        <v>6740</v>
      </c>
      <c r="B199" s="18" t="s">
        <v>234</v>
      </c>
      <c r="D199" s="24"/>
      <c r="E199" s="24"/>
      <c r="F199" s="24">
        <v>191.16</v>
      </c>
      <c r="G199" s="24"/>
      <c r="H199" s="24"/>
      <c r="I199" s="24"/>
      <c r="J199" s="24"/>
      <c r="K199" s="24"/>
      <c r="L199" s="24">
        <v>67.2</v>
      </c>
      <c r="M199" s="24">
        <v>20013.36</v>
      </c>
      <c r="N199" s="24">
        <v>42.12</v>
      </c>
      <c r="O199" s="24"/>
      <c r="P199" s="24"/>
      <c r="Q199" s="24"/>
      <c r="R199" s="24"/>
      <c r="S199" s="24">
        <v>20313.84</v>
      </c>
      <c r="EY199" s="61"/>
      <c r="EZ199" s="61"/>
      <c r="FA199" s="61"/>
      <c r="FB199" s="61"/>
      <c r="FC199" s="61"/>
      <c r="FD199" s="61"/>
      <c r="FE199" s="61"/>
      <c r="FF199" s="61"/>
    </row>
    <row r="200" spans="1:162" hidden="1" x14ac:dyDescent="0.3">
      <c r="A200" s="28">
        <v>6745</v>
      </c>
      <c r="B200" s="18" t="s">
        <v>235</v>
      </c>
      <c r="D200" s="24">
        <v>5776.77</v>
      </c>
      <c r="E200" s="24">
        <v>636.36</v>
      </c>
      <c r="F200" s="24">
        <v>837.52</v>
      </c>
      <c r="G200" s="24">
        <v>15511.97</v>
      </c>
      <c r="H200" s="24">
        <v>9060.67</v>
      </c>
      <c r="I200" s="24">
        <v>20507.39</v>
      </c>
      <c r="J200" s="24">
        <v>27983.22</v>
      </c>
      <c r="K200" s="24">
        <v>10901.55</v>
      </c>
      <c r="L200" s="24">
        <v>36531.159999999996</v>
      </c>
      <c r="M200" s="24">
        <v>9662.2800000000007</v>
      </c>
      <c r="N200" s="24">
        <v>4822.03</v>
      </c>
      <c r="O200" s="24">
        <v>17047.36</v>
      </c>
      <c r="P200" s="24"/>
      <c r="Q200" s="24"/>
      <c r="R200" s="24"/>
      <c r="S200" s="24">
        <v>159278.27999999997</v>
      </c>
      <c r="EY200" s="61"/>
      <c r="EZ200" s="61"/>
      <c r="FA200" s="61"/>
      <c r="FB200" s="61"/>
      <c r="FC200" s="61"/>
      <c r="FD200" s="61"/>
      <c r="FE200" s="61"/>
      <c r="FF200" s="61"/>
    </row>
    <row r="201" spans="1:162" hidden="1" x14ac:dyDescent="0.3">
      <c r="A201" s="28">
        <v>6750</v>
      </c>
      <c r="B201" s="18" t="s">
        <v>236</v>
      </c>
      <c r="D201" s="24"/>
      <c r="E201" s="24">
        <v>47.28</v>
      </c>
      <c r="F201" s="24"/>
      <c r="G201" s="24"/>
      <c r="H201" s="24">
        <v>1129.56</v>
      </c>
      <c r="I201" s="24">
        <v>92.62</v>
      </c>
      <c r="J201" s="24">
        <v>1487.04</v>
      </c>
      <c r="K201" s="24"/>
      <c r="L201" s="24">
        <v>1748.76</v>
      </c>
      <c r="M201" s="24"/>
      <c r="N201" s="24"/>
      <c r="O201" s="24">
        <v>30.15</v>
      </c>
      <c r="P201" s="24"/>
      <c r="Q201" s="24"/>
      <c r="R201" s="24"/>
      <c r="S201" s="24">
        <v>4535.41</v>
      </c>
      <c r="EY201" s="61"/>
      <c r="EZ201" s="61"/>
      <c r="FA201" s="61"/>
      <c r="FB201" s="61"/>
      <c r="FC201" s="61"/>
      <c r="FD201" s="61"/>
      <c r="FE201" s="61"/>
      <c r="FF201" s="61"/>
    </row>
    <row r="202" spans="1:162" hidden="1" x14ac:dyDescent="0.3">
      <c r="A202" s="28">
        <v>6755</v>
      </c>
      <c r="B202" s="18" t="s">
        <v>237</v>
      </c>
      <c r="D202" s="24">
        <v>49.2</v>
      </c>
      <c r="E202" s="24"/>
      <c r="F202" s="24"/>
      <c r="G202" s="24"/>
      <c r="H202" s="24">
        <v>90.96</v>
      </c>
      <c r="I202" s="24"/>
      <c r="J202" s="24">
        <v>543.95000000000005</v>
      </c>
      <c r="K202" s="24"/>
      <c r="L202" s="24">
        <v>2162.62</v>
      </c>
      <c r="M202" s="24"/>
      <c r="N202" s="24"/>
      <c r="O202" s="24">
        <v>7.62</v>
      </c>
      <c r="P202" s="24"/>
      <c r="Q202" s="24"/>
      <c r="R202" s="24"/>
      <c r="S202" s="24">
        <v>2854.35</v>
      </c>
      <c r="EY202" s="61"/>
      <c r="EZ202" s="61"/>
      <c r="FA202" s="61"/>
      <c r="FB202" s="61"/>
      <c r="FC202" s="61"/>
      <c r="FD202" s="61"/>
      <c r="FE202" s="61"/>
      <c r="FF202" s="61"/>
    </row>
    <row r="203" spans="1:162" hidden="1" x14ac:dyDescent="0.3">
      <c r="A203" s="28">
        <v>6760</v>
      </c>
      <c r="B203" s="18" t="s">
        <v>238</v>
      </c>
      <c r="D203" s="24">
        <v>119.04</v>
      </c>
      <c r="E203" s="24">
        <v>2.52</v>
      </c>
      <c r="F203" s="24">
        <v>1958.62</v>
      </c>
      <c r="G203" s="24">
        <v>51.82</v>
      </c>
      <c r="H203" s="24">
        <v>10398.61</v>
      </c>
      <c r="I203" s="24">
        <v>2343.2399999999998</v>
      </c>
      <c r="J203" s="24">
        <v>6213.71</v>
      </c>
      <c r="K203" s="24">
        <v>427.44</v>
      </c>
      <c r="L203" s="24">
        <v>3.96</v>
      </c>
      <c r="M203" s="24"/>
      <c r="N203" s="24">
        <v>3531.36</v>
      </c>
      <c r="O203" s="24">
        <v>54.36</v>
      </c>
      <c r="P203" s="24"/>
      <c r="Q203" s="24"/>
      <c r="R203" s="24"/>
      <c r="S203" s="24">
        <v>25104.68</v>
      </c>
      <c r="EY203" s="61"/>
      <c r="EZ203" s="61"/>
      <c r="FA203" s="61"/>
      <c r="FB203" s="61"/>
      <c r="FC203" s="61"/>
      <c r="FD203" s="61"/>
      <c r="FE203" s="61"/>
      <c r="FF203" s="61"/>
    </row>
    <row r="204" spans="1:162" hidden="1" x14ac:dyDescent="0.3">
      <c r="A204" s="28">
        <v>6765</v>
      </c>
      <c r="B204" s="18" t="s">
        <v>239</v>
      </c>
      <c r="D204" s="24">
        <v>1111.44</v>
      </c>
      <c r="E204" s="24">
        <v>3229.8</v>
      </c>
      <c r="F204" s="24">
        <v>2412.3200000000002</v>
      </c>
      <c r="G204" s="24">
        <v>71626.460000000006</v>
      </c>
      <c r="H204" s="24">
        <v>65166.14</v>
      </c>
      <c r="I204" s="24">
        <v>66611.3</v>
      </c>
      <c r="J204" s="24">
        <v>249690.77</v>
      </c>
      <c r="K204" s="24">
        <v>17915.879999999997</v>
      </c>
      <c r="L204" s="24">
        <v>114551.71999999999</v>
      </c>
      <c r="M204" s="24">
        <v>261.72000000000003</v>
      </c>
      <c r="N204" s="24">
        <v>36831.39</v>
      </c>
      <c r="O204" s="24">
        <v>26410.560000000001</v>
      </c>
      <c r="P204" s="24"/>
      <c r="Q204" s="24"/>
      <c r="R204" s="24"/>
      <c r="S204" s="24">
        <v>655819.5</v>
      </c>
      <c r="EY204" s="61"/>
      <c r="EZ204" s="61"/>
      <c r="FA204" s="61"/>
      <c r="FB204" s="61"/>
      <c r="FC204" s="61"/>
      <c r="FD204" s="61"/>
      <c r="FE204" s="61"/>
      <c r="FF204" s="61"/>
    </row>
    <row r="205" spans="1:162" hidden="1" x14ac:dyDescent="0.3">
      <c r="A205" s="28">
        <v>6770</v>
      </c>
      <c r="B205" s="18" t="s">
        <v>240</v>
      </c>
      <c r="D205" s="24"/>
      <c r="E205" s="24"/>
      <c r="F205" s="24"/>
      <c r="G205" s="24"/>
      <c r="H205" s="24">
        <v>368.4</v>
      </c>
      <c r="I205" s="24">
        <v>130.44</v>
      </c>
      <c r="J205" s="24">
        <v>280689.51</v>
      </c>
      <c r="K205" s="24"/>
      <c r="L205" s="24">
        <v>2047.08</v>
      </c>
      <c r="M205" s="24"/>
      <c r="N205" s="24"/>
      <c r="O205" s="24"/>
      <c r="P205" s="24"/>
      <c r="Q205" s="24"/>
      <c r="R205" s="24"/>
      <c r="S205" s="24">
        <v>283235.43000000005</v>
      </c>
      <c r="EY205" s="61"/>
      <c r="EZ205" s="61"/>
      <c r="FA205" s="61"/>
      <c r="FB205" s="61"/>
      <c r="FC205" s="61"/>
      <c r="FD205" s="61"/>
      <c r="FE205" s="61"/>
      <c r="FF205" s="61"/>
    </row>
    <row r="206" spans="1:162" hidden="1" x14ac:dyDescent="0.3">
      <c r="A206" s="28">
        <v>6775</v>
      </c>
      <c r="B206" s="18" t="s">
        <v>241</v>
      </c>
      <c r="D206" s="24"/>
      <c r="E206" s="24">
        <v>5.76</v>
      </c>
      <c r="F206" s="24">
        <v>128.4</v>
      </c>
      <c r="G206" s="24">
        <v>2188.19</v>
      </c>
      <c r="H206" s="24">
        <v>6058.7999999999993</v>
      </c>
      <c r="I206" s="24">
        <v>3660.41</v>
      </c>
      <c r="J206" s="24">
        <v>13545.48</v>
      </c>
      <c r="K206" s="24">
        <v>35.28</v>
      </c>
      <c r="L206" s="24">
        <v>70746.080000000002</v>
      </c>
      <c r="M206" s="24"/>
      <c r="N206" s="24">
        <v>1225.73</v>
      </c>
      <c r="O206" s="24">
        <v>26.36</v>
      </c>
      <c r="P206" s="24"/>
      <c r="Q206" s="24"/>
      <c r="R206" s="24"/>
      <c r="S206" s="24">
        <v>97620.489999999991</v>
      </c>
      <c r="EY206" s="61"/>
      <c r="EZ206" s="61"/>
      <c r="FA206" s="61"/>
      <c r="FB206" s="61"/>
      <c r="FC206" s="61"/>
      <c r="FD206" s="61"/>
      <c r="FE206" s="61"/>
      <c r="FF206" s="61"/>
    </row>
    <row r="207" spans="1:162" hidden="1" x14ac:dyDescent="0.3">
      <c r="A207" s="28">
        <v>6780</v>
      </c>
      <c r="B207" s="18" t="s">
        <v>242</v>
      </c>
      <c r="D207" s="24"/>
      <c r="E207" s="24"/>
      <c r="F207" s="24"/>
      <c r="G207" s="24"/>
      <c r="H207" s="24">
        <v>245.04</v>
      </c>
      <c r="I207" s="24"/>
      <c r="J207" s="24">
        <v>59.760000000000005</v>
      </c>
      <c r="K207" s="24"/>
      <c r="L207" s="24"/>
      <c r="M207" s="24"/>
      <c r="N207" s="24"/>
      <c r="O207" s="24"/>
      <c r="P207" s="24"/>
      <c r="Q207" s="24"/>
      <c r="R207" s="24"/>
      <c r="S207" s="24">
        <v>304.8</v>
      </c>
      <c r="EY207" s="61"/>
      <c r="EZ207" s="61"/>
      <c r="FA207" s="61"/>
      <c r="FB207" s="61"/>
      <c r="FC207" s="61"/>
      <c r="FD207" s="61"/>
      <c r="FE207" s="61"/>
      <c r="FF207" s="61"/>
    </row>
    <row r="208" spans="1:162" hidden="1" x14ac:dyDescent="0.3">
      <c r="A208" s="28">
        <v>6785</v>
      </c>
      <c r="B208" s="18" t="s">
        <v>243</v>
      </c>
      <c r="D208" s="24"/>
      <c r="E208" s="24">
        <v>64.680000000000007</v>
      </c>
      <c r="F208" s="24">
        <v>3.24</v>
      </c>
      <c r="G208" s="24"/>
      <c r="H208" s="24">
        <v>545.88</v>
      </c>
      <c r="I208" s="24">
        <v>7.44</v>
      </c>
      <c r="J208" s="24">
        <v>68.180000000000007</v>
      </c>
      <c r="K208" s="24">
        <v>38.880000000000003</v>
      </c>
      <c r="L208" s="24">
        <v>22176.47</v>
      </c>
      <c r="M208" s="24"/>
      <c r="N208" s="24">
        <v>192.6</v>
      </c>
      <c r="O208" s="24">
        <v>726.62</v>
      </c>
      <c r="P208" s="24"/>
      <c r="Q208" s="24"/>
      <c r="R208" s="24"/>
      <c r="S208" s="24">
        <v>23823.989999999998</v>
      </c>
      <c r="EY208" s="61"/>
      <c r="EZ208" s="61"/>
      <c r="FA208" s="61"/>
      <c r="FB208" s="61"/>
      <c r="FC208" s="61"/>
      <c r="FD208" s="61"/>
      <c r="FE208" s="61"/>
      <c r="FF208" s="61"/>
    </row>
    <row r="209" spans="1:162" hidden="1" x14ac:dyDescent="0.3">
      <c r="A209" s="28">
        <v>6790</v>
      </c>
      <c r="B209" s="18" t="s">
        <v>244</v>
      </c>
      <c r="D209" s="24"/>
      <c r="E209" s="24"/>
      <c r="F209" s="24"/>
      <c r="G209" s="24"/>
      <c r="H209" s="24"/>
      <c r="I209" s="24"/>
      <c r="J209" s="24">
        <v>6977.88</v>
      </c>
      <c r="K209" s="24"/>
      <c r="L209" s="24"/>
      <c r="M209" s="24">
        <v>222979.92</v>
      </c>
      <c r="N209" s="24"/>
      <c r="O209" s="24"/>
      <c r="P209" s="24"/>
      <c r="Q209" s="24"/>
      <c r="R209" s="24"/>
      <c r="S209" s="24">
        <v>229957.80000000002</v>
      </c>
      <c r="EY209" s="61"/>
      <c r="EZ209" s="61"/>
      <c r="FA209" s="61"/>
      <c r="FB209" s="61"/>
      <c r="FC209" s="61"/>
      <c r="FD209" s="61"/>
      <c r="FE209" s="61"/>
      <c r="FF209" s="61"/>
    </row>
    <row r="210" spans="1:162" hidden="1" x14ac:dyDescent="0.3">
      <c r="A210" s="28">
        <v>6795</v>
      </c>
      <c r="B210" s="18" t="s">
        <v>245</v>
      </c>
      <c r="D210" s="24"/>
      <c r="E210" s="24"/>
      <c r="F210" s="24"/>
      <c r="G210" s="24"/>
      <c r="H210" s="24">
        <v>162</v>
      </c>
      <c r="I210" s="24">
        <v>79.44</v>
      </c>
      <c r="J210" s="24">
        <v>1607.44</v>
      </c>
      <c r="K210" s="24"/>
      <c r="L210" s="24">
        <v>133.08000000000001</v>
      </c>
      <c r="M210" s="24"/>
      <c r="N210" s="24"/>
      <c r="O210" s="24">
        <v>38.880000000000003</v>
      </c>
      <c r="P210" s="24"/>
      <c r="Q210" s="24"/>
      <c r="R210" s="24"/>
      <c r="S210" s="24">
        <v>2020.8400000000001</v>
      </c>
      <c r="EY210" s="61"/>
      <c r="EZ210" s="61"/>
      <c r="FA210" s="61"/>
      <c r="FB210" s="61"/>
      <c r="FC210" s="61"/>
      <c r="FD210" s="61"/>
      <c r="FE210" s="61"/>
      <c r="FF210" s="61"/>
    </row>
    <row r="211" spans="1:162" hidden="1" x14ac:dyDescent="0.3">
      <c r="A211" s="28">
        <v>6800</v>
      </c>
      <c r="B211" s="18" t="s">
        <v>246</v>
      </c>
      <c r="D211" s="24">
        <v>9.6300000000000008</v>
      </c>
      <c r="E211" s="24">
        <v>237</v>
      </c>
      <c r="F211" s="24">
        <v>22.02</v>
      </c>
      <c r="G211" s="24">
        <v>91.96</v>
      </c>
      <c r="H211" s="24">
        <v>225.12</v>
      </c>
      <c r="I211" s="24">
        <v>500.58</v>
      </c>
      <c r="J211" s="24">
        <v>380.76</v>
      </c>
      <c r="K211" s="24">
        <v>308.66000000000003</v>
      </c>
      <c r="L211" s="24">
        <v>1271.1400000000001</v>
      </c>
      <c r="M211" s="24">
        <v>14.16</v>
      </c>
      <c r="N211" s="24">
        <v>32.64</v>
      </c>
      <c r="O211" s="24"/>
      <c r="P211" s="24"/>
      <c r="Q211" s="24"/>
      <c r="R211" s="24"/>
      <c r="S211" s="24">
        <v>3093.6699999999996</v>
      </c>
      <c r="EY211" s="61"/>
      <c r="EZ211" s="61"/>
      <c r="FA211" s="61"/>
      <c r="FB211" s="61"/>
      <c r="FC211" s="61"/>
      <c r="FD211" s="61"/>
      <c r="FE211" s="61"/>
      <c r="FF211" s="61"/>
    </row>
    <row r="212" spans="1:162" hidden="1" x14ac:dyDescent="0.3">
      <c r="A212" s="28">
        <v>6805</v>
      </c>
      <c r="B212" s="18" t="s">
        <v>247</v>
      </c>
      <c r="D212" s="24"/>
      <c r="E212" s="24"/>
      <c r="F212" s="24">
        <v>82.5</v>
      </c>
      <c r="G212" s="24">
        <v>100.68</v>
      </c>
      <c r="H212" s="24">
        <v>1471.8</v>
      </c>
      <c r="I212" s="24">
        <v>381.84</v>
      </c>
      <c r="J212" s="24"/>
      <c r="K212" s="24"/>
      <c r="L212" s="24">
        <v>520.94000000000005</v>
      </c>
      <c r="M212" s="24">
        <v>2366.16</v>
      </c>
      <c r="N212" s="24">
        <v>101.52</v>
      </c>
      <c r="O212" s="24">
        <v>69</v>
      </c>
      <c r="P212" s="24"/>
      <c r="Q212" s="24"/>
      <c r="R212" s="24"/>
      <c r="S212" s="24">
        <v>5094.4400000000005</v>
      </c>
      <c r="EY212" s="61"/>
      <c r="EZ212" s="61"/>
      <c r="FA212" s="61"/>
      <c r="FB212" s="61"/>
      <c r="FC212" s="61"/>
      <c r="FD212" s="61"/>
      <c r="FE212" s="61"/>
      <c r="FF212" s="61"/>
    </row>
    <row r="213" spans="1:162" hidden="1" x14ac:dyDescent="0.3">
      <c r="A213" s="28">
        <v>6810</v>
      </c>
      <c r="B213" s="18" t="s">
        <v>248</v>
      </c>
      <c r="D213" s="24"/>
      <c r="E213" s="24"/>
      <c r="F213" s="24"/>
      <c r="G213" s="24"/>
      <c r="H213" s="24"/>
      <c r="I213" s="24"/>
      <c r="J213" s="24"/>
      <c r="K213" s="24"/>
      <c r="L213" s="24">
        <v>353.62</v>
      </c>
      <c r="M213" s="24"/>
      <c r="N213" s="24"/>
      <c r="O213" s="24"/>
      <c r="P213" s="24"/>
      <c r="Q213" s="24"/>
      <c r="R213" s="24"/>
      <c r="S213" s="24">
        <v>353.62</v>
      </c>
      <c r="EY213" s="61"/>
      <c r="EZ213" s="61"/>
      <c r="FA213" s="61"/>
      <c r="FB213" s="61"/>
      <c r="FC213" s="61"/>
      <c r="FD213" s="61"/>
      <c r="FE213" s="61"/>
      <c r="FF213" s="61"/>
    </row>
    <row r="214" spans="1:162" hidden="1" x14ac:dyDescent="0.3">
      <c r="A214" s="28">
        <v>6815</v>
      </c>
      <c r="B214" s="18" t="s">
        <v>249</v>
      </c>
      <c r="D214" s="24">
        <v>1314.48</v>
      </c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>
        <v>1314.48</v>
      </c>
      <c r="EY214" s="61"/>
      <c r="EZ214" s="61"/>
      <c r="FA214" s="61"/>
      <c r="FB214" s="61"/>
      <c r="FC214" s="61"/>
      <c r="FD214" s="61"/>
      <c r="FE214" s="61"/>
      <c r="FF214" s="61"/>
    </row>
    <row r="215" spans="1:162" hidden="1" x14ac:dyDescent="0.3">
      <c r="A215" s="28">
        <v>6820</v>
      </c>
      <c r="B215" s="18" t="s">
        <v>208</v>
      </c>
      <c r="D215" s="24"/>
      <c r="E215" s="24"/>
      <c r="F215" s="24">
        <v>69.8</v>
      </c>
      <c r="G215" s="24"/>
      <c r="H215" s="24">
        <v>160.41999999999999</v>
      </c>
      <c r="I215" s="24">
        <v>2277.1799999999998</v>
      </c>
      <c r="J215" s="24">
        <v>15.24</v>
      </c>
      <c r="K215" s="24">
        <v>7.56</v>
      </c>
      <c r="L215" s="24">
        <v>215869.2</v>
      </c>
      <c r="M215" s="24">
        <v>175.8</v>
      </c>
      <c r="N215" s="24">
        <v>6.36</v>
      </c>
      <c r="O215" s="24"/>
      <c r="P215" s="24"/>
      <c r="Q215" s="24"/>
      <c r="R215" s="24"/>
      <c r="S215" s="24">
        <v>218581.56</v>
      </c>
      <c r="EY215" s="61"/>
      <c r="EZ215" s="61"/>
      <c r="FA215" s="61"/>
      <c r="FB215" s="61"/>
      <c r="FC215" s="61"/>
      <c r="FD215" s="61"/>
      <c r="FE215" s="61"/>
      <c r="FF215" s="61"/>
    </row>
    <row r="216" spans="1:162" hidden="1" x14ac:dyDescent="0.3">
      <c r="A216" s="28">
        <v>6825</v>
      </c>
      <c r="B216" s="18" t="s">
        <v>209</v>
      </c>
      <c r="D216" s="24">
        <v>45</v>
      </c>
      <c r="E216" s="24"/>
      <c r="F216" s="24">
        <v>105.26</v>
      </c>
      <c r="G216" s="24">
        <v>54.84</v>
      </c>
      <c r="H216" s="24">
        <v>327.64</v>
      </c>
      <c r="I216" s="24">
        <v>745.2</v>
      </c>
      <c r="J216" s="24">
        <v>101.64</v>
      </c>
      <c r="K216" s="24">
        <v>116.75999999999999</v>
      </c>
      <c r="L216" s="24">
        <v>151.9</v>
      </c>
      <c r="M216" s="24">
        <v>26.04</v>
      </c>
      <c r="N216" s="24">
        <v>36.24</v>
      </c>
      <c r="O216" s="24">
        <v>25.18</v>
      </c>
      <c r="P216" s="24"/>
      <c r="Q216" s="24"/>
      <c r="R216" s="24"/>
      <c r="S216" s="24">
        <v>1735.7000000000003</v>
      </c>
      <c r="EY216" s="61"/>
      <c r="EZ216" s="61"/>
      <c r="FA216" s="61"/>
      <c r="FB216" s="61"/>
      <c r="FC216" s="61"/>
      <c r="FD216" s="61"/>
      <c r="FE216" s="61"/>
      <c r="FF216" s="61"/>
    </row>
    <row r="217" spans="1:162" hidden="1" x14ac:dyDescent="0.3">
      <c r="A217" s="28">
        <v>6830</v>
      </c>
      <c r="B217" s="18" t="s">
        <v>210</v>
      </c>
      <c r="D217" s="24"/>
      <c r="E217" s="24"/>
      <c r="F217" s="24"/>
      <c r="G217" s="24"/>
      <c r="H217" s="24">
        <v>1.8</v>
      </c>
      <c r="I217" s="24">
        <v>53.16</v>
      </c>
      <c r="J217" s="24">
        <v>59.88</v>
      </c>
      <c r="K217" s="24"/>
      <c r="L217" s="24"/>
      <c r="M217" s="24"/>
      <c r="N217" s="24"/>
      <c r="O217" s="24">
        <v>54.72</v>
      </c>
      <c r="P217" s="24"/>
      <c r="Q217" s="24"/>
      <c r="R217" s="24"/>
      <c r="S217" s="24">
        <v>169.56</v>
      </c>
      <c r="EY217" s="61"/>
      <c r="EZ217" s="61"/>
      <c r="FA217" s="61"/>
      <c r="FB217" s="61"/>
      <c r="FC217" s="61"/>
      <c r="FD217" s="61"/>
      <c r="FE217" s="61"/>
      <c r="FF217" s="61"/>
    </row>
    <row r="218" spans="1:162" hidden="1" x14ac:dyDescent="0.3">
      <c r="A218" s="28">
        <v>6835</v>
      </c>
      <c r="B218" s="18" t="s">
        <v>211</v>
      </c>
      <c r="D218" s="24">
        <v>25.63</v>
      </c>
      <c r="E218" s="24">
        <v>0.12</v>
      </c>
      <c r="F218" s="24">
        <v>164.1</v>
      </c>
      <c r="G218" s="24">
        <v>202.31</v>
      </c>
      <c r="H218" s="24">
        <v>4222.3200000000006</v>
      </c>
      <c r="I218" s="24">
        <v>2442.7600000000002</v>
      </c>
      <c r="J218" s="24">
        <v>1617.87</v>
      </c>
      <c r="K218" s="24">
        <v>210.82</v>
      </c>
      <c r="L218" s="24">
        <v>1346.4199999999998</v>
      </c>
      <c r="M218" s="24">
        <v>1805.98</v>
      </c>
      <c r="N218" s="24">
        <v>188.18</v>
      </c>
      <c r="O218" s="24">
        <v>324.86</v>
      </c>
      <c r="P218" s="24"/>
      <c r="Q218" s="24"/>
      <c r="R218" s="24"/>
      <c r="S218" s="24">
        <v>12551.37</v>
      </c>
      <c r="EY218" s="61"/>
      <c r="EZ218" s="61"/>
      <c r="FA218" s="61"/>
      <c r="FB218" s="61"/>
      <c r="FC218" s="61"/>
      <c r="FD218" s="61"/>
      <c r="FE218" s="61"/>
      <c r="FF218" s="61"/>
    </row>
    <row r="219" spans="1:162" hidden="1" x14ac:dyDescent="0.3">
      <c r="A219" s="28">
        <v>6840</v>
      </c>
      <c r="B219" s="18" t="s">
        <v>250</v>
      </c>
      <c r="D219" s="24"/>
      <c r="E219" s="24"/>
      <c r="F219" s="24">
        <v>34.74</v>
      </c>
      <c r="G219" s="24">
        <v>565.44000000000005</v>
      </c>
      <c r="H219" s="24">
        <v>1232.04</v>
      </c>
      <c r="I219" s="24">
        <v>1813.19</v>
      </c>
      <c r="J219" s="24">
        <v>909.44999999999993</v>
      </c>
      <c r="K219" s="24"/>
      <c r="L219" s="24">
        <v>706.63</v>
      </c>
      <c r="M219" s="24">
        <v>547.67999999999995</v>
      </c>
      <c r="N219" s="24">
        <v>131.02000000000001</v>
      </c>
      <c r="O219" s="24">
        <v>130.44</v>
      </c>
      <c r="P219" s="24"/>
      <c r="Q219" s="24"/>
      <c r="R219" s="24"/>
      <c r="S219" s="24">
        <v>6070.63</v>
      </c>
      <c r="EY219" s="61"/>
      <c r="EZ219" s="61"/>
      <c r="FA219" s="61"/>
      <c r="FB219" s="61"/>
      <c r="FC219" s="61"/>
      <c r="FD219" s="61"/>
      <c r="FE219" s="61"/>
      <c r="FF219" s="61"/>
    </row>
    <row r="220" spans="1:162" hidden="1" x14ac:dyDescent="0.3">
      <c r="A220" s="28">
        <v>6845</v>
      </c>
      <c r="B220" s="18" t="s">
        <v>213</v>
      </c>
      <c r="D220" s="24"/>
      <c r="E220" s="24"/>
      <c r="F220" s="24">
        <v>21.92</v>
      </c>
      <c r="G220" s="24">
        <v>67.680000000000007</v>
      </c>
      <c r="H220" s="24">
        <v>51.57</v>
      </c>
      <c r="I220" s="24">
        <v>2038.02</v>
      </c>
      <c r="J220" s="24">
        <v>2500.58</v>
      </c>
      <c r="K220" s="24">
        <v>1520.8700000000001</v>
      </c>
      <c r="L220" s="24">
        <v>1849.23</v>
      </c>
      <c r="M220" s="24"/>
      <c r="N220" s="24">
        <v>151.56</v>
      </c>
      <c r="O220" s="24">
        <v>332.04</v>
      </c>
      <c r="P220" s="24"/>
      <c r="Q220" s="24"/>
      <c r="R220" s="24"/>
      <c r="S220" s="24">
        <v>8533.4700000000012</v>
      </c>
      <c r="EY220" s="61"/>
      <c r="EZ220" s="61"/>
      <c r="FA220" s="61"/>
      <c r="FB220" s="61"/>
      <c r="FC220" s="61"/>
      <c r="FD220" s="61"/>
      <c r="FE220" s="61"/>
      <c r="FF220" s="61"/>
    </row>
    <row r="221" spans="1:162" hidden="1" x14ac:dyDescent="0.3">
      <c r="A221" s="28">
        <v>6850</v>
      </c>
      <c r="B221" s="18" t="s">
        <v>214</v>
      </c>
      <c r="D221" s="24">
        <v>55.32</v>
      </c>
      <c r="E221" s="24"/>
      <c r="F221" s="24">
        <v>84.12</v>
      </c>
      <c r="G221" s="24"/>
      <c r="H221" s="24"/>
      <c r="I221" s="24">
        <v>54.96</v>
      </c>
      <c r="J221" s="24">
        <v>1598.76</v>
      </c>
      <c r="K221" s="24">
        <v>473.28</v>
      </c>
      <c r="L221" s="24">
        <v>148.19999999999999</v>
      </c>
      <c r="M221" s="24">
        <v>150</v>
      </c>
      <c r="N221" s="24"/>
      <c r="O221" s="24">
        <v>946.98</v>
      </c>
      <c r="P221" s="24"/>
      <c r="Q221" s="24"/>
      <c r="R221" s="24"/>
      <c r="S221" s="24">
        <v>3511.62</v>
      </c>
      <c r="EY221" s="61"/>
      <c r="EZ221" s="61"/>
      <c r="FA221" s="61"/>
      <c r="FB221" s="61"/>
      <c r="FC221" s="61"/>
      <c r="FD221" s="61"/>
      <c r="FE221" s="61"/>
      <c r="FF221" s="61"/>
    </row>
    <row r="222" spans="1:162" hidden="1" x14ac:dyDescent="0.3">
      <c r="A222" s="28">
        <v>6855</v>
      </c>
      <c r="B222" s="18" t="s">
        <v>251</v>
      </c>
      <c r="D222" s="24">
        <v>213.96</v>
      </c>
      <c r="E222" s="24">
        <v>38.64</v>
      </c>
      <c r="F222" s="24">
        <v>163.68</v>
      </c>
      <c r="G222" s="24"/>
      <c r="H222" s="24"/>
      <c r="I222" s="24">
        <v>91.32</v>
      </c>
      <c r="J222" s="24">
        <v>198.72</v>
      </c>
      <c r="K222" s="24">
        <v>10.32</v>
      </c>
      <c r="L222" s="24">
        <v>5892.22</v>
      </c>
      <c r="M222" s="24"/>
      <c r="N222" s="24"/>
      <c r="O222" s="24"/>
      <c r="P222" s="24"/>
      <c r="Q222" s="24"/>
      <c r="R222" s="24"/>
      <c r="S222" s="24">
        <v>6608.8600000000006</v>
      </c>
      <c r="EY222" s="61"/>
      <c r="EZ222" s="61"/>
      <c r="FA222" s="61"/>
      <c r="FB222" s="61"/>
      <c r="FC222" s="61"/>
      <c r="FD222" s="61"/>
      <c r="FE222" s="61"/>
      <c r="FF222" s="61"/>
    </row>
    <row r="223" spans="1:162" hidden="1" x14ac:dyDescent="0.3">
      <c r="A223" s="28">
        <v>6860</v>
      </c>
      <c r="B223" s="18" t="s">
        <v>252</v>
      </c>
      <c r="D223" s="24"/>
      <c r="E223" s="24">
        <v>788.4</v>
      </c>
      <c r="F223" s="24">
        <v>18.52</v>
      </c>
      <c r="G223" s="24"/>
      <c r="H223" s="24">
        <v>352.44</v>
      </c>
      <c r="I223" s="24"/>
      <c r="J223" s="24">
        <v>1636.56</v>
      </c>
      <c r="K223" s="24">
        <v>-1281.24</v>
      </c>
      <c r="L223" s="24"/>
      <c r="M223" s="24"/>
      <c r="N223" s="24"/>
      <c r="O223" s="24"/>
      <c r="P223" s="24"/>
      <c r="Q223" s="24"/>
      <c r="R223" s="24"/>
      <c r="S223" s="24">
        <v>1514.68</v>
      </c>
      <c r="EY223" s="61"/>
      <c r="EZ223" s="61"/>
      <c r="FA223" s="61"/>
      <c r="FB223" s="61"/>
      <c r="FC223" s="61"/>
      <c r="FD223" s="61"/>
      <c r="FE223" s="61"/>
      <c r="FF223" s="61"/>
    </row>
    <row r="224" spans="1:162" hidden="1" x14ac:dyDescent="0.3">
      <c r="A224" s="28">
        <v>6875</v>
      </c>
      <c r="B224" s="18" t="s">
        <v>253</v>
      </c>
      <c r="D224" s="24"/>
      <c r="E224" s="24"/>
      <c r="F224" s="24"/>
      <c r="G224" s="24"/>
      <c r="H224" s="24"/>
      <c r="I224" s="24"/>
      <c r="J224" s="24">
        <v>20706.629999999997</v>
      </c>
      <c r="K224" s="24"/>
      <c r="L224" s="24">
        <v>1457.75</v>
      </c>
      <c r="M224" s="24"/>
      <c r="N224" s="24"/>
      <c r="O224" s="24">
        <v>415.8</v>
      </c>
      <c r="P224" s="24"/>
      <c r="Q224" s="24"/>
      <c r="R224" s="24"/>
      <c r="S224" s="24">
        <v>22580.179999999997</v>
      </c>
      <c r="EY224" s="61"/>
      <c r="EZ224" s="61"/>
      <c r="FA224" s="61"/>
      <c r="FB224" s="61"/>
      <c r="FC224" s="61"/>
      <c r="FD224" s="61"/>
      <c r="FE224" s="61"/>
      <c r="FF224" s="61"/>
    </row>
    <row r="225" spans="1:162" hidden="1" x14ac:dyDescent="0.3">
      <c r="A225" s="28">
        <v>6880</v>
      </c>
      <c r="B225" s="18" t="s">
        <v>254</v>
      </c>
      <c r="D225" s="24"/>
      <c r="E225" s="24"/>
      <c r="F225" s="24"/>
      <c r="G225" s="24"/>
      <c r="H225" s="24">
        <v>75.12</v>
      </c>
      <c r="I225" s="24"/>
      <c r="J225" s="24">
        <v>4032.96</v>
      </c>
      <c r="K225" s="24"/>
      <c r="L225" s="24">
        <v>1293.02</v>
      </c>
      <c r="M225" s="24"/>
      <c r="N225" s="24"/>
      <c r="O225" s="24">
        <v>27.12</v>
      </c>
      <c r="P225" s="24"/>
      <c r="Q225" s="24"/>
      <c r="R225" s="24"/>
      <c r="S225" s="24">
        <v>5428.22</v>
      </c>
      <c r="EY225" s="61"/>
      <c r="EZ225" s="61"/>
      <c r="FA225" s="61"/>
      <c r="FB225" s="61"/>
      <c r="FC225" s="61"/>
      <c r="FD225" s="61"/>
      <c r="FE225" s="61"/>
      <c r="FF225" s="61"/>
    </row>
    <row r="226" spans="1:162" hidden="1" x14ac:dyDescent="0.3">
      <c r="A226" s="28">
        <v>6885</v>
      </c>
      <c r="B226" s="18" t="s">
        <v>255</v>
      </c>
      <c r="D226" s="24"/>
      <c r="E226" s="24"/>
      <c r="F226" s="24">
        <v>51.06</v>
      </c>
      <c r="G226" s="24">
        <v>12.12</v>
      </c>
      <c r="H226" s="24">
        <v>252</v>
      </c>
      <c r="I226" s="24"/>
      <c r="J226" s="24">
        <v>839.04000000000008</v>
      </c>
      <c r="K226" s="24">
        <v>1.08</v>
      </c>
      <c r="L226" s="24">
        <v>538.67999999999995</v>
      </c>
      <c r="M226" s="24"/>
      <c r="N226" s="24"/>
      <c r="O226" s="24">
        <v>92.4</v>
      </c>
      <c r="P226" s="24"/>
      <c r="Q226" s="24"/>
      <c r="R226" s="24"/>
      <c r="S226" s="24">
        <v>1786.38</v>
      </c>
      <c r="EY226" s="61"/>
      <c r="EZ226" s="61"/>
      <c r="FA226" s="61"/>
      <c r="FB226" s="61"/>
      <c r="FC226" s="61"/>
      <c r="FD226" s="61"/>
      <c r="FE226" s="61"/>
      <c r="FF226" s="61"/>
    </row>
    <row r="227" spans="1:162" hidden="1" x14ac:dyDescent="0.3">
      <c r="A227" s="28">
        <v>6890</v>
      </c>
      <c r="B227" s="18" t="s">
        <v>256</v>
      </c>
      <c r="D227" s="24">
        <v>91.62</v>
      </c>
      <c r="E227" s="24"/>
      <c r="F227" s="24">
        <v>2.23</v>
      </c>
      <c r="G227" s="24">
        <v>86.66</v>
      </c>
      <c r="H227" s="24">
        <v>1502.96</v>
      </c>
      <c r="I227" s="24">
        <v>239.7</v>
      </c>
      <c r="J227" s="24">
        <v>83683.95</v>
      </c>
      <c r="K227" s="24">
        <v>260.96000000000004</v>
      </c>
      <c r="L227" s="24">
        <v>259480.67</v>
      </c>
      <c r="M227" s="24">
        <v>41.31</v>
      </c>
      <c r="N227" s="24">
        <v>300.26</v>
      </c>
      <c r="O227" s="24">
        <v>383.72</v>
      </c>
      <c r="P227" s="24"/>
      <c r="Q227" s="24"/>
      <c r="R227" s="24"/>
      <c r="S227" s="24">
        <v>346074.04</v>
      </c>
      <c r="EY227" s="61"/>
      <c r="EZ227" s="61"/>
      <c r="FA227" s="61"/>
      <c r="FB227" s="61"/>
      <c r="FC227" s="61"/>
      <c r="FD227" s="61"/>
      <c r="FE227" s="61"/>
      <c r="FF227" s="61"/>
    </row>
    <row r="228" spans="1:162" hidden="1" x14ac:dyDescent="0.3">
      <c r="A228" s="28">
        <v>6905</v>
      </c>
      <c r="B228" s="18" t="s">
        <v>257</v>
      </c>
      <c r="D228" s="24">
        <v>10213.08</v>
      </c>
      <c r="E228" s="24">
        <v>1308.69</v>
      </c>
      <c r="F228" s="24">
        <v>8131.84</v>
      </c>
      <c r="G228" s="24">
        <v>12915.17</v>
      </c>
      <c r="H228" s="24">
        <v>12265.560000000001</v>
      </c>
      <c r="I228" s="24">
        <v>16361.74</v>
      </c>
      <c r="J228" s="24">
        <v>82255.000000000015</v>
      </c>
      <c r="K228" s="24">
        <v>47062.240000000005</v>
      </c>
      <c r="L228" s="24">
        <v>107793.63</v>
      </c>
      <c r="M228" s="24">
        <v>6109.02</v>
      </c>
      <c r="N228" s="24">
        <v>7446.73</v>
      </c>
      <c r="O228" s="24">
        <v>13371.57</v>
      </c>
      <c r="P228" s="24"/>
      <c r="Q228" s="24"/>
      <c r="R228" s="24"/>
      <c r="S228" s="24">
        <v>325234.27</v>
      </c>
      <c r="EY228" s="61"/>
      <c r="EZ228" s="61"/>
      <c r="FA228" s="61"/>
      <c r="FB228" s="61"/>
      <c r="FC228" s="61"/>
      <c r="FD228" s="61"/>
      <c r="FE228" s="61"/>
      <c r="FF228" s="61"/>
    </row>
    <row r="229" spans="1:162" hidden="1" x14ac:dyDescent="0.3">
      <c r="A229" s="28">
        <v>6920</v>
      </c>
      <c r="B229" s="18" t="s">
        <v>258</v>
      </c>
      <c r="D229" s="24">
        <v>13801.76</v>
      </c>
      <c r="E229" s="24">
        <v>1764.1</v>
      </c>
      <c r="F229" s="24">
        <v>10991.91</v>
      </c>
      <c r="G229" s="24">
        <v>17451.730000000003</v>
      </c>
      <c r="H229" s="24">
        <v>16576.740000000002</v>
      </c>
      <c r="I229" s="24">
        <v>22111.06</v>
      </c>
      <c r="J229" s="24">
        <v>111292.73</v>
      </c>
      <c r="K229" s="24">
        <v>63599.460000000006</v>
      </c>
      <c r="L229" s="24">
        <v>145682.26</v>
      </c>
      <c r="M229" s="24">
        <v>8254.52</v>
      </c>
      <c r="N229" s="24">
        <v>10061.200000000001</v>
      </c>
      <c r="O229" s="24">
        <v>18068.86</v>
      </c>
      <c r="P229" s="24"/>
      <c r="Q229" s="24"/>
      <c r="R229" s="24"/>
      <c r="S229" s="24">
        <v>439656.33</v>
      </c>
      <c r="EY229" s="61"/>
      <c r="EZ229" s="61"/>
      <c r="FA229" s="61"/>
      <c r="FB229" s="61"/>
      <c r="FC229" s="61"/>
      <c r="FD229" s="61"/>
      <c r="FE229" s="61"/>
      <c r="FF229" s="61"/>
    </row>
    <row r="230" spans="1:162" hidden="1" x14ac:dyDescent="0.3">
      <c r="A230" s="28">
        <v>6960</v>
      </c>
      <c r="B230" s="18" t="s">
        <v>259</v>
      </c>
      <c r="D230" s="24"/>
      <c r="E230" s="24">
        <v>-241.08</v>
      </c>
      <c r="F230" s="24"/>
      <c r="G230" s="24">
        <v>-7536.96</v>
      </c>
      <c r="H230" s="24"/>
      <c r="I230" s="24"/>
      <c r="J230" s="24">
        <v>-1544.88</v>
      </c>
      <c r="K230" s="24">
        <v>-2887.84</v>
      </c>
      <c r="L230" s="24"/>
      <c r="M230" s="24"/>
      <c r="N230" s="24">
        <v>-11184.72</v>
      </c>
      <c r="O230" s="24"/>
      <c r="P230" s="24"/>
      <c r="Q230" s="24"/>
      <c r="R230" s="24"/>
      <c r="S230" s="24">
        <v>-23395.48</v>
      </c>
      <c r="EY230" s="61"/>
      <c r="EZ230" s="61"/>
      <c r="FA230" s="61"/>
      <c r="FB230" s="61"/>
      <c r="FC230" s="61"/>
      <c r="FD230" s="61"/>
      <c r="FE230" s="61"/>
      <c r="FF230" s="61"/>
    </row>
    <row r="231" spans="1:162" hidden="1" x14ac:dyDescent="0.3">
      <c r="A231" s="28">
        <v>6965</v>
      </c>
      <c r="B231" s="18" t="s">
        <v>260</v>
      </c>
      <c r="D231" s="24"/>
      <c r="E231" s="24"/>
      <c r="F231" s="24">
        <v>-7.08</v>
      </c>
      <c r="G231" s="24"/>
      <c r="H231" s="24"/>
      <c r="I231" s="24"/>
      <c r="J231" s="24">
        <v>-90.64</v>
      </c>
      <c r="K231" s="24">
        <v>606.45000000000005</v>
      </c>
      <c r="L231" s="24"/>
      <c r="M231" s="24"/>
      <c r="N231" s="24"/>
      <c r="O231" s="24"/>
      <c r="P231" s="24"/>
      <c r="Q231" s="24"/>
      <c r="R231" s="24"/>
      <c r="S231" s="24">
        <v>508.73</v>
      </c>
      <c r="EY231" s="61"/>
      <c r="EZ231" s="61"/>
      <c r="FA231" s="61"/>
      <c r="FB231" s="61"/>
      <c r="FC231" s="61"/>
      <c r="FD231" s="61"/>
      <c r="FE231" s="61"/>
      <c r="FF231" s="61"/>
    </row>
    <row r="232" spans="1:162" hidden="1" x14ac:dyDescent="0.3">
      <c r="A232" s="28">
        <v>6995</v>
      </c>
      <c r="B232" s="18" t="s">
        <v>261</v>
      </c>
      <c r="D232" s="24"/>
      <c r="E232" s="24">
        <v>-245.28</v>
      </c>
      <c r="F232" s="24"/>
      <c r="G232" s="24">
        <v>-389.52</v>
      </c>
      <c r="H232" s="24"/>
      <c r="I232" s="24"/>
      <c r="J232" s="24">
        <v>-462.72</v>
      </c>
      <c r="K232" s="24">
        <v>-1042.9199999999998</v>
      </c>
      <c r="L232" s="24">
        <v>-1222.32</v>
      </c>
      <c r="M232" s="24"/>
      <c r="N232" s="24"/>
      <c r="O232" s="24"/>
      <c r="P232" s="24"/>
      <c r="Q232" s="24"/>
      <c r="R232" s="24"/>
      <c r="S232" s="24">
        <v>-3362.7599999999993</v>
      </c>
      <c r="EY232" s="61"/>
      <c r="EZ232" s="61"/>
      <c r="FA232" s="61"/>
      <c r="FB232" s="61"/>
      <c r="FC232" s="61"/>
      <c r="FD232" s="61"/>
      <c r="FE232" s="61"/>
      <c r="FF232" s="61"/>
    </row>
    <row r="233" spans="1:162" hidden="1" x14ac:dyDescent="0.3">
      <c r="A233" s="28">
        <v>7000</v>
      </c>
      <c r="B233" s="18" t="s">
        <v>262</v>
      </c>
      <c r="D233" s="24"/>
      <c r="E233" s="24">
        <v>-3.72</v>
      </c>
      <c r="F233" s="24"/>
      <c r="G233" s="24">
        <v>-0.36</v>
      </c>
      <c r="H233" s="24"/>
      <c r="I233" s="24"/>
      <c r="J233" s="24">
        <v>-90944.51999999999</v>
      </c>
      <c r="K233" s="24">
        <v>-369.11999999999989</v>
      </c>
      <c r="L233" s="24">
        <v>-6237.6</v>
      </c>
      <c r="M233" s="24"/>
      <c r="N233" s="24"/>
      <c r="O233" s="24"/>
      <c r="P233" s="24"/>
      <c r="Q233" s="24"/>
      <c r="R233" s="24"/>
      <c r="S233" s="24">
        <v>-97555.319999999992</v>
      </c>
      <c r="EY233" s="61"/>
      <c r="EZ233" s="61"/>
      <c r="FA233" s="61"/>
      <c r="FB233" s="61"/>
      <c r="FC233" s="61"/>
      <c r="FD233" s="61"/>
      <c r="FE233" s="61"/>
      <c r="FF233" s="61"/>
    </row>
    <row r="234" spans="1:162" hidden="1" x14ac:dyDescent="0.3">
      <c r="A234" s="28">
        <v>7025</v>
      </c>
      <c r="B234" s="18" t="s">
        <v>263</v>
      </c>
      <c r="D234" s="24"/>
      <c r="E234" s="24">
        <v>-175.44</v>
      </c>
      <c r="F234" s="24"/>
      <c r="G234" s="24">
        <v>-366.84</v>
      </c>
      <c r="H234" s="24"/>
      <c r="I234" s="24"/>
      <c r="J234" s="24">
        <v>-7244.76</v>
      </c>
      <c r="K234" s="24">
        <v>-1972.56</v>
      </c>
      <c r="L234" s="24">
        <v>-17335.32</v>
      </c>
      <c r="M234" s="24"/>
      <c r="N234" s="24"/>
      <c r="O234" s="24"/>
      <c r="P234" s="24"/>
      <c r="Q234" s="24"/>
      <c r="R234" s="24"/>
      <c r="S234" s="24">
        <v>-27094.92</v>
      </c>
      <c r="EY234" s="61"/>
      <c r="EZ234" s="61"/>
      <c r="FA234" s="61"/>
      <c r="FB234" s="61"/>
      <c r="FC234" s="61"/>
      <c r="FD234" s="61"/>
      <c r="FE234" s="61"/>
      <c r="FF234" s="61"/>
    </row>
    <row r="235" spans="1:162" hidden="1" x14ac:dyDescent="0.3">
      <c r="A235" s="28">
        <v>7035</v>
      </c>
      <c r="B235" s="18" t="s">
        <v>264</v>
      </c>
      <c r="D235" s="24"/>
      <c r="E235" s="24">
        <v>-2884.92</v>
      </c>
      <c r="F235" s="24"/>
      <c r="G235" s="24"/>
      <c r="H235" s="24"/>
      <c r="I235" s="24"/>
      <c r="J235" s="24">
        <v>-1641.64</v>
      </c>
      <c r="K235" s="24"/>
      <c r="L235" s="24">
        <v>-204.36</v>
      </c>
      <c r="M235" s="24"/>
      <c r="N235" s="24"/>
      <c r="O235" s="24"/>
      <c r="P235" s="24"/>
      <c r="Q235" s="24"/>
      <c r="R235" s="24"/>
      <c r="S235" s="24">
        <v>-4730.92</v>
      </c>
      <c r="EY235" s="61"/>
      <c r="EZ235" s="61"/>
      <c r="FA235" s="61"/>
      <c r="FB235" s="61"/>
      <c r="FC235" s="61"/>
      <c r="FD235" s="61"/>
      <c r="FE235" s="61"/>
      <c r="FF235" s="61"/>
    </row>
    <row r="236" spans="1:162" hidden="1" x14ac:dyDescent="0.3">
      <c r="A236" s="28">
        <v>7045</v>
      </c>
      <c r="B236" s="18" t="s">
        <v>265</v>
      </c>
      <c r="D236" s="24"/>
      <c r="E236" s="24">
        <v>-1031.1600000000001</v>
      </c>
      <c r="F236" s="24"/>
      <c r="G236" s="24">
        <v>-1517.52</v>
      </c>
      <c r="H236" s="24"/>
      <c r="I236" s="24"/>
      <c r="J236" s="24">
        <v>-2114.04</v>
      </c>
      <c r="K236" s="24">
        <v>-6040.29</v>
      </c>
      <c r="L236" s="24">
        <v>264</v>
      </c>
      <c r="M236" s="24"/>
      <c r="N236" s="24"/>
      <c r="O236" s="24"/>
      <c r="P236" s="24"/>
      <c r="Q236" s="24"/>
      <c r="R236" s="24"/>
      <c r="S236" s="24">
        <v>-10439.01</v>
      </c>
      <c r="EY236" s="61"/>
      <c r="EZ236" s="61"/>
      <c r="FA236" s="61"/>
      <c r="FB236" s="61"/>
      <c r="FC236" s="61"/>
      <c r="FD236" s="61"/>
      <c r="FE236" s="61"/>
      <c r="FF236" s="61"/>
    </row>
    <row r="237" spans="1:162" hidden="1" x14ac:dyDescent="0.3">
      <c r="A237" s="28">
        <v>7050</v>
      </c>
      <c r="B237" s="18" t="s">
        <v>266</v>
      </c>
      <c r="D237" s="24"/>
      <c r="E237" s="24"/>
      <c r="F237" s="24"/>
      <c r="G237" s="24"/>
      <c r="H237" s="24"/>
      <c r="I237" s="24"/>
      <c r="J237" s="24"/>
      <c r="K237" s="24">
        <v>-84.579999999999984</v>
      </c>
      <c r="L237" s="24"/>
      <c r="M237" s="24"/>
      <c r="N237" s="24"/>
      <c r="O237" s="24"/>
      <c r="P237" s="24"/>
      <c r="Q237" s="24"/>
      <c r="R237" s="24"/>
      <c r="S237" s="24">
        <v>-84.579999999999984</v>
      </c>
      <c r="EY237" s="61"/>
      <c r="EZ237" s="61"/>
      <c r="FA237" s="61"/>
      <c r="FB237" s="61"/>
      <c r="FC237" s="61"/>
      <c r="FD237" s="61"/>
      <c r="FE237" s="61"/>
      <c r="FF237" s="61"/>
    </row>
    <row r="238" spans="1:162" hidden="1" x14ac:dyDescent="0.3">
      <c r="A238" s="28">
        <v>7060</v>
      </c>
      <c r="B238" s="18" t="s">
        <v>267</v>
      </c>
      <c r="D238" s="24"/>
      <c r="E238" s="24">
        <v>-111.96</v>
      </c>
      <c r="F238" s="24"/>
      <c r="G238" s="24">
        <v>-427.2</v>
      </c>
      <c r="H238" s="24"/>
      <c r="I238" s="24"/>
      <c r="J238" s="24">
        <v>-1342.32</v>
      </c>
      <c r="K238" s="24">
        <v>-5830.0600000000013</v>
      </c>
      <c r="L238" s="24">
        <v>-11380.56</v>
      </c>
      <c r="M238" s="24"/>
      <c r="N238" s="24"/>
      <c r="O238" s="24"/>
      <c r="P238" s="24"/>
      <c r="Q238" s="24"/>
      <c r="R238" s="24"/>
      <c r="S238" s="24">
        <v>-19092.099999999999</v>
      </c>
      <c r="EY238" s="61"/>
      <c r="EZ238" s="61"/>
      <c r="FA238" s="61"/>
      <c r="FB238" s="61"/>
      <c r="FC238" s="61"/>
      <c r="FD238" s="61"/>
      <c r="FE238" s="61"/>
      <c r="FF238" s="61"/>
    </row>
    <row r="239" spans="1:162" hidden="1" x14ac:dyDescent="0.3">
      <c r="A239" s="28">
        <v>7065</v>
      </c>
      <c r="B239" s="18" t="s">
        <v>268</v>
      </c>
      <c r="D239" s="24"/>
      <c r="E239" s="24">
        <v>-196.32</v>
      </c>
      <c r="F239" s="24"/>
      <c r="G239" s="24">
        <v>-376.8</v>
      </c>
      <c r="H239" s="24"/>
      <c r="I239" s="24"/>
      <c r="J239" s="24">
        <v>-3017.26</v>
      </c>
      <c r="K239" s="24">
        <v>-2078.5200000000004</v>
      </c>
      <c r="L239" s="24">
        <v>-21954</v>
      </c>
      <c r="M239" s="24"/>
      <c r="N239" s="24"/>
      <c r="O239" s="24"/>
      <c r="P239" s="24"/>
      <c r="Q239" s="24"/>
      <c r="R239" s="24"/>
      <c r="S239" s="24">
        <v>-27622.9</v>
      </c>
      <c r="EY239" s="61"/>
      <c r="EZ239" s="61"/>
      <c r="FA239" s="61"/>
      <c r="FB239" s="61"/>
      <c r="FC239" s="61"/>
      <c r="FD239" s="61"/>
      <c r="FE239" s="61"/>
      <c r="FF239" s="61"/>
    </row>
    <row r="240" spans="1:162" hidden="1" x14ac:dyDescent="0.3">
      <c r="A240" s="28">
        <v>7070</v>
      </c>
      <c r="B240" s="18" t="s">
        <v>269</v>
      </c>
      <c r="D240" s="24"/>
      <c r="E240" s="24">
        <v>-302.39999999999998</v>
      </c>
      <c r="F240" s="24"/>
      <c r="G240" s="24">
        <v>-5305.56</v>
      </c>
      <c r="H240" s="24"/>
      <c r="I240" s="24"/>
      <c r="J240" s="24">
        <v>-194066.72999999998</v>
      </c>
      <c r="K240" s="24">
        <v>-13601.28</v>
      </c>
      <c r="L240" s="24">
        <v>-140238.24</v>
      </c>
      <c r="M240" s="24"/>
      <c r="N240" s="24"/>
      <c r="O240" s="24">
        <v>-13642.44</v>
      </c>
      <c r="P240" s="24"/>
      <c r="Q240" s="24"/>
      <c r="R240" s="24"/>
      <c r="S240" s="24">
        <v>-367156.64999999997</v>
      </c>
      <c r="EY240" s="61"/>
      <c r="EZ240" s="61"/>
      <c r="FA240" s="61"/>
      <c r="FB240" s="61"/>
      <c r="FC240" s="61"/>
      <c r="FD240" s="61"/>
      <c r="FE240" s="61"/>
      <c r="FF240" s="61"/>
    </row>
    <row r="241" spans="1:162" hidden="1" x14ac:dyDescent="0.3">
      <c r="A241" s="28">
        <v>7075</v>
      </c>
      <c r="B241" s="18" t="s">
        <v>270</v>
      </c>
      <c r="D241" s="24"/>
      <c r="E241" s="24">
        <v>-182.88</v>
      </c>
      <c r="F241" s="24"/>
      <c r="G241" s="24">
        <v>-2163.6</v>
      </c>
      <c r="H241" s="24"/>
      <c r="I241" s="24"/>
      <c r="J241" s="24">
        <v>-55418.97</v>
      </c>
      <c r="K241" s="24">
        <v>-3877.7</v>
      </c>
      <c r="L241" s="24">
        <v>-25106.04</v>
      </c>
      <c r="M241" s="24"/>
      <c r="N241" s="24"/>
      <c r="O241" s="24">
        <v>-3501.72</v>
      </c>
      <c r="P241" s="24"/>
      <c r="Q241" s="24"/>
      <c r="R241" s="24"/>
      <c r="S241" s="24">
        <v>-90250.91</v>
      </c>
      <c r="EY241" s="61"/>
      <c r="EZ241" s="61"/>
      <c r="FA241" s="61"/>
      <c r="FB241" s="61"/>
      <c r="FC241" s="61"/>
      <c r="FD241" s="61"/>
      <c r="FE241" s="61"/>
      <c r="FF241" s="61"/>
    </row>
    <row r="242" spans="1:162" hidden="1" x14ac:dyDescent="0.3">
      <c r="A242" s="28">
        <v>7080</v>
      </c>
      <c r="B242" s="18" t="s">
        <v>271</v>
      </c>
      <c r="D242" s="24"/>
      <c r="E242" s="24">
        <v>-210.24</v>
      </c>
      <c r="F242" s="24"/>
      <c r="G242" s="24">
        <v>-1351.32</v>
      </c>
      <c r="H242" s="24"/>
      <c r="I242" s="24"/>
      <c r="J242" s="24">
        <v>-2811.48</v>
      </c>
      <c r="K242" s="24">
        <v>-5644.1999999999989</v>
      </c>
      <c r="L242" s="24">
        <v>-539.16</v>
      </c>
      <c r="M242" s="24"/>
      <c r="N242" s="24"/>
      <c r="O242" s="24"/>
      <c r="P242" s="24"/>
      <c r="Q242" s="24"/>
      <c r="R242" s="24"/>
      <c r="S242" s="24">
        <v>-10556.399999999998</v>
      </c>
      <c r="EY242" s="61"/>
      <c r="EZ242" s="61"/>
      <c r="FA242" s="61"/>
      <c r="FB242" s="61"/>
      <c r="FC242" s="61"/>
      <c r="FD242" s="61"/>
      <c r="FE242" s="61"/>
      <c r="FF242" s="61"/>
    </row>
    <row r="243" spans="1:162" hidden="1" x14ac:dyDescent="0.3">
      <c r="A243" s="28">
        <v>7085</v>
      </c>
      <c r="B243" s="18" t="s">
        <v>272</v>
      </c>
      <c r="D243" s="24"/>
      <c r="E243" s="24">
        <v>-13.2</v>
      </c>
      <c r="F243" s="24"/>
      <c r="G243" s="24">
        <v>-5.16</v>
      </c>
      <c r="H243" s="24"/>
      <c r="I243" s="24"/>
      <c r="J243" s="24">
        <v>-521.76</v>
      </c>
      <c r="K243" s="24">
        <v>-137.39999999999998</v>
      </c>
      <c r="L243" s="24">
        <v>-100</v>
      </c>
      <c r="M243" s="24"/>
      <c r="N243" s="24"/>
      <c r="O243" s="24"/>
      <c r="P243" s="24"/>
      <c r="Q243" s="24"/>
      <c r="R243" s="24"/>
      <c r="S243" s="24">
        <v>-777.52</v>
      </c>
      <c r="EY243" s="61"/>
      <c r="EZ243" s="61"/>
      <c r="FA243" s="61"/>
      <c r="FB243" s="61"/>
      <c r="FC243" s="61"/>
      <c r="FD243" s="61"/>
      <c r="FE243" s="61"/>
      <c r="FF243" s="61"/>
    </row>
    <row r="244" spans="1:162" hidden="1" x14ac:dyDescent="0.3">
      <c r="A244" s="28">
        <v>7090</v>
      </c>
      <c r="B244" s="18" t="s">
        <v>273</v>
      </c>
      <c r="D244" s="24"/>
      <c r="E244" s="24">
        <v>-6.96</v>
      </c>
      <c r="F244" s="24"/>
      <c r="G244" s="24">
        <v>-566.64</v>
      </c>
      <c r="H244" s="24"/>
      <c r="I244" s="24"/>
      <c r="J244" s="24">
        <v>-24381.21</v>
      </c>
      <c r="K244" s="24">
        <v>-956.40000000000009</v>
      </c>
      <c r="L244" s="24">
        <v>-13267.2</v>
      </c>
      <c r="M244" s="24"/>
      <c r="N244" s="24"/>
      <c r="O244" s="24">
        <v>-1237.56</v>
      </c>
      <c r="P244" s="24"/>
      <c r="Q244" s="24"/>
      <c r="R244" s="24"/>
      <c r="S244" s="24">
        <v>-40415.97</v>
      </c>
      <c r="EY244" s="61"/>
      <c r="EZ244" s="61"/>
      <c r="FA244" s="61"/>
      <c r="FB244" s="61"/>
      <c r="FC244" s="61"/>
      <c r="FD244" s="61"/>
      <c r="FE244" s="61"/>
      <c r="FF244" s="61"/>
    </row>
    <row r="245" spans="1:162" hidden="1" x14ac:dyDescent="0.3">
      <c r="A245" s="28">
        <v>7160</v>
      </c>
      <c r="B245" s="18" t="s">
        <v>274</v>
      </c>
      <c r="D245" s="24"/>
      <c r="E245" s="24"/>
      <c r="F245" s="24"/>
      <c r="G245" s="24">
        <v>-2775.84</v>
      </c>
      <c r="H245" s="24"/>
      <c r="I245" s="24"/>
      <c r="J245" s="24"/>
      <c r="K245" s="24">
        <v>-21285.360000000004</v>
      </c>
      <c r="L245" s="24"/>
      <c r="M245" s="24"/>
      <c r="N245" s="24"/>
      <c r="O245" s="24"/>
      <c r="P245" s="24"/>
      <c r="Q245" s="24"/>
      <c r="R245" s="24"/>
      <c r="S245" s="24">
        <v>-24061.200000000004</v>
      </c>
      <c r="EY245" s="61"/>
      <c r="EZ245" s="61"/>
      <c r="FA245" s="61"/>
      <c r="FB245" s="61"/>
      <c r="FC245" s="61"/>
      <c r="FD245" s="61"/>
      <c r="FE245" s="61"/>
      <c r="FF245" s="61"/>
    </row>
    <row r="246" spans="1:162" hidden="1" x14ac:dyDescent="0.3">
      <c r="A246" s="28">
        <v>7165</v>
      </c>
      <c r="B246" s="18" t="s">
        <v>275</v>
      </c>
      <c r="D246" s="24"/>
      <c r="E246" s="24">
        <v>-1084.4100000000001</v>
      </c>
      <c r="F246" s="24"/>
      <c r="G246" s="24">
        <v>-4644.7</v>
      </c>
      <c r="H246" s="24"/>
      <c r="I246" s="24"/>
      <c r="J246" s="24">
        <v>-175653.13</v>
      </c>
      <c r="K246" s="24">
        <v>-3639.3599999999997</v>
      </c>
      <c r="L246" s="24">
        <v>-16597.919999999998</v>
      </c>
      <c r="M246" s="24"/>
      <c r="N246" s="24">
        <v>-8.52</v>
      </c>
      <c r="O246" s="24">
        <v>-2933.28</v>
      </c>
      <c r="P246" s="24"/>
      <c r="Q246" s="24"/>
      <c r="R246" s="24"/>
      <c r="S246" s="24">
        <v>-204561.31999999995</v>
      </c>
      <c r="EY246" s="61"/>
      <c r="EZ246" s="61"/>
      <c r="FA246" s="61"/>
      <c r="FB246" s="61"/>
      <c r="FC246" s="61"/>
      <c r="FD246" s="61"/>
      <c r="FE246" s="61"/>
      <c r="FF246" s="61"/>
    </row>
    <row r="247" spans="1:162" hidden="1" x14ac:dyDescent="0.3">
      <c r="A247" s="28">
        <v>7172</v>
      </c>
      <c r="B247" s="18" t="s">
        <v>276</v>
      </c>
      <c r="D247" s="24"/>
      <c r="E247" s="24"/>
      <c r="F247" s="24"/>
      <c r="G247" s="24"/>
      <c r="H247" s="24"/>
      <c r="I247" s="24"/>
      <c r="J247" s="24">
        <v>-63362.33</v>
      </c>
      <c r="K247" s="24">
        <v>-18.72</v>
      </c>
      <c r="L247" s="24">
        <v>-5035.47</v>
      </c>
      <c r="M247" s="24"/>
      <c r="N247" s="24"/>
      <c r="O247" s="24"/>
      <c r="P247" s="24"/>
      <c r="Q247" s="24"/>
      <c r="R247" s="24"/>
      <c r="S247" s="24">
        <v>-68416.52</v>
      </c>
      <c r="EY247" s="61"/>
      <c r="EZ247" s="61"/>
      <c r="FA247" s="61"/>
      <c r="FB247" s="61"/>
      <c r="FC247" s="61"/>
      <c r="FD247" s="61"/>
      <c r="FE247" s="61"/>
      <c r="FF247" s="61"/>
    </row>
    <row r="248" spans="1:162" hidden="1" x14ac:dyDescent="0.3">
      <c r="A248" s="28">
        <v>7175</v>
      </c>
      <c r="B248" s="18" t="s">
        <v>277</v>
      </c>
      <c r="D248" s="24"/>
      <c r="E248" s="24"/>
      <c r="F248" s="24"/>
      <c r="G248" s="24">
        <v>-625.22</v>
      </c>
      <c r="H248" s="24"/>
      <c r="I248" s="24"/>
      <c r="J248" s="24">
        <v>-57136.639999999999</v>
      </c>
      <c r="K248" s="24">
        <v>-25.68</v>
      </c>
      <c r="L248" s="24">
        <v>-2162.4899999999998</v>
      </c>
      <c r="M248" s="24"/>
      <c r="N248" s="24"/>
      <c r="O248" s="24"/>
      <c r="P248" s="24"/>
      <c r="Q248" s="24"/>
      <c r="R248" s="24"/>
      <c r="S248" s="24">
        <v>-59950.03</v>
      </c>
      <c r="EY248" s="61"/>
      <c r="EZ248" s="61"/>
      <c r="FA248" s="61"/>
      <c r="FB248" s="61"/>
      <c r="FC248" s="61"/>
      <c r="FD248" s="61"/>
      <c r="FE248" s="61"/>
      <c r="FF248" s="61"/>
    </row>
    <row r="249" spans="1:162" hidden="1" x14ac:dyDescent="0.3">
      <c r="A249" s="28">
        <v>7180</v>
      </c>
      <c r="B249" s="18" t="s">
        <v>278</v>
      </c>
      <c r="D249" s="24"/>
      <c r="E249" s="24"/>
      <c r="F249" s="24"/>
      <c r="G249" s="24"/>
      <c r="H249" s="24"/>
      <c r="I249" s="24"/>
      <c r="J249" s="24">
        <v>-3291.1199999999994</v>
      </c>
      <c r="K249" s="24"/>
      <c r="L249" s="24">
        <v>-61.32</v>
      </c>
      <c r="M249" s="24"/>
      <c r="N249" s="24"/>
      <c r="O249" s="24"/>
      <c r="P249" s="24"/>
      <c r="Q249" s="24"/>
      <c r="R249" s="24"/>
      <c r="S249" s="24">
        <v>-3352.4399999999996</v>
      </c>
      <c r="EY249" s="61"/>
      <c r="EZ249" s="61"/>
      <c r="FA249" s="61"/>
      <c r="FB249" s="61"/>
      <c r="FC249" s="61"/>
      <c r="FD249" s="61"/>
      <c r="FE249" s="61"/>
      <c r="FF249" s="61"/>
    </row>
    <row r="250" spans="1:162" hidden="1" x14ac:dyDescent="0.3">
      <c r="A250" s="28">
        <v>7185</v>
      </c>
      <c r="B250" s="18" t="s">
        <v>279</v>
      </c>
      <c r="D250" s="24"/>
      <c r="E250" s="24">
        <v>-41.28</v>
      </c>
      <c r="F250" s="24"/>
      <c r="G250" s="24">
        <v>-426.18</v>
      </c>
      <c r="H250" s="24"/>
      <c r="I250" s="24"/>
      <c r="J250" s="24">
        <v>-6545.77</v>
      </c>
      <c r="K250" s="24">
        <v>-390.56</v>
      </c>
      <c r="L250" s="24">
        <v>-1909.52</v>
      </c>
      <c r="M250" s="24"/>
      <c r="N250" s="24"/>
      <c r="O250" s="24">
        <v>-21.24</v>
      </c>
      <c r="P250" s="24"/>
      <c r="Q250" s="24"/>
      <c r="R250" s="24"/>
      <c r="S250" s="24">
        <v>-9334.5500000000011</v>
      </c>
      <c r="EY250" s="61"/>
      <c r="EZ250" s="61"/>
      <c r="FA250" s="61"/>
      <c r="FB250" s="61"/>
      <c r="FC250" s="61"/>
      <c r="FD250" s="61"/>
      <c r="FE250" s="61"/>
      <c r="FF250" s="61"/>
    </row>
    <row r="251" spans="1:162" hidden="1" x14ac:dyDescent="0.3">
      <c r="A251" s="28">
        <v>7220</v>
      </c>
      <c r="B251" s="18" t="s">
        <v>280</v>
      </c>
      <c r="D251" s="24"/>
      <c r="E251" s="24"/>
      <c r="F251" s="24"/>
      <c r="G251" s="24"/>
      <c r="H251" s="24"/>
      <c r="I251" s="24"/>
      <c r="J251" s="24"/>
      <c r="K251" s="24">
        <v>-2151.84</v>
      </c>
      <c r="L251" s="24"/>
      <c r="M251" s="24"/>
      <c r="N251" s="24"/>
      <c r="O251" s="24"/>
      <c r="P251" s="24"/>
      <c r="Q251" s="24"/>
      <c r="R251" s="24"/>
      <c r="S251" s="24">
        <v>-2151.84</v>
      </c>
      <c r="EY251" s="61"/>
      <c r="EZ251" s="61"/>
      <c r="FA251" s="61"/>
      <c r="FB251" s="61"/>
      <c r="FC251" s="61"/>
      <c r="FD251" s="61"/>
      <c r="FE251" s="61"/>
      <c r="FF251" s="61"/>
    </row>
    <row r="252" spans="1:162" hidden="1" x14ac:dyDescent="0.3">
      <c r="A252" s="28">
        <v>7225</v>
      </c>
      <c r="B252" s="18" t="s">
        <v>281</v>
      </c>
      <c r="D252" s="24"/>
      <c r="E252" s="24">
        <v>-3438</v>
      </c>
      <c r="F252" s="24">
        <v>-2983.08</v>
      </c>
      <c r="G252" s="24">
        <v>-6430.8</v>
      </c>
      <c r="H252" s="24">
        <v>-6662.64</v>
      </c>
      <c r="I252" s="24">
        <v>-2217.6</v>
      </c>
      <c r="J252" s="24">
        <v>-72731.039999999994</v>
      </c>
      <c r="K252" s="24">
        <v>-7455.5999999999995</v>
      </c>
      <c r="L252" s="24">
        <v>-67229.16</v>
      </c>
      <c r="M252" s="24">
        <v>-13633.8</v>
      </c>
      <c r="N252" s="24"/>
      <c r="O252" s="24"/>
      <c r="P252" s="24"/>
      <c r="Q252" s="24"/>
      <c r="R252" s="24"/>
      <c r="S252" s="24">
        <v>-182781.71999999997</v>
      </c>
      <c r="EY252" s="61"/>
      <c r="EZ252" s="61"/>
      <c r="FA252" s="61"/>
      <c r="FB252" s="61"/>
      <c r="FC252" s="61"/>
      <c r="FD252" s="61"/>
      <c r="FE252" s="61"/>
      <c r="FF252" s="61"/>
    </row>
    <row r="253" spans="1:162" hidden="1" x14ac:dyDescent="0.3">
      <c r="A253" s="28">
        <v>7230</v>
      </c>
      <c r="B253" s="18" t="s">
        <v>282</v>
      </c>
      <c r="D253" s="24"/>
      <c r="E253" s="24">
        <v>-1081.56</v>
      </c>
      <c r="F253" s="24">
        <v>-3587.72</v>
      </c>
      <c r="G253" s="24"/>
      <c r="H253" s="24">
        <v>-48834.44</v>
      </c>
      <c r="I253" s="24"/>
      <c r="J253" s="24">
        <v>-74489.440000000002</v>
      </c>
      <c r="K253" s="24"/>
      <c r="L253" s="24">
        <v>-103399.44</v>
      </c>
      <c r="M253" s="24"/>
      <c r="N253" s="24"/>
      <c r="O253" s="24"/>
      <c r="P253" s="24"/>
      <c r="Q253" s="24"/>
      <c r="R253" s="24"/>
      <c r="S253" s="24">
        <v>-231392.6</v>
      </c>
      <c r="EY253" s="61"/>
      <c r="EZ253" s="61"/>
      <c r="FA253" s="61"/>
      <c r="FB253" s="61"/>
      <c r="FC253" s="61"/>
      <c r="FD253" s="61"/>
      <c r="FE253" s="61"/>
      <c r="FF253" s="61"/>
    </row>
    <row r="254" spans="1:162" hidden="1" x14ac:dyDescent="0.3">
      <c r="A254" s="28">
        <v>7240</v>
      </c>
      <c r="B254" s="18" t="s">
        <v>283</v>
      </c>
      <c r="D254" s="24"/>
      <c r="E254" s="24"/>
      <c r="F254" s="24"/>
      <c r="G254" s="24"/>
      <c r="H254" s="24">
        <v>350.28</v>
      </c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>
        <v>350.28</v>
      </c>
      <c r="EY254" s="61"/>
      <c r="EZ254" s="61"/>
      <c r="FA254" s="61"/>
      <c r="FB254" s="61"/>
      <c r="FC254" s="61"/>
      <c r="FD254" s="61"/>
      <c r="FE254" s="61"/>
      <c r="FF254" s="61"/>
    </row>
    <row r="255" spans="1:162" hidden="1" x14ac:dyDescent="0.3">
      <c r="A255" s="28">
        <v>7245</v>
      </c>
      <c r="B255" s="18" t="s">
        <v>284</v>
      </c>
      <c r="D255" s="24">
        <v>-21327.72</v>
      </c>
      <c r="E255" s="24"/>
      <c r="F255" s="24"/>
      <c r="G255" s="24">
        <v>-8976.1200000000008</v>
      </c>
      <c r="H255" s="24"/>
      <c r="I255" s="24">
        <v>-49982.28</v>
      </c>
      <c r="J255" s="24">
        <v>-448.4</v>
      </c>
      <c r="K255" s="24">
        <v>0.09</v>
      </c>
      <c r="L255" s="24"/>
      <c r="M255" s="24"/>
      <c r="N255" s="24"/>
      <c r="O255" s="24"/>
      <c r="P255" s="24"/>
      <c r="Q255" s="24"/>
      <c r="R255" s="24"/>
      <c r="S255" s="24">
        <v>-80734.429999999993</v>
      </c>
      <c r="EY255" s="61"/>
      <c r="EZ255" s="61"/>
      <c r="FA255" s="61"/>
      <c r="FB255" s="61"/>
      <c r="FC255" s="61"/>
      <c r="FD255" s="61"/>
      <c r="FE255" s="61"/>
      <c r="FF255" s="61"/>
    </row>
    <row r="256" spans="1:162" hidden="1" x14ac:dyDescent="0.3">
      <c r="A256" s="28">
        <v>7275</v>
      </c>
      <c r="B256" s="18" t="s">
        <v>285</v>
      </c>
      <c r="D256" s="24">
        <v>-8347.32</v>
      </c>
      <c r="E256" s="24">
        <v>-593.28</v>
      </c>
      <c r="F256" s="24">
        <v>-1286.4000000000001</v>
      </c>
      <c r="G256" s="24">
        <v>-5388.48</v>
      </c>
      <c r="H256" s="24">
        <v>-2605.7999999999997</v>
      </c>
      <c r="I256" s="24">
        <v>-3120</v>
      </c>
      <c r="J256" s="24">
        <v>-39094.44</v>
      </c>
      <c r="K256" s="24">
        <v>-1974.6399999999999</v>
      </c>
      <c r="L256" s="24">
        <v>-3061.92</v>
      </c>
      <c r="M256" s="24">
        <v>-2542.3200000000002</v>
      </c>
      <c r="N256" s="24"/>
      <c r="O256" s="24">
        <v>-5665.92</v>
      </c>
      <c r="P256" s="24"/>
      <c r="Q256" s="24"/>
      <c r="R256" s="24"/>
      <c r="S256" s="24">
        <v>-73680.52</v>
      </c>
      <c r="EY256" s="61"/>
      <c r="EZ256" s="61"/>
      <c r="FA256" s="61"/>
      <c r="FB256" s="61"/>
      <c r="FC256" s="61"/>
      <c r="FD256" s="61"/>
      <c r="FE256" s="61"/>
      <c r="FF256" s="61"/>
    </row>
    <row r="257" spans="1:162" hidden="1" x14ac:dyDescent="0.3">
      <c r="A257" s="28">
        <v>7280</v>
      </c>
      <c r="B257" s="18" t="s">
        <v>286</v>
      </c>
      <c r="D257" s="24">
        <v>-16806.240000000002</v>
      </c>
      <c r="E257" s="24">
        <v>-2319.12</v>
      </c>
      <c r="F257" s="24">
        <v>-10578.6</v>
      </c>
      <c r="G257" s="24">
        <v>-11425.68</v>
      </c>
      <c r="H257" s="24">
        <v>-22747.32</v>
      </c>
      <c r="I257" s="24">
        <v>-11875.44</v>
      </c>
      <c r="J257" s="24">
        <v>-61251.12</v>
      </c>
      <c r="K257" s="24">
        <v>-11061.720000000001</v>
      </c>
      <c r="L257" s="24">
        <v>-128113.44</v>
      </c>
      <c r="M257" s="24">
        <v>-7461.6</v>
      </c>
      <c r="N257" s="24"/>
      <c r="O257" s="24">
        <v>-19826.16</v>
      </c>
      <c r="P257" s="24"/>
      <c r="Q257" s="24"/>
      <c r="R257" s="24"/>
      <c r="S257" s="24">
        <v>-303466.43999999994</v>
      </c>
      <c r="EY257" s="61"/>
      <c r="EZ257" s="61"/>
      <c r="FA257" s="61"/>
      <c r="FB257" s="61"/>
      <c r="FC257" s="61"/>
      <c r="FD257" s="61"/>
      <c r="FE257" s="61"/>
      <c r="FF257" s="61"/>
    </row>
    <row r="258" spans="1:162" hidden="1" x14ac:dyDescent="0.3">
      <c r="A258" s="28">
        <v>7283</v>
      </c>
      <c r="B258" s="18" t="s">
        <v>287</v>
      </c>
      <c r="D258" s="24"/>
      <c r="E258" s="24"/>
      <c r="F258" s="24">
        <v>-2511.6</v>
      </c>
      <c r="G258" s="24"/>
      <c r="H258" s="24">
        <v>271.56</v>
      </c>
      <c r="I258" s="24">
        <v>-520.32000000000005</v>
      </c>
      <c r="J258" s="24">
        <v>-40272.269999999997</v>
      </c>
      <c r="K258" s="24">
        <v>-1061.1600000000001</v>
      </c>
      <c r="L258" s="24">
        <v>-5945.04</v>
      </c>
      <c r="M258" s="24"/>
      <c r="N258" s="24"/>
      <c r="O258" s="24">
        <v>-160.19999999999999</v>
      </c>
      <c r="P258" s="24"/>
      <c r="Q258" s="24"/>
      <c r="R258" s="24"/>
      <c r="S258" s="24">
        <v>-50199.03</v>
      </c>
      <c r="EY258" s="61"/>
      <c r="EZ258" s="61"/>
      <c r="FA258" s="61"/>
      <c r="FB258" s="61"/>
      <c r="FC258" s="61"/>
      <c r="FD258" s="61"/>
      <c r="FE258" s="61"/>
      <c r="FF258" s="61"/>
    </row>
    <row r="259" spans="1:162" hidden="1" x14ac:dyDescent="0.3">
      <c r="A259" s="28">
        <v>7285</v>
      </c>
      <c r="B259" s="18" t="s">
        <v>288</v>
      </c>
      <c r="D259" s="24"/>
      <c r="E259" s="24"/>
      <c r="F259" s="24"/>
      <c r="G259" s="24"/>
      <c r="H259" s="24">
        <v>-333.24</v>
      </c>
      <c r="I259" s="24"/>
      <c r="J259" s="24"/>
      <c r="K259" s="24"/>
      <c r="L259" s="24"/>
      <c r="M259" s="24">
        <v>-2169</v>
      </c>
      <c r="N259" s="24"/>
      <c r="O259" s="24"/>
      <c r="P259" s="24"/>
      <c r="Q259" s="24"/>
      <c r="R259" s="24"/>
      <c r="S259" s="24">
        <v>-2502.2399999999998</v>
      </c>
      <c r="EY259" s="61"/>
      <c r="EZ259" s="61"/>
      <c r="FA259" s="61"/>
      <c r="FB259" s="61"/>
      <c r="FC259" s="61"/>
      <c r="FD259" s="61"/>
      <c r="FE259" s="61"/>
      <c r="FF259" s="61"/>
    </row>
    <row r="260" spans="1:162" hidden="1" x14ac:dyDescent="0.3">
      <c r="A260" s="28">
        <v>7290</v>
      </c>
      <c r="B260" s="18" t="s">
        <v>289</v>
      </c>
      <c r="D260" s="24"/>
      <c r="E260" s="24">
        <v>-200.04</v>
      </c>
      <c r="F260" s="24">
        <v>-1050.8399999999999</v>
      </c>
      <c r="G260" s="24"/>
      <c r="H260" s="24">
        <v>-2655.96</v>
      </c>
      <c r="I260" s="24">
        <v>-1370.52</v>
      </c>
      <c r="J260" s="24">
        <v>-18999.12</v>
      </c>
      <c r="K260" s="24">
        <v>-966.72</v>
      </c>
      <c r="L260" s="24">
        <v>-3303.36</v>
      </c>
      <c r="M260" s="24">
        <v>-2067.84</v>
      </c>
      <c r="N260" s="24"/>
      <c r="O260" s="24">
        <v>-3941.16</v>
      </c>
      <c r="P260" s="24"/>
      <c r="Q260" s="24"/>
      <c r="R260" s="24"/>
      <c r="S260" s="24">
        <v>-34555.56</v>
      </c>
      <c r="EY260" s="61"/>
      <c r="EZ260" s="61"/>
      <c r="FA260" s="61"/>
      <c r="FB260" s="61"/>
      <c r="FC260" s="61"/>
      <c r="FD260" s="61"/>
      <c r="FE260" s="61"/>
      <c r="FF260" s="61"/>
    </row>
    <row r="261" spans="1:162" hidden="1" x14ac:dyDescent="0.3">
      <c r="A261" s="28">
        <v>7310</v>
      </c>
      <c r="B261" s="18" t="s">
        <v>290</v>
      </c>
      <c r="D261" s="24"/>
      <c r="E261" s="24"/>
      <c r="F261" s="24"/>
      <c r="G261" s="24"/>
      <c r="H261" s="24"/>
      <c r="I261" s="24"/>
      <c r="J261" s="24">
        <v>-207.84</v>
      </c>
      <c r="K261" s="24"/>
      <c r="L261" s="24"/>
      <c r="M261" s="24"/>
      <c r="N261" s="24"/>
      <c r="O261" s="24"/>
      <c r="P261" s="24"/>
      <c r="Q261" s="24"/>
      <c r="R261" s="24"/>
      <c r="S261" s="24">
        <v>-207.84</v>
      </c>
      <c r="EY261" s="61"/>
      <c r="EZ261" s="61"/>
      <c r="FA261" s="61"/>
      <c r="FB261" s="61"/>
      <c r="FC261" s="61"/>
      <c r="FD261" s="61"/>
      <c r="FE261" s="61"/>
      <c r="FF261" s="61"/>
    </row>
    <row r="262" spans="1:162" hidden="1" x14ac:dyDescent="0.3">
      <c r="A262" s="28">
        <v>7315</v>
      </c>
      <c r="B262" s="18" t="s">
        <v>291</v>
      </c>
      <c r="D262" s="24"/>
      <c r="E262" s="24"/>
      <c r="F262" s="24"/>
      <c r="G262" s="24"/>
      <c r="H262" s="24"/>
      <c r="I262" s="24"/>
      <c r="J262" s="24">
        <v>-776.16</v>
      </c>
      <c r="K262" s="24"/>
      <c r="L262" s="24"/>
      <c r="M262" s="24"/>
      <c r="N262" s="24"/>
      <c r="O262" s="24"/>
      <c r="P262" s="24"/>
      <c r="Q262" s="24"/>
      <c r="R262" s="24"/>
      <c r="S262" s="24">
        <v>-776.16</v>
      </c>
      <c r="EY262" s="61"/>
      <c r="EZ262" s="61"/>
      <c r="FA262" s="61"/>
      <c r="FB262" s="61"/>
      <c r="FC262" s="61"/>
      <c r="FD262" s="61"/>
      <c r="FE262" s="61"/>
      <c r="FF262" s="61"/>
    </row>
    <row r="263" spans="1:162" hidden="1" x14ac:dyDescent="0.3">
      <c r="A263" s="28">
        <v>7325</v>
      </c>
      <c r="B263" s="18" t="s">
        <v>292</v>
      </c>
      <c r="D263" s="24">
        <v>-2451</v>
      </c>
      <c r="E263" s="24">
        <v>-0.72</v>
      </c>
      <c r="F263" s="24">
        <v>-452.24</v>
      </c>
      <c r="G263" s="24">
        <v>-0.6</v>
      </c>
      <c r="H263" s="24">
        <v>-256.2</v>
      </c>
      <c r="I263" s="24">
        <v>-767.4</v>
      </c>
      <c r="J263" s="24">
        <v>-830.64</v>
      </c>
      <c r="K263" s="24">
        <v>-3044.16</v>
      </c>
      <c r="L263" s="24"/>
      <c r="M263" s="24">
        <v>-60.48</v>
      </c>
      <c r="N263" s="24"/>
      <c r="O263" s="24"/>
      <c r="P263" s="24"/>
      <c r="Q263" s="24"/>
      <c r="R263" s="24"/>
      <c r="S263" s="24">
        <v>-7863.44</v>
      </c>
      <c r="EY263" s="61"/>
      <c r="EZ263" s="61"/>
      <c r="FA263" s="61"/>
      <c r="FB263" s="61"/>
      <c r="FC263" s="61"/>
      <c r="FD263" s="61"/>
      <c r="FE263" s="61"/>
      <c r="FF263" s="61"/>
    </row>
    <row r="264" spans="1:162" hidden="1" x14ac:dyDescent="0.3">
      <c r="A264" s="28">
        <v>7330</v>
      </c>
      <c r="B264" s="18" t="s">
        <v>293</v>
      </c>
      <c r="D264" s="24"/>
      <c r="E264" s="24">
        <v>-338.4</v>
      </c>
      <c r="F264" s="24">
        <v>-1122.6199999999999</v>
      </c>
      <c r="G264" s="24">
        <v>-2808.72</v>
      </c>
      <c r="H264" s="24">
        <v>-37110</v>
      </c>
      <c r="I264" s="24">
        <v>-13792.08</v>
      </c>
      <c r="J264" s="24">
        <v>-16544.72</v>
      </c>
      <c r="K264" s="24">
        <v>-4737.5999999999995</v>
      </c>
      <c r="L264" s="24"/>
      <c r="M264" s="24"/>
      <c r="N264" s="24"/>
      <c r="O264" s="24"/>
      <c r="P264" s="24"/>
      <c r="Q264" s="24"/>
      <c r="R264" s="24"/>
      <c r="S264" s="24">
        <v>-76454.140000000014</v>
      </c>
      <c r="EY264" s="61"/>
      <c r="EZ264" s="61"/>
      <c r="FA264" s="61"/>
      <c r="FB264" s="61"/>
      <c r="FC264" s="61"/>
      <c r="FD264" s="61"/>
      <c r="FE264" s="61"/>
      <c r="FF264" s="61"/>
    </row>
    <row r="265" spans="1:162" hidden="1" x14ac:dyDescent="0.3">
      <c r="A265" s="28">
        <v>7350</v>
      </c>
      <c r="B265" s="18" t="s">
        <v>294</v>
      </c>
      <c r="D265" s="24"/>
      <c r="E265" s="24">
        <v>-18.36</v>
      </c>
      <c r="F265" s="24"/>
      <c r="G265" s="24"/>
      <c r="H265" s="24">
        <v>-390.36</v>
      </c>
      <c r="I265" s="24"/>
      <c r="J265" s="24">
        <v>-78.959999999999994</v>
      </c>
      <c r="K265" s="24"/>
      <c r="L265" s="24"/>
      <c r="M265" s="24"/>
      <c r="N265" s="24"/>
      <c r="O265" s="24"/>
      <c r="P265" s="24"/>
      <c r="Q265" s="24"/>
      <c r="R265" s="24"/>
      <c r="S265" s="24">
        <v>-487.68</v>
      </c>
      <c r="EY265" s="61"/>
      <c r="EZ265" s="61"/>
      <c r="FA265" s="61"/>
      <c r="FB265" s="61"/>
      <c r="FC265" s="61"/>
      <c r="FD265" s="61"/>
      <c r="FE265" s="61"/>
      <c r="FF265" s="61"/>
    </row>
    <row r="266" spans="1:162" hidden="1" x14ac:dyDescent="0.3">
      <c r="A266" s="28">
        <v>7360</v>
      </c>
      <c r="B266" s="18" t="s">
        <v>295</v>
      </c>
      <c r="D266" s="24"/>
      <c r="E266" s="24"/>
      <c r="F266" s="24"/>
      <c r="G266" s="24"/>
      <c r="H266" s="24"/>
      <c r="I266" s="24"/>
      <c r="J266" s="24">
        <v>-929.36</v>
      </c>
      <c r="K266" s="24"/>
      <c r="L266" s="24"/>
      <c r="M266" s="24"/>
      <c r="N266" s="24"/>
      <c r="O266" s="24"/>
      <c r="P266" s="24"/>
      <c r="Q266" s="24"/>
      <c r="R266" s="24"/>
      <c r="S266" s="24">
        <v>-929.36</v>
      </c>
      <c r="EY266" s="61"/>
      <c r="EZ266" s="61"/>
      <c r="FA266" s="61"/>
      <c r="FB266" s="61"/>
      <c r="FC266" s="61"/>
      <c r="FD266" s="61"/>
      <c r="FE266" s="61"/>
      <c r="FF266" s="61"/>
    </row>
    <row r="267" spans="1:162" hidden="1" x14ac:dyDescent="0.3">
      <c r="A267" s="28">
        <v>7425</v>
      </c>
      <c r="B267" s="18" t="s">
        <v>296</v>
      </c>
      <c r="D267" s="24"/>
      <c r="E267" s="24"/>
      <c r="F267" s="24"/>
      <c r="G267" s="24"/>
      <c r="H267" s="24"/>
      <c r="I267" s="24"/>
      <c r="J267" s="24">
        <v>-457.84</v>
      </c>
      <c r="K267" s="24">
        <v>-37623.75</v>
      </c>
      <c r="L267" s="24"/>
      <c r="M267" s="24"/>
      <c r="N267" s="24"/>
      <c r="O267" s="24"/>
      <c r="P267" s="24"/>
      <c r="Q267" s="24"/>
      <c r="R267" s="24"/>
      <c r="S267" s="24">
        <v>-38081.589999999997</v>
      </c>
      <c r="EY267" s="61"/>
      <c r="EZ267" s="61"/>
      <c r="FA267" s="61"/>
      <c r="FB267" s="61"/>
      <c r="FC267" s="61"/>
      <c r="FD267" s="61"/>
      <c r="FE267" s="61"/>
      <c r="FF267" s="61"/>
    </row>
    <row r="268" spans="1:162" hidden="1" x14ac:dyDescent="0.3">
      <c r="A268" s="28">
        <v>7430</v>
      </c>
      <c r="B268" s="18" t="s">
        <v>297</v>
      </c>
      <c r="D268" s="24">
        <v>-691.27</v>
      </c>
      <c r="E268" s="24">
        <v>-1970.16</v>
      </c>
      <c r="F268" s="24">
        <v>-107.68</v>
      </c>
      <c r="G268" s="24">
        <v>-3630.96</v>
      </c>
      <c r="H268" s="24">
        <v>-3931.92</v>
      </c>
      <c r="I268" s="24">
        <v>-10647.84</v>
      </c>
      <c r="J268" s="24">
        <v>-27295.08</v>
      </c>
      <c r="K268" s="24">
        <v>-360.12</v>
      </c>
      <c r="L268" s="24">
        <v>-2941.68</v>
      </c>
      <c r="M268" s="24">
        <v>-268.8</v>
      </c>
      <c r="N268" s="24"/>
      <c r="O268" s="24"/>
      <c r="P268" s="24"/>
      <c r="Q268" s="24"/>
      <c r="R268" s="24"/>
      <c r="S268" s="24">
        <v>-51845.510000000009</v>
      </c>
      <c r="EY268" s="61"/>
      <c r="EZ268" s="61"/>
      <c r="FA268" s="61"/>
      <c r="FB268" s="61"/>
      <c r="FC268" s="61"/>
      <c r="FD268" s="61"/>
      <c r="FE268" s="61"/>
      <c r="FF268" s="61"/>
    </row>
    <row r="269" spans="1:162" hidden="1" x14ac:dyDescent="0.3">
      <c r="A269" s="28">
        <v>7435</v>
      </c>
      <c r="B269" s="18" t="s">
        <v>298</v>
      </c>
      <c r="D269" s="24">
        <v>-11.28</v>
      </c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>
        <v>-11.28</v>
      </c>
      <c r="EY269" s="61"/>
      <c r="EZ269" s="61"/>
      <c r="FA269" s="61"/>
      <c r="FB269" s="61"/>
      <c r="FC269" s="61"/>
      <c r="FD269" s="61"/>
      <c r="FE269" s="61"/>
      <c r="FF269" s="61"/>
    </row>
    <row r="270" spans="1:162" hidden="1" x14ac:dyDescent="0.3">
      <c r="A270" s="28">
        <v>7437</v>
      </c>
      <c r="B270" s="18" t="s">
        <v>299</v>
      </c>
      <c r="D270" s="24"/>
      <c r="E270" s="24"/>
      <c r="F270" s="24"/>
      <c r="G270" s="24"/>
      <c r="H270" s="24"/>
      <c r="I270" s="24"/>
      <c r="J270" s="24">
        <v>-18120.25</v>
      </c>
      <c r="K270" s="24"/>
      <c r="L270" s="24"/>
      <c r="M270" s="24"/>
      <c r="N270" s="24"/>
      <c r="O270" s="24"/>
      <c r="P270" s="24"/>
      <c r="Q270" s="24"/>
      <c r="R270" s="24"/>
      <c r="S270" s="24">
        <v>-18120.25</v>
      </c>
      <c r="EY270" s="61"/>
      <c r="EZ270" s="61"/>
      <c r="FA270" s="61"/>
      <c r="FB270" s="61"/>
      <c r="FC270" s="61"/>
      <c r="FD270" s="61"/>
      <c r="FE270" s="61"/>
      <c r="FF270" s="61"/>
    </row>
    <row r="271" spans="1:162" hidden="1" x14ac:dyDescent="0.3">
      <c r="A271" s="28">
        <v>7440</v>
      </c>
      <c r="B271" s="18" t="s">
        <v>300</v>
      </c>
      <c r="D271" s="24">
        <v>-455.55</v>
      </c>
      <c r="E271" s="24"/>
      <c r="F271" s="24">
        <v>-264.12</v>
      </c>
      <c r="G271" s="24">
        <v>-292.92</v>
      </c>
      <c r="H271" s="24"/>
      <c r="I271" s="24">
        <v>-5825.29</v>
      </c>
      <c r="J271" s="24">
        <v>-20165.91</v>
      </c>
      <c r="K271" s="24"/>
      <c r="L271" s="24">
        <v>-815.32</v>
      </c>
      <c r="M271" s="24">
        <v>-33366.639999999999</v>
      </c>
      <c r="N271" s="24"/>
      <c r="O271" s="24"/>
      <c r="P271" s="24"/>
      <c r="Q271" s="24"/>
      <c r="R271" s="24"/>
      <c r="S271" s="24">
        <v>-61185.75</v>
      </c>
      <c r="EY271" s="61"/>
      <c r="EZ271" s="61"/>
      <c r="FA271" s="61"/>
      <c r="FB271" s="61"/>
      <c r="FC271" s="61"/>
      <c r="FD271" s="61"/>
      <c r="FE271" s="61"/>
      <c r="FF271" s="61"/>
    </row>
    <row r="272" spans="1:162" hidden="1" x14ac:dyDescent="0.3">
      <c r="A272" s="28">
        <v>7445</v>
      </c>
      <c r="B272" s="18" t="s">
        <v>301</v>
      </c>
      <c r="D272" s="24">
        <v>-2531.2800000000002</v>
      </c>
      <c r="E272" s="24"/>
      <c r="F272" s="24"/>
      <c r="G272" s="24"/>
      <c r="H272" s="24"/>
      <c r="I272" s="24">
        <v>-41.16</v>
      </c>
      <c r="J272" s="24">
        <v>-715.08</v>
      </c>
      <c r="K272" s="24"/>
      <c r="L272" s="24">
        <v>-266.76</v>
      </c>
      <c r="M272" s="24"/>
      <c r="N272" s="24"/>
      <c r="O272" s="24"/>
      <c r="P272" s="24"/>
      <c r="Q272" s="24"/>
      <c r="R272" s="24"/>
      <c r="S272" s="24">
        <v>-3554.2799999999997</v>
      </c>
      <c r="EY272" s="61"/>
      <c r="EZ272" s="61"/>
      <c r="FA272" s="61"/>
      <c r="FB272" s="61"/>
      <c r="FC272" s="61"/>
      <c r="FD272" s="61"/>
      <c r="FE272" s="61"/>
      <c r="FF272" s="61"/>
    </row>
    <row r="273" spans="1:162" hidden="1" x14ac:dyDescent="0.3">
      <c r="A273" s="28">
        <v>7450</v>
      </c>
      <c r="B273" s="18" t="s">
        <v>302</v>
      </c>
      <c r="D273" s="24"/>
      <c r="E273" s="24">
        <v>-5.16</v>
      </c>
      <c r="F273" s="24"/>
      <c r="G273" s="24"/>
      <c r="H273" s="24"/>
      <c r="I273" s="24"/>
      <c r="J273" s="24">
        <v>-46.2</v>
      </c>
      <c r="K273" s="24"/>
      <c r="L273" s="24">
        <v>-129.41999999999999</v>
      </c>
      <c r="M273" s="24"/>
      <c r="N273" s="24"/>
      <c r="O273" s="24"/>
      <c r="P273" s="24"/>
      <c r="Q273" s="24"/>
      <c r="R273" s="24"/>
      <c r="S273" s="24">
        <v>-180.77999999999997</v>
      </c>
      <c r="EY273" s="61"/>
      <c r="EZ273" s="61"/>
      <c r="FA273" s="61"/>
      <c r="FB273" s="61"/>
      <c r="FC273" s="61"/>
      <c r="FD273" s="61"/>
      <c r="FE273" s="61"/>
      <c r="FF273" s="61"/>
    </row>
    <row r="274" spans="1:162" hidden="1" x14ac:dyDescent="0.3">
      <c r="A274" s="28">
        <v>7470</v>
      </c>
      <c r="B274" s="18" t="s">
        <v>303</v>
      </c>
      <c r="D274" s="24"/>
      <c r="E274" s="24"/>
      <c r="F274" s="24"/>
      <c r="G274" s="24"/>
      <c r="H274" s="24"/>
      <c r="I274" s="24"/>
      <c r="J274" s="24">
        <v>-48403.8</v>
      </c>
      <c r="K274" s="24">
        <v>0.09</v>
      </c>
      <c r="L274" s="24">
        <v>-7560.54</v>
      </c>
      <c r="M274" s="24"/>
      <c r="N274" s="24"/>
      <c r="O274" s="24"/>
      <c r="P274" s="24"/>
      <c r="Q274" s="24"/>
      <c r="R274" s="24"/>
      <c r="S274" s="24">
        <v>-55964.250000000007</v>
      </c>
      <c r="EY274" s="61"/>
      <c r="EZ274" s="61"/>
      <c r="FA274" s="61"/>
      <c r="FB274" s="61"/>
      <c r="FC274" s="61"/>
      <c r="FD274" s="61"/>
      <c r="FE274" s="61"/>
      <c r="FF274" s="61"/>
    </row>
    <row r="275" spans="1:162" hidden="1" x14ac:dyDescent="0.3">
      <c r="A275" s="28">
        <v>7480</v>
      </c>
      <c r="B275" s="18" t="s">
        <v>304</v>
      </c>
      <c r="D275" s="24"/>
      <c r="E275" s="24"/>
      <c r="F275" s="24"/>
      <c r="G275" s="24"/>
      <c r="H275" s="24"/>
      <c r="I275" s="24"/>
      <c r="J275" s="24">
        <v>-62.04</v>
      </c>
      <c r="K275" s="24"/>
      <c r="L275" s="24"/>
      <c r="M275" s="24"/>
      <c r="N275" s="24"/>
      <c r="O275" s="24"/>
      <c r="P275" s="24"/>
      <c r="Q275" s="24"/>
      <c r="R275" s="24"/>
      <c r="S275" s="24">
        <v>-62.04</v>
      </c>
      <c r="EY275" s="61"/>
      <c r="EZ275" s="61"/>
      <c r="FA275" s="61"/>
      <c r="FB275" s="61"/>
      <c r="FC275" s="61"/>
      <c r="FD275" s="61"/>
      <c r="FE275" s="61"/>
      <c r="FF275" s="61"/>
    </row>
    <row r="276" spans="1:162" hidden="1" x14ac:dyDescent="0.3">
      <c r="A276" s="28">
        <v>7485</v>
      </c>
      <c r="B276" s="18" t="s">
        <v>305</v>
      </c>
      <c r="D276" s="24"/>
      <c r="E276" s="24"/>
      <c r="F276" s="24"/>
      <c r="G276" s="24"/>
      <c r="H276" s="24"/>
      <c r="I276" s="24"/>
      <c r="J276" s="24">
        <v>-5595.4800000000005</v>
      </c>
      <c r="K276" s="24"/>
      <c r="L276" s="24">
        <v>-34205.879999999997</v>
      </c>
      <c r="M276" s="24"/>
      <c r="N276" s="24"/>
      <c r="O276" s="24"/>
      <c r="P276" s="24"/>
      <c r="Q276" s="24"/>
      <c r="R276" s="24"/>
      <c r="S276" s="24">
        <v>-39801.360000000001</v>
      </c>
      <c r="EY276" s="61"/>
      <c r="EZ276" s="61"/>
      <c r="FA276" s="61"/>
      <c r="FB276" s="61"/>
      <c r="FC276" s="61"/>
      <c r="FD276" s="61"/>
      <c r="FE276" s="61"/>
      <c r="FF276" s="61"/>
    </row>
    <row r="277" spans="1:162" hidden="1" x14ac:dyDescent="0.3">
      <c r="A277" s="28">
        <v>7510</v>
      </c>
      <c r="B277" s="18" t="s">
        <v>306</v>
      </c>
      <c r="D277" s="24">
        <v>13646.43</v>
      </c>
      <c r="E277" s="24">
        <v>1748.95</v>
      </c>
      <c r="F277" s="24">
        <v>10869.8</v>
      </c>
      <c r="G277" s="24">
        <v>17250.32</v>
      </c>
      <c r="H277" s="24">
        <v>16388.59</v>
      </c>
      <c r="I277" s="24">
        <v>21862.18</v>
      </c>
      <c r="J277" s="24">
        <v>109719.6</v>
      </c>
      <c r="K277" s="24">
        <v>62877.719999999994</v>
      </c>
      <c r="L277" s="24">
        <v>144009</v>
      </c>
      <c r="M277" s="24">
        <v>8163.54</v>
      </c>
      <c r="N277" s="24">
        <v>9948.9399999999987</v>
      </c>
      <c r="O277" s="24">
        <v>17865.34</v>
      </c>
      <c r="P277" s="24"/>
      <c r="Q277" s="24"/>
      <c r="R277" s="24"/>
      <c r="S277" s="24">
        <v>434350.41</v>
      </c>
      <c r="EY277" s="61"/>
      <c r="EZ277" s="61"/>
      <c r="FA277" s="61"/>
      <c r="FB277" s="61"/>
      <c r="FC277" s="61"/>
      <c r="FD277" s="61"/>
      <c r="FE277" s="61"/>
      <c r="FF277" s="61"/>
    </row>
    <row r="278" spans="1:162" hidden="1" x14ac:dyDescent="0.3">
      <c r="A278" s="28">
        <v>7515</v>
      </c>
      <c r="B278" s="18" t="s">
        <v>307</v>
      </c>
      <c r="D278" s="24">
        <v>167.89</v>
      </c>
      <c r="E278" s="24">
        <v>22.490000000000002</v>
      </c>
      <c r="F278" s="24">
        <v>132.99</v>
      </c>
      <c r="G278" s="24">
        <v>212.62</v>
      </c>
      <c r="H278" s="24">
        <v>201.5</v>
      </c>
      <c r="I278" s="24">
        <v>268.99</v>
      </c>
      <c r="J278" s="24">
        <v>1325.46</v>
      </c>
      <c r="K278" s="24">
        <v>772.9799999999999</v>
      </c>
      <c r="L278" s="24">
        <v>1769.5300000000002</v>
      </c>
      <c r="M278" s="24">
        <v>100.75</v>
      </c>
      <c r="N278" s="24">
        <v>122.66</v>
      </c>
      <c r="O278" s="24">
        <v>219.51999999999998</v>
      </c>
      <c r="P278" s="24"/>
      <c r="Q278" s="24"/>
      <c r="R278" s="24"/>
      <c r="S278" s="24">
        <v>5317.380000000001</v>
      </c>
      <c r="EY278" s="61"/>
      <c r="EZ278" s="61"/>
      <c r="FA278" s="61"/>
      <c r="FB278" s="61"/>
      <c r="FC278" s="61"/>
      <c r="FD278" s="61"/>
      <c r="FE278" s="61"/>
      <c r="FF278" s="61"/>
    </row>
    <row r="279" spans="1:162" hidden="1" x14ac:dyDescent="0.3">
      <c r="A279" s="28">
        <v>7520</v>
      </c>
      <c r="B279" s="18" t="s">
        <v>308</v>
      </c>
      <c r="D279" s="24">
        <v>106.63</v>
      </c>
      <c r="E279" s="24">
        <v>14.93</v>
      </c>
      <c r="F279" s="24">
        <v>84.39</v>
      </c>
      <c r="G279" s="24">
        <v>134.68</v>
      </c>
      <c r="H279" s="24">
        <v>127.87</v>
      </c>
      <c r="I279" s="24">
        <v>170.77</v>
      </c>
      <c r="J279" s="24">
        <v>811.79</v>
      </c>
      <c r="K279" s="24">
        <v>489.87999999999994</v>
      </c>
      <c r="L279" s="24">
        <v>1120.5</v>
      </c>
      <c r="M279" s="24">
        <v>64.27</v>
      </c>
      <c r="N279" s="24">
        <v>77.92</v>
      </c>
      <c r="O279" s="24">
        <v>139.24</v>
      </c>
      <c r="P279" s="24"/>
      <c r="Q279" s="24"/>
      <c r="R279" s="24"/>
      <c r="S279" s="24">
        <v>3342.87</v>
      </c>
      <c r="EY279" s="61"/>
      <c r="EZ279" s="61"/>
      <c r="FA279" s="61"/>
      <c r="FB279" s="61"/>
      <c r="FC279" s="61"/>
      <c r="FD279" s="61"/>
      <c r="FE279" s="61"/>
      <c r="FF279" s="61"/>
    </row>
    <row r="280" spans="1:162" hidden="1" x14ac:dyDescent="0.3">
      <c r="A280" s="28">
        <v>7535</v>
      </c>
      <c r="B280" s="18" t="s">
        <v>309</v>
      </c>
      <c r="D280" s="24">
        <v>37.700000000000003</v>
      </c>
      <c r="E280" s="24">
        <v>4.76</v>
      </c>
      <c r="F280" s="24">
        <v>30.08</v>
      </c>
      <c r="G280" s="24">
        <v>47.71</v>
      </c>
      <c r="H280" s="24">
        <v>45.25</v>
      </c>
      <c r="I280" s="24">
        <v>60.38</v>
      </c>
      <c r="J280" s="24">
        <v>529.62</v>
      </c>
      <c r="K280" s="24">
        <v>218.79999999999995</v>
      </c>
      <c r="L280" s="24">
        <v>397.73</v>
      </c>
      <c r="M280" s="24">
        <v>22.51</v>
      </c>
      <c r="N280" s="24">
        <v>27.45</v>
      </c>
      <c r="O280" s="24">
        <v>49.35</v>
      </c>
      <c r="P280" s="24"/>
      <c r="Q280" s="24"/>
      <c r="R280" s="24"/>
      <c r="S280" s="24">
        <v>1471.34</v>
      </c>
      <c r="EY280" s="61"/>
      <c r="EZ280" s="61"/>
      <c r="FA280" s="61"/>
      <c r="FB280" s="61"/>
      <c r="FC280" s="61"/>
      <c r="FD280" s="61"/>
      <c r="FE280" s="61"/>
      <c r="FF280" s="61"/>
    </row>
    <row r="281" spans="1:162" hidden="1" x14ac:dyDescent="0.3">
      <c r="A281" s="28">
        <v>7540</v>
      </c>
      <c r="B281" s="18" t="s">
        <v>310</v>
      </c>
      <c r="D281" s="24">
        <v>54955.4</v>
      </c>
      <c r="E281" s="24">
        <v>7188.66</v>
      </c>
      <c r="F281" s="24">
        <v>51821.06</v>
      </c>
      <c r="G281" s="24">
        <v>45016.5</v>
      </c>
      <c r="H281" s="24">
        <v>56124.850000000006</v>
      </c>
      <c r="I281" s="24">
        <v>110951.71</v>
      </c>
      <c r="J281" s="24">
        <v>427663.45999999996</v>
      </c>
      <c r="K281" s="24">
        <v>130711.23000000001</v>
      </c>
      <c r="L281" s="24">
        <v>711506.09</v>
      </c>
      <c r="M281" s="24">
        <v>22017.32</v>
      </c>
      <c r="N281" s="24">
        <v>23870.53</v>
      </c>
      <c r="O281" s="24">
        <v>53828.09</v>
      </c>
      <c r="P281" s="24"/>
      <c r="Q281" s="24"/>
      <c r="R281" s="24"/>
      <c r="S281" s="24">
        <v>1695654.9000000001</v>
      </c>
      <c r="EY281" s="61"/>
      <c r="EZ281" s="61"/>
      <c r="FA281" s="61"/>
      <c r="FB281" s="61"/>
      <c r="FC281" s="61"/>
      <c r="FD281" s="61"/>
      <c r="FE281" s="61"/>
      <c r="FF281" s="61"/>
    </row>
    <row r="282" spans="1:162" hidden="1" x14ac:dyDescent="0.3">
      <c r="A282" s="28">
        <v>7545</v>
      </c>
      <c r="B282" s="18" t="s">
        <v>311</v>
      </c>
      <c r="D282" s="24"/>
      <c r="E282" s="24"/>
      <c r="F282" s="24">
        <v>34514.94</v>
      </c>
      <c r="G282" s="24">
        <v>26161.51</v>
      </c>
      <c r="H282" s="24"/>
      <c r="I282" s="24">
        <v>27889.19</v>
      </c>
      <c r="J282" s="24">
        <v>258768.96</v>
      </c>
      <c r="K282" s="24">
        <v>269944.70999999996</v>
      </c>
      <c r="L282" s="24">
        <v>530869.4</v>
      </c>
      <c r="M282" s="24">
        <v>79584.490000000005</v>
      </c>
      <c r="N282" s="24">
        <v>10452.290000000001</v>
      </c>
      <c r="O282" s="24">
        <v>23578.46</v>
      </c>
      <c r="P282" s="24"/>
      <c r="Q282" s="24"/>
      <c r="R282" s="24"/>
      <c r="S282" s="24">
        <v>1261763.95</v>
      </c>
      <c r="EY282" s="61"/>
      <c r="EZ282" s="61"/>
      <c r="FA282" s="61"/>
      <c r="FB282" s="61"/>
      <c r="FC282" s="61"/>
      <c r="FD282" s="61"/>
      <c r="FE282" s="61"/>
      <c r="FF282" s="61"/>
    </row>
    <row r="283" spans="1:162" hidden="1" x14ac:dyDescent="0.3">
      <c r="A283" s="28">
        <v>7550</v>
      </c>
      <c r="B283" s="18" t="s">
        <v>312</v>
      </c>
      <c r="D283" s="24">
        <v>-1.76</v>
      </c>
      <c r="E283" s="24">
        <v>0.43</v>
      </c>
      <c r="F283" s="24">
        <v>-2.21</v>
      </c>
      <c r="G283" s="24">
        <v>1.1299999999999999</v>
      </c>
      <c r="H283" s="24">
        <v>-2.33</v>
      </c>
      <c r="I283" s="24">
        <v>-2.83</v>
      </c>
      <c r="J283" s="24">
        <v>24.310000000000002</v>
      </c>
      <c r="K283" s="24">
        <v>-3.8399999999999994</v>
      </c>
      <c r="L283" s="24">
        <v>-15.09</v>
      </c>
      <c r="M283" s="24">
        <v>-1.78</v>
      </c>
      <c r="N283" s="24">
        <v>0.16999999999999998</v>
      </c>
      <c r="O283" s="24">
        <v>-1.35</v>
      </c>
      <c r="P283" s="24"/>
      <c r="Q283" s="24"/>
      <c r="R283" s="24"/>
      <c r="S283" s="24">
        <v>-5.1499999999999986</v>
      </c>
      <c r="EY283" s="61"/>
      <c r="EZ283" s="61"/>
      <c r="FA283" s="61"/>
      <c r="FB283" s="61"/>
      <c r="FC283" s="61"/>
      <c r="FD283" s="61"/>
      <c r="FE283" s="61"/>
      <c r="FF283" s="61"/>
    </row>
    <row r="284" spans="1:162" hidden="1" x14ac:dyDescent="0.3">
      <c r="A284" s="28">
        <v>7555</v>
      </c>
      <c r="B284" s="18" t="s">
        <v>313</v>
      </c>
      <c r="D284" s="24">
        <v>594.29999999999995</v>
      </c>
      <c r="E284" s="24">
        <v>4669.6400000000003</v>
      </c>
      <c r="F284" s="24">
        <v>473.12</v>
      </c>
      <c r="G284" s="24">
        <v>750.52</v>
      </c>
      <c r="H284" s="24">
        <v>5796.73</v>
      </c>
      <c r="I284" s="24">
        <v>6810.14</v>
      </c>
      <c r="J284" s="24">
        <v>17911.84</v>
      </c>
      <c r="K284" s="24">
        <v>26746.9</v>
      </c>
      <c r="L284" s="24">
        <v>56209.93</v>
      </c>
      <c r="M284" s="24">
        <v>2313.59</v>
      </c>
      <c r="N284" s="24">
        <v>432.94</v>
      </c>
      <c r="O284" s="24">
        <v>1269.71</v>
      </c>
      <c r="P284" s="24"/>
      <c r="Q284" s="24"/>
      <c r="R284" s="24"/>
      <c r="S284" s="24">
        <v>123979.36</v>
      </c>
      <c r="EY284" s="61"/>
      <c r="EZ284" s="61"/>
      <c r="FA284" s="61"/>
      <c r="FB284" s="61"/>
      <c r="FC284" s="61"/>
      <c r="FD284" s="61"/>
      <c r="FE284" s="61"/>
      <c r="FF284" s="61"/>
    </row>
    <row r="285" spans="1:162" hidden="1" x14ac:dyDescent="0.3">
      <c r="A285" s="28">
        <v>7585</v>
      </c>
      <c r="B285" s="18" t="s">
        <v>314</v>
      </c>
      <c r="D285" s="24"/>
      <c r="E285" s="24"/>
      <c r="F285" s="24"/>
      <c r="G285" s="24"/>
      <c r="H285" s="24"/>
      <c r="I285" s="24"/>
      <c r="J285" s="24"/>
      <c r="K285" s="24">
        <v>-2356</v>
      </c>
      <c r="L285" s="24"/>
      <c r="M285" s="24"/>
      <c r="N285" s="24"/>
      <c r="O285" s="24"/>
      <c r="P285" s="24"/>
      <c r="Q285" s="24"/>
      <c r="R285" s="24"/>
      <c r="S285" s="24">
        <v>-2356</v>
      </c>
      <c r="EY285" s="61"/>
      <c r="EZ285" s="61"/>
      <c r="FA285" s="61"/>
      <c r="FB285" s="61"/>
      <c r="FC285" s="61"/>
      <c r="FD285" s="61"/>
      <c r="FE285" s="61"/>
      <c r="FF285" s="61"/>
    </row>
    <row r="286" spans="1:162" hidden="1" x14ac:dyDescent="0.3">
      <c r="A286" s="28">
        <v>7595</v>
      </c>
      <c r="B286" s="18" t="s">
        <v>315</v>
      </c>
      <c r="D286" s="24">
        <v>-11195.23</v>
      </c>
      <c r="E286" s="24">
        <v>-1714.07</v>
      </c>
      <c r="F286" s="24">
        <v>-35522.980000000003</v>
      </c>
      <c r="G286" s="24">
        <v>-14983.73</v>
      </c>
      <c r="H286" s="24">
        <v>9469.26</v>
      </c>
      <c r="I286" s="24">
        <v>-8158.3</v>
      </c>
      <c r="J286" s="24">
        <v>-1091946.4200000002</v>
      </c>
      <c r="K286" s="24">
        <v>6199.9200000000028</v>
      </c>
      <c r="L286" s="24">
        <v>68819.95</v>
      </c>
      <c r="M286" s="24">
        <v>-35689.660000000003</v>
      </c>
      <c r="N286" s="24">
        <v>-14094.41</v>
      </c>
      <c r="O286" s="24">
        <v>-16196.9</v>
      </c>
      <c r="P286" s="24"/>
      <c r="Q286" s="24"/>
      <c r="R286" s="24"/>
      <c r="S286" s="24">
        <v>-1145012.57</v>
      </c>
      <c r="EY286" s="61"/>
      <c r="EZ286" s="61"/>
      <c r="FA286" s="61"/>
      <c r="FB286" s="61"/>
      <c r="FC286" s="61"/>
      <c r="FD286" s="61"/>
      <c r="FE286" s="61"/>
      <c r="FF286" s="61"/>
    </row>
    <row r="287" spans="1:162" hidden="1" x14ac:dyDescent="0.3">
      <c r="A287" s="28">
        <v>7600</v>
      </c>
      <c r="B287" s="18" t="s">
        <v>316</v>
      </c>
      <c r="D287" s="24">
        <v>-3655.35</v>
      </c>
      <c r="E287" s="24">
        <v>-204.64999999999998</v>
      </c>
      <c r="F287" s="24">
        <v>-5533.46</v>
      </c>
      <c r="G287" s="24">
        <v>-3171.81</v>
      </c>
      <c r="H287" s="24">
        <v>7921.8099999999995</v>
      </c>
      <c r="I287" s="24">
        <v>8536.4</v>
      </c>
      <c r="J287" s="24">
        <v>-303204.71000000002</v>
      </c>
      <c r="K287" s="24">
        <v>44592.6</v>
      </c>
      <c r="L287" s="24">
        <v>118553.12999999999</v>
      </c>
      <c r="M287" s="24">
        <v>-6844.24</v>
      </c>
      <c r="N287" s="24">
        <v>556.37000000000012</v>
      </c>
      <c r="O287" s="24">
        <v>-2531.21</v>
      </c>
      <c r="P287" s="24"/>
      <c r="Q287" s="24"/>
      <c r="R287" s="24"/>
      <c r="S287" s="24">
        <v>-144985.12000000002</v>
      </c>
      <c r="EY287" s="61"/>
      <c r="EZ287" s="61"/>
      <c r="FA287" s="61"/>
      <c r="FB287" s="61"/>
      <c r="FC287" s="61"/>
      <c r="FD287" s="61"/>
      <c r="FE287" s="61"/>
      <c r="FF287" s="61"/>
    </row>
    <row r="288" spans="1:162" hidden="1" x14ac:dyDescent="0.3">
      <c r="A288" s="28">
        <v>7610</v>
      </c>
      <c r="B288" s="18" t="s">
        <v>317</v>
      </c>
      <c r="D288" s="24">
        <v>-4962.97</v>
      </c>
      <c r="E288" s="24">
        <v>-874.07999999999993</v>
      </c>
      <c r="F288" s="24">
        <v>24713.06</v>
      </c>
      <c r="G288" s="24">
        <v>3287.0200000000004</v>
      </c>
      <c r="H288" s="24">
        <v>-8671.9499999999989</v>
      </c>
      <c r="I288" s="24">
        <v>10.050000000000001</v>
      </c>
      <c r="J288" s="24">
        <v>319227.95</v>
      </c>
      <c r="K288" s="24">
        <v>-154401.83999999997</v>
      </c>
      <c r="L288" s="24">
        <v>133101.47</v>
      </c>
      <c r="M288" s="24">
        <v>-29031</v>
      </c>
      <c r="N288" s="24">
        <v>-10182.01</v>
      </c>
      <c r="O288" s="24">
        <v>5035.0400000000009</v>
      </c>
      <c r="P288" s="24">
        <v>1</v>
      </c>
      <c r="Q288" s="24"/>
      <c r="R288" s="24"/>
      <c r="S288" s="24">
        <v>277251.74000000005</v>
      </c>
      <c r="EY288" s="61"/>
      <c r="EZ288" s="61"/>
      <c r="FA288" s="61"/>
      <c r="FB288" s="61"/>
      <c r="FC288" s="61"/>
      <c r="FD288" s="61"/>
      <c r="FE288" s="61"/>
      <c r="FF288" s="61"/>
    </row>
    <row r="289" spans="1:162" hidden="1" x14ac:dyDescent="0.3">
      <c r="A289" s="28">
        <v>7710</v>
      </c>
      <c r="B289" s="18" t="s">
        <v>318</v>
      </c>
      <c r="D289" s="24">
        <v>49737.65</v>
      </c>
      <c r="E289" s="24">
        <v>7201.93</v>
      </c>
      <c r="F289" s="24">
        <v>36686</v>
      </c>
      <c r="G289" s="24">
        <v>50110.59</v>
      </c>
      <c r="H289" s="24">
        <v>144909.43000000002</v>
      </c>
      <c r="I289" s="24">
        <v>164296.47</v>
      </c>
      <c r="J289" s="24">
        <v>491899.50999999995</v>
      </c>
      <c r="K289" s="24">
        <v>775515.6100000001</v>
      </c>
      <c r="L289" s="24">
        <v>1019132.26</v>
      </c>
      <c r="M289" s="24">
        <v>117466.97</v>
      </c>
      <c r="N289" s="24">
        <v>60589.789999999994</v>
      </c>
      <c r="O289" s="24">
        <v>64325.41</v>
      </c>
      <c r="P289" s="24"/>
      <c r="Q289" s="24"/>
      <c r="R289" s="24"/>
      <c r="S289" s="24">
        <v>2981871.6200000006</v>
      </c>
      <c r="EY289" s="61"/>
      <c r="EZ289" s="61"/>
      <c r="FA289" s="61"/>
      <c r="FB289" s="61"/>
      <c r="FC289" s="61"/>
      <c r="FD289" s="61"/>
      <c r="FE289" s="61"/>
      <c r="FF289" s="61"/>
    </row>
    <row r="290" spans="1:162" hidden="1" x14ac:dyDescent="0.3">
      <c r="A290" s="28">
        <v>7735</v>
      </c>
      <c r="B290" s="18" t="s">
        <v>319</v>
      </c>
      <c r="D290" s="24">
        <v>-84.95</v>
      </c>
      <c r="E290" s="24">
        <v>-11.21</v>
      </c>
      <c r="F290" s="24">
        <v>-67.61</v>
      </c>
      <c r="G290" s="24">
        <v>-107.17</v>
      </c>
      <c r="H290" s="24">
        <v>-101.99000000000001</v>
      </c>
      <c r="I290" s="24">
        <v>-136.1</v>
      </c>
      <c r="J290" s="24">
        <v>-667.49000000000012</v>
      </c>
      <c r="K290" s="24">
        <v>-391.2</v>
      </c>
      <c r="L290" s="24">
        <v>-895.01</v>
      </c>
      <c r="M290" s="24">
        <v>-51</v>
      </c>
      <c r="N290" s="24">
        <v>-62</v>
      </c>
      <c r="O290" s="24">
        <v>-111.07</v>
      </c>
      <c r="P290" s="24"/>
      <c r="Q290" s="24"/>
      <c r="R290" s="24"/>
      <c r="S290" s="24">
        <v>-2686.8</v>
      </c>
      <c r="EY290" s="61"/>
      <c r="EZ290" s="61"/>
      <c r="FA290" s="61"/>
      <c r="FB290" s="61"/>
      <c r="FC290" s="61"/>
      <c r="FD290" s="61"/>
      <c r="FE290" s="61"/>
      <c r="FF290" s="61"/>
    </row>
    <row r="291" spans="1:162" hidden="1" x14ac:dyDescent="0.3">
      <c r="A291" s="28">
        <v>7735</v>
      </c>
      <c r="B291" s="18" t="s">
        <v>320</v>
      </c>
      <c r="D291" s="24"/>
      <c r="E291" s="24">
        <v>69.599999999999994</v>
      </c>
      <c r="F291" s="24">
        <v>484.49</v>
      </c>
      <c r="G291" s="24">
        <v>976.18</v>
      </c>
      <c r="H291" s="24">
        <v>136.13999999999999</v>
      </c>
      <c r="I291" s="24"/>
      <c r="J291" s="24">
        <v>5672.11</v>
      </c>
      <c r="K291" s="24">
        <v>3127.29</v>
      </c>
      <c r="L291" s="24">
        <v>2386.71</v>
      </c>
      <c r="M291" s="24">
        <v>590.94000000000005</v>
      </c>
      <c r="N291" s="24">
        <v>319.27999999999997</v>
      </c>
      <c r="O291" s="24">
        <v>502.61</v>
      </c>
      <c r="P291" s="24"/>
      <c r="Q291" s="24"/>
      <c r="R291" s="24"/>
      <c r="S291" s="24">
        <v>14265.350000000002</v>
      </c>
      <c r="EY291" s="61"/>
      <c r="EZ291" s="61"/>
      <c r="FA291" s="61"/>
      <c r="FB291" s="61"/>
      <c r="FC291" s="61"/>
      <c r="FD291" s="61"/>
      <c r="FE291" s="61"/>
      <c r="FF291" s="61"/>
    </row>
    <row r="292" spans="1:162" hidden="1" x14ac:dyDescent="0.3">
      <c r="A292" s="28">
        <v>7735</v>
      </c>
      <c r="B292" s="18" t="s">
        <v>321</v>
      </c>
      <c r="D292" s="24">
        <v>1.47</v>
      </c>
      <c r="E292" s="24">
        <v>0.18</v>
      </c>
      <c r="F292" s="24">
        <v>1.17</v>
      </c>
      <c r="G292" s="24">
        <v>1336.38</v>
      </c>
      <c r="H292" s="24">
        <v>1.7799999999999998</v>
      </c>
      <c r="I292" s="24">
        <v>2.35</v>
      </c>
      <c r="J292" s="24">
        <v>11.97</v>
      </c>
      <c r="K292" s="24">
        <v>6.7600000000000007</v>
      </c>
      <c r="L292" s="24">
        <v>3079.55</v>
      </c>
      <c r="M292" s="24">
        <v>0.88</v>
      </c>
      <c r="N292" s="24">
        <v>1.06</v>
      </c>
      <c r="O292" s="24">
        <v>1.94</v>
      </c>
      <c r="P292" s="24"/>
      <c r="Q292" s="24"/>
      <c r="R292" s="24"/>
      <c r="S292" s="24">
        <v>4445.4900000000007</v>
      </c>
      <c r="EY292" s="61"/>
      <c r="EZ292" s="61"/>
      <c r="FA292" s="61"/>
      <c r="FB292" s="61"/>
      <c r="FC292" s="61"/>
      <c r="FD292" s="61"/>
      <c r="FE292" s="61"/>
      <c r="FF292" s="61"/>
    </row>
    <row r="293" spans="1:162" hidden="1" x14ac:dyDescent="0.3">
      <c r="A293" s="28">
        <v>7750</v>
      </c>
      <c r="B293" s="18" t="s">
        <v>44</v>
      </c>
      <c r="D293" s="24">
        <v>-21959.51</v>
      </c>
      <c r="E293" s="24">
        <v>-115.97</v>
      </c>
      <c r="F293" s="24">
        <v>-3857.39</v>
      </c>
      <c r="G293" s="24">
        <v>-1222.1799999999998</v>
      </c>
      <c r="H293" s="24">
        <v>-18975.079999999998</v>
      </c>
      <c r="I293" s="24">
        <v>-10467.9</v>
      </c>
      <c r="J293" s="24">
        <v>-55060.28</v>
      </c>
      <c r="K293" s="24">
        <v>-16999.61</v>
      </c>
      <c r="L293" s="24">
        <v>-56082.009999999995</v>
      </c>
      <c r="M293" s="24">
        <v>-1938.22</v>
      </c>
      <c r="N293" s="24">
        <v>-673.03</v>
      </c>
      <c r="O293" s="24">
        <v>-1683.7199999999998</v>
      </c>
      <c r="P293" s="24"/>
      <c r="Q293" s="24"/>
      <c r="R293" s="24"/>
      <c r="S293" s="24">
        <v>-189034.9</v>
      </c>
      <c r="EY293" s="61"/>
      <c r="EZ293" s="61"/>
      <c r="FA293" s="61"/>
      <c r="FB293" s="61"/>
      <c r="FC293" s="61"/>
      <c r="FD293" s="61"/>
      <c r="FE293" s="61"/>
      <c r="FF293" s="61"/>
    </row>
    <row r="294" spans="1:162" hidden="1" x14ac:dyDescent="0.3">
      <c r="A294" s="28">
        <v>7765</v>
      </c>
      <c r="B294" s="18" t="s">
        <v>322</v>
      </c>
      <c r="D294" s="24">
        <v>-1400.04</v>
      </c>
      <c r="E294" s="24">
        <v>-178.32999999999998</v>
      </c>
      <c r="F294" s="24">
        <v>-1114.24</v>
      </c>
      <c r="G294" s="24">
        <v>-3847.75</v>
      </c>
      <c r="H294" s="24">
        <v>-1681.56</v>
      </c>
      <c r="I294" s="24">
        <v>-2722.28</v>
      </c>
      <c r="J294" s="24">
        <v>-11293.77</v>
      </c>
      <c r="K294" s="24">
        <v>-7578.19</v>
      </c>
      <c r="L294" s="24">
        <v>-16423.86</v>
      </c>
      <c r="M294" s="24">
        <v>-838.14</v>
      </c>
      <c r="N294" s="24">
        <v>-1019.78</v>
      </c>
      <c r="O294" s="24">
        <v>-1833.6399999999999</v>
      </c>
      <c r="P294" s="24"/>
      <c r="Q294" s="24"/>
      <c r="R294" s="24"/>
      <c r="S294" s="24">
        <v>-49931.58</v>
      </c>
      <c r="EY294" s="61"/>
      <c r="EZ294" s="61"/>
      <c r="FA294" s="61"/>
      <c r="FB294" s="61"/>
      <c r="FC294" s="61"/>
      <c r="FD294" s="61"/>
      <c r="FE294" s="61"/>
      <c r="FF294" s="61"/>
    </row>
    <row r="295" spans="1:162" hidden="1" x14ac:dyDescent="0.3">
      <c r="A295" s="28" t="s">
        <v>41</v>
      </c>
      <c r="D295" s="20">
        <v>2.0054358174093068E-9</v>
      </c>
      <c r="E295" s="20">
        <v>-5.233857791608898E-10</v>
      </c>
      <c r="F295" s="20">
        <v>1.5627392713213339E-9</v>
      </c>
      <c r="G295" s="20">
        <v>6.1891114455647767E-10</v>
      </c>
      <c r="H295" s="20">
        <v>-6.6743268689606339E-9</v>
      </c>
      <c r="I295" s="20">
        <v>8.5788087744731456E-9</v>
      </c>
      <c r="J295" s="20">
        <v>5.082256393507123E-9</v>
      </c>
      <c r="K295" s="20">
        <v>-6.6838765633292496E-9</v>
      </c>
      <c r="L295" s="20">
        <v>-1.5003024600446224E-8</v>
      </c>
      <c r="M295" s="20">
        <v>5.5671307563898154E-9</v>
      </c>
      <c r="N295" s="20">
        <v>3.8573944038944319E-9</v>
      </c>
      <c r="O295" s="20">
        <v>-1.1868905858136714E-10</v>
      </c>
      <c r="P295" s="20">
        <v>0</v>
      </c>
      <c r="Q295" s="20">
        <v>0</v>
      </c>
      <c r="R295" s="20">
        <v>6.9121597334742546E-11</v>
      </c>
      <c r="S295" s="20">
        <v>-6224666.6699999655</v>
      </c>
      <c r="EY295" s="61"/>
      <c r="EZ295" s="61"/>
      <c r="FA295" s="61"/>
      <c r="FB295" s="61"/>
      <c r="FC295" s="61"/>
      <c r="FD295" s="61"/>
      <c r="FE295" s="61"/>
      <c r="FF295" s="61"/>
    </row>
    <row r="296" spans="1:162" x14ac:dyDescent="0.3">
      <c r="EY296" s="61"/>
      <c r="EZ296" s="61"/>
      <c r="FA296" s="61"/>
      <c r="FB296" s="61"/>
      <c r="FC296" s="61"/>
      <c r="FD296" s="61"/>
      <c r="FE296" s="61"/>
      <c r="FF296" s="61"/>
    </row>
    <row r="297" spans="1:162" x14ac:dyDescent="0.3">
      <c r="EY297" s="61"/>
      <c r="EZ297" s="61"/>
      <c r="FA297" s="61"/>
      <c r="FB297" s="61"/>
      <c r="FC297" s="61"/>
      <c r="FD297" s="61"/>
      <c r="FE297" s="61"/>
      <c r="FF297" s="61"/>
    </row>
    <row r="298" spans="1:162" x14ac:dyDescent="0.3">
      <c r="EY298" s="61"/>
      <c r="EZ298" s="61"/>
      <c r="FA298" s="61"/>
      <c r="FB298" s="61"/>
      <c r="FC298" s="61"/>
      <c r="FD298" s="61"/>
      <c r="FE298" s="61"/>
      <c r="FF298" s="61"/>
    </row>
    <row r="299" spans="1:162" x14ac:dyDescent="0.3">
      <c r="EY299" s="61"/>
      <c r="EZ299" s="61"/>
      <c r="FA299" s="61"/>
      <c r="FB299" s="61"/>
      <c r="FC299" s="61"/>
      <c r="FD299" s="61"/>
      <c r="FE299" s="61"/>
      <c r="FF299" s="61"/>
    </row>
    <row r="300" spans="1:162" x14ac:dyDescent="0.3">
      <c r="EY300" s="61"/>
      <c r="EZ300" s="61"/>
      <c r="FA300" s="61"/>
      <c r="FB300" s="61"/>
      <c r="FC300" s="61"/>
      <c r="FD300" s="61"/>
      <c r="FE300" s="61"/>
      <c r="FF300" s="61"/>
    </row>
    <row r="301" spans="1:162" x14ac:dyDescent="0.3">
      <c r="EY301" s="61"/>
      <c r="EZ301" s="61"/>
      <c r="FA301" s="61"/>
      <c r="FB301" s="61"/>
      <c r="FC301" s="61"/>
      <c r="FD301" s="61"/>
      <c r="FE301" s="61"/>
      <c r="FF301" s="61"/>
    </row>
    <row r="302" spans="1:162" x14ac:dyDescent="0.3">
      <c r="EY302" s="61"/>
      <c r="EZ302" s="61"/>
      <c r="FA302" s="61"/>
      <c r="FB302" s="61"/>
      <c r="FC302" s="61"/>
      <c r="FD302" s="61"/>
      <c r="FE302" s="61"/>
      <c r="FF302" s="61"/>
    </row>
    <row r="303" spans="1:162" x14ac:dyDescent="0.3">
      <c r="EY303" s="61"/>
      <c r="EZ303" s="61"/>
      <c r="FA303" s="61"/>
      <c r="FB303" s="61"/>
      <c r="FC303" s="61"/>
      <c r="FD303" s="61"/>
      <c r="FE303" s="61"/>
      <c r="FF303" s="61"/>
    </row>
    <row r="304" spans="1:162" x14ac:dyDescent="0.3">
      <c r="EY304" s="61"/>
      <c r="EZ304" s="61"/>
      <c r="FA304" s="61"/>
      <c r="FB304" s="61"/>
      <c r="FC304" s="61"/>
      <c r="FD304" s="61"/>
      <c r="FE304" s="61"/>
      <c r="FF304" s="61"/>
    </row>
    <row r="305" spans="155:162" x14ac:dyDescent="0.3">
      <c r="EY305" s="61"/>
      <c r="EZ305" s="61"/>
      <c r="FA305" s="61"/>
      <c r="FB305" s="61"/>
      <c r="FC305" s="61"/>
      <c r="FD305" s="61"/>
      <c r="FE305" s="61"/>
      <c r="FF305" s="61"/>
    </row>
    <row r="306" spans="155:162" x14ac:dyDescent="0.3">
      <c r="EY306" s="61"/>
      <c r="EZ306" s="61"/>
      <c r="FA306" s="61"/>
      <c r="FB306" s="61"/>
      <c r="FC306" s="61"/>
      <c r="FD306" s="61"/>
      <c r="FE306" s="61"/>
      <c r="FF306" s="61"/>
    </row>
    <row r="307" spans="155:162" x14ac:dyDescent="0.3">
      <c r="EY307" s="61"/>
      <c r="EZ307" s="61"/>
      <c r="FA307" s="61"/>
      <c r="FB307" s="61"/>
      <c r="FC307" s="61"/>
      <c r="FD307" s="61"/>
      <c r="FE307" s="61"/>
      <c r="FF307" s="61"/>
    </row>
    <row r="308" spans="155:162" x14ac:dyDescent="0.3">
      <c r="EY308" s="61"/>
      <c r="EZ308" s="61"/>
      <c r="FA308" s="61"/>
      <c r="FB308" s="61"/>
      <c r="FC308" s="61"/>
      <c r="FD308" s="61"/>
      <c r="FE308" s="61"/>
      <c r="FF308" s="61"/>
    </row>
    <row r="309" spans="155:162" x14ac:dyDescent="0.3">
      <c r="EY309" s="61"/>
      <c r="EZ309" s="61"/>
      <c r="FA309" s="61"/>
      <c r="FB309" s="61"/>
      <c r="FC309" s="61"/>
      <c r="FD309" s="61"/>
      <c r="FE309" s="61"/>
      <c r="FF309" s="61"/>
    </row>
    <row r="310" spans="155:162" x14ac:dyDescent="0.3">
      <c r="EY310" s="61"/>
      <c r="EZ310" s="61"/>
      <c r="FA310" s="61"/>
      <c r="FB310" s="61"/>
      <c r="FC310" s="61"/>
      <c r="FD310" s="61"/>
      <c r="FE310" s="61"/>
      <c r="FF310" s="61"/>
    </row>
    <row r="311" spans="155:162" x14ac:dyDescent="0.3">
      <c r="EY311" s="61"/>
      <c r="EZ311" s="61"/>
      <c r="FA311" s="61"/>
      <c r="FB311" s="61"/>
      <c r="FC311" s="61"/>
      <c r="FD311" s="61"/>
      <c r="FE311" s="61"/>
      <c r="FF311" s="61"/>
    </row>
    <row r="312" spans="155:162" x14ac:dyDescent="0.3">
      <c r="EY312" s="61"/>
      <c r="EZ312" s="61"/>
      <c r="FA312" s="61"/>
      <c r="FB312" s="61"/>
      <c r="FC312" s="61"/>
      <c r="FD312" s="61"/>
      <c r="FE312" s="61"/>
      <c r="FF312" s="61"/>
    </row>
    <row r="313" spans="155:162" x14ac:dyDescent="0.3">
      <c r="EY313" s="61"/>
      <c r="EZ313" s="61"/>
      <c r="FA313" s="61"/>
      <c r="FB313" s="61"/>
      <c r="FC313" s="61"/>
      <c r="FD313" s="61"/>
      <c r="FE313" s="61"/>
      <c r="FF313" s="61"/>
    </row>
    <row r="314" spans="155:162" x14ac:dyDescent="0.3">
      <c r="EY314" s="61"/>
      <c r="EZ314" s="61"/>
      <c r="FA314" s="61"/>
      <c r="FB314" s="61"/>
      <c r="FC314" s="61"/>
      <c r="FD314" s="61"/>
      <c r="FE314" s="61"/>
      <c r="FF314" s="61"/>
    </row>
    <row r="315" spans="155:162" x14ac:dyDescent="0.3">
      <c r="EY315" s="61"/>
      <c r="EZ315" s="61"/>
      <c r="FA315" s="61"/>
      <c r="FB315" s="61"/>
      <c r="FC315" s="61"/>
      <c r="FD315" s="61"/>
      <c r="FE315" s="61"/>
      <c r="FF315" s="61"/>
    </row>
    <row r="316" spans="155:162" x14ac:dyDescent="0.3">
      <c r="EY316" s="61"/>
      <c r="EZ316" s="61"/>
      <c r="FA316" s="61"/>
      <c r="FB316" s="61"/>
      <c r="FC316" s="61"/>
      <c r="FD316" s="61"/>
      <c r="FE316" s="61"/>
      <c r="FF316" s="61"/>
    </row>
    <row r="317" spans="155:162" x14ac:dyDescent="0.3">
      <c r="EY317" s="61"/>
      <c r="EZ317" s="61"/>
      <c r="FA317" s="61"/>
      <c r="FB317" s="61"/>
      <c r="FC317" s="61"/>
      <c r="FD317" s="61"/>
      <c r="FE317" s="61"/>
      <c r="FF317" s="61"/>
    </row>
    <row r="318" spans="155:162" x14ac:dyDescent="0.3">
      <c r="EY318" s="61"/>
      <c r="EZ318" s="61"/>
      <c r="FA318" s="61"/>
      <c r="FB318" s="61"/>
      <c r="FC318" s="61"/>
      <c r="FD318" s="61"/>
      <c r="FE318" s="61"/>
      <c r="FF318" s="61"/>
    </row>
    <row r="319" spans="155:162" x14ac:dyDescent="0.3">
      <c r="EY319" s="61"/>
      <c r="EZ319" s="61"/>
      <c r="FA319" s="61"/>
      <c r="FB319" s="61"/>
      <c r="FC319" s="61"/>
      <c r="FD319" s="61"/>
      <c r="FE319" s="61"/>
      <c r="FF319" s="61"/>
    </row>
    <row r="320" spans="155:162" x14ac:dyDescent="0.3">
      <c r="EY320" s="61"/>
      <c r="EZ320" s="61"/>
      <c r="FA320" s="61"/>
      <c r="FB320" s="61"/>
      <c r="FC320" s="61"/>
      <c r="FD320" s="61"/>
      <c r="FE320" s="61"/>
      <c r="FF320" s="61"/>
    </row>
    <row r="321" spans="155:162" x14ac:dyDescent="0.3">
      <c r="EY321" s="61"/>
      <c r="EZ321" s="61"/>
      <c r="FA321" s="61"/>
      <c r="FB321" s="61"/>
      <c r="FC321" s="61"/>
      <c r="FD321" s="61"/>
      <c r="FE321" s="61"/>
      <c r="FF321" s="61"/>
    </row>
    <row r="322" spans="155:162" x14ac:dyDescent="0.3">
      <c r="EY322" s="61"/>
      <c r="EZ322" s="61"/>
      <c r="FA322" s="61"/>
      <c r="FB322" s="61"/>
      <c r="FC322" s="61"/>
      <c r="FD322" s="61"/>
      <c r="FE322" s="61"/>
      <c r="FF322" s="61"/>
    </row>
    <row r="323" spans="155:162" x14ac:dyDescent="0.3">
      <c r="EY323" s="61"/>
      <c r="EZ323" s="61"/>
      <c r="FA323" s="61"/>
      <c r="FB323" s="61"/>
      <c r="FC323" s="61"/>
      <c r="FD323" s="61"/>
      <c r="FE323" s="61"/>
      <c r="FF323" s="61"/>
    </row>
    <row r="324" spans="155:162" x14ac:dyDescent="0.3">
      <c r="EY324" s="61"/>
      <c r="EZ324" s="61"/>
      <c r="FA324" s="61"/>
      <c r="FB324" s="61"/>
      <c r="FC324" s="61"/>
      <c r="FD324" s="61"/>
      <c r="FE324" s="61"/>
      <c r="FF324" s="61"/>
    </row>
    <row r="325" spans="155:162" x14ac:dyDescent="0.3">
      <c r="EY325" s="61"/>
      <c r="EZ325" s="61"/>
      <c r="FA325" s="61"/>
      <c r="FB325" s="61"/>
      <c r="FC325" s="61"/>
      <c r="FD325" s="61"/>
      <c r="FE325" s="61"/>
      <c r="FF325" s="61"/>
    </row>
    <row r="326" spans="155:162" x14ac:dyDescent="0.3">
      <c r="EY326" s="61"/>
      <c r="EZ326" s="61"/>
      <c r="FA326" s="61"/>
      <c r="FB326" s="61"/>
      <c r="FC326" s="61"/>
      <c r="FD326" s="61"/>
      <c r="FE326" s="61"/>
      <c r="FF326" s="61"/>
    </row>
    <row r="327" spans="155:162" x14ac:dyDescent="0.3">
      <c r="EY327" s="61"/>
      <c r="EZ327" s="61"/>
      <c r="FA327" s="61"/>
      <c r="FB327" s="61"/>
      <c r="FC327" s="61"/>
      <c r="FD327" s="61"/>
      <c r="FE327" s="61"/>
      <c r="FF327" s="61"/>
    </row>
    <row r="328" spans="155:162" x14ac:dyDescent="0.3">
      <c r="EY328" s="61"/>
      <c r="EZ328" s="61"/>
      <c r="FA328" s="61"/>
      <c r="FB328" s="61"/>
      <c r="FC328" s="61"/>
      <c r="FD328" s="61"/>
      <c r="FE328" s="61"/>
      <c r="FF328" s="61"/>
    </row>
    <row r="329" spans="155:162" x14ac:dyDescent="0.3">
      <c r="EY329" s="61"/>
      <c r="EZ329" s="61"/>
      <c r="FA329" s="61"/>
      <c r="FB329" s="61"/>
      <c r="FC329" s="61"/>
      <c r="FD329" s="61"/>
      <c r="FE329" s="61"/>
      <c r="FF329" s="61"/>
    </row>
    <row r="330" spans="155:162" x14ac:dyDescent="0.3">
      <c r="EY330" s="61"/>
      <c r="EZ330" s="61"/>
      <c r="FA330" s="61"/>
      <c r="FB330" s="61"/>
      <c r="FC330" s="61"/>
      <c r="FD330" s="61"/>
      <c r="FE330" s="61"/>
      <c r="FF330" s="61"/>
    </row>
    <row r="331" spans="155:162" x14ac:dyDescent="0.3">
      <c r="EY331" s="61"/>
      <c r="EZ331" s="61"/>
      <c r="FA331" s="61"/>
      <c r="FB331" s="61"/>
      <c r="FC331" s="61"/>
      <c r="FD331" s="61"/>
      <c r="FE331" s="61"/>
      <c r="FF331" s="61"/>
    </row>
    <row r="332" spans="155:162" x14ac:dyDescent="0.3">
      <c r="EY332" s="61"/>
      <c r="EZ332" s="61"/>
      <c r="FA332" s="61"/>
      <c r="FB332" s="61"/>
      <c r="FC332" s="61"/>
      <c r="FD332" s="61"/>
      <c r="FE332" s="61"/>
      <c r="FF332" s="61"/>
    </row>
    <row r="333" spans="155:162" x14ac:dyDescent="0.3">
      <c r="EY333" s="61"/>
      <c r="EZ333" s="61"/>
      <c r="FA333" s="61"/>
      <c r="FB333" s="61"/>
      <c r="FC333" s="61"/>
      <c r="FD333" s="61"/>
      <c r="FE333" s="61"/>
      <c r="FF333" s="61"/>
    </row>
    <row r="334" spans="155:162" x14ac:dyDescent="0.3">
      <c r="EY334" s="61"/>
      <c r="EZ334" s="61"/>
      <c r="FA334" s="61"/>
      <c r="FB334" s="61"/>
      <c r="FC334" s="61"/>
      <c r="FD334" s="61"/>
      <c r="FE334" s="61"/>
      <c r="FF334" s="61"/>
    </row>
    <row r="335" spans="155:162" x14ac:dyDescent="0.3">
      <c r="EY335" s="61"/>
      <c r="EZ335" s="61"/>
      <c r="FA335" s="61"/>
      <c r="FB335" s="61"/>
      <c r="FC335" s="61"/>
      <c r="FD335" s="61"/>
      <c r="FE335" s="61"/>
      <c r="FF335" s="61"/>
    </row>
    <row r="336" spans="155:162" x14ac:dyDescent="0.3">
      <c r="EY336" s="61"/>
      <c r="EZ336" s="61"/>
      <c r="FA336" s="61"/>
      <c r="FB336" s="61"/>
      <c r="FC336" s="61"/>
      <c r="FD336" s="61"/>
      <c r="FE336" s="61"/>
      <c r="FF336" s="61"/>
    </row>
    <row r="337" spans="155:162" x14ac:dyDescent="0.3">
      <c r="EY337" s="61"/>
      <c r="EZ337" s="61"/>
      <c r="FA337" s="61"/>
      <c r="FB337" s="61"/>
      <c r="FC337" s="61"/>
      <c r="FD337" s="61"/>
      <c r="FE337" s="61"/>
      <c r="FF337" s="61"/>
    </row>
    <row r="338" spans="155:162" x14ac:dyDescent="0.3">
      <c r="EY338" s="61"/>
      <c r="EZ338" s="61"/>
      <c r="FA338" s="61"/>
      <c r="FB338" s="61"/>
      <c r="FC338" s="61"/>
      <c r="FD338" s="61"/>
      <c r="FE338" s="61"/>
      <c r="FF338" s="61"/>
    </row>
    <row r="339" spans="155:162" x14ac:dyDescent="0.3">
      <c r="EY339" s="61"/>
      <c r="EZ339" s="61"/>
      <c r="FA339" s="61"/>
      <c r="FB339" s="61"/>
      <c r="FC339" s="61"/>
      <c r="FD339" s="61"/>
      <c r="FE339" s="61"/>
      <c r="FF339" s="61"/>
    </row>
    <row r="340" spans="155:162" x14ac:dyDescent="0.3">
      <c r="EY340" s="61"/>
      <c r="EZ340" s="61"/>
      <c r="FA340" s="61"/>
      <c r="FB340" s="61"/>
      <c r="FC340" s="61"/>
      <c r="FD340" s="61"/>
      <c r="FE340" s="61"/>
      <c r="FF340" s="61"/>
    </row>
    <row r="341" spans="155:162" x14ac:dyDescent="0.3">
      <c r="EY341" s="61"/>
      <c r="EZ341" s="61"/>
      <c r="FA341" s="61"/>
      <c r="FB341" s="61"/>
      <c r="FC341" s="61"/>
      <c r="FD341" s="61"/>
      <c r="FE341" s="61"/>
      <c r="FF341" s="61"/>
    </row>
    <row r="342" spans="155:162" x14ac:dyDescent="0.3">
      <c r="EY342" s="61"/>
      <c r="EZ342" s="61"/>
      <c r="FA342" s="61"/>
      <c r="FB342" s="61"/>
      <c r="FC342" s="61"/>
      <c r="FD342" s="61"/>
      <c r="FE342" s="61"/>
      <c r="FF342" s="61"/>
    </row>
    <row r="343" spans="155:162" x14ac:dyDescent="0.3">
      <c r="EY343" s="61"/>
      <c r="EZ343" s="61"/>
      <c r="FA343" s="61"/>
      <c r="FB343" s="61"/>
      <c r="FC343" s="61"/>
      <c r="FD343" s="61"/>
      <c r="FE343" s="61"/>
      <c r="FF343" s="61"/>
    </row>
    <row r="344" spans="155:162" x14ac:dyDescent="0.3">
      <c r="EY344" s="61"/>
      <c r="EZ344" s="61"/>
      <c r="FA344" s="61"/>
      <c r="FB344" s="61"/>
      <c r="FC344" s="61"/>
      <c r="FD344" s="61"/>
      <c r="FE344" s="61"/>
      <c r="FF344" s="61"/>
    </row>
    <row r="345" spans="155:162" x14ac:dyDescent="0.3">
      <c r="EY345" s="61"/>
      <c r="EZ345" s="61"/>
      <c r="FA345" s="61"/>
      <c r="FB345" s="61"/>
      <c r="FC345" s="61"/>
      <c r="FD345" s="61"/>
      <c r="FE345" s="61"/>
      <c r="FF345" s="61"/>
    </row>
    <row r="346" spans="155:162" x14ac:dyDescent="0.3">
      <c r="EY346" s="61"/>
      <c r="EZ346" s="61"/>
      <c r="FA346" s="61"/>
      <c r="FB346" s="61"/>
      <c r="FC346" s="61"/>
      <c r="FD346" s="61"/>
      <c r="FE346" s="61"/>
      <c r="FF346" s="61"/>
    </row>
    <row r="347" spans="155:162" x14ac:dyDescent="0.3">
      <c r="EY347" s="61"/>
      <c r="EZ347" s="61"/>
      <c r="FA347" s="61"/>
      <c r="FB347" s="61"/>
      <c r="FC347" s="61"/>
      <c r="FD347" s="61"/>
      <c r="FE347" s="61"/>
      <c r="FF347" s="61"/>
    </row>
    <row r="348" spans="155:162" x14ac:dyDescent="0.3">
      <c r="EY348" s="61"/>
      <c r="EZ348" s="61"/>
      <c r="FA348" s="61"/>
      <c r="FB348" s="61"/>
      <c r="FC348" s="61"/>
      <c r="FD348" s="61"/>
      <c r="FE348" s="61"/>
      <c r="FF348" s="61"/>
    </row>
    <row r="349" spans="155:162" x14ac:dyDescent="0.3">
      <c r="EY349" s="61"/>
      <c r="EZ349" s="61"/>
      <c r="FA349" s="61"/>
      <c r="FB349" s="61"/>
      <c r="FC349" s="61"/>
      <c r="FD349" s="61"/>
      <c r="FE349" s="61"/>
      <c r="FF349" s="61"/>
    </row>
    <row r="350" spans="155:162" x14ac:dyDescent="0.3">
      <c r="EY350" s="61"/>
      <c r="EZ350" s="61"/>
      <c r="FA350" s="61"/>
      <c r="FB350" s="61"/>
      <c r="FC350" s="61"/>
      <c r="FD350" s="61"/>
      <c r="FE350" s="61"/>
      <c r="FF350" s="61"/>
    </row>
    <row r="351" spans="155:162" x14ac:dyDescent="0.3">
      <c r="EY351" s="61"/>
      <c r="EZ351" s="61"/>
      <c r="FA351" s="61"/>
      <c r="FB351" s="61"/>
      <c r="FC351" s="61"/>
      <c r="FD351" s="61"/>
      <c r="FE351" s="61"/>
      <c r="FF351" s="61"/>
    </row>
    <row r="352" spans="155:162" x14ac:dyDescent="0.3">
      <c r="EY352" s="61"/>
      <c r="EZ352" s="61"/>
      <c r="FA352" s="61"/>
      <c r="FB352" s="61"/>
      <c r="FC352" s="61"/>
      <c r="FD352" s="61"/>
      <c r="FE352" s="61"/>
      <c r="FF352" s="61"/>
    </row>
    <row r="353" spans="155:162" x14ac:dyDescent="0.3">
      <c r="EY353" s="61"/>
      <c r="EZ353" s="61"/>
      <c r="FA353" s="61"/>
      <c r="FB353" s="61"/>
      <c r="FC353" s="61"/>
      <c r="FD353" s="61"/>
      <c r="FE353" s="61"/>
      <c r="FF353" s="61"/>
    </row>
    <row r="354" spans="155:162" x14ac:dyDescent="0.3">
      <c r="EY354" s="61"/>
      <c r="EZ354" s="61"/>
      <c r="FA354" s="61"/>
      <c r="FB354" s="61"/>
      <c r="FC354" s="61"/>
      <c r="FD354" s="61"/>
      <c r="FE354" s="61"/>
      <c r="FF354" s="61"/>
    </row>
    <row r="355" spans="155:162" x14ac:dyDescent="0.3">
      <c r="EY355" s="61"/>
      <c r="EZ355" s="61"/>
      <c r="FA355" s="61"/>
      <c r="FB355" s="61"/>
      <c r="FC355" s="61"/>
      <c r="FD355" s="61"/>
      <c r="FE355" s="61"/>
      <c r="FF355" s="61"/>
    </row>
    <row r="356" spans="155:162" x14ac:dyDescent="0.3">
      <c r="EY356" s="61"/>
      <c r="EZ356" s="61"/>
      <c r="FA356" s="61"/>
      <c r="FB356" s="61"/>
      <c r="FC356" s="61"/>
      <c r="FD356" s="61"/>
      <c r="FE356" s="61"/>
      <c r="FF356" s="61"/>
    </row>
    <row r="357" spans="155:162" x14ac:dyDescent="0.3">
      <c r="EY357" s="61"/>
      <c r="EZ357" s="61"/>
      <c r="FA357" s="61"/>
      <c r="FB357" s="61"/>
      <c r="FC357" s="61"/>
      <c r="FD357" s="61"/>
      <c r="FE357" s="61"/>
      <c r="FF357" s="61"/>
    </row>
    <row r="358" spans="155:162" x14ac:dyDescent="0.3">
      <c r="EY358" s="61"/>
      <c r="EZ358" s="61"/>
      <c r="FA358" s="61"/>
      <c r="FB358" s="61"/>
      <c r="FC358" s="61"/>
      <c r="FD358" s="61"/>
      <c r="FE358" s="61"/>
      <c r="FF358" s="61"/>
    </row>
    <row r="359" spans="155:162" x14ac:dyDescent="0.3">
      <c r="EY359" s="61"/>
      <c r="EZ359" s="61"/>
      <c r="FA359" s="61"/>
      <c r="FB359" s="61"/>
      <c r="FC359" s="61"/>
      <c r="FD359" s="61"/>
      <c r="FE359" s="61"/>
      <c r="FF359" s="61"/>
    </row>
    <row r="360" spans="155:162" x14ac:dyDescent="0.3">
      <c r="EY360" s="61"/>
      <c r="EZ360" s="61"/>
      <c r="FA360" s="61"/>
      <c r="FB360" s="61"/>
      <c r="FC360" s="61"/>
      <c r="FD360" s="61"/>
      <c r="FE360" s="61"/>
      <c r="FF360" s="61"/>
    </row>
    <row r="361" spans="155:162" x14ac:dyDescent="0.3">
      <c r="EY361" s="61"/>
      <c r="EZ361" s="61"/>
      <c r="FA361" s="61"/>
      <c r="FB361" s="61"/>
      <c r="FC361" s="61"/>
      <c r="FD361" s="61"/>
      <c r="FE361" s="61"/>
      <c r="FF361" s="61"/>
    </row>
    <row r="362" spans="155:162" x14ac:dyDescent="0.3">
      <c r="EY362" s="61"/>
      <c r="EZ362" s="61"/>
      <c r="FA362" s="61"/>
      <c r="FB362" s="61"/>
      <c r="FC362" s="61"/>
      <c r="FD362" s="61"/>
      <c r="FE362" s="61"/>
      <c r="FF362" s="61"/>
    </row>
    <row r="363" spans="155:162" x14ac:dyDescent="0.3">
      <c r="EY363" s="61"/>
      <c r="EZ363" s="61"/>
      <c r="FA363" s="61"/>
      <c r="FB363" s="61"/>
      <c r="FC363" s="61"/>
      <c r="FD363" s="61"/>
      <c r="FE363" s="61"/>
      <c r="FF363" s="61"/>
    </row>
    <row r="364" spans="155:162" x14ac:dyDescent="0.3">
      <c r="EY364" s="61"/>
      <c r="EZ364" s="61"/>
      <c r="FA364" s="61"/>
      <c r="FB364" s="61"/>
      <c r="FC364" s="61"/>
      <c r="FD364" s="61"/>
      <c r="FE364" s="61"/>
      <c r="FF364" s="61"/>
    </row>
    <row r="365" spans="155:162" x14ac:dyDescent="0.3">
      <c r="EY365" s="61"/>
      <c r="EZ365" s="61"/>
      <c r="FA365" s="61"/>
      <c r="FB365" s="61"/>
      <c r="FC365" s="61"/>
      <c r="FD365" s="61"/>
      <c r="FE365" s="61"/>
      <c r="FF365" s="61"/>
    </row>
    <row r="366" spans="155:162" x14ac:dyDescent="0.3">
      <c r="EY366" s="61"/>
      <c r="EZ366" s="61"/>
      <c r="FA366" s="61"/>
      <c r="FB366" s="61"/>
      <c r="FC366" s="61"/>
      <c r="FD366" s="61"/>
      <c r="FE366" s="61"/>
      <c r="FF366" s="61"/>
    </row>
    <row r="367" spans="155:162" x14ac:dyDescent="0.3">
      <c r="EY367" s="61"/>
      <c r="EZ367" s="61"/>
      <c r="FA367" s="61"/>
      <c r="FB367" s="61"/>
      <c r="FC367" s="61"/>
      <c r="FD367" s="61"/>
      <c r="FE367" s="61"/>
      <c r="FF367" s="61"/>
    </row>
    <row r="368" spans="155:162" x14ac:dyDescent="0.3">
      <c r="EY368" s="61"/>
      <c r="EZ368" s="61"/>
      <c r="FA368" s="61"/>
      <c r="FB368" s="61"/>
      <c r="FC368" s="61"/>
      <c r="FD368" s="61"/>
      <c r="FE368" s="61"/>
      <c r="FF368" s="61"/>
    </row>
    <row r="369" spans="155:162" x14ac:dyDescent="0.3">
      <c r="EY369" s="61"/>
      <c r="EZ369" s="61"/>
      <c r="FA369" s="61"/>
      <c r="FB369" s="61"/>
      <c r="FC369" s="61"/>
      <c r="FD369" s="61"/>
      <c r="FE369" s="61"/>
      <c r="FF369" s="61"/>
    </row>
    <row r="370" spans="155:162" x14ac:dyDescent="0.3">
      <c r="EY370" s="61"/>
      <c r="EZ370" s="61"/>
      <c r="FA370" s="61"/>
      <c r="FB370" s="61"/>
      <c r="FC370" s="61"/>
      <c r="FD370" s="61"/>
      <c r="FE370" s="61"/>
      <c r="FF370" s="61"/>
    </row>
    <row r="371" spans="155:162" x14ac:dyDescent="0.3">
      <c r="EY371" s="61"/>
      <c r="EZ371" s="61"/>
      <c r="FA371" s="61"/>
      <c r="FB371" s="61"/>
      <c r="FC371" s="61"/>
      <c r="FD371" s="61"/>
      <c r="FE371" s="61"/>
      <c r="FF371" s="61"/>
    </row>
    <row r="372" spans="155:162" x14ac:dyDescent="0.3">
      <c r="EY372" s="61"/>
      <c r="EZ372" s="61"/>
      <c r="FA372" s="61"/>
      <c r="FB372" s="61"/>
      <c r="FC372" s="61"/>
      <c r="FD372" s="61"/>
      <c r="FE372" s="61"/>
      <c r="FF372" s="61"/>
    </row>
    <row r="373" spans="155:162" x14ac:dyDescent="0.3">
      <c r="EY373" s="61"/>
      <c r="EZ373" s="61"/>
      <c r="FA373" s="61"/>
      <c r="FB373" s="61"/>
      <c r="FC373" s="61"/>
      <c r="FD373" s="61"/>
      <c r="FE373" s="61"/>
      <c r="FF373" s="61"/>
    </row>
    <row r="374" spans="155:162" x14ac:dyDescent="0.3">
      <c r="EY374" s="61"/>
      <c r="EZ374" s="61"/>
      <c r="FA374" s="61"/>
      <c r="FB374" s="61"/>
      <c r="FC374" s="61"/>
      <c r="FD374" s="61"/>
      <c r="FE374" s="61"/>
      <c r="FF374" s="61"/>
    </row>
    <row r="375" spans="155:162" x14ac:dyDescent="0.3">
      <c r="EY375" s="61"/>
      <c r="EZ375" s="61"/>
      <c r="FA375" s="61"/>
      <c r="FB375" s="61"/>
      <c r="FC375" s="61"/>
      <c r="FD375" s="61"/>
      <c r="FE375" s="61"/>
      <c r="FF375" s="61"/>
    </row>
    <row r="376" spans="155:162" x14ac:dyDescent="0.3">
      <c r="EY376" s="61"/>
      <c r="EZ376" s="61"/>
      <c r="FA376" s="61"/>
      <c r="FB376" s="61"/>
      <c r="FC376" s="61"/>
      <c r="FD376" s="61"/>
      <c r="FE376" s="61"/>
      <c r="FF376" s="61"/>
    </row>
    <row r="377" spans="155:162" x14ac:dyDescent="0.3">
      <c r="EY377" s="61"/>
      <c r="EZ377" s="61"/>
      <c r="FA377" s="61"/>
      <c r="FB377" s="61"/>
      <c r="FC377" s="61"/>
      <c r="FD377" s="61"/>
      <c r="FE377" s="61"/>
      <c r="FF377" s="61"/>
    </row>
    <row r="378" spans="155:162" x14ac:dyDescent="0.3">
      <c r="EY378" s="61"/>
      <c r="EZ378" s="61"/>
      <c r="FA378" s="61"/>
      <c r="FB378" s="61"/>
      <c r="FC378" s="61"/>
      <c r="FD378" s="61"/>
      <c r="FE378" s="61"/>
      <c r="FF378" s="61"/>
    </row>
    <row r="379" spans="155:162" x14ac:dyDescent="0.3">
      <c r="EY379" s="61"/>
      <c r="EZ379" s="61"/>
      <c r="FA379" s="61"/>
      <c r="FB379" s="61"/>
      <c r="FC379" s="61"/>
      <c r="FD379" s="61"/>
      <c r="FE379" s="61"/>
      <c r="FF379" s="61"/>
    </row>
    <row r="380" spans="155:162" x14ac:dyDescent="0.3">
      <c r="EY380" s="61"/>
      <c r="EZ380" s="61"/>
      <c r="FA380" s="61"/>
      <c r="FB380" s="61"/>
      <c r="FC380" s="61"/>
      <c r="FD380" s="61"/>
      <c r="FE380" s="61"/>
      <c r="FF380" s="61"/>
    </row>
    <row r="381" spans="155:162" x14ac:dyDescent="0.3">
      <c r="EY381" s="61"/>
      <c r="EZ381" s="61"/>
      <c r="FA381" s="61"/>
      <c r="FB381" s="61"/>
      <c r="FC381" s="61"/>
      <c r="FD381" s="61"/>
      <c r="FE381" s="61"/>
      <c r="FF381" s="61"/>
    </row>
    <row r="382" spans="155:162" x14ac:dyDescent="0.3">
      <c r="EY382" s="61"/>
      <c r="EZ382" s="61"/>
      <c r="FA382" s="61"/>
      <c r="FB382" s="61"/>
      <c r="FC382" s="61"/>
      <c r="FD382" s="61"/>
      <c r="FE382" s="61"/>
      <c r="FF382" s="61"/>
    </row>
    <row r="383" spans="155:162" x14ac:dyDescent="0.3">
      <c r="EY383" s="61"/>
      <c r="EZ383" s="61"/>
      <c r="FA383" s="61"/>
      <c r="FB383" s="61"/>
      <c r="FC383" s="61"/>
      <c r="FD383" s="61"/>
      <c r="FE383" s="61"/>
      <c r="FF383" s="61"/>
    </row>
    <row r="384" spans="155:162" x14ac:dyDescent="0.3">
      <c r="EY384" s="61"/>
      <c r="EZ384" s="61"/>
      <c r="FA384" s="61"/>
      <c r="FB384" s="61"/>
      <c r="FC384" s="61"/>
      <c r="FD384" s="61"/>
      <c r="FE384" s="61"/>
      <c r="FF384" s="61"/>
    </row>
    <row r="385" spans="155:162" x14ac:dyDescent="0.3">
      <c r="EY385" s="61"/>
      <c r="EZ385" s="61"/>
      <c r="FA385" s="61"/>
      <c r="FB385" s="61"/>
      <c r="FC385" s="61"/>
      <c r="FD385" s="61"/>
      <c r="FE385" s="61"/>
      <c r="FF385" s="61"/>
    </row>
    <row r="386" spans="155:162" x14ac:dyDescent="0.3">
      <c r="EY386" s="61"/>
      <c r="EZ386" s="61"/>
      <c r="FA386" s="61"/>
      <c r="FB386" s="61"/>
      <c r="FC386" s="61"/>
      <c r="FD386" s="61"/>
      <c r="FE386" s="61"/>
      <c r="FF386" s="61"/>
    </row>
    <row r="387" spans="155:162" x14ac:dyDescent="0.3">
      <c r="EY387" s="61"/>
      <c r="EZ387" s="61"/>
      <c r="FA387" s="61"/>
      <c r="FB387" s="61"/>
      <c r="FC387" s="61"/>
      <c r="FD387" s="61"/>
      <c r="FE387" s="61"/>
      <c r="FF387" s="61"/>
    </row>
    <row r="388" spans="155:162" x14ac:dyDescent="0.3">
      <c r="EY388" s="61"/>
      <c r="EZ388" s="61"/>
      <c r="FA388" s="61"/>
      <c r="FB388" s="61"/>
      <c r="FC388" s="61"/>
      <c r="FD388" s="61"/>
      <c r="FE388" s="61"/>
      <c r="FF388" s="61"/>
    </row>
    <row r="389" spans="155:162" x14ac:dyDescent="0.3">
      <c r="EY389" s="61"/>
      <c r="EZ389" s="61"/>
      <c r="FA389" s="61"/>
      <c r="FB389" s="61"/>
      <c r="FC389" s="61"/>
      <c r="FD389" s="61"/>
      <c r="FE389" s="61"/>
      <c r="FF389" s="61"/>
    </row>
    <row r="390" spans="155:162" x14ac:dyDescent="0.3">
      <c r="EY390" s="61"/>
      <c r="EZ390" s="61"/>
      <c r="FA390" s="61"/>
      <c r="FB390" s="61"/>
      <c r="FC390" s="61"/>
      <c r="FD390" s="61"/>
      <c r="FE390" s="61"/>
      <c r="FF390" s="61"/>
    </row>
    <row r="391" spans="155:162" x14ac:dyDescent="0.3">
      <c r="EY391" s="61"/>
      <c r="EZ391" s="61"/>
      <c r="FA391" s="61"/>
      <c r="FB391" s="61"/>
      <c r="FC391" s="61"/>
      <c r="FD391" s="61"/>
      <c r="FE391" s="61"/>
      <c r="FF391" s="61"/>
    </row>
    <row r="392" spans="155:162" x14ac:dyDescent="0.3">
      <c r="EY392" s="61"/>
      <c r="EZ392" s="61"/>
      <c r="FA392" s="61"/>
      <c r="FB392" s="61"/>
      <c r="FC392" s="61"/>
      <c r="FD392" s="61"/>
      <c r="FE392" s="61"/>
      <c r="FF392" s="61"/>
    </row>
    <row r="393" spans="155:162" x14ac:dyDescent="0.3">
      <c r="EY393" s="61"/>
      <c r="EZ393" s="61"/>
      <c r="FA393" s="61"/>
      <c r="FB393" s="61"/>
      <c r="FC393" s="61"/>
      <c r="FD393" s="61"/>
      <c r="FE393" s="61"/>
      <c r="FF393" s="61"/>
    </row>
    <row r="394" spans="155:162" x14ac:dyDescent="0.3">
      <c r="EY394" s="61"/>
      <c r="EZ394" s="61"/>
      <c r="FA394" s="61"/>
      <c r="FB394" s="61"/>
      <c r="FC394" s="61"/>
      <c r="FD394" s="61"/>
      <c r="FE394" s="61"/>
      <c r="FF394" s="61"/>
    </row>
    <row r="395" spans="155:162" x14ac:dyDescent="0.3">
      <c r="EY395" s="61"/>
      <c r="EZ395" s="61"/>
      <c r="FA395" s="61"/>
      <c r="FB395" s="61"/>
      <c r="FC395" s="61"/>
      <c r="FD395" s="61"/>
      <c r="FE395" s="61"/>
      <c r="FF395" s="61"/>
    </row>
    <row r="396" spans="155:162" x14ac:dyDescent="0.3">
      <c r="EY396" s="61"/>
      <c r="EZ396" s="61"/>
      <c r="FA396" s="61"/>
      <c r="FB396" s="61"/>
      <c r="FC396" s="61"/>
      <c r="FD396" s="61"/>
      <c r="FE396" s="61"/>
      <c r="FF396" s="61"/>
    </row>
    <row r="397" spans="155:162" x14ac:dyDescent="0.3">
      <c r="EY397" s="61"/>
      <c r="EZ397" s="61"/>
      <c r="FA397" s="61"/>
      <c r="FB397" s="61"/>
      <c r="FC397" s="61"/>
      <c r="FD397" s="61"/>
      <c r="FE397" s="61"/>
      <c r="FF397" s="61"/>
    </row>
    <row r="398" spans="155:162" x14ac:dyDescent="0.3">
      <c r="EY398" s="61"/>
      <c r="EZ398" s="61"/>
      <c r="FA398" s="61"/>
      <c r="FB398" s="61"/>
      <c r="FC398" s="61"/>
      <c r="FD398" s="61"/>
      <c r="FE398" s="61"/>
      <c r="FF398" s="61"/>
    </row>
    <row r="399" spans="155:162" x14ac:dyDescent="0.3">
      <c r="EY399" s="61"/>
      <c r="EZ399" s="61"/>
      <c r="FA399" s="61"/>
      <c r="FB399" s="61"/>
      <c r="FC399" s="61"/>
      <c r="FD399" s="61"/>
      <c r="FE399" s="61"/>
      <c r="FF399" s="61"/>
    </row>
    <row r="400" spans="155:162" x14ac:dyDescent="0.3">
      <c r="EY400" s="61"/>
      <c r="EZ400" s="61"/>
      <c r="FA400" s="61"/>
      <c r="FB400" s="61"/>
      <c r="FC400" s="61"/>
      <c r="FD400" s="61"/>
      <c r="FE400" s="61"/>
      <c r="FF400" s="61"/>
    </row>
    <row r="401" spans="155:162" x14ac:dyDescent="0.3">
      <c r="EY401" s="61"/>
      <c r="EZ401" s="61"/>
      <c r="FA401" s="61"/>
      <c r="FB401" s="61"/>
      <c r="FC401" s="61"/>
      <c r="FD401" s="61"/>
      <c r="FE401" s="61"/>
      <c r="FF401" s="61"/>
    </row>
    <row r="402" spans="155:162" x14ac:dyDescent="0.3">
      <c r="EY402" s="61"/>
      <c r="EZ402" s="61"/>
      <c r="FA402" s="61"/>
      <c r="FB402" s="61"/>
      <c r="FC402" s="61"/>
      <c r="FD402" s="61"/>
      <c r="FE402" s="61"/>
      <c r="FF402" s="61"/>
    </row>
    <row r="403" spans="155:162" x14ac:dyDescent="0.3">
      <c r="EY403" s="61"/>
      <c r="EZ403" s="61"/>
      <c r="FA403" s="61"/>
      <c r="FB403" s="61"/>
      <c r="FC403" s="61"/>
      <c r="FD403" s="61"/>
      <c r="FE403" s="61"/>
      <c r="FF403" s="61"/>
    </row>
    <row r="404" spans="155:162" x14ac:dyDescent="0.3">
      <c r="EY404" s="61"/>
      <c r="EZ404" s="61"/>
      <c r="FA404" s="61"/>
      <c r="FB404" s="61"/>
      <c r="FC404" s="61"/>
      <c r="FD404" s="61"/>
      <c r="FE404" s="61"/>
      <c r="FF404" s="61"/>
    </row>
    <row r="405" spans="155:162" x14ac:dyDescent="0.3">
      <c r="EY405" s="61"/>
      <c r="EZ405" s="61"/>
      <c r="FA405" s="61"/>
      <c r="FB405" s="61"/>
      <c r="FC405" s="61"/>
      <c r="FD405" s="61"/>
      <c r="FE405" s="61"/>
      <c r="FF405" s="61"/>
    </row>
    <row r="406" spans="155:162" x14ac:dyDescent="0.3">
      <c r="EY406" s="61"/>
      <c r="EZ406" s="61"/>
      <c r="FA406" s="61"/>
      <c r="FB406" s="61"/>
      <c r="FC406" s="61"/>
      <c r="FD406" s="61"/>
      <c r="FE406" s="61"/>
      <c r="FF406" s="61"/>
    </row>
    <row r="407" spans="155:162" x14ac:dyDescent="0.3">
      <c r="EY407" s="61"/>
      <c r="EZ407" s="61"/>
      <c r="FA407" s="61"/>
      <c r="FB407" s="61"/>
      <c r="FC407" s="61"/>
      <c r="FD407" s="61"/>
      <c r="FE407" s="61"/>
      <c r="FF407" s="61"/>
    </row>
    <row r="408" spans="155:162" x14ac:dyDescent="0.3">
      <c r="EY408" s="61"/>
      <c r="EZ408" s="61"/>
      <c r="FA408" s="61"/>
      <c r="FB408" s="61"/>
      <c r="FC408" s="61"/>
      <c r="FD408" s="61"/>
      <c r="FE408" s="61"/>
      <c r="FF408" s="61"/>
    </row>
    <row r="409" spans="155:162" x14ac:dyDescent="0.3">
      <c r="EY409" s="61"/>
      <c r="EZ409" s="61"/>
      <c r="FA409" s="61"/>
      <c r="FB409" s="61"/>
      <c r="FC409" s="61"/>
      <c r="FD409" s="61"/>
      <c r="FE409" s="61"/>
      <c r="FF409" s="61"/>
    </row>
    <row r="410" spans="155:162" x14ac:dyDescent="0.3">
      <c r="EY410" s="61"/>
      <c r="EZ410" s="61"/>
      <c r="FA410" s="61"/>
      <c r="FB410" s="61"/>
      <c r="FC410" s="61"/>
      <c r="FD410" s="61"/>
      <c r="FE410" s="61"/>
      <c r="FF410" s="61"/>
    </row>
    <row r="411" spans="155:162" x14ac:dyDescent="0.3">
      <c r="EY411" s="61"/>
      <c r="EZ411" s="61"/>
      <c r="FA411" s="61"/>
      <c r="FB411" s="61"/>
      <c r="FC411" s="61"/>
      <c r="FD411" s="61"/>
      <c r="FE411" s="61"/>
      <c r="FF411" s="61"/>
    </row>
    <row r="412" spans="155:162" x14ac:dyDescent="0.3">
      <c r="EY412" s="61"/>
      <c r="EZ412" s="61"/>
      <c r="FA412" s="61"/>
      <c r="FB412" s="61"/>
      <c r="FC412" s="61"/>
      <c r="FD412" s="61"/>
      <c r="FE412" s="61"/>
      <c r="FF412" s="61"/>
    </row>
    <row r="413" spans="155:162" x14ac:dyDescent="0.3">
      <c r="EY413" s="61"/>
      <c r="EZ413" s="61"/>
      <c r="FA413" s="61"/>
      <c r="FB413" s="61"/>
      <c r="FC413" s="61"/>
      <c r="FD413" s="61"/>
      <c r="FE413" s="61"/>
      <c r="FF413" s="61"/>
    </row>
    <row r="414" spans="155:162" x14ac:dyDescent="0.3">
      <c r="EY414" s="61"/>
      <c r="EZ414" s="61"/>
      <c r="FA414" s="61"/>
      <c r="FB414" s="61"/>
      <c r="FC414" s="61"/>
      <c r="FD414" s="61"/>
      <c r="FE414" s="61"/>
      <c r="FF414" s="61"/>
    </row>
    <row r="415" spans="155:162" x14ac:dyDescent="0.3">
      <c r="EY415" s="61"/>
      <c r="EZ415" s="61"/>
      <c r="FA415" s="61"/>
      <c r="FB415" s="61"/>
      <c r="FC415" s="61"/>
      <c r="FD415" s="61"/>
      <c r="FE415" s="61"/>
      <c r="FF415" s="61"/>
    </row>
    <row r="416" spans="155:162" x14ac:dyDescent="0.3">
      <c r="EY416" s="61"/>
      <c r="EZ416" s="61"/>
      <c r="FA416" s="61"/>
      <c r="FB416" s="61"/>
      <c r="FC416" s="61"/>
      <c r="FD416" s="61"/>
      <c r="FE416" s="61"/>
      <c r="FF416" s="61"/>
    </row>
    <row r="417" spans="155:162" x14ac:dyDescent="0.3">
      <c r="EY417" s="61"/>
      <c r="EZ417" s="61"/>
      <c r="FA417" s="61"/>
      <c r="FB417" s="61"/>
      <c r="FC417" s="61"/>
      <c r="FD417" s="61"/>
      <c r="FE417" s="61"/>
      <c r="FF417" s="61"/>
    </row>
    <row r="418" spans="155:162" x14ac:dyDescent="0.3">
      <c r="EY418" s="61"/>
      <c r="EZ418" s="61"/>
      <c r="FA418" s="61"/>
      <c r="FB418" s="61"/>
      <c r="FC418" s="61"/>
      <c r="FD418" s="61"/>
      <c r="FE418" s="61"/>
      <c r="FF418" s="61"/>
    </row>
    <row r="419" spans="155:162" x14ac:dyDescent="0.3">
      <c r="EY419" s="61"/>
      <c r="EZ419" s="61"/>
      <c r="FA419" s="61"/>
      <c r="FB419" s="61"/>
      <c r="FC419" s="61"/>
      <c r="FD419" s="61"/>
      <c r="FE419" s="61"/>
      <c r="FF419" s="61"/>
    </row>
    <row r="420" spans="155:162" x14ac:dyDescent="0.3">
      <c r="EY420" s="61"/>
      <c r="EZ420" s="61"/>
      <c r="FA420" s="61"/>
      <c r="FB420" s="61"/>
      <c r="FC420" s="61"/>
      <c r="FD420" s="61"/>
      <c r="FE420" s="61"/>
      <c r="FF420" s="61"/>
    </row>
    <row r="421" spans="155:162" x14ac:dyDescent="0.3">
      <c r="EY421" s="61"/>
      <c r="EZ421" s="61"/>
      <c r="FA421" s="61"/>
      <c r="FB421" s="61"/>
      <c r="FC421" s="61"/>
      <c r="FD421" s="61"/>
      <c r="FE421" s="61"/>
      <c r="FF421" s="61"/>
    </row>
    <row r="422" spans="155:162" x14ac:dyDescent="0.3">
      <c r="EY422" s="61"/>
      <c r="EZ422" s="61"/>
      <c r="FA422" s="61"/>
      <c r="FB422" s="61"/>
      <c r="FC422" s="61"/>
      <c r="FD422" s="61"/>
      <c r="FE422" s="61"/>
      <c r="FF422" s="61"/>
    </row>
    <row r="423" spans="155:162" x14ac:dyDescent="0.3">
      <c r="EY423" s="61"/>
      <c r="EZ423" s="61"/>
      <c r="FA423" s="61"/>
      <c r="FB423" s="61"/>
      <c r="FC423" s="61"/>
      <c r="FD423" s="61"/>
      <c r="FE423" s="61"/>
      <c r="FF423" s="61"/>
    </row>
    <row r="424" spans="155:162" x14ac:dyDescent="0.3">
      <c r="EY424" s="61"/>
      <c r="EZ424" s="61"/>
      <c r="FA424" s="61"/>
      <c r="FB424" s="61"/>
      <c r="FC424" s="61"/>
      <c r="FD424" s="61"/>
      <c r="FE424" s="61"/>
      <c r="FF424" s="61"/>
    </row>
    <row r="425" spans="155:162" x14ac:dyDescent="0.3">
      <c r="EY425" s="61"/>
      <c r="EZ425" s="61"/>
      <c r="FA425" s="61"/>
      <c r="FB425" s="61"/>
      <c r="FC425" s="61"/>
      <c r="FD425" s="61"/>
      <c r="FE425" s="61"/>
      <c r="FF425" s="61"/>
    </row>
    <row r="426" spans="155:162" x14ac:dyDescent="0.3">
      <c r="EY426" s="61"/>
      <c r="EZ426" s="61"/>
      <c r="FA426" s="61"/>
      <c r="FB426" s="61"/>
      <c r="FC426" s="61"/>
      <c r="FD426" s="61"/>
      <c r="FE426" s="61"/>
      <c r="FF426" s="61"/>
    </row>
    <row r="427" spans="155:162" x14ac:dyDescent="0.3">
      <c r="EY427" s="61"/>
      <c r="EZ427" s="61"/>
      <c r="FA427" s="61"/>
      <c r="FB427" s="61"/>
      <c r="FC427" s="61"/>
      <c r="FD427" s="61"/>
      <c r="FE427" s="61"/>
      <c r="FF427" s="61"/>
    </row>
    <row r="428" spans="155:162" x14ac:dyDescent="0.3">
      <c r="EY428" s="61"/>
      <c r="EZ428" s="61"/>
      <c r="FA428" s="61"/>
      <c r="FB428" s="61"/>
      <c r="FC428" s="61"/>
      <c r="FD428" s="61"/>
      <c r="FE428" s="61"/>
      <c r="FF428" s="61"/>
    </row>
    <row r="429" spans="155:162" x14ac:dyDescent="0.3">
      <c r="EY429" s="61"/>
      <c r="EZ429" s="61"/>
      <c r="FA429" s="61"/>
      <c r="FB429" s="61"/>
      <c r="FC429" s="61"/>
      <c r="FD429" s="61"/>
      <c r="FE429" s="61"/>
      <c r="FF429" s="61"/>
    </row>
    <row r="430" spans="155:162" x14ac:dyDescent="0.3">
      <c r="EY430" s="61"/>
      <c r="EZ430" s="61"/>
      <c r="FA430" s="61"/>
      <c r="FB430" s="61"/>
      <c r="FC430" s="61"/>
      <c r="FD430" s="61"/>
      <c r="FE430" s="61"/>
      <c r="FF430" s="61"/>
    </row>
    <row r="431" spans="155:162" x14ac:dyDescent="0.3">
      <c r="EY431" s="61"/>
      <c r="EZ431" s="61"/>
      <c r="FA431" s="61"/>
      <c r="FB431" s="61"/>
      <c r="FC431" s="61"/>
      <c r="FD431" s="61"/>
      <c r="FE431" s="61"/>
      <c r="FF431" s="61"/>
    </row>
    <row r="432" spans="155:162" x14ac:dyDescent="0.3">
      <c r="EY432" s="61"/>
      <c r="EZ432" s="61"/>
      <c r="FA432" s="61"/>
      <c r="FB432" s="61"/>
      <c r="FC432" s="61"/>
      <c r="FD432" s="61"/>
      <c r="FE432" s="61"/>
      <c r="FF432" s="61"/>
    </row>
    <row r="433" spans="155:162" x14ac:dyDescent="0.3">
      <c r="EY433" s="61"/>
      <c r="EZ433" s="61"/>
      <c r="FA433" s="61"/>
      <c r="FB433" s="61"/>
      <c r="FC433" s="61"/>
      <c r="FD433" s="61"/>
      <c r="FE433" s="61"/>
      <c r="FF433" s="61"/>
    </row>
    <row r="434" spans="155:162" x14ac:dyDescent="0.3">
      <c r="EY434" s="61"/>
      <c r="EZ434" s="61"/>
      <c r="FA434" s="61"/>
      <c r="FB434" s="61"/>
      <c r="FC434" s="61"/>
      <c r="FD434" s="61"/>
      <c r="FE434" s="61"/>
      <c r="FF434" s="61"/>
    </row>
    <row r="435" spans="155:162" x14ac:dyDescent="0.3">
      <c r="EY435" s="61"/>
      <c r="EZ435" s="61"/>
      <c r="FA435" s="61"/>
      <c r="FB435" s="61"/>
      <c r="FC435" s="61"/>
      <c r="FD435" s="61"/>
      <c r="FE435" s="61"/>
      <c r="FF435" s="61"/>
    </row>
    <row r="436" spans="155:162" x14ac:dyDescent="0.3">
      <c r="EY436" s="61"/>
      <c r="EZ436" s="61"/>
      <c r="FA436" s="61"/>
      <c r="FB436" s="61"/>
      <c r="FC436" s="61"/>
      <c r="FD436" s="61"/>
      <c r="FE436" s="61"/>
      <c r="FF436" s="61"/>
    </row>
    <row r="437" spans="155:162" x14ac:dyDescent="0.3">
      <c r="EY437" s="61"/>
      <c r="EZ437" s="61"/>
      <c r="FA437" s="61"/>
      <c r="FB437" s="61"/>
      <c r="FC437" s="61"/>
      <c r="FD437" s="61"/>
      <c r="FE437" s="61"/>
      <c r="FF437" s="61"/>
    </row>
    <row r="438" spans="155:162" x14ac:dyDescent="0.3">
      <c r="EY438" s="61"/>
      <c r="EZ438" s="61"/>
      <c r="FA438" s="61"/>
      <c r="FB438" s="61"/>
      <c r="FC438" s="61"/>
      <c r="FD438" s="61"/>
      <c r="FE438" s="61"/>
      <c r="FF438" s="61"/>
    </row>
    <row r="439" spans="155:162" x14ac:dyDescent="0.3">
      <c r="EY439" s="61"/>
      <c r="EZ439" s="61"/>
      <c r="FA439" s="61"/>
      <c r="FB439" s="61"/>
      <c r="FC439" s="61"/>
      <c r="FD439" s="61"/>
      <c r="FE439" s="61"/>
      <c r="FF439" s="61"/>
    </row>
    <row r="440" spans="155:162" x14ac:dyDescent="0.3">
      <c r="EY440" s="61"/>
      <c r="EZ440" s="61"/>
      <c r="FA440" s="61"/>
      <c r="FB440" s="61"/>
      <c r="FC440" s="61"/>
      <c r="FD440" s="61"/>
      <c r="FE440" s="61"/>
      <c r="FF440" s="61"/>
    </row>
    <row r="441" spans="155:162" x14ac:dyDescent="0.3">
      <c r="EY441" s="61"/>
      <c r="EZ441" s="61"/>
      <c r="FA441" s="61"/>
      <c r="FB441" s="61"/>
      <c r="FC441" s="61"/>
      <c r="FD441" s="61"/>
      <c r="FE441" s="61"/>
      <c r="FF441" s="61"/>
    </row>
    <row r="442" spans="155:162" x14ac:dyDescent="0.3">
      <c r="EY442" s="61"/>
      <c r="EZ442" s="61"/>
      <c r="FA442" s="61"/>
      <c r="FB442" s="61"/>
      <c r="FC442" s="61"/>
      <c r="FD442" s="61"/>
      <c r="FE442" s="61"/>
      <c r="FF442" s="61"/>
    </row>
    <row r="443" spans="155:162" x14ac:dyDescent="0.3">
      <c r="EY443" s="61"/>
      <c r="EZ443" s="61"/>
      <c r="FA443" s="61"/>
      <c r="FB443" s="61"/>
      <c r="FC443" s="61"/>
      <c r="FD443" s="61"/>
      <c r="FE443" s="61"/>
      <c r="FF443" s="61"/>
    </row>
    <row r="444" spans="155:162" x14ac:dyDescent="0.3">
      <c r="EY444" s="61"/>
      <c r="EZ444" s="61"/>
      <c r="FA444" s="61"/>
      <c r="FB444" s="61"/>
      <c r="FC444" s="61"/>
      <c r="FD444" s="61"/>
      <c r="FE444" s="61"/>
      <c r="FF444" s="61"/>
    </row>
    <row r="445" spans="155:162" x14ac:dyDescent="0.3">
      <c r="EY445" s="61"/>
      <c r="EZ445" s="61"/>
      <c r="FA445" s="61"/>
      <c r="FB445" s="61"/>
      <c r="FC445" s="61"/>
      <c r="FD445" s="61"/>
      <c r="FE445" s="61"/>
      <c r="FF445" s="61"/>
    </row>
    <row r="446" spans="155:162" x14ac:dyDescent="0.3">
      <c r="EY446" s="61"/>
      <c r="EZ446" s="61"/>
      <c r="FA446" s="61"/>
      <c r="FB446" s="61"/>
      <c r="FC446" s="61"/>
      <c r="FD446" s="61"/>
      <c r="FE446" s="61"/>
      <c r="FF446" s="61"/>
    </row>
    <row r="447" spans="155:162" x14ac:dyDescent="0.3">
      <c r="EY447" s="61"/>
      <c r="EZ447" s="61"/>
      <c r="FA447" s="61"/>
      <c r="FB447" s="61"/>
      <c r="FC447" s="61"/>
      <c r="FD447" s="61"/>
      <c r="FE447" s="61"/>
      <c r="FF447" s="61"/>
    </row>
    <row r="448" spans="155:162" x14ac:dyDescent="0.3">
      <c r="EY448" s="61"/>
      <c r="EZ448" s="61"/>
      <c r="FA448" s="61"/>
      <c r="FB448" s="61"/>
      <c r="FC448" s="61"/>
      <c r="FD448" s="61"/>
      <c r="FE448" s="61"/>
      <c r="FF448" s="61"/>
    </row>
    <row r="449" spans="155:162" x14ac:dyDescent="0.3">
      <c r="EY449" s="61"/>
      <c r="EZ449" s="61"/>
      <c r="FA449" s="61"/>
      <c r="FB449" s="61"/>
      <c r="FC449" s="61"/>
      <c r="FD449" s="61"/>
      <c r="FE449" s="61"/>
      <c r="FF449" s="61"/>
    </row>
    <row r="450" spans="155:162" x14ac:dyDescent="0.3">
      <c r="EY450" s="61"/>
      <c r="EZ450" s="61"/>
      <c r="FA450" s="61"/>
      <c r="FB450" s="61"/>
      <c r="FC450" s="61"/>
      <c r="FD450" s="61"/>
      <c r="FE450" s="61"/>
      <c r="FF450" s="61"/>
    </row>
    <row r="451" spans="155:162" x14ac:dyDescent="0.3">
      <c r="EY451" s="61"/>
      <c r="EZ451" s="61"/>
      <c r="FA451" s="61"/>
      <c r="FB451" s="61"/>
      <c r="FC451" s="61"/>
      <c r="FD451" s="61"/>
      <c r="FE451" s="61"/>
      <c r="FF451" s="61"/>
    </row>
    <row r="452" spans="155:162" x14ac:dyDescent="0.3">
      <c r="EY452" s="61"/>
      <c r="EZ452" s="61"/>
      <c r="FA452" s="61"/>
      <c r="FB452" s="61"/>
      <c r="FC452" s="61"/>
      <c r="FD452" s="61"/>
      <c r="FE452" s="61"/>
      <c r="FF452" s="61"/>
    </row>
    <row r="453" spans="155:162" x14ac:dyDescent="0.3">
      <c r="EY453" s="61"/>
      <c r="EZ453" s="61"/>
      <c r="FA453" s="61"/>
      <c r="FB453" s="61"/>
      <c r="FC453" s="61"/>
      <c r="FD453" s="61"/>
      <c r="FE453" s="61"/>
      <c r="FF453" s="61"/>
    </row>
    <row r="454" spans="155:162" x14ac:dyDescent="0.3">
      <c r="EY454" s="61"/>
      <c r="EZ454" s="61"/>
      <c r="FA454" s="61"/>
      <c r="FB454" s="61"/>
      <c r="FC454" s="61"/>
      <c r="FD454" s="61"/>
      <c r="FE454" s="61"/>
      <c r="FF454" s="61"/>
    </row>
    <row r="455" spans="155:162" x14ac:dyDescent="0.3">
      <c r="EY455" s="61"/>
      <c r="EZ455" s="61"/>
      <c r="FA455" s="61"/>
      <c r="FB455" s="61"/>
      <c r="FC455" s="61"/>
      <c r="FD455" s="61"/>
      <c r="FE455" s="61"/>
      <c r="FF455" s="61"/>
    </row>
    <row r="456" spans="155:162" x14ac:dyDescent="0.3">
      <c r="EY456" s="61"/>
      <c r="EZ456" s="61"/>
      <c r="FA456" s="61"/>
      <c r="FB456" s="61"/>
      <c r="FC456" s="61"/>
      <c r="FD456" s="61"/>
      <c r="FE456" s="61"/>
      <c r="FF456" s="61"/>
    </row>
    <row r="457" spans="155:162" x14ac:dyDescent="0.3">
      <c r="EY457" s="61"/>
      <c r="EZ457" s="61"/>
      <c r="FA457" s="61"/>
      <c r="FB457" s="61"/>
      <c r="FC457" s="61"/>
      <c r="FD457" s="61"/>
      <c r="FE457" s="61"/>
      <c r="FF457" s="61"/>
    </row>
    <row r="458" spans="155:162" x14ac:dyDescent="0.3">
      <c r="EY458" s="61"/>
      <c r="EZ458" s="61"/>
      <c r="FA458" s="61"/>
      <c r="FB458" s="61"/>
      <c r="FC458" s="61"/>
      <c r="FD458" s="61"/>
      <c r="FE458" s="61"/>
      <c r="FF458" s="61"/>
    </row>
    <row r="459" spans="155:162" x14ac:dyDescent="0.3">
      <c r="EY459" s="61"/>
      <c r="EZ459" s="61"/>
      <c r="FA459" s="61"/>
      <c r="FB459" s="61"/>
      <c r="FC459" s="61"/>
      <c r="FD459" s="61"/>
      <c r="FE459" s="61"/>
      <c r="FF459" s="61"/>
    </row>
    <row r="460" spans="155:162" x14ac:dyDescent="0.3">
      <c r="EY460" s="61"/>
      <c r="EZ460" s="61"/>
      <c r="FA460" s="61"/>
      <c r="FB460" s="61"/>
      <c r="FC460" s="61"/>
      <c r="FD460" s="61"/>
      <c r="FE460" s="61"/>
      <c r="FF460" s="61"/>
    </row>
    <row r="461" spans="155:162" x14ac:dyDescent="0.3">
      <c r="EY461" s="61"/>
      <c r="EZ461" s="61"/>
      <c r="FA461" s="61"/>
      <c r="FB461" s="61"/>
      <c r="FC461" s="61"/>
      <c r="FD461" s="61"/>
      <c r="FE461" s="61"/>
      <c r="FF461" s="61"/>
    </row>
    <row r="462" spans="155:162" x14ac:dyDescent="0.3">
      <c r="EY462" s="61"/>
      <c r="EZ462" s="61"/>
      <c r="FA462" s="61"/>
      <c r="FB462" s="61"/>
      <c r="FC462" s="61"/>
      <c r="FD462" s="61"/>
      <c r="FE462" s="61"/>
      <c r="FF462" s="61"/>
    </row>
    <row r="463" spans="155:162" x14ac:dyDescent="0.3">
      <c r="EY463" s="61"/>
      <c r="EZ463" s="61"/>
      <c r="FA463" s="61"/>
      <c r="FB463" s="61"/>
      <c r="FC463" s="61"/>
      <c r="FD463" s="61"/>
      <c r="FE463" s="61"/>
      <c r="FF463" s="61"/>
    </row>
    <row r="464" spans="155:162" x14ac:dyDescent="0.3">
      <c r="EY464" s="61"/>
      <c r="EZ464" s="61"/>
      <c r="FA464" s="61"/>
      <c r="FB464" s="61"/>
      <c r="FC464" s="61"/>
      <c r="FD464" s="61"/>
      <c r="FE464" s="61"/>
      <c r="FF464" s="61"/>
    </row>
    <row r="465" spans="155:162" x14ac:dyDescent="0.3">
      <c r="EY465" s="61"/>
      <c r="EZ465" s="61"/>
      <c r="FA465" s="61"/>
      <c r="FB465" s="61"/>
      <c r="FC465" s="61"/>
      <c r="FD465" s="61"/>
      <c r="FE465" s="61"/>
      <c r="FF465" s="61"/>
    </row>
    <row r="466" spans="155:162" x14ac:dyDescent="0.3">
      <c r="EY466" s="61"/>
      <c r="EZ466" s="61"/>
      <c r="FA466" s="61"/>
      <c r="FB466" s="61"/>
      <c r="FC466" s="61"/>
      <c r="FD466" s="61"/>
      <c r="FE466" s="61"/>
      <c r="FF466" s="61"/>
    </row>
    <row r="467" spans="155:162" x14ac:dyDescent="0.3">
      <c r="EY467" s="61"/>
      <c r="EZ467" s="61"/>
      <c r="FA467" s="61"/>
      <c r="FB467" s="61"/>
      <c r="FC467" s="61"/>
      <c r="FD467" s="61"/>
      <c r="FE467" s="61"/>
      <c r="FF467" s="61"/>
    </row>
    <row r="468" spans="155:162" x14ac:dyDescent="0.3">
      <c r="EY468" s="61"/>
      <c r="EZ468" s="61"/>
      <c r="FA468" s="61"/>
      <c r="FB468" s="61"/>
      <c r="FC468" s="61"/>
      <c r="FD468" s="61"/>
      <c r="FE468" s="61"/>
      <c r="FF468" s="61"/>
    </row>
    <row r="469" spans="155:162" x14ac:dyDescent="0.3">
      <c r="EY469" s="61"/>
      <c r="EZ469" s="61"/>
      <c r="FA469" s="61"/>
      <c r="FB469" s="61"/>
      <c r="FC469" s="61"/>
      <c r="FD469" s="61"/>
      <c r="FE469" s="61"/>
      <c r="FF469" s="61"/>
    </row>
    <row r="470" spans="155:162" x14ac:dyDescent="0.3">
      <c r="EY470" s="61"/>
      <c r="EZ470" s="61"/>
      <c r="FA470" s="61"/>
      <c r="FB470" s="61"/>
      <c r="FC470" s="61"/>
      <c r="FD470" s="61"/>
      <c r="FE470" s="61"/>
      <c r="FF470" s="61"/>
    </row>
    <row r="471" spans="155:162" x14ac:dyDescent="0.3">
      <c r="EY471" s="61"/>
      <c r="EZ471" s="61"/>
      <c r="FA471" s="61"/>
      <c r="FB471" s="61"/>
      <c r="FC471" s="61"/>
      <c r="FD471" s="61"/>
      <c r="FE471" s="61"/>
      <c r="FF471" s="61"/>
    </row>
    <row r="472" spans="155:162" x14ac:dyDescent="0.3">
      <c r="EY472" s="61"/>
      <c r="EZ472" s="61"/>
      <c r="FA472" s="61"/>
      <c r="FB472" s="61"/>
      <c r="FC472" s="61"/>
      <c r="FD472" s="61"/>
      <c r="FE472" s="61"/>
      <c r="FF472" s="61"/>
    </row>
    <row r="473" spans="155:162" x14ac:dyDescent="0.3">
      <c r="EY473" s="61"/>
      <c r="EZ473" s="61"/>
      <c r="FA473" s="61"/>
      <c r="FB473" s="61"/>
      <c r="FC473" s="61"/>
      <c r="FD473" s="61"/>
      <c r="FE473" s="61"/>
      <c r="FF473" s="61"/>
    </row>
    <row r="474" spans="155:162" x14ac:dyDescent="0.3">
      <c r="EY474" s="61"/>
      <c r="EZ474" s="61"/>
      <c r="FA474" s="61"/>
      <c r="FB474" s="61"/>
      <c r="FC474" s="61"/>
      <c r="FD474" s="61"/>
      <c r="FE474" s="61"/>
      <c r="FF474" s="61"/>
    </row>
    <row r="475" spans="155:162" x14ac:dyDescent="0.3">
      <c r="EY475" s="61"/>
      <c r="EZ475" s="61"/>
      <c r="FA475" s="61"/>
      <c r="FB475" s="61"/>
      <c r="FC475" s="61"/>
      <c r="FD475" s="61"/>
      <c r="FE475" s="61"/>
      <c r="FF475" s="61"/>
    </row>
    <row r="476" spans="155:162" x14ac:dyDescent="0.3">
      <c r="EY476" s="61"/>
      <c r="EZ476" s="61"/>
      <c r="FA476" s="61"/>
      <c r="FB476" s="61"/>
      <c r="FC476" s="61"/>
      <c r="FD476" s="61"/>
      <c r="FE476" s="61"/>
      <c r="FF476" s="61"/>
    </row>
    <row r="477" spans="155:162" x14ac:dyDescent="0.3">
      <c r="EY477" s="61"/>
      <c r="EZ477" s="61"/>
      <c r="FA477" s="61"/>
      <c r="FB477" s="61"/>
      <c r="FC477" s="61"/>
      <c r="FD477" s="61"/>
      <c r="FE477" s="61"/>
      <c r="FF477" s="61"/>
    </row>
    <row r="478" spans="155:162" x14ac:dyDescent="0.3">
      <c r="EY478" s="61"/>
      <c r="EZ478" s="61"/>
      <c r="FA478" s="61"/>
      <c r="FB478" s="61"/>
      <c r="FC478" s="61"/>
      <c r="FD478" s="61"/>
      <c r="FE478" s="61"/>
      <c r="FF478" s="61"/>
    </row>
    <row r="479" spans="155:162" x14ac:dyDescent="0.3">
      <c r="EY479" s="61"/>
      <c r="EZ479" s="61"/>
      <c r="FA479" s="61"/>
      <c r="FB479" s="61"/>
      <c r="FC479" s="61"/>
      <c r="FD479" s="61"/>
      <c r="FE479" s="61"/>
      <c r="FF479" s="61"/>
    </row>
    <row r="480" spans="155:162" x14ac:dyDescent="0.3">
      <c r="EY480" s="61"/>
      <c r="EZ480" s="61"/>
      <c r="FA480" s="61"/>
      <c r="FB480" s="61"/>
      <c r="FC480" s="61"/>
      <c r="FD480" s="61"/>
      <c r="FE480" s="61"/>
      <c r="FF480" s="61"/>
    </row>
    <row r="481" spans="155:162" x14ac:dyDescent="0.3">
      <c r="EY481" s="61"/>
      <c r="EZ481" s="61"/>
      <c r="FA481" s="61"/>
      <c r="FB481" s="61"/>
      <c r="FC481" s="61"/>
      <c r="FD481" s="61"/>
      <c r="FE481" s="61"/>
      <c r="FF481" s="61"/>
    </row>
    <row r="482" spans="155:162" x14ac:dyDescent="0.3">
      <c r="EY482" s="61"/>
      <c r="EZ482" s="61"/>
      <c r="FA482" s="61"/>
      <c r="FB482" s="61"/>
      <c r="FC482" s="61"/>
      <c r="FD482" s="61"/>
      <c r="FE482" s="61"/>
      <c r="FF482" s="61"/>
    </row>
    <row r="483" spans="155:162" x14ac:dyDescent="0.3">
      <c r="EY483" s="61"/>
      <c r="EZ483" s="61"/>
      <c r="FA483" s="61"/>
      <c r="FB483" s="61"/>
      <c r="FC483" s="61"/>
      <c r="FD483" s="61"/>
      <c r="FE483" s="61"/>
      <c r="FF483" s="61"/>
    </row>
    <row r="484" spans="155:162" x14ac:dyDescent="0.3">
      <c r="EY484" s="61"/>
      <c r="EZ484" s="61"/>
      <c r="FA484" s="61"/>
      <c r="FB484" s="61"/>
      <c r="FC484" s="61"/>
      <c r="FD484" s="61"/>
      <c r="FE484" s="61"/>
      <c r="FF484" s="61"/>
    </row>
    <row r="485" spans="155:162" x14ac:dyDescent="0.3">
      <c r="EY485" s="61"/>
      <c r="EZ485" s="61"/>
      <c r="FA485" s="61"/>
      <c r="FB485" s="61"/>
      <c r="FC485" s="61"/>
      <c r="FD485" s="61"/>
      <c r="FE485" s="61"/>
      <c r="FF485" s="61"/>
    </row>
    <row r="486" spans="155:162" x14ac:dyDescent="0.3">
      <c r="EY486" s="61"/>
      <c r="EZ486" s="61"/>
      <c r="FA486" s="61"/>
      <c r="FB486" s="61"/>
      <c r="FC486" s="61"/>
      <c r="FD486" s="61"/>
      <c r="FE486" s="61"/>
      <c r="FF486" s="61"/>
    </row>
    <row r="487" spans="155:162" x14ac:dyDescent="0.3">
      <c r="EY487" s="61"/>
      <c r="EZ487" s="61"/>
      <c r="FA487" s="61"/>
      <c r="FB487" s="61"/>
      <c r="FC487" s="61"/>
      <c r="FD487" s="61"/>
      <c r="FE487" s="61"/>
      <c r="FF487" s="61"/>
    </row>
    <row r="488" spans="155:162" x14ac:dyDescent="0.3">
      <c r="EY488" s="61"/>
      <c r="EZ488" s="61"/>
      <c r="FA488" s="61"/>
      <c r="FB488" s="61"/>
      <c r="FC488" s="61"/>
      <c r="FD488" s="61"/>
      <c r="FE488" s="61"/>
      <c r="FF488" s="61"/>
    </row>
    <row r="489" spans="155:162" x14ac:dyDescent="0.3">
      <c r="EY489" s="61"/>
      <c r="EZ489" s="61"/>
      <c r="FA489" s="61"/>
      <c r="FB489" s="61"/>
      <c r="FC489" s="61"/>
      <c r="FD489" s="61"/>
      <c r="FE489" s="61"/>
      <c r="FF489" s="61"/>
    </row>
    <row r="490" spans="155:162" x14ac:dyDescent="0.3">
      <c r="EY490" s="61"/>
      <c r="EZ490" s="61"/>
      <c r="FA490" s="61"/>
      <c r="FB490" s="61"/>
      <c r="FC490" s="61"/>
      <c r="FD490" s="61"/>
      <c r="FE490" s="61"/>
      <c r="FF490" s="61"/>
    </row>
    <row r="491" spans="155:162" x14ac:dyDescent="0.3">
      <c r="EY491" s="61"/>
      <c r="EZ491" s="61"/>
      <c r="FA491" s="61"/>
      <c r="FB491" s="61"/>
      <c r="FC491" s="61"/>
      <c r="FD491" s="61"/>
      <c r="FE491" s="61"/>
      <c r="FF491" s="61"/>
    </row>
    <row r="492" spans="155:162" x14ac:dyDescent="0.3">
      <c r="EY492" s="61"/>
      <c r="EZ492" s="61"/>
      <c r="FA492" s="61"/>
      <c r="FB492" s="61"/>
      <c r="FC492" s="61"/>
      <c r="FD492" s="61"/>
      <c r="FE492" s="61"/>
      <c r="FF492" s="61"/>
    </row>
    <row r="493" spans="155:162" x14ac:dyDescent="0.3">
      <c r="EY493" s="61"/>
      <c r="EZ493" s="61"/>
      <c r="FA493" s="61"/>
      <c r="FB493" s="61"/>
      <c r="FC493" s="61"/>
      <c r="FD493" s="61"/>
      <c r="FE493" s="61"/>
      <c r="FF493" s="61"/>
    </row>
    <row r="494" spans="155:162" x14ac:dyDescent="0.3">
      <c r="EY494" s="61"/>
      <c r="EZ494" s="61"/>
      <c r="FA494" s="61"/>
      <c r="FB494" s="61"/>
      <c r="FC494" s="61"/>
      <c r="FD494" s="61"/>
      <c r="FE494" s="61"/>
      <c r="FF494" s="61"/>
    </row>
    <row r="495" spans="155:162" x14ac:dyDescent="0.3">
      <c r="EY495" s="61"/>
      <c r="EZ495" s="61"/>
      <c r="FA495" s="61"/>
      <c r="FB495" s="61"/>
      <c r="FC495" s="61"/>
      <c r="FD495" s="61"/>
      <c r="FE495" s="61"/>
      <c r="FF495" s="61"/>
    </row>
    <row r="496" spans="155:162" x14ac:dyDescent="0.3">
      <c r="EY496" s="61"/>
      <c r="EZ496" s="61"/>
      <c r="FA496" s="61"/>
      <c r="FB496" s="61"/>
      <c r="FC496" s="61"/>
      <c r="FD496" s="61"/>
      <c r="FE496" s="61"/>
      <c r="FF496" s="61"/>
    </row>
    <row r="497" spans="155:162" x14ac:dyDescent="0.3">
      <c r="EY497" s="61"/>
      <c r="EZ497" s="61"/>
      <c r="FA497" s="61"/>
      <c r="FB497" s="61"/>
      <c r="FC497" s="61"/>
      <c r="FD497" s="61"/>
      <c r="FE497" s="61"/>
      <c r="FF497" s="61"/>
    </row>
    <row r="498" spans="155:162" x14ac:dyDescent="0.3">
      <c r="EY498" s="61"/>
      <c r="EZ498" s="61"/>
      <c r="FA498" s="61"/>
      <c r="FB498" s="61"/>
      <c r="FC498" s="61"/>
      <c r="FD498" s="61"/>
      <c r="FE498" s="61"/>
      <c r="FF498" s="61"/>
    </row>
    <row r="499" spans="155:162" x14ac:dyDescent="0.3">
      <c r="EY499" s="61"/>
      <c r="EZ499" s="61"/>
      <c r="FA499" s="61"/>
      <c r="FB499" s="61"/>
      <c r="FC499" s="61"/>
      <c r="FD499" s="61"/>
      <c r="FE499" s="61"/>
      <c r="FF499" s="61"/>
    </row>
    <row r="500" spans="155:162" x14ac:dyDescent="0.3">
      <c r="EY500" s="61"/>
      <c r="EZ500" s="61"/>
      <c r="FA500" s="61"/>
      <c r="FB500" s="61"/>
      <c r="FC500" s="61"/>
      <c r="FD500" s="61"/>
      <c r="FE500" s="61"/>
      <c r="FF500" s="61"/>
    </row>
    <row r="501" spans="155:162" x14ac:dyDescent="0.3">
      <c r="EY501" s="61"/>
      <c r="EZ501" s="61"/>
      <c r="FA501" s="61"/>
      <c r="FB501" s="61"/>
      <c r="FC501" s="61"/>
      <c r="FD501" s="61"/>
      <c r="FE501" s="61"/>
      <c r="FF501" s="61"/>
    </row>
    <row r="502" spans="155:162" x14ac:dyDescent="0.3">
      <c r="EY502" s="61"/>
      <c r="EZ502" s="61"/>
      <c r="FA502" s="61"/>
      <c r="FB502" s="61"/>
      <c r="FC502" s="61"/>
      <c r="FD502" s="61"/>
      <c r="FE502" s="61"/>
      <c r="FF502" s="61"/>
    </row>
    <row r="503" spans="155:162" x14ac:dyDescent="0.3">
      <c r="EY503" s="61"/>
      <c r="EZ503" s="61"/>
      <c r="FA503" s="61"/>
      <c r="FB503" s="61"/>
      <c r="FC503" s="61"/>
      <c r="FD503" s="61"/>
      <c r="FE503" s="61"/>
      <c r="FF503" s="61"/>
    </row>
    <row r="504" spans="155:162" x14ac:dyDescent="0.3">
      <c r="EY504" s="61"/>
      <c r="EZ504" s="61"/>
      <c r="FA504" s="61"/>
      <c r="FB504" s="61"/>
      <c r="FC504" s="61"/>
      <c r="FD504" s="61"/>
      <c r="FE504" s="61"/>
      <c r="FF504" s="61"/>
    </row>
    <row r="505" spans="155:162" x14ac:dyDescent="0.3">
      <c r="EY505" s="61"/>
      <c r="EZ505" s="61"/>
      <c r="FA505" s="61"/>
      <c r="FB505" s="61"/>
      <c r="FC505" s="61"/>
      <c r="FD505" s="61"/>
      <c r="FE505" s="61"/>
      <c r="FF505" s="61"/>
    </row>
    <row r="506" spans="155:162" x14ac:dyDescent="0.3">
      <c r="EY506" s="61"/>
      <c r="EZ506" s="61"/>
      <c r="FA506" s="61"/>
      <c r="FB506" s="61"/>
      <c r="FC506" s="61"/>
      <c r="FD506" s="61"/>
      <c r="FE506" s="61"/>
      <c r="FF506" s="61"/>
    </row>
    <row r="507" spans="155:162" x14ac:dyDescent="0.3">
      <c r="EY507" s="61"/>
      <c r="EZ507" s="61"/>
      <c r="FA507" s="61"/>
      <c r="FB507" s="61"/>
      <c r="FC507" s="61"/>
      <c r="FD507" s="61"/>
      <c r="FE507" s="61"/>
      <c r="FF507" s="61"/>
    </row>
    <row r="508" spans="155:162" x14ac:dyDescent="0.3">
      <c r="EY508" s="61"/>
      <c r="EZ508" s="61"/>
      <c r="FA508" s="61"/>
      <c r="FB508" s="61"/>
      <c r="FC508" s="61"/>
      <c r="FD508" s="61"/>
      <c r="FE508" s="61"/>
      <c r="FF508" s="61"/>
    </row>
    <row r="509" spans="155:162" x14ac:dyDescent="0.3">
      <c r="EY509" s="61"/>
      <c r="EZ509" s="61"/>
      <c r="FA509" s="61"/>
      <c r="FB509" s="61"/>
      <c r="FC509" s="61"/>
      <c r="FD509" s="61"/>
      <c r="FE509" s="61"/>
      <c r="FF509" s="61"/>
    </row>
    <row r="510" spans="155:162" x14ac:dyDescent="0.3">
      <c r="EY510" s="61"/>
      <c r="EZ510" s="61"/>
      <c r="FA510" s="61"/>
      <c r="FB510" s="61"/>
      <c r="FC510" s="61"/>
      <c r="FD510" s="61"/>
      <c r="FE510" s="61"/>
      <c r="FF510" s="61"/>
    </row>
    <row r="511" spans="155:162" x14ac:dyDescent="0.3">
      <c r="EY511" s="61"/>
      <c r="EZ511" s="61"/>
      <c r="FA511" s="61"/>
      <c r="FB511" s="61"/>
      <c r="FC511" s="61"/>
      <c r="FD511" s="61"/>
      <c r="FE511" s="61"/>
      <c r="FF511" s="61"/>
    </row>
    <row r="512" spans="155:162" x14ac:dyDescent="0.3">
      <c r="EY512" s="61"/>
      <c r="EZ512" s="61"/>
      <c r="FA512" s="61"/>
      <c r="FB512" s="61"/>
      <c r="FC512" s="61"/>
      <c r="FD512" s="61"/>
      <c r="FE512" s="61"/>
      <c r="FF512" s="61"/>
    </row>
    <row r="513" spans="2:162" x14ac:dyDescent="0.3">
      <c r="EY513" s="61"/>
      <c r="EZ513" s="61"/>
      <c r="FA513" s="61"/>
      <c r="FB513" s="61"/>
      <c r="FC513" s="61"/>
      <c r="FD513" s="61"/>
      <c r="FE513" s="61"/>
      <c r="FF513" s="61"/>
    </row>
    <row r="514" spans="2:162" x14ac:dyDescent="0.3">
      <c r="EY514" s="61"/>
      <c r="EZ514" s="61"/>
      <c r="FA514" s="61"/>
      <c r="FB514" s="61"/>
      <c r="FC514" s="61"/>
      <c r="FD514" s="61"/>
      <c r="FE514" s="61"/>
      <c r="FF514" s="61"/>
    </row>
    <row r="515" spans="2:162" x14ac:dyDescent="0.3">
      <c r="EY515" s="61"/>
      <c r="EZ515" s="61"/>
      <c r="FA515" s="61"/>
      <c r="FB515" s="61"/>
      <c r="FC515" s="61"/>
      <c r="FD515" s="61"/>
      <c r="FE515" s="61"/>
      <c r="FF515" s="61"/>
    </row>
    <row r="516" spans="2:162" x14ac:dyDescent="0.3">
      <c r="B516" s="61"/>
      <c r="C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  <c r="Z516" s="61"/>
      <c r="AA516" s="61"/>
      <c r="AB516" s="61"/>
      <c r="AC516" s="61"/>
      <c r="AD516" s="61"/>
      <c r="AE516" s="61"/>
      <c r="AF516" s="61"/>
      <c r="AG516" s="61"/>
      <c r="AH516" s="61"/>
      <c r="AI516" s="61"/>
      <c r="AJ516" s="61"/>
      <c r="AK516" s="61"/>
      <c r="AL516" s="61"/>
      <c r="AM516" s="61"/>
      <c r="AN516" s="61"/>
      <c r="AO516" s="61"/>
      <c r="AP516" s="61"/>
      <c r="AQ516" s="61"/>
      <c r="AR516" s="61"/>
      <c r="AS516" s="61"/>
      <c r="AT516" s="61"/>
      <c r="AU516" s="61"/>
      <c r="AV516" s="61"/>
      <c r="AW516" s="61"/>
      <c r="AX516" s="61"/>
      <c r="AY516" s="61"/>
      <c r="AZ516" s="61"/>
      <c r="BA516" s="61"/>
      <c r="BB516" s="61"/>
      <c r="BC516" s="61"/>
      <c r="BD516" s="61"/>
      <c r="BE516" s="61"/>
      <c r="BF516" s="61"/>
      <c r="BG516" s="61"/>
      <c r="BH516" s="61"/>
      <c r="BI516" s="61"/>
      <c r="BJ516" s="61"/>
      <c r="BK516" s="61"/>
      <c r="BL516" s="61"/>
      <c r="BM516" s="61"/>
      <c r="BN516" s="61"/>
      <c r="BO516" s="61"/>
      <c r="BP516" s="61"/>
      <c r="BQ516" s="61"/>
      <c r="BR516" s="61"/>
      <c r="BS516" s="61"/>
      <c r="BT516" s="61"/>
      <c r="BU516" s="61"/>
      <c r="BV516" s="61"/>
      <c r="BW516" s="61"/>
      <c r="BX516" s="61"/>
      <c r="BY516" s="61"/>
      <c r="BZ516" s="61"/>
      <c r="CA516" s="61"/>
      <c r="CB516" s="61"/>
      <c r="CC516" s="61"/>
      <c r="CD516" s="61"/>
      <c r="CE516" s="61"/>
      <c r="CF516" s="61"/>
      <c r="CG516" s="61"/>
      <c r="CH516" s="61"/>
      <c r="CI516" s="61"/>
      <c r="CJ516" s="61"/>
      <c r="CK516" s="61"/>
      <c r="CL516" s="61"/>
      <c r="CM516" s="61"/>
      <c r="CN516" s="61"/>
      <c r="CO516" s="61"/>
      <c r="CP516" s="61"/>
      <c r="CQ516" s="61"/>
      <c r="CR516" s="61"/>
      <c r="CS516" s="61"/>
      <c r="CT516" s="61"/>
      <c r="CU516" s="61"/>
      <c r="CV516" s="61"/>
      <c r="CW516" s="61"/>
      <c r="CX516" s="61"/>
      <c r="CY516" s="61"/>
      <c r="CZ516" s="61"/>
      <c r="DA516" s="61"/>
      <c r="DB516" s="61"/>
      <c r="DC516" s="61"/>
      <c r="DD516" s="61"/>
      <c r="DE516" s="61"/>
      <c r="DF516" s="61"/>
      <c r="DG516" s="61"/>
      <c r="DH516" s="61"/>
      <c r="DI516" s="61"/>
      <c r="DJ516" s="61"/>
      <c r="DK516" s="61"/>
      <c r="DL516" s="61"/>
      <c r="DM516" s="61"/>
      <c r="DN516" s="61"/>
      <c r="DO516" s="61"/>
      <c r="DP516" s="61"/>
      <c r="DQ516" s="61"/>
      <c r="DR516" s="61"/>
      <c r="DS516" s="61"/>
      <c r="DT516" s="61"/>
      <c r="DU516" s="61"/>
      <c r="DV516" s="61"/>
      <c r="DW516" s="61"/>
      <c r="DX516" s="61"/>
      <c r="DY516" s="61"/>
      <c r="DZ516" s="61"/>
      <c r="EA516" s="61"/>
      <c r="EB516" s="61"/>
      <c r="EC516" s="61"/>
      <c r="ED516" s="61"/>
      <c r="EE516" s="61"/>
      <c r="EF516" s="61"/>
      <c r="EG516" s="61"/>
      <c r="EH516" s="61"/>
      <c r="EI516" s="61"/>
      <c r="EJ516" s="61"/>
      <c r="EK516" s="61"/>
      <c r="EL516" s="61"/>
      <c r="EM516" s="61"/>
      <c r="EN516" s="61"/>
      <c r="EO516" s="61"/>
      <c r="EP516" s="61"/>
      <c r="EQ516" s="61"/>
      <c r="ER516" s="61"/>
      <c r="ES516" s="61"/>
      <c r="ET516" s="61"/>
      <c r="EU516" s="61"/>
      <c r="EV516" s="61"/>
      <c r="EW516" s="61"/>
      <c r="EX516" s="61"/>
      <c r="EY516" s="61"/>
      <c r="EZ516" s="61"/>
      <c r="FA516" s="61"/>
      <c r="FB516" s="61"/>
      <c r="FC516" s="61"/>
      <c r="FD516" s="61"/>
      <c r="FE516" s="61"/>
      <c r="FF516" s="61"/>
    </row>
    <row r="517" spans="2:162" x14ac:dyDescent="0.3">
      <c r="B517" s="61"/>
      <c r="C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  <c r="Z517" s="61"/>
      <c r="AA517" s="61"/>
      <c r="AB517" s="61"/>
      <c r="AC517" s="61"/>
      <c r="AD517" s="61"/>
      <c r="AE517" s="61"/>
      <c r="AF517" s="61"/>
      <c r="AG517" s="61"/>
      <c r="AH517" s="61"/>
      <c r="AI517" s="61"/>
      <c r="AJ517" s="61"/>
      <c r="AK517" s="61"/>
      <c r="AL517" s="61"/>
      <c r="AM517" s="61"/>
      <c r="AN517" s="61"/>
      <c r="AO517" s="61"/>
      <c r="AP517" s="61"/>
      <c r="AQ517" s="61"/>
      <c r="AR517" s="61"/>
      <c r="AS517" s="61"/>
      <c r="AT517" s="61"/>
      <c r="AU517" s="61"/>
      <c r="AV517" s="61"/>
      <c r="AW517" s="61"/>
      <c r="AX517" s="61"/>
      <c r="AY517" s="61"/>
      <c r="AZ517" s="61"/>
      <c r="BA517" s="61"/>
      <c r="BB517" s="61"/>
      <c r="BC517" s="61"/>
      <c r="BD517" s="61"/>
      <c r="BE517" s="61"/>
      <c r="BF517" s="61"/>
      <c r="BG517" s="61"/>
      <c r="BH517" s="61"/>
      <c r="BI517" s="61"/>
      <c r="BJ517" s="61"/>
      <c r="BK517" s="61"/>
      <c r="BL517" s="61"/>
      <c r="BM517" s="61"/>
      <c r="BN517" s="61"/>
      <c r="BO517" s="61"/>
      <c r="BP517" s="61"/>
      <c r="BQ517" s="61"/>
      <c r="BR517" s="61"/>
      <c r="BS517" s="61"/>
      <c r="BT517" s="61"/>
      <c r="BU517" s="61"/>
      <c r="BV517" s="61"/>
      <c r="BW517" s="61"/>
      <c r="BX517" s="61"/>
      <c r="BY517" s="61"/>
      <c r="BZ517" s="61"/>
      <c r="CA517" s="61"/>
      <c r="CB517" s="61"/>
      <c r="CC517" s="61"/>
      <c r="CD517" s="61"/>
      <c r="CE517" s="61"/>
      <c r="CF517" s="61"/>
      <c r="CG517" s="61"/>
      <c r="CH517" s="61"/>
      <c r="CI517" s="61"/>
      <c r="CJ517" s="61"/>
      <c r="CK517" s="61"/>
      <c r="CL517" s="61"/>
      <c r="CM517" s="61"/>
      <c r="CN517" s="61"/>
      <c r="CO517" s="61"/>
      <c r="CP517" s="61"/>
      <c r="CQ517" s="61"/>
      <c r="CR517" s="61"/>
      <c r="CS517" s="61"/>
      <c r="CT517" s="61"/>
      <c r="CU517" s="61"/>
      <c r="CV517" s="61"/>
      <c r="CW517" s="61"/>
      <c r="CX517" s="61"/>
      <c r="CY517" s="61"/>
      <c r="CZ517" s="61"/>
      <c r="DA517" s="61"/>
      <c r="DB517" s="61"/>
      <c r="DC517" s="61"/>
      <c r="DD517" s="61"/>
      <c r="DE517" s="61"/>
      <c r="DF517" s="61"/>
      <c r="DG517" s="61"/>
      <c r="DH517" s="61"/>
      <c r="DI517" s="61"/>
      <c r="DJ517" s="61"/>
      <c r="DK517" s="61"/>
      <c r="DL517" s="61"/>
      <c r="DM517" s="61"/>
      <c r="DN517" s="61"/>
      <c r="DO517" s="61"/>
      <c r="DP517" s="61"/>
      <c r="DQ517" s="61"/>
      <c r="DR517" s="61"/>
      <c r="DS517" s="61"/>
      <c r="DT517" s="61"/>
      <c r="DU517" s="61"/>
      <c r="DV517" s="61"/>
      <c r="DW517" s="61"/>
      <c r="DX517" s="61"/>
      <c r="DY517" s="61"/>
      <c r="DZ517" s="61"/>
      <c r="EA517" s="61"/>
      <c r="EB517" s="61"/>
      <c r="EC517" s="61"/>
      <c r="ED517" s="61"/>
      <c r="EE517" s="61"/>
      <c r="EF517" s="61"/>
      <c r="EG517" s="61"/>
      <c r="EH517" s="61"/>
      <c r="EI517" s="61"/>
      <c r="EJ517" s="61"/>
      <c r="EK517" s="61"/>
      <c r="EL517" s="61"/>
      <c r="EM517" s="61"/>
      <c r="EN517" s="61"/>
      <c r="EO517" s="61"/>
      <c r="EP517" s="61"/>
      <c r="EQ517" s="61"/>
      <c r="ER517" s="61"/>
      <c r="ES517" s="61"/>
      <c r="ET517" s="61"/>
      <c r="EU517" s="61"/>
      <c r="EV517" s="61"/>
      <c r="EW517" s="61"/>
      <c r="EX517" s="61"/>
      <c r="EY517" s="61"/>
      <c r="EZ517" s="61"/>
      <c r="FA517" s="61"/>
      <c r="FB517" s="61"/>
      <c r="FC517" s="61"/>
      <c r="FD517" s="61"/>
      <c r="FE517" s="61"/>
      <c r="FF517" s="61"/>
    </row>
    <row r="518" spans="2:162" x14ac:dyDescent="0.3">
      <c r="B518" s="61"/>
      <c r="C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  <c r="Z518" s="61"/>
      <c r="AA518" s="61"/>
      <c r="AB518" s="61"/>
      <c r="AC518" s="61"/>
      <c r="AD518" s="61"/>
      <c r="AE518" s="61"/>
      <c r="AF518" s="61"/>
      <c r="AG518" s="61"/>
      <c r="AH518" s="61"/>
      <c r="AI518" s="61"/>
      <c r="AJ518" s="61"/>
      <c r="AK518" s="61"/>
      <c r="AL518" s="61"/>
      <c r="AM518" s="61"/>
      <c r="AN518" s="61"/>
      <c r="AO518" s="61"/>
      <c r="AP518" s="61"/>
      <c r="AQ518" s="61"/>
      <c r="AR518" s="61"/>
      <c r="AS518" s="61"/>
      <c r="AT518" s="61"/>
      <c r="AU518" s="61"/>
      <c r="AV518" s="61"/>
      <c r="AW518" s="61"/>
      <c r="AX518" s="61"/>
      <c r="AY518" s="61"/>
      <c r="AZ518" s="61"/>
      <c r="BA518" s="61"/>
      <c r="BB518" s="61"/>
      <c r="BC518" s="61"/>
      <c r="BD518" s="61"/>
      <c r="BE518" s="61"/>
      <c r="BF518" s="61"/>
      <c r="BG518" s="61"/>
      <c r="BH518" s="61"/>
      <c r="BI518" s="61"/>
      <c r="BJ518" s="61"/>
      <c r="BK518" s="61"/>
      <c r="BL518" s="61"/>
      <c r="BM518" s="61"/>
      <c r="BN518" s="61"/>
      <c r="BO518" s="61"/>
      <c r="BP518" s="61"/>
      <c r="BQ518" s="61"/>
      <c r="BR518" s="61"/>
      <c r="BS518" s="61"/>
      <c r="BT518" s="61"/>
      <c r="BU518" s="61"/>
      <c r="BV518" s="61"/>
      <c r="BW518" s="61"/>
      <c r="BX518" s="61"/>
      <c r="BY518" s="61"/>
      <c r="BZ518" s="61"/>
      <c r="CA518" s="61"/>
      <c r="CB518" s="61"/>
      <c r="CC518" s="61"/>
      <c r="CD518" s="61"/>
      <c r="CE518" s="61"/>
      <c r="CF518" s="61"/>
      <c r="CG518" s="61"/>
      <c r="CH518" s="61"/>
      <c r="CI518" s="61"/>
      <c r="CJ518" s="61"/>
      <c r="CK518" s="61"/>
      <c r="CL518" s="61"/>
      <c r="CM518" s="61"/>
      <c r="CN518" s="61"/>
      <c r="CO518" s="61"/>
      <c r="CP518" s="61"/>
      <c r="CQ518" s="61"/>
      <c r="CR518" s="61"/>
      <c r="CS518" s="61"/>
      <c r="CT518" s="61"/>
      <c r="CU518" s="61"/>
      <c r="CV518" s="61"/>
      <c r="CW518" s="61"/>
      <c r="CX518" s="61"/>
      <c r="CY518" s="61"/>
      <c r="CZ518" s="61"/>
      <c r="DA518" s="61"/>
      <c r="DB518" s="61"/>
      <c r="DC518" s="61"/>
      <c r="DD518" s="61"/>
      <c r="DE518" s="61"/>
      <c r="DF518" s="61"/>
      <c r="DG518" s="61"/>
      <c r="DH518" s="61"/>
      <c r="DI518" s="61"/>
      <c r="DJ518" s="61"/>
      <c r="DK518" s="61"/>
      <c r="DL518" s="61"/>
      <c r="DM518" s="61"/>
      <c r="DN518" s="61"/>
      <c r="DO518" s="61"/>
      <c r="DP518" s="61"/>
      <c r="DQ518" s="61"/>
      <c r="DR518" s="61"/>
      <c r="DS518" s="61"/>
      <c r="DT518" s="61"/>
      <c r="DU518" s="61"/>
      <c r="DV518" s="61"/>
      <c r="DW518" s="61"/>
      <c r="DX518" s="61"/>
      <c r="DY518" s="61"/>
      <c r="DZ518" s="61"/>
      <c r="EA518" s="61"/>
      <c r="EB518" s="61"/>
      <c r="EC518" s="61"/>
      <c r="ED518" s="61"/>
      <c r="EE518" s="61"/>
      <c r="EF518" s="61"/>
      <c r="EG518" s="61"/>
      <c r="EH518" s="61"/>
      <c r="EI518" s="61"/>
      <c r="EJ518" s="61"/>
      <c r="EK518" s="61"/>
      <c r="EL518" s="61"/>
      <c r="EM518" s="61"/>
      <c r="EN518" s="61"/>
      <c r="EO518" s="61"/>
      <c r="EP518" s="61"/>
      <c r="EQ518" s="61"/>
      <c r="ER518" s="61"/>
      <c r="ES518" s="61"/>
      <c r="ET518" s="61"/>
      <c r="EU518" s="61"/>
      <c r="EV518" s="61"/>
      <c r="EW518" s="61"/>
      <c r="EX518" s="61"/>
      <c r="EY518" s="61"/>
      <c r="EZ518" s="61"/>
      <c r="FA518" s="61"/>
      <c r="FB518" s="61"/>
      <c r="FC518" s="61"/>
      <c r="FD518" s="61"/>
      <c r="FE518" s="61"/>
      <c r="FF518" s="6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47B7F-27CC-4993-935C-A5E8926FDF6D}">
  <dimension ref="A1:V26"/>
  <sheetViews>
    <sheetView zoomScaleNormal="100" workbookViewId="0">
      <selection activeCell="H15" sqref="H15"/>
    </sheetView>
  </sheetViews>
  <sheetFormatPr defaultRowHeight="14.4" x14ac:dyDescent="0.3"/>
  <cols>
    <col min="1" max="1" width="23.6640625" style="18" customWidth="1"/>
    <col min="2" max="3" width="8.88671875" style="18"/>
    <col min="4" max="4" width="9.5546875" style="18" bestFit="1" customWidth="1"/>
    <col min="5" max="5" width="12.33203125" style="18" bestFit="1" customWidth="1"/>
    <col min="6" max="20" width="8.88671875" style="18"/>
    <col min="21" max="21" width="9.5546875" style="18" bestFit="1" customWidth="1"/>
    <col min="22" max="22" width="10.5546875" style="18" bestFit="1" customWidth="1"/>
    <col min="23" max="16384" width="8.88671875" style="18"/>
  </cols>
  <sheetData>
    <row r="1" spans="1:9" x14ac:dyDescent="0.3">
      <c r="A1" s="18" t="s">
        <v>0</v>
      </c>
      <c r="H1" s="18">
        <v>2019</v>
      </c>
    </row>
    <row r="2" spans="1:9" x14ac:dyDescent="0.3">
      <c r="C2" s="104">
        <v>2015</v>
      </c>
      <c r="D2" s="104"/>
      <c r="F2" s="104">
        <v>2019</v>
      </c>
      <c r="G2" s="104"/>
      <c r="H2" s="18" t="s">
        <v>331</v>
      </c>
      <c r="I2" s="18" t="s">
        <v>332</v>
      </c>
    </row>
    <row r="3" spans="1:9" x14ac:dyDescent="0.3">
      <c r="C3" s="21" t="s">
        <v>9</v>
      </c>
      <c r="D3" s="21" t="s">
        <v>10</v>
      </c>
      <c r="E3" s="21" t="s">
        <v>21</v>
      </c>
      <c r="F3" s="21" t="s">
        <v>9</v>
      </c>
      <c r="G3" s="21" t="s">
        <v>10</v>
      </c>
    </row>
    <row r="4" spans="1:9" x14ac:dyDescent="0.3">
      <c r="A4" s="18" t="s">
        <v>1</v>
      </c>
      <c r="C4" s="22">
        <v>4.5999999999999996</v>
      </c>
      <c r="D4" s="20">
        <v>460</v>
      </c>
      <c r="E4" s="20" t="s">
        <v>24</v>
      </c>
      <c r="F4" s="22"/>
      <c r="H4" s="15">
        <v>444</v>
      </c>
      <c r="I4" s="15">
        <v>0</v>
      </c>
    </row>
    <row r="5" spans="1:9" x14ac:dyDescent="0.3">
      <c r="A5" s="18" t="s">
        <v>2</v>
      </c>
      <c r="C5" s="22">
        <v>3.06</v>
      </c>
      <c r="D5" s="20">
        <v>108</v>
      </c>
      <c r="E5" s="20" t="s">
        <v>24</v>
      </c>
      <c r="F5" s="22">
        <v>10</v>
      </c>
      <c r="H5" s="15">
        <v>172</v>
      </c>
      <c r="I5" s="15">
        <v>562</v>
      </c>
    </row>
    <row r="6" spans="1:9" x14ac:dyDescent="0.3">
      <c r="A6" s="18" t="s">
        <v>3</v>
      </c>
      <c r="C6" s="22">
        <v>7.66</v>
      </c>
      <c r="D6" s="20">
        <v>1234</v>
      </c>
      <c r="E6" s="20" t="s">
        <v>22</v>
      </c>
      <c r="F6" s="22"/>
      <c r="H6" s="15">
        <v>1607</v>
      </c>
      <c r="I6" s="15">
        <v>0</v>
      </c>
    </row>
    <row r="7" spans="1:9" x14ac:dyDescent="0.3">
      <c r="A7" s="18" t="s">
        <v>4</v>
      </c>
      <c r="C7" s="22">
        <v>1.35</v>
      </c>
      <c r="D7" s="20">
        <v>203</v>
      </c>
      <c r="E7" s="20"/>
      <c r="F7" s="22">
        <v>8.8000000000000007</v>
      </c>
      <c r="H7" s="15">
        <v>173</v>
      </c>
      <c r="I7" s="15">
        <v>1131</v>
      </c>
    </row>
    <row r="8" spans="1:9" x14ac:dyDescent="0.3">
      <c r="A8" s="18" t="s">
        <v>28</v>
      </c>
      <c r="C8" s="22">
        <v>10.199999999999999</v>
      </c>
      <c r="D8" s="20">
        <v>415</v>
      </c>
      <c r="E8" s="20" t="s">
        <v>22</v>
      </c>
      <c r="F8" s="22"/>
      <c r="H8" s="15">
        <v>457</v>
      </c>
      <c r="I8" s="15">
        <v>0</v>
      </c>
    </row>
    <row r="9" spans="1:9" x14ac:dyDescent="0.3">
      <c r="A9" s="18" t="s">
        <v>5</v>
      </c>
      <c r="C9" s="22">
        <v>4.8099999999999996</v>
      </c>
      <c r="D9" s="20">
        <v>66</v>
      </c>
      <c r="E9" s="23" t="s">
        <v>22</v>
      </c>
      <c r="F9" s="22">
        <v>5.5</v>
      </c>
      <c r="H9" s="15">
        <v>89</v>
      </c>
      <c r="I9" s="15">
        <v>102</v>
      </c>
    </row>
    <row r="10" spans="1:9" x14ac:dyDescent="0.3">
      <c r="A10" s="18" t="s">
        <v>7</v>
      </c>
      <c r="C10" s="22">
        <v>2.23</v>
      </c>
      <c r="D10" s="20">
        <v>282</v>
      </c>
      <c r="E10" s="23" t="s">
        <v>22</v>
      </c>
      <c r="F10" s="22"/>
      <c r="H10" s="15">
        <v>332</v>
      </c>
      <c r="I10" s="15">
        <v>0</v>
      </c>
    </row>
    <row r="11" spans="1:9" x14ac:dyDescent="0.3">
      <c r="A11" s="18" t="s">
        <v>6</v>
      </c>
      <c r="C11" s="22">
        <v>1.56</v>
      </c>
      <c r="D11" s="20">
        <v>28</v>
      </c>
      <c r="E11" s="23" t="s">
        <v>22</v>
      </c>
      <c r="F11" s="22"/>
      <c r="H11" s="15">
        <v>16</v>
      </c>
      <c r="I11" s="15">
        <v>0</v>
      </c>
    </row>
    <row r="12" spans="1:9" x14ac:dyDescent="0.3">
      <c r="A12" s="18" t="s">
        <v>8</v>
      </c>
      <c r="C12" s="22">
        <v>1.31</v>
      </c>
      <c r="D12" s="20">
        <v>338</v>
      </c>
      <c r="E12" s="23" t="s">
        <v>22</v>
      </c>
      <c r="F12" s="22"/>
      <c r="H12" s="15">
        <v>344</v>
      </c>
      <c r="I12" s="15">
        <v>0</v>
      </c>
    </row>
    <row r="13" spans="1:9" x14ac:dyDescent="0.3">
      <c r="A13" s="18" t="s">
        <v>11</v>
      </c>
      <c r="F13" s="22">
        <v>1.9</v>
      </c>
      <c r="H13" s="15">
        <v>0</v>
      </c>
      <c r="I13" s="15">
        <v>0</v>
      </c>
    </row>
    <row r="14" spans="1:9" x14ac:dyDescent="0.3">
      <c r="A14" s="18" t="s">
        <v>12</v>
      </c>
      <c r="F14" s="22">
        <v>2.1</v>
      </c>
      <c r="H14" s="15">
        <v>0</v>
      </c>
      <c r="I14" s="15">
        <v>11699</v>
      </c>
    </row>
    <row r="15" spans="1:9" x14ac:dyDescent="0.3">
      <c r="H15" s="15">
        <v>3634</v>
      </c>
      <c r="I15" s="15">
        <v>13494</v>
      </c>
    </row>
    <row r="25" spans="21:22" x14ac:dyDescent="0.3">
      <c r="U25" s="20"/>
      <c r="V25" s="20"/>
    </row>
    <row r="26" spans="21:22" x14ac:dyDescent="0.3">
      <c r="U26" s="20"/>
      <c r="V26" s="20"/>
    </row>
  </sheetData>
  <mergeCells count="2">
    <mergeCell ref="C2:D2"/>
    <mergeCell ref="F2:G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86FBD-C978-4E55-BFF4-2FF3F4AE555D}">
  <sheetPr>
    <tabColor theme="5" tint="0.39997558519241921"/>
  </sheetPr>
  <dimension ref="A1:J19"/>
  <sheetViews>
    <sheetView topLeftCell="A10" workbookViewId="0">
      <selection activeCell="C18" sqref="C18"/>
    </sheetView>
  </sheetViews>
  <sheetFormatPr defaultRowHeight="14.4" x14ac:dyDescent="0.3"/>
  <cols>
    <col min="1" max="1" width="8.88671875" style="35"/>
    <col min="2" max="2" width="31.6640625" style="35" bestFit="1" customWidth="1"/>
    <col min="3" max="3" width="13" style="35" bestFit="1" customWidth="1"/>
    <col min="4" max="5" width="10.5546875" style="35" bestFit="1" customWidth="1"/>
    <col min="6" max="6" width="9.5546875" style="35" bestFit="1" customWidth="1"/>
    <col min="7" max="16384" width="8.88671875" style="35"/>
  </cols>
  <sheetData>
    <row r="1" spans="1:9" x14ac:dyDescent="0.3">
      <c r="D1" s="36" t="s">
        <v>1</v>
      </c>
      <c r="E1" s="36"/>
      <c r="H1" s="105" t="s">
        <v>330</v>
      </c>
      <c r="I1" s="105"/>
    </row>
    <row r="2" spans="1:9" x14ac:dyDescent="0.3">
      <c r="D2" s="37">
        <v>259</v>
      </c>
      <c r="E2" s="38"/>
      <c r="F2" s="35" t="s">
        <v>323</v>
      </c>
      <c r="G2" s="35" t="s">
        <v>324</v>
      </c>
      <c r="H2" s="35" t="s">
        <v>331</v>
      </c>
      <c r="I2" s="35" t="s">
        <v>332</v>
      </c>
    </row>
    <row r="3" spans="1:9" x14ac:dyDescent="0.3">
      <c r="D3" s="38" t="s">
        <v>420</v>
      </c>
      <c r="E3" s="38" t="s">
        <v>421</v>
      </c>
      <c r="H3" s="39">
        <v>4.5999999999999999E-2</v>
      </c>
      <c r="I3" s="39">
        <v>0</v>
      </c>
    </row>
    <row r="4" spans="1:9" x14ac:dyDescent="0.3">
      <c r="A4" s="40">
        <v>5435</v>
      </c>
      <c r="B4" s="35" t="s">
        <v>42</v>
      </c>
      <c r="C4" s="35" t="s">
        <v>323</v>
      </c>
      <c r="D4" s="41"/>
      <c r="E4" s="41"/>
      <c r="F4" s="41">
        <v>0</v>
      </c>
      <c r="H4" s="42">
        <v>0</v>
      </c>
      <c r="I4" s="42">
        <v>0</v>
      </c>
    </row>
    <row r="5" spans="1:9" x14ac:dyDescent="0.3">
      <c r="A5" s="40">
        <v>5440</v>
      </c>
      <c r="B5" s="35" t="s">
        <v>64</v>
      </c>
      <c r="C5" s="35" t="s">
        <v>326</v>
      </c>
      <c r="D5" s="41"/>
      <c r="E5" s="41"/>
      <c r="G5" s="41">
        <v>0</v>
      </c>
      <c r="H5" s="42">
        <v>0</v>
      </c>
      <c r="I5" s="42">
        <v>0</v>
      </c>
    </row>
    <row r="6" spans="1:9" x14ac:dyDescent="0.3">
      <c r="A6" s="40">
        <v>5455</v>
      </c>
      <c r="B6" s="35" t="s">
        <v>65</v>
      </c>
      <c r="C6" s="35" t="s">
        <v>324</v>
      </c>
      <c r="D6" s="41"/>
      <c r="E6" s="41"/>
      <c r="G6" s="41">
        <v>0</v>
      </c>
      <c r="H6" s="42">
        <v>0</v>
      </c>
      <c r="I6" s="42">
        <v>0</v>
      </c>
    </row>
    <row r="7" spans="1:9" x14ac:dyDescent="0.3">
      <c r="A7" s="40">
        <v>5465</v>
      </c>
      <c r="B7" s="35" t="s">
        <v>66</v>
      </c>
      <c r="C7" s="35" t="s">
        <v>323</v>
      </c>
      <c r="D7" s="41">
        <v>7664.57</v>
      </c>
      <c r="E7" s="41"/>
      <c r="F7" s="41">
        <v>7664.57</v>
      </c>
      <c r="H7" s="35">
        <v>353</v>
      </c>
      <c r="I7" s="35">
        <v>0</v>
      </c>
    </row>
    <row r="8" spans="1:9" x14ac:dyDescent="0.3">
      <c r="A8" s="40">
        <v>5470</v>
      </c>
      <c r="B8" s="35" t="s">
        <v>67</v>
      </c>
      <c r="C8" s="35" t="s">
        <v>324</v>
      </c>
      <c r="D8" s="41">
        <v>35450.300000000003</v>
      </c>
      <c r="E8" s="41"/>
      <c r="G8" s="41">
        <v>35450.300000000003</v>
      </c>
    </row>
    <row r="9" spans="1:9" x14ac:dyDescent="0.3">
      <c r="A9" s="40">
        <v>5480</v>
      </c>
      <c r="B9" s="35" t="s">
        <v>68</v>
      </c>
      <c r="C9" s="35" t="s">
        <v>325</v>
      </c>
      <c r="D9" s="41">
        <v>9658</v>
      </c>
      <c r="E9" s="41">
        <v>14212</v>
      </c>
      <c r="F9" s="42">
        <v>1975.4680000000001</v>
      </c>
      <c r="G9" s="42">
        <v>12236.531999999999</v>
      </c>
      <c r="H9" s="35">
        <v>91</v>
      </c>
      <c r="I9" s="35">
        <v>0</v>
      </c>
    </row>
    <row r="10" spans="1:9" x14ac:dyDescent="0.3">
      <c r="A10" s="40">
        <v>5485</v>
      </c>
      <c r="B10" s="35" t="s">
        <v>69</v>
      </c>
      <c r="C10" s="35" t="s">
        <v>325</v>
      </c>
      <c r="D10" s="41">
        <v>693.52</v>
      </c>
      <c r="E10" s="41"/>
      <c r="F10" s="42">
        <v>0</v>
      </c>
      <c r="G10" s="42">
        <v>0</v>
      </c>
      <c r="H10" s="35">
        <v>0</v>
      </c>
      <c r="I10" s="35">
        <v>0</v>
      </c>
    </row>
    <row r="11" spans="1:9" x14ac:dyDescent="0.3">
      <c r="A11" s="40">
        <v>5490</v>
      </c>
      <c r="B11" s="35" t="s">
        <v>70</v>
      </c>
      <c r="C11" s="35" t="s">
        <v>325</v>
      </c>
      <c r="D11" s="41">
        <v>2732.28</v>
      </c>
      <c r="E11" s="41"/>
      <c r="F11" s="42">
        <v>0</v>
      </c>
      <c r="G11" s="42">
        <v>0</v>
      </c>
      <c r="H11" s="43">
        <v>0</v>
      </c>
      <c r="I11" s="43">
        <v>0</v>
      </c>
    </row>
    <row r="12" spans="1:9" x14ac:dyDescent="0.3">
      <c r="H12" s="44">
        <v>444</v>
      </c>
      <c r="I12" s="45">
        <v>0</v>
      </c>
    </row>
    <row r="13" spans="1:9" x14ac:dyDescent="0.3">
      <c r="B13" s="35" t="s">
        <v>329</v>
      </c>
    </row>
    <row r="14" spans="1:9" x14ac:dyDescent="0.3">
      <c r="B14" s="35" t="s">
        <v>327</v>
      </c>
      <c r="C14" s="46" t="s">
        <v>323</v>
      </c>
      <c r="D14" s="46" t="s">
        <v>324</v>
      </c>
      <c r="E14" s="35" t="s">
        <v>41</v>
      </c>
    </row>
    <row r="15" spans="1:9" x14ac:dyDescent="0.3">
      <c r="B15" s="35">
        <v>259</v>
      </c>
      <c r="C15" s="47">
        <v>768.3</v>
      </c>
      <c r="D15" s="47">
        <v>763.3</v>
      </c>
      <c r="E15" s="47">
        <v>1531.6</v>
      </c>
    </row>
    <row r="16" spans="1:9" x14ac:dyDescent="0.3">
      <c r="B16" s="35" t="s">
        <v>328</v>
      </c>
      <c r="C16" s="48">
        <v>0.50160000000000005</v>
      </c>
      <c r="D16" s="48">
        <v>0.49840000000000001</v>
      </c>
      <c r="E16" s="39">
        <v>1</v>
      </c>
    </row>
    <row r="17" spans="2:10" ht="15" thickBot="1" x14ac:dyDescent="0.35"/>
    <row r="18" spans="2:10" ht="15" thickBot="1" x14ac:dyDescent="0.35">
      <c r="B18" s="35" t="s">
        <v>419</v>
      </c>
      <c r="C18" s="42">
        <v>1976</v>
      </c>
      <c r="D18" s="42">
        <v>12236</v>
      </c>
      <c r="E18" s="42">
        <v>14212</v>
      </c>
      <c r="G18" s="83"/>
      <c r="H18" s="49"/>
      <c r="I18" s="49"/>
      <c r="J18" s="50"/>
    </row>
    <row r="19" spans="2:10" x14ac:dyDescent="0.3">
      <c r="C19" s="48">
        <v>0.13900000000000001</v>
      </c>
      <c r="D19" s="48">
        <v>0.86099999999999999</v>
      </c>
      <c r="E19" s="39">
        <v>1</v>
      </c>
    </row>
  </sheetData>
  <mergeCells count="1">
    <mergeCell ref="H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5E9E6-0074-48C6-BE07-90A1F0E56E28}">
  <sheetPr>
    <tabColor theme="5" tint="0.39997558519241921"/>
  </sheetPr>
  <dimension ref="A1:J19"/>
  <sheetViews>
    <sheetView topLeftCell="A7" zoomScale="90" zoomScaleNormal="90" workbookViewId="0">
      <selection activeCell="G12" sqref="G12"/>
    </sheetView>
  </sheetViews>
  <sheetFormatPr defaultColWidth="9.109375" defaultRowHeight="14.4" x14ac:dyDescent="0.3"/>
  <cols>
    <col min="1" max="1" width="9.109375" style="35"/>
    <col min="2" max="2" width="31.6640625" style="35" bestFit="1" customWidth="1"/>
    <col min="3" max="3" width="12.88671875" style="35" bestFit="1" customWidth="1"/>
    <col min="4" max="4" width="10.33203125" style="35" customWidth="1"/>
    <col min="5" max="5" width="9.109375" style="35"/>
    <col min="6" max="6" width="9.5546875" style="35" bestFit="1" customWidth="1"/>
    <col min="7" max="9" width="9.109375" style="35"/>
    <col min="10" max="10" width="10.33203125" style="35" customWidth="1"/>
    <col min="11" max="16384" width="9.109375" style="35"/>
  </cols>
  <sheetData>
    <row r="1" spans="1:10" x14ac:dyDescent="0.3">
      <c r="D1" s="36" t="s">
        <v>2</v>
      </c>
      <c r="G1" s="105" t="s">
        <v>330</v>
      </c>
      <c r="H1" s="105"/>
    </row>
    <row r="2" spans="1:10" x14ac:dyDescent="0.3">
      <c r="D2" s="37">
        <v>242</v>
      </c>
      <c r="E2" s="35" t="s">
        <v>323</v>
      </c>
      <c r="F2" s="35" t="s">
        <v>324</v>
      </c>
      <c r="G2" s="35" t="s">
        <v>331</v>
      </c>
      <c r="H2" s="35" t="s">
        <v>332</v>
      </c>
    </row>
    <row r="3" spans="1:10" x14ac:dyDescent="0.3">
      <c r="D3" s="38"/>
      <c r="G3" s="39">
        <v>3.0599999999999999E-2</v>
      </c>
      <c r="H3" s="39">
        <v>0.1</v>
      </c>
    </row>
    <row r="4" spans="1:10" x14ac:dyDescent="0.3">
      <c r="A4" s="40">
        <v>5435</v>
      </c>
      <c r="B4" s="35" t="s">
        <v>42</v>
      </c>
      <c r="C4" s="35" t="s">
        <v>323</v>
      </c>
      <c r="D4" s="41"/>
      <c r="E4" s="41">
        <v>0</v>
      </c>
      <c r="G4" s="42">
        <v>0</v>
      </c>
      <c r="H4" s="42">
        <v>0</v>
      </c>
    </row>
    <row r="5" spans="1:10" x14ac:dyDescent="0.3">
      <c r="A5" s="40">
        <v>5440</v>
      </c>
      <c r="B5" s="35" t="s">
        <v>64</v>
      </c>
      <c r="C5" s="35" t="s">
        <v>326</v>
      </c>
      <c r="D5" s="41"/>
      <c r="F5" s="41">
        <v>0</v>
      </c>
      <c r="G5" s="42">
        <v>0</v>
      </c>
      <c r="H5" s="42">
        <v>0</v>
      </c>
    </row>
    <row r="6" spans="1:10" x14ac:dyDescent="0.3">
      <c r="A6" s="40">
        <v>5455</v>
      </c>
      <c r="B6" s="35" t="s">
        <v>65</v>
      </c>
      <c r="C6" s="35" t="s">
        <v>324</v>
      </c>
      <c r="D6" s="41"/>
      <c r="F6" s="41">
        <v>0</v>
      </c>
      <c r="G6" s="42">
        <v>0</v>
      </c>
      <c r="H6" s="42">
        <v>0</v>
      </c>
    </row>
    <row r="7" spans="1:10" x14ac:dyDescent="0.3">
      <c r="A7" s="40">
        <v>5465</v>
      </c>
      <c r="B7" s="35" t="s">
        <v>66</v>
      </c>
      <c r="C7" s="35" t="s">
        <v>323</v>
      </c>
      <c r="D7" s="41">
        <v>5007.21</v>
      </c>
      <c r="E7" s="41">
        <v>5007.21</v>
      </c>
      <c r="G7" s="35">
        <v>153</v>
      </c>
      <c r="H7" s="35">
        <v>501</v>
      </c>
    </row>
    <row r="8" spans="1:10" x14ac:dyDescent="0.3">
      <c r="A8" s="40">
        <v>5470</v>
      </c>
      <c r="B8" s="35" t="s">
        <v>67</v>
      </c>
      <c r="C8" s="35" t="s">
        <v>324</v>
      </c>
      <c r="D8" s="41">
        <v>4799.66</v>
      </c>
      <c r="F8" s="41">
        <v>4799.66</v>
      </c>
    </row>
    <row r="9" spans="1:10" x14ac:dyDescent="0.3">
      <c r="A9" s="40">
        <v>5480</v>
      </c>
      <c r="B9" s="35" t="s">
        <v>68</v>
      </c>
      <c r="C9" s="35" t="s">
        <v>325</v>
      </c>
      <c r="D9" s="41">
        <v>2983.5</v>
      </c>
      <c r="E9" s="42">
        <v>611.02080000000001</v>
      </c>
      <c r="F9" s="42">
        <v>2372.4792000000002</v>
      </c>
      <c r="G9" s="35">
        <v>19</v>
      </c>
      <c r="H9" s="35">
        <v>61</v>
      </c>
      <c r="J9" s="35" t="s">
        <v>419</v>
      </c>
    </row>
    <row r="10" spans="1:10" x14ac:dyDescent="0.3">
      <c r="A10" s="40">
        <v>5485</v>
      </c>
      <c r="B10" s="35" t="s">
        <v>69</v>
      </c>
      <c r="C10" s="35" t="s">
        <v>325</v>
      </c>
      <c r="D10" s="41"/>
      <c r="E10" s="42">
        <v>0</v>
      </c>
      <c r="F10" s="42">
        <v>0</v>
      </c>
      <c r="G10" s="35">
        <v>0</v>
      </c>
      <c r="H10" s="35">
        <v>0</v>
      </c>
    </row>
    <row r="11" spans="1:10" x14ac:dyDescent="0.3">
      <c r="A11" s="40">
        <v>5490</v>
      </c>
      <c r="B11" s="35" t="s">
        <v>70</v>
      </c>
      <c r="C11" s="35" t="s">
        <v>325</v>
      </c>
      <c r="D11" s="41"/>
      <c r="E11" s="42">
        <v>0</v>
      </c>
      <c r="F11" s="42">
        <v>0</v>
      </c>
      <c r="G11" s="43">
        <v>0</v>
      </c>
      <c r="H11" s="43">
        <v>0</v>
      </c>
    </row>
    <row r="12" spans="1:10" x14ac:dyDescent="0.3">
      <c r="G12" s="44">
        <v>172</v>
      </c>
      <c r="H12" s="45">
        <v>562</v>
      </c>
    </row>
    <row r="13" spans="1:10" x14ac:dyDescent="0.3">
      <c r="B13" s="35" t="s">
        <v>329</v>
      </c>
    </row>
    <row r="14" spans="1:10" x14ac:dyDescent="0.3">
      <c r="B14" s="35" t="s">
        <v>327</v>
      </c>
      <c r="C14" s="46" t="s">
        <v>323</v>
      </c>
      <c r="D14" s="46" t="s">
        <v>324</v>
      </c>
      <c r="E14" s="35" t="s">
        <v>41</v>
      </c>
    </row>
    <row r="15" spans="1:10" x14ac:dyDescent="0.3">
      <c r="B15" s="35">
        <v>242</v>
      </c>
      <c r="C15" s="35">
        <v>134.1</v>
      </c>
      <c r="D15" s="35">
        <v>132.30000000000001</v>
      </c>
      <c r="E15" s="35">
        <v>266.39999999999998</v>
      </c>
    </row>
    <row r="16" spans="1:10" x14ac:dyDescent="0.3">
      <c r="B16" s="35" t="s">
        <v>328</v>
      </c>
      <c r="C16" s="48">
        <v>0.50339999999999996</v>
      </c>
      <c r="D16" s="48">
        <v>0.49659999999999999</v>
      </c>
    </row>
    <row r="17" spans="2:10" ht="15" thickBot="1" x14ac:dyDescent="0.35"/>
    <row r="18" spans="2:10" ht="15" thickBot="1" x14ac:dyDescent="0.35">
      <c r="B18" s="35" t="s">
        <v>419</v>
      </c>
      <c r="C18" s="35">
        <v>611</v>
      </c>
      <c r="D18" s="35">
        <v>2372.5</v>
      </c>
      <c r="E18" s="35">
        <v>2983.5</v>
      </c>
      <c r="G18" s="83"/>
      <c r="H18" s="49"/>
      <c r="I18" s="49"/>
      <c r="J18" s="50"/>
    </row>
    <row r="19" spans="2:10" x14ac:dyDescent="0.3">
      <c r="C19" s="48">
        <v>0.20480000000000001</v>
      </c>
      <c r="D19" s="48">
        <v>0.79520000000000002</v>
      </c>
    </row>
  </sheetData>
  <mergeCells count="1">
    <mergeCell ref="G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5442B-FA28-41C4-910A-1B01E7DA50F0}">
  <dimension ref="A1:P26"/>
  <sheetViews>
    <sheetView topLeftCell="A19" workbookViewId="0">
      <selection activeCell="P25" sqref="P25"/>
    </sheetView>
  </sheetViews>
  <sheetFormatPr defaultColWidth="9.109375" defaultRowHeight="14.4" x14ac:dyDescent="0.3"/>
  <cols>
    <col min="1" max="1" width="9.109375" style="35"/>
    <col min="2" max="2" width="31.6640625" style="35" bestFit="1" customWidth="1"/>
    <col min="3" max="3" width="12.88671875" style="35" bestFit="1" customWidth="1"/>
    <col min="4" max="4" width="10.33203125" style="35" customWidth="1"/>
    <col min="5" max="5" width="11.109375" style="35" bestFit="1" customWidth="1"/>
    <col min="6" max="6" width="9.5546875" style="35" bestFit="1" customWidth="1"/>
    <col min="7" max="8" width="10.5546875" style="35" bestFit="1" customWidth="1"/>
    <col min="9" max="15" width="9.109375" style="35"/>
    <col min="16" max="16" width="11.109375" style="35" bestFit="1" customWidth="1"/>
    <col min="17" max="16384" width="9.109375" style="35"/>
  </cols>
  <sheetData>
    <row r="1" spans="1:8" x14ac:dyDescent="0.3">
      <c r="A1" s="35" t="s">
        <v>35</v>
      </c>
      <c r="D1" s="36" t="s">
        <v>396</v>
      </c>
      <c r="G1" s="106" t="s">
        <v>333</v>
      </c>
      <c r="H1" s="106"/>
    </row>
    <row r="2" spans="1:8" x14ac:dyDescent="0.3">
      <c r="D2" s="37"/>
      <c r="E2" s="46" t="s">
        <v>323</v>
      </c>
      <c r="F2" s="46" t="s">
        <v>324</v>
      </c>
      <c r="G2" s="46" t="s">
        <v>331</v>
      </c>
      <c r="H2" s="46" t="s">
        <v>332</v>
      </c>
    </row>
    <row r="3" spans="1:8" x14ac:dyDescent="0.3">
      <c r="D3" s="38"/>
      <c r="G3" s="53">
        <v>0</v>
      </c>
      <c r="H3" s="53">
        <v>1.9E-2</v>
      </c>
    </row>
    <row r="4" spans="1:8" x14ac:dyDescent="0.3">
      <c r="A4" s="40">
        <v>5435</v>
      </c>
      <c r="B4" s="35" t="s">
        <v>42</v>
      </c>
      <c r="C4" s="35" t="s">
        <v>323</v>
      </c>
      <c r="D4" s="41"/>
      <c r="E4" s="41">
        <f>+D4</f>
        <v>0</v>
      </c>
      <c r="G4" s="42">
        <f t="shared" ref="G4:H11" si="0">+ROUND(G$3*$E4,0)</f>
        <v>0</v>
      </c>
      <c r="H4" s="42">
        <f t="shared" si="0"/>
        <v>0</v>
      </c>
    </row>
    <row r="5" spans="1:8" x14ac:dyDescent="0.3">
      <c r="A5" s="40">
        <v>5440</v>
      </c>
      <c r="B5" s="35" t="s">
        <v>64</v>
      </c>
      <c r="C5" s="35" t="s">
        <v>326</v>
      </c>
      <c r="D5" s="41"/>
      <c r="F5" s="41">
        <f>+D5</f>
        <v>0</v>
      </c>
      <c r="G5" s="42">
        <f t="shared" si="0"/>
        <v>0</v>
      </c>
      <c r="H5" s="42">
        <f t="shared" si="0"/>
        <v>0</v>
      </c>
    </row>
    <row r="6" spans="1:8" x14ac:dyDescent="0.3">
      <c r="A6" s="40">
        <v>5455</v>
      </c>
      <c r="B6" s="35" t="s">
        <v>65</v>
      </c>
      <c r="C6" s="35" t="s">
        <v>324</v>
      </c>
      <c r="D6" s="41"/>
      <c r="F6" s="41">
        <f>+D6</f>
        <v>0</v>
      </c>
      <c r="G6" s="42">
        <f t="shared" si="0"/>
        <v>0</v>
      </c>
      <c r="H6" s="42">
        <f t="shared" si="0"/>
        <v>0</v>
      </c>
    </row>
    <row r="7" spans="1:8" x14ac:dyDescent="0.3">
      <c r="A7" s="40">
        <v>5465</v>
      </c>
      <c r="B7" s="35" t="s">
        <v>66</v>
      </c>
      <c r="C7" s="35" t="s">
        <v>323</v>
      </c>
      <c r="D7" s="41">
        <f>+P24</f>
        <v>3668.1399999999994</v>
      </c>
      <c r="E7" s="41">
        <f>+D7</f>
        <v>3668.1399999999994</v>
      </c>
      <c r="G7" s="42">
        <f t="shared" si="0"/>
        <v>0</v>
      </c>
      <c r="H7" s="42">
        <f t="shared" si="0"/>
        <v>70</v>
      </c>
    </row>
    <row r="8" spans="1:8" x14ac:dyDescent="0.3">
      <c r="A8" s="40">
        <v>5470</v>
      </c>
      <c r="B8" s="35" t="s">
        <v>67</v>
      </c>
      <c r="C8" s="35" t="s">
        <v>324</v>
      </c>
      <c r="D8" s="41"/>
      <c r="F8" s="41">
        <f>+D8</f>
        <v>0</v>
      </c>
      <c r="G8" s="42">
        <f t="shared" si="0"/>
        <v>0</v>
      </c>
      <c r="H8" s="42">
        <f t="shared" si="0"/>
        <v>0</v>
      </c>
    </row>
    <row r="9" spans="1:8" x14ac:dyDescent="0.3">
      <c r="A9" s="40">
        <v>5480</v>
      </c>
      <c r="B9" s="35" t="s">
        <v>68</v>
      </c>
      <c r="C9" s="35" t="s">
        <v>325</v>
      </c>
      <c r="D9" s="41">
        <f>+P25</f>
        <v>151.5</v>
      </c>
      <c r="E9" s="42">
        <f>+$D9*C$19</f>
        <v>85.855049999999991</v>
      </c>
      <c r="F9" s="42">
        <f>+$D9*D$19</f>
        <v>65.644950000000009</v>
      </c>
      <c r="G9" s="42">
        <f t="shared" si="0"/>
        <v>0</v>
      </c>
      <c r="H9" s="42">
        <f t="shared" si="0"/>
        <v>2</v>
      </c>
    </row>
    <row r="10" spans="1:8" x14ac:dyDescent="0.3">
      <c r="A10" s="40">
        <v>5485</v>
      </c>
      <c r="B10" s="35" t="s">
        <v>69</v>
      </c>
      <c r="C10" s="35" t="s">
        <v>325</v>
      </c>
      <c r="D10" s="41"/>
      <c r="E10" s="42">
        <f>+$D10*C$16</f>
        <v>0</v>
      </c>
      <c r="F10" s="42">
        <f>+$D10*D$16</f>
        <v>0</v>
      </c>
      <c r="G10" s="42">
        <f t="shared" si="0"/>
        <v>0</v>
      </c>
      <c r="H10" s="42">
        <f t="shared" si="0"/>
        <v>0</v>
      </c>
    </row>
    <row r="11" spans="1:8" ht="16.2" x14ac:dyDescent="0.45">
      <c r="A11" s="40">
        <v>5490</v>
      </c>
      <c r="B11" s="35" t="s">
        <v>70</v>
      </c>
      <c r="C11" s="35" t="s">
        <v>325</v>
      </c>
      <c r="D11" s="41"/>
      <c r="E11" s="42">
        <f>+$D11*C$16</f>
        <v>0</v>
      </c>
      <c r="F11" s="42">
        <f>+$D11*D$16</f>
        <v>0</v>
      </c>
      <c r="G11" s="54">
        <f t="shared" si="0"/>
        <v>0</v>
      </c>
      <c r="H11" s="54">
        <f t="shared" si="0"/>
        <v>0</v>
      </c>
    </row>
    <row r="12" spans="1:8" x14ac:dyDescent="0.3">
      <c r="G12" s="44">
        <f>SUM(G4:G11)</f>
        <v>0</v>
      </c>
      <c r="H12" s="44">
        <f>SUM(H4:H11)</f>
        <v>72</v>
      </c>
    </row>
    <row r="13" spans="1:8" x14ac:dyDescent="0.3">
      <c r="B13" s="35" t="s">
        <v>329</v>
      </c>
    </row>
    <row r="14" spans="1:8" x14ac:dyDescent="0.3">
      <c r="B14" s="35" t="s">
        <v>327</v>
      </c>
      <c r="C14" s="46" t="s">
        <v>323</v>
      </c>
      <c r="D14" s="46" t="s">
        <v>324</v>
      </c>
      <c r="E14" s="35" t="s">
        <v>41</v>
      </c>
    </row>
    <row r="15" spans="1:8" x14ac:dyDescent="0.3">
      <c r="B15" s="35">
        <v>255</v>
      </c>
      <c r="C15" s="47">
        <v>12318.7</v>
      </c>
      <c r="D15" s="47">
        <v>9821.2000000000007</v>
      </c>
      <c r="E15" s="47">
        <f>+C15+D15</f>
        <v>22139.9</v>
      </c>
    </row>
    <row r="16" spans="1:8" x14ac:dyDescent="0.3">
      <c r="B16" s="35" t="s">
        <v>328</v>
      </c>
      <c r="C16" s="48">
        <f>+ROUND(C15/E15,4)</f>
        <v>0.55640000000000001</v>
      </c>
      <c r="D16" s="48">
        <f>+ROUND(D15/E15,4)</f>
        <v>0.44359999999999999</v>
      </c>
    </row>
    <row r="17" spans="2:16" ht="15" thickBot="1" x14ac:dyDescent="0.35"/>
    <row r="18" spans="2:16" ht="15" thickBot="1" x14ac:dyDescent="0.35">
      <c r="B18" s="35" t="s">
        <v>382</v>
      </c>
      <c r="C18" s="35">
        <v>194423</v>
      </c>
      <c r="D18" s="35">
        <v>148647</v>
      </c>
      <c r="E18" s="35">
        <f>+D18+C18</f>
        <v>343070</v>
      </c>
      <c r="G18" s="83"/>
      <c r="H18" s="49"/>
      <c r="I18" s="49"/>
      <c r="J18" s="50"/>
    </row>
    <row r="19" spans="2:16" x14ac:dyDescent="0.3">
      <c r="B19" s="35" t="s">
        <v>386</v>
      </c>
      <c r="C19" s="48">
        <f>ROUND(+C18/E18,4)</f>
        <v>0.56669999999999998</v>
      </c>
      <c r="D19" s="48">
        <f>ROUND(+D18/E18,4)</f>
        <v>0.43330000000000002</v>
      </c>
    </row>
    <row r="21" spans="2:16" x14ac:dyDescent="0.3">
      <c r="B21" s="35" t="s">
        <v>397</v>
      </c>
      <c r="D21" s="35" t="s">
        <v>398</v>
      </c>
      <c r="E21" s="35" t="s">
        <v>399</v>
      </c>
    </row>
    <row r="22" spans="2:16" x14ac:dyDescent="0.3">
      <c r="D22" s="35" t="s">
        <v>400</v>
      </c>
      <c r="E22" s="35" t="s">
        <v>401</v>
      </c>
      <c r="F22" s="35" t="s">
        <v>402</v>
      </c>
      <c r="G22" s="35" t="s">
        <v>403</v>
      </c>
      <c r="H22" s="35" t="s">
        <v>404</v>
      </c>
      <c r="I22" s="35" t="s">
        <v>405</v>
      </c>
      <c r="J22" s="35" t="s">
        <v>406</v>
      </c>
      <c r="K22" s="35" t="s">
        <v>407</v>
      </c>
      <c r="L22" s="35" t="s">
        <v>408</v>
      </c>
      <c r="M22" s="35" t="s">
        <v>409</v>
      </c>
      <c r="N22" s="35" t="s">
        <v>410</v>
      </c>
      <c r="O22" s="35" t="s">
        <v>411</v>
      </c>
      <c r="P22" s="35" t="s">
        <v>41</v>
      </c>
    </row>
    <row r="23" spans="2:16" x14ac:dyDescent="0.3">
      <c r="B23" s="35" t="s">
        <v>412</v>
      </c>
      <c r="C23" s="35" t="s">
        <v>413</v>
      </c>
    </row>
    <row r="24" spans="2:16" x14ac:dyDescent="0.3">
      <c r="B24" s="35">
        <v>251100</v>
      </c>
      <c r="C24" s="35">
        <v>5465</v>
      </c>
      <c r="D24" s="55">
        <v>251.14000000000004</v>
      </c>
      <c r="E24" s="55">
        <v>221.3</v>
      </c>
      <c r="F24" s="55">
        <v>390.5</v>
      </c>
      <c r="G24" s="55">
        <v>428.08999999999992</v>
      </c>
      <c r="H24" s="55">
        <v>299.63</v>
      </c>
      <c r="I24" s="55">
        <v>340.2</v>
      </c>
      <c r="J24" s="55">
        <v>394.57000000000005</v>
      </c>
      <c r="K24" s="55">
        <v>202.81999999999994</v>
      </c>
      <c r="L24" s="55">
        <v>249.95000000000005</v>
      </c>
      <c r="M24" s="55">
        <v>385.45</v>
      </c>
      <c r="N24" s="55">
        <v>311.14</v>
      </c>
      <c r="O24" s="55">
        <v>193.35000000000002</v>
      </c>
      <c r="P24" s="55">
        <v>3668.1399999999994</v>
      </c>
    </row>
    <row r="25" spans="2:16" x14ac:dyDescent="0.3">
      <c r="B25" s="35">
        <v>251100</v>
      </c>
      <c r="C25" s="35">
        <v>5480</v>
      </c>
      <c r="D25" s="55"/>
      <c r="E25" s="55"/>
      <c r="F25" s="55"/>
      <c r="G25" s="55">
        <v>45.5</v>
      </c>
      <c r="H25" s="55"/>
      <c r="I25" s="55"/>
      <c r="J25" s="55">
        <v>39</v>
      </c>
      <c r="K25" s="55"/>
      <c r="L25" s="55"/>
      <c r="M25" s="55">
        <v>65</v>
      </c>
      <c r="N25" s="55"/>
      <c r="O25" s="55">
        <v>2</v>
      </c>
      <c r="P25" s="55">
        <v>151.5</v>
      </c>
    </row>
    <row r="26" spans="2:16" x14ac:dyDescent="0.3">
      <c r="B26" s="35" t="s">
        <v>41</v>
      </c>
      <c r="D26" s="55">
        <v>251.14000000000004</v>
      </c>
      <c r="E26" s="55">
        <v>221.3</v>
      </c>
      <c r="F26" s="55">
        <v>390.5</v>
      </c>
      <c r="G26" s="55">
        <v>473.58999999999992</v>
      </c>
      <c r="H26" s="55">
        <v>299.63</v>
      </c>
      <c r="I26" s="55">
        <v>340.2</v>
      </c>
      <c r="J26" s="55">
        <v>433.57000000000005</v>
      </c>
      <c r="K26" s="55">
        <v>202.81999999999994</v>
      </c>
      <c r="L26" s="55">
        <v>249.95000000000005</v>
      </c>
      <c r="M26" s="55">
        <v>450.45</v>
      </c>
      <c r="N26" s="55">
        <v>311.14</v>
      </c>
      <c r="O26" s="55">
        <v>195.35000000000002</v>
      </c>
      <c r="P26" s="55">
        <v>3819.6399999999994</v>
      </c>
    </row>
  </sheetData>
  <mergeCells count="1">
    <mergeCell ref="G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9464A-5730-4388-848B-76D4092257E0}">
  <sheetPr>
    <tabColor theme="5" tint="0.39997558519241921"/>
  </sheetPr>
  <dimension ref="A1:Q27"/>
  <sheetViews>
    <sheetView topLeftCell="B1" workbookViewId="0">
      <selection activeCell="H13" sqref="H13"/>
    </sheetView>
  </sheetViews>
  <sheetFormatPr defaultColWidth="9.109375" defaultRowHeight="14.4" x14ac:dyDescent="0.3"/>
  <cols>
    <col min="1" max="1" width="9.109375" style="35"/>
    <col min="2" max="2" width="31.6640625" style="35" bestFit="1" customWidth="1"/>
    <col min="3" max="3" width="9.109375" style="35"/>
    <col min="4" max="4" width="9.33203125" style="35" bestFit="1" customWidth="1"/>
    <col min="5" max="5" width="10.5546875" style="35" bestFit="1" customWidth="1"/>
    <col min="6" max="6" width="9.6640625" style="35" bestFit="1" customWidth="1"/>
    <col min="7" max="10" width="9.109375" style="35"/>
    <col min="11" max="11" width="7" style="35" bestFit="1" customWidth="1"/>
    <col min="12" max="12" width="15" style="35" bestFit="1" customWidth="1"/>
    <col min="13" max="13" width="7.88671875" style="35" bestFit="1" customWidth="1"/>
    <col min="14" max="14" width="8.109375" style="35" bestFit="1" customWidth="1"/>
    <col min="15" max="15" width="31.6640625" style="35" bestFit="1" customWidth="1"/>
    <col min="16" max="16" width="10.5546875" style="35" bestFit="1" customWidth="1"/>
    <col min="17" max="17" width="9.5546875" style="35" bestFit="1" customWidth="1"/>
    <col min="18" max="16384" width="9.109375" style="35"/>
  </cols>
  <sheetData>
    <row r="1" spans="1:17" x14ac:dyDescent="0.3">
      <c r="D1" s="36" t="s">
        <v>4</v>
      </c>
      <c r="G1" s="106" t="s">
        <v>333</v>
      </c>
      <c r="H1" s="106"/>
    </row>
    <row r="2" spans="1:17" x14ac:dyDescent="0.3">
      <c r="D2" s="37"/>
      <c r="E2" s="46" t="s">
        <v>323</v>
      </c>
      <c r="F2" s="46" t="s">
        <v>324</v>
      </c>
      <c r="G2" s="46" t="s">
        <v>331</v>
      </c>
      <c r="H2" s="46" t="s">
        <v>332</v>
      </c>
    </row>
    <row r="3" spans="1:17" x14ac:dyDescent="0.3">
      <c r="B3" s="63" t="s">
        <v>368</v>
      </c>
      <c r="D3" s="38"/>
      <c r="E3" s="46"/>
      <c r="F3" s="46"/>
      <c r="G3" s="107"/>
      <c r="H3" s="107"/>
      <c r="K3" s="64" t="s">
        <v>341</v>
      </c>
      <c r="L3" s="65" t="s">
        <v>358</v>
      </c>
      <c r="M3" s="64" t="s">
        <v>359</v>
      </c>
      <c r="N3" s="64" t="s">
        <v>336</v>
      </c>
      <c r="O3" s="66" t="s">
        <v>337</v>
      </c>
      <c r="P3" s="67" t="s">
        <v>338</v>
      </c>
    </row>
    <row r="4" spans="1:17" x14ac:dyDescent="0.3">
      <c r="D4" s="38"/>
      <c r="G4" s="53">
        <v>1.35E-2</v>
      </c>
      <c r="H4" s="53">
        <v>8.7999999999999995E-2</v>
      </c>
      <c r="K4" s="40">
        <v>252129</v>
      </c>
      <c r="L4" s="68" t="s">
        <v>366</v>
      </c>
      <c r="M4" s="40" t="s">
        <v>349</v>
      </c>
      <c r="N4" s="40">
        <v>5465</v>
      </c>
      <c r="O4" s="35" t="s">
        <v>66</v>
      </c>
      <c r="P4" s="69">
        <v>11339.1</v>
      </c>
    </row>
    <row r="5" spans="1:17" x14ac:dyDescent="0.3">
      <c r="A5" s="40">
        <v>5435</v>
      </c>
      <c r="B5" s="35" t="s">
        <v>42</v>
      </c>
      <c r="C5" s="35" t="s">
        <v>323</v>
      </c>
      <c r="D5" s="41"/>
      <c r="E5" s="41">
        <v>0</v>
      </c>
      <c r="G5" s="42">
        <v>0</v>
      </c>
      <c r="H5" s="42">
        <v>0</v>
      </c>
      <c r="K5" s="40"/>
      <c r="L5" s="68"/>
      <c r="M5" s="40"/>
      <c r="N5" s="40">
        <v>5480</v>
      </c>
      <c r="O5" s="35" t="s">
        <v>68</v>
      </c>
      <c r="P5" s="69">
        <v>1510</v>
      </c>
      <c r="Q5" s="70">
        <v>1508</v>
      </c>
    </row>
    <row r="6" spans="1:17" x14ac:dyDescent="0.3">
      <c r="A6" s="40">
        <v>5440</v>
      </c>
      <c r="B6" s="35" t="s">
        <v>64</v>
      </c>
      <c r="C6" s="35" t="s">
        <v>326</v>
      </c>
      <c r="D6" s="41"/>
      <c r="E6" s="41">
        <v>0</v>
      </c>
      <c r="F6" s="41"/>
      <c r="G6" s="42">
        <v>0</v>
      </c>
      <c r="H6" s="42">
        <v>0</v>
      </c>
      <c r="K6" s="40"/>
      <c r="L6" s="62"/>
      <c r="M6" s="40"/>
      <c r="N6" s="40"/>
      <c r="P6" s="69"/>
    </row>
    <row r="7" spans="1:17" x14ac:dyDescent="0.3">
      <c r="A7" s="40">
        <v>5455</v>
      </c>
      <c r="B7" s="35" t="s">
        <v>65</v>
      </c>
      <c r="C7" s="35" t="s">
        <v>324</v>
      </c>
      <c r="D7" s="41"/>
      <c r="E7" s="41">
        <v>0</v>
      </c>
      <c r="F7" s="41"/>
      <c r="G7" s="42">
        <v>0</v>
      </c>
      <c r="H7" s="42">
        <v>0</v>
      </c>
      <c r="K7" s="40">
        <v>252130</v>
      </c>
      <c r="L7" s="68" t="s">
        <v>367</v>
      </c>
      <c r="M7" s="40" t="s">
        <v>351</v>
      </c>
      <c r="N7" s="40">
        <v>5470</v>
      </c>
      <c r="O7" s="35" t="s">
        <v>67</v>
      </c>
      <c r="P7" s="69">
        <v>3774.9800000000005</v>
      </c>
    </row>
    <row r="8" spans="1:17" x14ac:dyDescent="0.3">
      <c r="A8" s="40">
        <v>5465</v>
      </c>
      <c r="B8" s="35" t="s">
        <v>66</v>
      </c>
      <c r="C8" s="35" t="s">
        <v>323</v>
      </c>
      <c r="D8" s="41">
        <v>11339.1</v>
      </c>
      <c r="E8" s="41">
        <v>11339.1</v>
      </c>
      <c r="G8" s="42">
        <v>153</v>
      </c>
      <c r="H8" s="42">
        <v>998</v>
      </c>
      <c r="K8" s="40"/>
      <c r="L8" s="68"/>
      <c r="M8" s="40"/>
      <c r="N8" s="40">
        <v>5480</v>
      </c>
      <c r="O8" s="35" t="s">
        <v>68</v>
      </c>
      <c r="P8" s="69">
        <v>3194</v>
      </c>
      <c r="Q8" s="70">
        <v>3198</v>
      </c>
    </row>
    <row r="9" spans="1:17" x14ac:dyDescent="0.3">
      <c r="A9" s="40">
        <v>5470</v>
      </c>
      <c r="B9" s="35" t="s">
        <v>67</v>
      </c>
      <c r="C9" s="35" t="s">
        <v>324</v>
      </c>
      <c r="D9" s="41"/>
      <c r="E9" s="41">
        <v>0</v>
      </c>
      <c r="F9" s="41"/>
      <c r="G9" s="42">
        <v>0</v>
      </c>
      <c r="H9" s="42">
        <v>0</v>
      </c>
      <c r="K9" s="40"/>
      <c r="L9" s="62"/>
      <c r="M9" s="40"/>
      <c r="N9" s="40">
        <v>5490</v>
      </c>
      <c r="O9" s="35" t="s">
        <v>70</v>
      </c>
      <c r="P9" s="69">
        <v>160</v>
      </c>
      <c r="Q9" s="70">
        <v>0</v>
      </c>
    </row>
    <row r="10" spans="1:17" x14ac:dyDescent="0.3">
      <c r="A10" s="40">
        <v>5480</v>
      </c>
      <c r="B10" s="35" t="s">
        <v>68</v>
      </c>
      <c r="C10" s="35" t="s">
        <v>325</v>
      </c>
      <c r="D10" s="41">
        <v>4864</v>
      </c>
      <c r="E10" s="41">
        <v>1507.84</v>
      </c>
      <c r="F10" s="42">
        <v>3356.16</v>
      </c>
      <c r="G10" s="42">
        <v>20</v>
      </c>
      <c r="H10" s="42">
        <v>133</v>
      </c>
      <c r="I10" s="35" t="s">
        <v>422</v>
      </c>
    </row>
    <row r="11" spans="1:17" x14ac:dyDescent="0.3">
      <c r="A11" s="40">
        <v>5485</v>
      </c>
      <c r="B11" s="35" t="s">
        <v>69</v>
      </c>
      <c r="C11" s="35" t="s">
        <v>325</v>
      </c>
      <c r="D11" s="41"/>
      <c r="E11" s="41">
        <v>0</v>
      </c>
      <c r="F11" s="42"/>
      <c r="G11" s="42">
        <v>0</v>
      </c>
      <c r="H11" s="42">
        <v>0</v>
      </c>
    </row>
    <row r="12" spans="1:17" ht="16.2" x14ac:dyDescent="0.45">
      <c r="A12" s="40">
        <v>5490</v>
      </c>
      <c r="B12" s="35" t="s">
        <v>70</v>
      </c>
      <c r="C12" s="35" t="s">
        <v>325</v>
      </c>
      <c r="D12" s="41"/>
      <c r="E12" s="41">
        <v>0</v>
      </c>
      <c r="F12" s="42"/>
      <c r="G12" s="54">
        <v>0</v>
      </c>
      <c r="H12" s="54">
        <v>0</v>
      </c>
    </row>
    <row r="13" spans="1:17" x14ac:dyDescent="0.3">
      <c r="G13" s="44">
        <v>173</v>
      </c>
      <c r="H13" s="44">
        <v>1131</v>
      </c>
    </row>
    <row r="16" spans="1:17" x14ac:dyDescent="0.3">
      <c r="B16" s="35" t="s">
        <v>371</v>
      </c>
    </row>
    <row r="17" spans="2:11" x14ac:dyDescent="0.3">
      <c r="B17" s="35" t="s">
        <v>375</v>
      </c>
      <c r="D17" s="39">
        <v>1.35E-2</v>
      </c>
    </row>
    <row r="18" spans="2:11" x14ac:dyDescent="0.3">
      <c r="B18" s="35" t="s">
        <v>376</v>
      </c>
      <c r="D18" s="71" t="s">
        <v>391</v>
      </c>
      <c r="E18" s="71">
        <v>13379</v>
      </c>
      <c r="F18" s="71">
        <v>181</v>
      </c>
    </row>
    <row r="19" spans="2:11" x14ac:dyDescent="0.3">
      <c r="D19" s="71" t="s">
        <v>392</v>
      </c>
      <c r="E19" s="71">
        <v>1682</v>
      </c>
      <c r="F19" s="71">
        <v>23</v>
      </c>
    </row>
    <row r="21" spans="2:11" x14ac:dyDescent="0.3">
      <c r="B21" s="35" t="s">
        <v>383</v>
      </c>
      <c r="D21" s="35" t="s">
        <v>349</v>
      </c>
      <c r="E21" s="35" t="s">
        <v>384</v>
      </c>
      <c r="F21" s="35" t="s">
        <v>385</v>
      </c>
    </row>
    <row r="22" spans="2:11" ht="15" thickBot="1" x14ac:dyDescent="0.35">
      <c r="B22" s="35" t="s">
        <v>377</v>
      </c>
    </row>
    <row r="23" spans="2:11" ht="15" thickBot="1" x14ac:dyDescent="0.35">
      <c r="B23" s="35" t="s">
        <v>414</v>
      </c>
      <c r="D23" s="35">
        <v>1508</v>
      </c>
      <c r="E23" s="35">
        <v>3356</v>
      </c>
      <c r="F23" s="35">
        <v>4864</v>
      </c>
      <c r="H23" s="83"/>
      <c r="I23" s="49"/>
      <c r="J23" s="49"/>
      <c r="K23" s="50"/>
    </row>
    <row r="24" spans="2:11" x14ac:dyDescent="0.3">
      <c r="D24" s="48">
        <v>0.31</v>
      </c>
      <c r="E24" s="48">
        <v>0.69</v>
      </c>
    </row>
    <row r="25" spans="2:11" x14ac:dyDescent="0.3">
      <c r="B25" s="35" t="s">
        <v>378</v>
      </c>
    </row>
    <row r="26" spans="2:11" x14ac:dyDescent="0.3">
      <c r="B26" s="35" t="s">
        <v>379</v>
      </c>
      <c r="C26" s="35" t="s">
        <v>349</v>
      </c>
    </row>
    <row r="27" spans="2:11" x14ac:dyDescent="0.3">
      <c r="B27" s="35" t="s">
        <v>380</v>
      </c>
      <c r="C27" s="35" t="s">
        <v>381</v>
      </c>
    </row>
  </sheetData>
  <mergeCells count="2">
    <mergeCell ref="G1:H1"/>
    <mergeCell ref="G3:H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DD27F-7244-400E-A66B-AEA456CB9036}">
  <sheetPr>
    <tabColor theme="5" tint="0.39997558519241921"/>
  </sheetPr>
  <dimension ref="A1:R24"/>
  <sheetViews>
    <sheetView topLeftCell="B1" workbookViewId="0">
      <selection activeCell="B1" sqref="A1:XFD1048576"/>
    </sheetView>
  </sheetViews>
  <sheetFormatPr defaultRowHeight="14.4" x14ac:dyDescent="0.3"/>
  <cols>
    <col min="1" max="1" width="9" style="35" bestFit="1" customWidth="1"/>
    <col min="2" max="2" width="31.77734375" style="35" bestFit="1" customWidth="1"/>
    <col min="3" max="3" width="8.88671875" style="35"/>
    <col min="4" max="5" width="9" style="35" bestFit="1" customWidth="1"/>
    <col min="6" max="6" width="9.6640625" style="35" bestFit="1" customWidth="1"/>
    <col min="7" max="7" width="8.88671875" style="35"/>
    <col min="8" max="9" width="9" style="35" bestFit="1" customWidth="1"/>
    <col min="10" max="10" width="8.88671875" style="35"/>
    <col min="11" max="11" width="7" style="35" bestFit="1" customWidth="1"/>
    <col min="12" max="12" width="15.109375" style="35" bestFit="1" customWidth="1"/>
    <col min="13" max="13" width="7.88671875" style="35" bestFit="1" customWidth="1"/>
    <col min="14" max="14" width="8.109375" style="35" bestFit="1" customWidth="1"/>
    <col min="15" max="15" width="31.77734375" style="35" bestFit="1" customWidth="1"/>
    <col min="16" max="16" width="9.5546875" style="35" bestFit="1" customWidth="1"/>
    <col min="17" max="17" width="9.109375" style="35" bestFit="1" customWidth="1"/>
    <col min="18" max="18" width="9" style="35" bestFit="1" customWidth="1"/>
    <col min="19" max="16384" width="8.88671875" style="35"/>
  </cols>
  <sheetData>
    <row r="1" spans="1:18" x14ac:dyDescent="0.3">
      <c r="D1" s="36" t="s">
        <v>362</v>
      </c>
      <c r="E1" s="36"/>
      <c r="H1" s="106" t="s">
        <v>333</v>
      </c>
      <c r="I1" s="106"/>
    </row>
    <row r="2" spans="1:18" x14ac:dyDescent="0.3">
      <c r="D2" s="37"/>
      <c r="E2" s="38"/>
      <c r="F2" s="46" t="s">
        <v>323</v>
      </c>
      <c r="G2" s="46" t="s">
        <v>324</v>
      </c>
      <c r="H2" s="46" t="s">
        <v>331</v>
      </c>
      <c r="I2" s="46" t="s">
        <v>332</v>
      </c>
    </row>
    <row r="3" spans="1:18" x14ac:dyDescent="0.3">
      <c r="B3" s="63" t="s">
        <v>369</v>
      </c>
      <c r="D3" s="38" t="s">
        <v>424</v>
      </c>
      <c r="E3" s="38" t="s">
        <v>421</v>
      </c>
      <c r="F3" s="46"/>
      <c r="G3" s="46"/>
      <c r="H3" s="107" t="s">
        <v>370</v>
      </c>
      <c r="I3" s="107"/>
      <c r="L3" s="64" t="s">
        <v>341</v>
      </c>
      <c r="M3" s="65" t="s">
        <v>358</v>
      </c>
      <c r="N3" s="64" t="s">
        <v>359</v>
      </c>
      <c r="O3" s="64" t="s">
        <v>336</v>
      </c>
      <c r="P3" s="66" t="s">
        <v>337</v>
      </c>
      <c r="Q3" s="67" t="s">
        <v>338</v>
      </c>
    </row>
    <row r="4" spans="1:18" x14ac:dyDescent="0.3">
      <c r="D4" s="38"/>
      <c r="E4" s="38"/>
      <c r="H4" s="53">
        <v>0.10199999999999999</v>
      </c>
      <c r="I4" s="53">
        <v>0</v>
      </c>
      <c r="L4" s="40">
        <v>252128</v>
      </c>
      <c r="M4" s="62" t="s">
        <v>363</v>
      </c>
      <c r="N4" s="40" t="s">
        <v>349</v>
      </c>
      <c r="O4" s="68">
        <v>5435</v>
      </c>
      <c r="P4" s="35" t="s">
        <v>42</v>
      </c>
      <c r="Q4" s="69">
        <v>1178.6500000000003</v>
      </c>
    </row>
    <row r="5" spans="1:18" x14ac:dyDescent="0.3">
      <c r="A5" s="40">
        <v>5435</v>
      </c>
      <c r="B5" s="35" t="s">
        <v>42</v>
      </c>
      <c r="C5" s="35" t="s">
        <v>323</v>
      </c>
      <c r="D5" s="41">
        <v>1178.6500000000003</v>
      </c>
      <c r="E5" s="41"/>
      <c r="F5" s="41">
        <v>1178.6500000000003</v>
      </c>
      <c r="H5" s="42">
        <v>120</v>
      </c>
      <c r="I5" s="42">
        <v>0</v>
      </c>
      <c r="J5" s="73"/>
      <c r="L5" s="40"/>
      <c r="M5" s="68"/>
      <c r="N5" s="40"/>
      <c r="O5" s="68">
        <v>5465</v>
      </c>
      <c r="P5" s="35" t="s">
        <v>66</v>
      </c>
      <c r="Q5" s="69">
        <v>2016.39</v>
      </c>
    </row>
    <row r="6" spans="1:18" x14ac:dyDescent="0.3">
      <c r="A6" s="40">
        <v>5440</v>
      </c>
      <c r="B6" s="35" t="s">
        <v>64</v>
      </c>
      <c r="C6" s="35" t="s">
        <v>326</v>
      </c>
      <c r="D6" s="41"/>
      <c r="E6" s="41"/>
      <c r="F6" s="41">
        <v>0</v>
      </c>
      <c r="G6" s="41"/>
      <c r="H6" s="42">
        <v>0</v>
      </c>
      <c r="I6" s="42">
        <v>0</v>
      </c>
      <c r="L6" s="40"/>
      <c r="M6" s="68"/>
      <c r="N6" s="40"/>
      <c r="O6" s="68">
        <v>5480</v>
      </c>
      <c r="P6" s="35" t="s">
        <v>68</v>
      </c>
      <c r="Q6" s="69">
        <v>1026.75</v>
      </c>
      <c r="R6" s="69">
        <v>897</v>
      </c>
    </row>
    <row r="7" spans="1:18" x14ac:dyDescent="0.3">
      <c r="A7" s="40">
        <v>5455</v>
      </c>
      <c r="B7" s="35" t="s">
        <v>65</v>
      </c>
      <c r="C7" s="35" t="s">
        <v>324</v>
      </c>
      <c r="D7" s="41">
        <v>0</v>
      </c>
      <c r="E7" s="41"/>
      <c r="F7" s="41">
        <v>0</v>
      </c>
      <c r="G7" s="41"/>
      <c r="H7" s="42">
        <v>0</v>
      </c>
      <c r="I7" s="42">
        <v>0</v>
      </c>
      <c r="L7" s="40"/>
      <c r="M7" s="68"/>
      <c r="N7" s="40"/>
      <c r="O7" s="68">
        <v>5490</v>
      </c>
      <c r="P7" s="35" t="s">
        <v>70</v>
      </c>
      <c r="Q7" s="69">
        <v>225</v>
      </c>
      <c r="R7" s="69">
        <v>393.75</v>
      </c>
    </row>
    <row r="8" spans="1:18" x14ac:dyDescent="0.3">
      <c r="A8" s="40">
        <v>5465</v>
      </c>
      <c r="B8" s="35" t="s">
        <v>66</v>
      </c>
      <c r="C8" s="35" t="s">
        <v>323</v>
      </c>
      <c r="D8" s="41">
        <v>2016.39</v>
      </c>
      <c r="E8" s="41"/>
      <c r="F8" s="41">
        <v>2016.39</v>
      </c>
      <c r="H8" s="42">
        <v>206</v>
      </c>
      <c r="I8" s="42">
        <v>0</v>
      </c>
    </row>
    <row r="9" spans="1:18" x14ac:dyDescent="0.3">
      <c r="A9" s="40">
        <v>5470</v>
      </c>
      <c r="B9" s="35" t="s">
        <v>67</v>
      </c>
      <c r="C9" s="35" t="s">
        <v>324</v>
      </c>
      <c r="D9" s="41">
        <v>0</v>
      </c>
      <c r="E9" s="41"/>
      <c r="F9" s="41">
        <v>0</v>
      </c>
      <c r="G9" s="41"/>
      <c r="H9" s="42">
        <v>0</v>
      </c>
      <c r="I9" s="42">
        <v>0</v>
      </c>
    </row>
    <row r="10" spans="1:18" x14ac:dyDescent="0.3">
      <c r="A10" s="40">
        <v>5480</v>
      </c>
      <c r="B10" s="35" t="s">
        <v>68</v>
      </c>
      <c r="C10" s="35" t="s">
        <v>325</v>
      </c>
      <c r="D10" s="41">
        <v>1026.75</v>
      </c>
      <c r="E10" s="41">
        <v>897</v>
      </c>
      <c r="F10" s="41">
        <v>897</v>
      </c>
      <c r="G10" s="42"/>
      <c r="H10" s="42">
        <v>91</v>
      </c>
      <c r="I10" s="42">
        <v>0</v>
      </c>
    </row>
    <row r="11" spans="1:18" x14ac:dyDescent="0.3">
      <c r="A11" s="40">
        <v>5485</v>
      </c>
      <c r="B11" s="35" t="s">
        <v>69</v>
      </c>
      <c r="C11" s="35" t="s">
        <v>325</v>
      </c>
      <c r="D11" s="41"/>
      <c r="E11" s="41"/>
      <c r="F11" s="41">
        <v>0</v>
      </c>
      <c r="G11" s="42"/>
      <c r="H11" s="42">
        <v>0</v>
      </c>
      <c r="I11" s="42">
        <v>0</v>
      </c>
    </row>
    <row r="12" spans="1:18" ht="16.2" x14ac:dyDescent="0.45">
      <c r="A12" s="40">
        <v>5490</v>
      </c>
      <c r="B12" s="35" t="s">
        <v>70</v>
      </c>
      <c r="C12" s="35" t="s">
        <v>325</v>
      </c>
      <c r="D12" s="41">
        <v>225</v>
      </c>
      <c r="E12" s="41">
        <v>394</v>
      </c>
      <c r="F12" s="41">
        <v>394</v>
      </c>
      <c r="G12" s="42"/>
      <c r="H12" s="54">
        <v>40</v>
      </c>
      <c r="I12" s="54">
        <v>0</v>
      </c>
    </row>
    <row r="13" spans="1:18" x14ac:dyDescent="0.3">
      <c r="H13" s="44">
        <v>457</v>
      </c>
      <c r="I13" s="44">
        <v>0</v>
      </c>
    </row>
    <row r="16" spans="1:18" x14ac:dyDescent="0.3">
      <c r="B16" s="35" t="s">
        <v>371</v>
      </c>
    </row>
    <row r="17" spans="2:6" x14ac:dyDescent="0.3">
      <c r="B17" s="35" t="s">
        <v>372</v>
      </c>
    </row>
    <row r="19" spans="2:6" x14ac:dyDescent="0.3">
      <c r="B19" s="35" t="s">
        <v>373</v>
      </c>
    </row>
    <row r="20" spans="2:6" x14ac:dyDescent="0.3">
      <c r="B20" s="35" t="s">
        <v>374</v>
      </c>
    </row>
    <row r="22" spans="2:6" x14ac:dyDescent="0.3">
      <c r="B22" s="35" t="s">
        <v>423</v>
      </c>
    </row>
    <row r="23" spans="2:6" x14ac:dyDescent="0.3">
      <c r="B23" s="40">
        <v>5480</v>
      </c>
      <c r="C23" s="35" t="s">
        <v>68</v>
      </c>
      <c r="F23" s="35">
        <v>897</v>
      </c>
    </row>
    <row r="24" spans="2:6" x14ac:dyDescent="0.3">
      <c r="B24" s="40">
        <v>5490</v>
      </c>
      <c r="C24" s="35" t="s">
        <v>70</v>
      </c>
      <c r="F24" s="35">
        <v>394</v>
      </c>
    </row>
  </sheetData>
  <mergeCells count="2">
    <mergeCell ref="H1:I1"/>
    <mergeCell ref="H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8DC15-5459-47E5-8C37-A1F0196F5A2C}">
  <sheetPr>
    <tabColor theme="5" tint="0.39997558519241921"/>
  </sheetPr>
  <dimension ref="A1:Q70"/>
  <sheetViews>
    <sheetView topLeftCell="A55" workbookViewId="0">
      <selection activeCell="F78" sqref="F78"/>
    </sheetView>
  </sheetViews>
  <sheetFormatPr defaultRowHeight="14.4" x14ac:dyDescent="0.3"/>
  <cols>
    <col min="1" max="1" width="8.88671875" style="18"/>
    <col min="2" max="2" width="31.6640625" style="18" bestFit="1" customWidth="1"/>
    <col min="3" max="4" width="8.88671875" style="18"/>
    <col min="5" max="5" width="9.109375" style="18"/>
    <col min="6" max="7" width="8.88671875" style="18"/>
    <col min="8" max="9" width="12.109375" style="18" customWidth="1"/>
    <col min="10" max="11" width="8.88671875" style="18"/>
    <col min="12" max="12" width="17.5546875" style="18" bestFit="1" customWidth="1"/>
    <col min="13" max="14" width="8.88671875" style="18"/>
    <col min="15" max="15" width="31.6640625" style="18" bestFit="1" customWidth="1"/>
    <col min="16" max="16" width="12.33203125" style="18" customWidth="1"/>
    <col min="17" max="17" width="11.5546875" style="18" bestFit="1" customWidth="1"/>
    <col min="18" max="16384" width="8.88671875" style="18"/>
  </cols>
  <sheetData>
    <row r="1" spans="1:17" ht="28.8" x14ac:dyDescent="0.3">
      <c r="D1" s="25" t="s">
        <v>364</v>
      </c>
      <c r="E1" s="25"/>
      <c r="H1" s="111" t="s">
        <v>333</v>
      </c>
      <c r="I1" s="111"/>
    </row>
    <row r="2" spans="1:17" x14ac:dyDescent="0.3">
      <c r="D2" s="26"/>
      <c r="F2" s="19" t="s">
        <v>323</v>
      </c>
      <c r="G2" s="19" t="s">
        <v>324</v>
      </c>
      <c r="H2" s="19" t="s">
        <v>331</v>
      </c>
      <c r="I2" s="19" t="s">
        <v>332</v>
      </c>
    </row>
    <row r="3" spans="1:17" x14ac:dyDescent="0.3">
      <c r="B3" s="56" t="s">
        <v>365</v>
      </c>
      <c r="D3" s="27" t="s">
        <v>424</v>
      </c>
      <c r="E3" s="27" t="s">
        <v>421</v>
      </c>
      <c r="F3" s="19"/>
      <c r="G3" s="19"/>
      <c r="H3" s="110" t="s">
        <v>365</v>
      </c>
      <c r="I3" s="110"/>
      <c r="Q3" s="108" t="s">
        <v>415</v>
      </c>
    </row>
    <row r="4" spans="1:17" x14ac:dyDescent="0.3">
      <c r="D4" s="27"/>
      <c r="E4" s="27"/>
      <c r="H4" s="51"/>
      <c r="I4" s="51"/>
      <c r="K4" s="59" t="s">
        <v>341</v>
      </c>
      <c r="L4" s="58" t="s">
        <v>358</v>
      </c>
      <c r="M4" s="57" t="s">
        <v>359</v>
      </c>
      <c r="N4" s="57" t="s">
        <v>336</v>
      </c>
      <c r="O4" s="59" t="s">
        <v>337</v>
      </c>
      <c r="P4" s="74" t="s">
        <v>338</v>
      </c>
      <c r="Q4" s="109"/>
    </row>
    <row r="5" spans="1:17" x14ac:dyDescent="0.3">
      <c r="A5" s="28">
        <v>5435</v>
      </c>
      <c r="B5" s="18" t="s">
        <v>42</v>
      </c>
      <c r="C5" s="18" t="s">
        <v>323</v>
      </c>
      <c r="D5" s="24">
        <v>8111.6399999999994</v>
      </c>
      <c r="E5" s="24"/>
      <c r="F5" s="24">
        <v>0</v>
      </c>
      <c r="H5" s="24">
        <v>0</v>
      </c>
      <c r="I5" s="24">
        <v>0</v>
      </c>
      <c r="K5" s="18">
        <v>252110</v>
      </c>
      <c r="L5" s="60" t="s">
        <v>360</v>
      </c>
      <c r="M5" s="28" t="s">
        <v>349</v>
      </c>
      <c r="N5" s="28">
        <v>5435</v>
      </c>
      <c r="O5" s="18" t="s">
        <v>42</v>
      </c>
      <c r="P5" s="61">
        <v>6334.3899999999994</v>
      </c>
    </row>
    <row r="6" spans="1:17" x14ac:dyDescent="0.3">
      <c r="A6" s="28">
        <v>5440</v>
      </c>
      <c r="B6" s="18" t="s">
        <v>64</v>
      </c>
      <c r="C6" s="18" t="s">
        <v>326</v>
      </c>
      <c r="D6" s="24">
        <v>0</v>
      </c>
      <c r="E6" s="24"/>
      <c r="F6" s="24">
        <v>0</v>
      </c>
      <c r="G6" s="24"/>
      <c r="H6" s="24">
        <v>0</v>
      </c>
      <c r="I6" s="24">
        <v>0</v>
      </c>
      <c r="N6" s="28">
        <v>5465</v>
      </c>
      <c r="O6" s="18" t="s">
        <v>66</v>
      </c>
      <c r="P6" s="61">
        <v>14222.75</v>
      </c>
    </row>
    <row r="7" spans="1:17" x14ac:dyDescent="0.3">
      <c r="A7" s="28">
        <v>5455</v>
      </c>
      <c r="B7" s="18" t="s">
        <v>65</v>
      </c>
      <c r="C7" s="18" t="s">
        <v>324</v>
      </c>
      <c r="D7" s="24">
        <v>0</v>
      </c>
      <c r="E7" s="24"/>
      <c r="F7" s="24">
        <v>0</v>
      </c>
      <c r="G7" s="24"/>
      <c r="H7" s="24">
        <v>0</v>
      </c>
      <c r="I7" s="24">
        <v>0</v>
      </c>
      <c r="N7" s="28">
        <v>5480</v>
      </c>
      <c r="O7" s="18" t="s">
        <v>68</v>
      </c>
      <c r="P7" s="61">
        <v>11974.5</v>
      </c>
      <c r="Q7" s="75">
        <v>12031.5</v>
      </c>
    </row>
    <row r="8" spans="1:17" x14ac:dyDescent="0.3">
      <c r="A8" s="28">
        <v>5465</v>
      </c>
      <c r="B8" s="18" t="s">
        <v>66</v>
      </c>
      <c r="C8" s="18" t="s">
        <v>323</v>
      </c>
      <c r="D8" s="24">
        <v>23632.879999999997</v>
      </c>
      <c r="E8" s="24"/>
      <c r="F8" s="24">
        <v>23632.879999999997</v>
      </c>
      <c r="H8" s="24">
        <v>430</v>
      </c>
      <c r="I8" s="24">
        <v>80</v>
      </c>
    </row>
    <row r="9" spans="1:17" x14ac:dyDescent="0.3">
      <c r="A9" s="28">
        <v>5470</v>
      </c>
      <c r="B9" s="18" t="s">
        <v>67</v>
      </c>
      <c r="C9" s="18" t="s">
        <v>324</v>
      </c>
      <c r="D9" s="24">
        <v>0</v>
      </c>
      <c r="E9" s="24"/>
      <c r="F9" s="24">
        <v>0</v>
      </c>
      <c r="G9" s="24"/>
      <c r="H9" s="24">
        <v>0</v>
      </c>
      <c r="I9" s="24">
        <v>0</v>
      </c>
    </row>
    <row r="10" spans="1:17" x14ac:dyDescent="0.3">
      <c r="A10" s="28">
        <v>5480</v>
      </c>
      <c r="B10" s="18" t="s">
        <v>68</v>
      </c>
      <c r="C10" s="18" t="s">
        <v>325</v>
      </c>
      <c r="D10" s="24">
        <v>19966.099999999999</v>
      </c>
      <c r="E10" s="24"/>
      <c r="F10" s="24">
        <v>20411</v>
      </c>
      <c r="G10" s="20"/>
      <c r="H10" s="24">
        <v>351</v>
      </c>
      <c r="I10" s="24">
        <v>22</v>
      </c>
      <c r="K10" s="76">
        <v>252111</v>
      </c>
      <c r="L10" s="77" t="s">
        <v>361</v>
      </c>
      <c r="M10" s="78" t="s">
        <v>351</v>
      </c>
      <c r="N10" s="76">
        <v>5455</v>
      </c>
      <c r="O10" s="76" t="s">
        <v>65</v>
      </c>
      <c r="P10" s="79">
        <v>123869.71999999997</v>
      </c>
      <c r="Q10" s="20">
        <v>127869</v>
      </c>
    </row>
    <row r="11" spans="1:17" x14ac:dyDescent="0.3">
      <c r="A11" s="28">
        <v>5485</v>
      </c>
      <c r="B11" s="18" t="s">
        <v>69</v>
      </c>
      <c r="C11" s="18" t="s">
        <v>325</v>
      </c>
      <c r="D11" s="24">
        <v>0</v>
      </c>
      <c r="E11" s="24"/>
      <c r="F11" s="24">
        <v>0</v>
      </c>
      <c r="G11" s="20"/>
      <c r="H11" s="24">
        <v>0</v>
      </c>
      <c r="I11" s="24">
        <v>0</v>
      </c>
      <c r="K11" s="76"/>
      <c r="L11" s="76"/>
      <c r="M11" s="76"/>
      <c r="N11" s="76">
        <v>5470</v>
      </c>
      <c r="O11" s="76" t="s">
        <v>67</v>
      </c>
      <c r="P11" s="79">
        <v>7466.8300000000045</v>
      </c>
    </row>
    <row r="12" spans="1:17" x14ac:dyDescent="0.3">
      <c r="A12" s="28">
        <v>5490</v>
      </c>
      <c r="B12" s="18" t="s">
        <v>70</v>
      </c>
      <c r="C12" s="18" t="s">
        <v>325</v>
      </c>
      <c r="D12" s="24">
        <v>0</v>
      </c>
      <c r="E12" s="24"/>
      <c r="F12" s="24">
        <v>0</v>
      </c>
      <c r="G12" s="20"/>
      <c r="H12" s="24">
        <v>0</v>
      </c>
      <c r="I12" s="24">
        <v>0</v>
      </c>
    </row>
    <row r="13" spans="1:17" x14ac:dyDescent="0.3">
      <c r="H13" s="29">
        <v>781</v>
      </c>
      <c r="I13" s="29">
        <v>102</v>
      </c>
    </row>
    <row r="14" spans="1:17" x14ac:dyDescent="0.3">
      <c r="D14" s="25" t="s">
        <v>342</v>
      </c>
      <c r="E14" s="25"/>
      <c r="H14" s="111" t="s">
        <v>333</v>
      </c>
      <c r="I14" s="111"/>
      <c r="K14" s="18">
        <v>252114</v>
      </c>
      <c r="L14" s="62" t="s">
        <v>355</v>
      </c>
      <c r="M14" s="28" t="s">
        <v>349</v>
      </c>
      <c r="N14" s="18">
        <v>5465</v>
      </c>
      <c r="O14" s="18" t="s">
        <v>66</v>
      </c>
      <c r="P14" s="61">
        <v>1450.0199999999998</v>
      </c>
    </row>
    <row r="15" spans="1:17" x14ac:dyDescent="0.3">
      <c r="D15" s="26"/>
      <c r="E15" s="27"/>
      <c r="F15" s="19" t="s">
        <v>323</v>
      </c>
      <c r="G15" s="19" t="s">
        <v>324</v>
      </c>
      <c r="H15" s="19" t="s">
        <v>331</v>
      </c>
      <c r="I15" s="19" t="s">
        <v>332</v>
      </c>
      <c r="N15" s="18">
        <v>5480</v>
      </c>
      <c r="O15" s="18" t="s">
        <v>68</v>
      </c>
      <c r="P15" s="61">
        <v>397.49999999999994</v>
      </c>
      <c r="Q15" s="75">
        <v>396.5</v>
      </c>
    </row>
    <row r="16" spans="1:17" x14ac:dyDescent="0.3">
      <c r="B16" s="56" t="s">
        <v>355</v>
      </c>
      <c r="D16" s="27" t="s">
        <v>424</v>
      </c>
      <c r="E16" s="27" t="s">
        <v>421</v>
      </c>
      <c r="F16" s="19"/>
      <c r="G16" s="19"/>
      <c r="H16" s="110" t="s">
        <v>355</v>
      </c>
      <c r="I16" s="110"/>
    </row>
    <row r="17" spans="1:17" x14ac:dyDescent="0.3">
      <c r="B17" s="18">
        <v>252114</v>
      </c>
      <c r="D17" s="27"/>
      <c r="E17" s="27"/>
      <c r="H17" s="51">
        <v>4.8099999999999997E-2</v>
      </c>
      <c r="I17" s="51">
        <v>5.5E-2</v>
      </c>
      <c r="K17" s="18">
        <v>252116</v>
      </c>
      <c r="L17" s="62" t="s">
        <v>345</v>
      </c>
      <c r="M17" s="28" t="s">
        <v>349</v>
      </c>
      <c r="N17" s="18">
        <v>5435</v>
      </c>
      <c r="O17" s="18" t="s">
        <v>42</v>
      </c>
      <c r="P17" s="80">
        <v>650</v>
      </c>
    </row>
    <row r="18" spans="1:17" x14ac:dyDescent="0.3">
      <c r="A18" s="28">
        <v>5435</v>
      </c>
      <c r="B18" s="18" t="s">
        <v>42</v>
      </c>
      <c r="C18" s="18" t="s">
        <v>323</v>
      </c>
      <c r="D18" s="24">
        <v>0</v>
      </c>
      <c r="E18" s="24"/>
      <c r="F18" s="24">
        <v>0</v>
      </c>
      <c r="H18" s="20">
        <v>0</v>
      </c>
      <c r="I18" s="20">
        <v>0</v>
      </c>
      <c r="N18" s="18">
        <v>5465</v>
      </c>
      <c r="O18" s="18" t="s">
        <v>66</v>
      </c>
      <c r="P18" s="80">
        <v>525.79999999999995</v>
      </c>
    </row>
    <row r="19" spans="1:17" x14ac:dyDescent="0.3">
      <c r="A19" s="28">
        <v>5440</v>
      </c>
      <c r="B19" s="18" t="s">
        <v>64</v>
      </c>
      <c r="C19" s="18" t="s">
        <v>326</v>
      </c>
      <c r="D19" s="24"/>
      <c r="E19" s="24"/>
      <c r="F19" s="24">
        <v>0</v>
      </c>
      <c r="G19" s="24"/>
      <c r="H19" s="20">
        <v>0</v>
      </c>
      <c r="I19" s="20">
        <v>0</v>
      </c>
      <c r="N19" s="18">
        <v>5480</v>
      </c>
      <c r="O19" s="18" t="s">
        <v>68</v>
      </c>
      <c r="P19" s="80">
        <v>143.80000000000001</v>
      </c>
      <c r="Q19" s="75">
        <v>519.48</v>
      </c>
    </row>
    <row r="20" spans="1:17" x14ac:dyDescent="0.3">
      <c r="A20" s="28">
        <v>5455</v>
      </c>
      <c r="B20" s="18" t="s">
        <v>65</v>
      </c>
      <c r="C20" s="18" t="s">
        <v>324</v>
      </c>
      <c r="D20" s="24">
        <v>0</v>
      </c>
      <c r="E20" s="24"/>
      <c r="F20" s="24">
        <v>0</v>
      </c>
      <c r="G20" s="24"/>
      <c r="H20" s="20">
        <v>0</v>
      </c>
      <c r="I20" s="20">
        <v>0</v>
      </c>
    </row>
    <row r="21" spans="1:17" x14ac:dyDescent="0.3">
      <c r="A21" s="28">
        <v>5465</v>
      </c>
      <c r="B21" s="18" t="s">
        <v>66</v>
      </c>
      <c r="C21" s="18" t="s">
        <v>323</v>
      </c>
      <c r="D21" s="24">
        <v>1450.0199999999998</v>
      </c>
      <c r="E21" s="24"/>
      <c r="F21" s="24">
        <v>1450.0199999999998</v>
      </c>
      <c r="H21" s="20">
        <v>70</v>
      </c>
      <c r="I21" s="20">
        <v>80</v>
      </c>
      <c r="K21" s="28">
        <v>252113</v>
      </c>
      <c r="L21" s="62" t="s">
        <v>356</v>
      </c>
      <c r="M21" s="28" t="s">
        <v>349</v>
      </c>
      <c r="N21" s="60">
        <v>5435</v>
      </c>
      <c r="O21" s="18" t="s">
        <v>42</v>
      </c>
      <c r="P21" s="61">
        <v>1127.25</v>
      </c>
    </row>
    <row r="22" spans="1:17" x14ac:dyDescent="0.3">
      <c r="A22" s="28">
        <v>5470</v>
      </c>
      <c r="B22" s="18" t="s">
        <v>67</v>
      </c>
      <c r="C22" s="18" t="s">
        <v>324</v>
      </c>
      <c r="D22" s="24">
        <v>0</v>
      </c>
      <c r="E22" s="24"/>
      <c r="F22" s="24">
        <v>0</v>
      </c>
      <c r="G22" s="24"/>
      <c r="H22" s="20">
        <v>0</v>
      </c>
      <c r="I22" s="20">
        <v>0</v>
      </c>
      <c r="N22" s="60">
        <v>5465</v>
      </c>
      <c r="O22" s="18" t="s">
        <v>66</v>
      </c>
      <c r="P22" s="61">
        <v>7434.3099999999986</v>
      </c>
    </row>
    <row r="23" spans="1:17" x14ac:dyDescent="0.3">
      <c r="A23" s="28">
        <v>5480</v>
      </c>
      <c r="B23" s="18" t="s">
        <v>68</v>
      </c>
      <c r="C23" s="18" t="s">
        <v>325</v>
      </c>
      <c r="D23" s="24">
        <v>397.49999999999994</v>
      </c>
      <c r="E23" s="24">
        <v>397</v>
      </c>
      <c r="F23" s="24">
        <v>397</v>
      </c>
      <c r="G23" s="20"/>
      <c r="H23" s="20">
        <v>19</v>
      </c>
      <c r="I23" s="20">
        <v>22</v>
      </c>
      <c r="N23" s="60">
        <v>5480</v>
      </c>
      <c r="O23" s="18" t="s">
        <v>68</v>
      </c>
      <c r="P23" s="61">
        <v>7450.2999999999993</v>
      </c>
      <c r="Q23" s="75">
        <v>7463</v>
      </c>
    </row>
    <row r="24" spans="1:17" x14ac:dyDescent="0.3">
      <c r="A24" s="28">
        <v>5485</v>
      </c>
      <c r="B24" s="18" t="s">
        <v>69</v>
      </c>
      <c r="C24" s="18" t="s">
        <v>325</v>
      </c>
      <c r="D24" s="24"/>
      <c r="E24" s="24"/>
      <c r="F24" s="24">
        <v>0</v>
      </c>
      <c r="G24" s="20"/>
      <c r="H24" s="20">
        <v>0</v>
      </c>
      <c r="I24" s="20">
        <v>0</v>
      </c>
    </row>
    <row r="25" spans="1:17" ht="16.2" x14ac:dyDescent="0.45">
      <c r="A25" s="28">
        <v>5490</v>
      </c>
      <c r="B25" s="18" t="s">
        <v>70</v>
      </c>
      <c r="C25" s="18" t="s">
        <v>325</v>
      </c>
      <c r="D25" s="24"/>
      <c r="E25" s="24"/>
      <c r="F25" s="24">
        <v>0</v>
      </c>
      <c r="G25" s="20"/>
      <c r="H25" s="52">
        <v>0</v>
      </c>
      <c r="I25" s="52">
        <v>0</v>
      </c>
    </row>
    <row r="26" spans="1:17" x14ac:dyDescent="0.3">
      <c r="H26" s="29">
        <v>89</v>
      </c>
      <c r="I26" s="29">
        <v>102</v>
      </c>
    </row>
    <row r="29" spans="1:17" x14ac:dyDescent="0.3">
      <c r="D29" s="25" t="s">
        <v>342</v>
      </c>
      <c r="E29" s="25"/>
      <c r="H29" s="111" t="s">
        <v>333</v>
      </c>
      <c r="I29" s="111"/>
    </row>
    <row r="30" spans="1:17" x14ac:dyDescent="0.3">
      <c r="D30" s="26"/>
      <c r="E30" s="27"/>
      <c r="F30" s="19" t="s">
        <v>323</v>
      </c>
      <c r="G30" s="19" t="s">
        <v>324</v>
      </c>
      <c r="H30" s="19" t="s">
        <v>331</v>
      </c>
      <c r="I30" s="19" t="s">
        <v>332</v>
      </c>
    </row>
    <row r="31" spans="1:17" x14ac:dyDescent="0.3">
      <c r="B31" s="110" t="s">
        <v>356</v>
      </c>
      <c r="C31" s="110"/>
      <c r="D31" s="27" t="s">
        <v>424</v>
      </c>
      <c r="E31" s="27" t="s">
        <v>421</v>
      </c>
      <c r="F31" s="19"/>
      <c r="G31" s="19"/>
      <c r="H31" s="110" t="s">
        <v>356</v>
      </c>
      <c r="I31" s="110"/>
    </row>
    <row r="32" spans="1:17" x14ac:dyDescent="0.3">
      <c r="B32" s="18">
        <v>252113</v>
      </c>
      <c r="D32" s="27"/>
      <c r="E32" s="27"/>
      <c r="H32" s="51">
        <v>2.23E-2</v>
      </c>
      <c r="I32" s="51">
        <v>0</v>
      </c>
    </row>
    <row r="33" spans="1:13" x14ac:dyDescent="0.3">
      <c r="A33" s="28">
        <v>5435</v>
      </c>
      <c r="B33" s="18" t="s">
        <v>42</v>
      </c>
      <c r="C33" s="18" t="s">
        <v>323</v>
      </c>
      <c r="D33" s="20">
        <v>1127.25</v>
      </c>
      <c r="E33" s="20"/>
      <c r="F33" s="24">
        <v>0</v>
      </c>
      <c r="H33" s="20">
        <v>0</v>
      </c>
      <c r="I33" s="20">
        <v>0</v>
      </c>
      <c r="K33" s="18" t="s">
        <v>388</v>
      </c>
      <c r="M33" s="18">
        <v>9.35</v>
      </c>
    </row>
    <row r="34" spans="1:13" x14ac:dyDescent="0.3">
      <c r="A34" s="28">
        <v>5440</v>
      </c>
      <c r="B34" s="18" t="s">
        <v>64</v>
      </c>
      <c r="C34" s="18" t="s">
        <v>326</v>
      </c>
      <c r="D34" s="24"/>
      <c r="E34" s="24"/>
      <c r="F34" s="24">
        <v>0</v>
      </c>
      <c r="G34" s="24"/>
      <c r="H34" s="20">
        <v>0</v>
      </c>
      <c r="I34" s="20">
        <v>0</v>
      </c>
    </row>
    <row r="35" spans="1:13" x14ac:dyDescent="0.3">
      <c r="A35" s="28">
        <v>5455</v>
      </c>
      <c r="B35" s="18" t="s">
        <v>65</v>
      </c>
      <c r="C35" s="18" t="s">
        <v>324</v>
      </c>
      <c r="D35" s="24"/>
      <c r="E35" s="24"/>
      <c r="F35" s="24">
        <v>0</v>
      </c>
      <c r="G35" s="24"/>
      <c r="H35" s="20">
        <v>0</v>
      </c>
      <c r="I35" s="20">
        <v>0</v>
      </c>
    </row>
    <row r="36" spans="1:13" x14ac:dyDescent="0.3">
      <c r="A36" s="28">
        <v>5465</v>
      </c>
      <c r="B36" s="18" t="s">
        <v>66</v>
      </c>
      <c r="C36" s="18" t="s">
        <v>323</v>
      </c>
      <c r="D36" s="20">
        <v>7434.3099999999986</v>
      </c>
      <c r="E36" s="20"/>
      <c r="F36" s="24">
        <v>7434.3099999999986</v>
      </c>
      <c r="H36" s="20">
        <v>166</v>
      </c>
      <c r="I36" s="20">
        <v>0</v>
      </c>
    </row>
    <row r="37" spans="1:13" x14ac:dyDescent="0.3">
      <c r="A37" s="28">
        <v>5470</v>
      </c>
      <c r="B37" s="18" t="s">
        <v>67</v>
      </c>
      <c r="C37" s="18" t="s">
        <v>324</v>
      </c>
      <c r="D37" s="24"/>
      <c r="E37" s="24"/>
      <c r="F37" s="24">
        <v>0</v>
      </c>
      <c r="G37" s="24"/>
      <c r="H37" s="20">
        <v>0</v>
      </c>
      <c r="I37" s="20">
        <v>0</v>
      </c>
    </row>
    <row r="38" spans="1:13" x14ac:dyDescent="0.3">
      <c r="A38" s="28">
        <v>5480</v>
      </c>
      <c r="B38" s="18" t="s">
        <v>68</v>
      </c>
      <c r="C38" s="18" t="s">
        <v>325</v>
      </c>
      <c r="D38" s="20">
        <v>7450.2999999999993</v>
      </c>
      <c r="E38" s="20">
        <v>7463</v>
      </c>
      <c r="F38" s="24">
        <v>7463</v>
      </c>
      <c r="G38" s="20"/>
      <c r="H38" s="20">
        <v>166</v>
      </c>
      <c r="I38" s="20">
        <v>0</v>
      </c>
    </row>
    <row r="39" spans="1:13" x14ac:dyDescent="0.3">
      <c r="A39" s="28">
        <v>5485</v>
      </c>
      <c r="B39" s="18" t="s">
        <v>69</v>
      </c>
      <c r="C39" s="18" t="s">
        <v>325</v>
      </c>
      <c r="D39" s="24"/>
      <c r="E39" s="24"/>
      <c r="F39" s="24">
        <v>0</v>
      </c>
      <c r="G39" s="20"/>
      <c r="H39" s="20">
        <v>0</v>
      </c>
      <c r="I39" s="20">
        <v>0</v>
      </c>
    </row>
    <row r="40" spans="1:13" ht="16.2" x14ac:dyDescent="0.45">
      <c r="A40" s="28">
        <v>5490</v>
      </c>
      <c r="B40" s="18" t="s">
        <v>70</v>
      </c>
      <c r="C40" s="18" t="s">
        <v>325</v>
      </c>
      <c r="D40" s="24"/>
      <c r="E40" s="24"/>
      <c r="F40" s="24">
        <v>0</v>
      </c>
      <c r="G40" s="20"/>
      <c r="H40" s="52">
        <v>0</v>
      </c>
      <c r="I40" s="52">
        <v>0</v>
      </c>
    </row>
    <row r="41" spans="1:13" x14ac:dyDescent="0.3">
      <c r="H41" s="29">
        <v>332</v>
      </c>
      <c r="I41" s="29">
        <v>0</v>
      </c>
    </row>
    <row r="43" spans="1:13" x14ac:dyDescent="0.3">
      <c r="D43" s="25" t="s">
        <v>342</v>
      </c>
      <c r="E43" s="25"/>
      <c r="H43" s="111" t="s">
        <v>333</v>
      </c>
      <c r="I43" s="111"/>
    </row>
    <row r="44" spans="1:13" x14ac:dyDescent="0.3">
      <c r="D44" s="26"/>
      <c r="E44" s="27"/>
      <c r="F44" s="19" t="s">
        <v>323</v>
      </c>
      <c r="G44" s="19" t="s">
        <v>324</v>
      </c>
      <c r="H44" s="19" t="s">
        <v>331</v>
      </c>
      <c r="I44" s="19" t="s">
        <v>332</v>
      </c>
    </row>
    <row r="45" spans="1:13" x14ac:dyDescent="0.3">
      <c r="B45" s="81" t="s">
        <v>345</v>
      </c>
      <c r="D45" s="27" t="s">
        <v>424</v>
      </c>
      <c r="E45" s="27" t="s">
        <v>421</v>
      </c>
      <c r="F45" s="19"/>
      <c r="G45" s="19"/>
      <c r="H45" s="110" t="s">
        <v>345</v>
      </c>
      <c r="I45" s="110"/>
    </row>
    <row r="46" spans="1:13" x14ac:dyDescent="0.3">
      <c r="B46" s="18">
        <v>252116</v>
      </c>
      <c r="D46" s="27"/>
      <c r="E46" s="27"/>
      <c r="H46" s="51">
        <v>1.5599999999999999E-2</v>
      </c>
      <c r="I46" s="51">
        <v>0</v>
      </c>
    </row>
    <row r="47" spans="1:13" x14ac:dyDescent="0.3">
      <c r="A47" s="28">
        <v>5435</v>
      </c>
      <c r="B47" s="18" t="s">
        <v>42</v>
      </c>
      <c r="C47" s="18" t="s">
        <v>323</v>
      </c>
      <c r="D47" s="24">
        <v>650</v>
      </c>
      <c r="E47" s="24"/>
      <c r="F47" s="24">
        <v>0</v>
      </c>
      <c r="H47" s="20">
        <v>0</v>
      </c>
      <c r="I47" s="20">
        <v>0</v>
      </c>
      <c r="K47" s="72"/>
      <c r="L47" s="72"/>
    </row>
    <row r="48" spans="1:13" x14ac:dyDescent="0.3">
      <c r="A48" s="28">
        <v>5440</v>
      </c>
      <c r="B48" s="18" t="s">
        <v>64</v>
      </c>
      <c r="C48" s="18" t="s">
        <v>326</v>
      </c>
      <c r="D48" s="24"/>
      <c r="E48" s="24"/>
      <c r="F48" s="24">
        <v>0</v>
      </c>
      <c r="G48" s="24">
        <v>0</v>
      </c>
      <c r="H48" s="20">
        <v>0</v>
      </c>
      <c r="I48" s="20">
        <v>0</v>
      </c>
    </row>
    <row r="49" spans="1:9" x14ac:dyDescent="0.3">
      <c r="A49" s="28">
        <v>5455</v>
      </c>
      <c r="B49" s="18" t="s">
        <v>65</v>
      </c>
      <c r="C49" s="18" t="s">
        <v>324</v>
      </c>
      <c r="D49" s="24">
        <v>0</v>
      </c>
      <c r="E49" s="24"/>
      <c r="F49" s="24">
        <v>0</v>
      </c>
      <c r="G49" s="24">
        <v>0</v>
      </c>
      <c r="H49" s="20">
        <v>0</v>
      </c>
      <c r="I49" s="20">
        <v>0</v>
      </c>
    </row>
    <row r="50" spans="1:9" x14ac:dyDescent="0.3">
      <c r="A50" s="28">
        <v>5465</v>
      </c>
      <c r="B50" s="18" t="s">
        <v>66</v>
      </c>
      <c r="C50" s="18" t="s">
        <v>323</v>
      </c>
      <c r="D50" s="24">
        <v>525.79999999999995</v>
      </c>
      <c r="E50" s="24"/>
      <c r="F50" s="24">
        <v>525.79999999999995</v>
      </c>
      <c r="H50" s="20">
        <v>8</v>
      </c>
      <c r="I50" s="20">
        <v>0</v>
      </c>
    </row>
    <row r="51" spans="1:9" x14ac:dyDescent="0.3">
      <c r="A51" s="28">
        <v>5470</v>
      </c>
      <c r="B51" s="18" t="s">
        <v>67</v>
      </c>
      <c r="C51" s="18" t="s">
        <v>324</v>
      </c>
      <c r="D51" s="24">
        <v>0</v>
      </c>
      <c r="E51" s="24"/>
      <c r="F51" s="24">
        <v>0</v>
      </c>
      <c r="G51" s="24">
        <v>0</v>
      </c>
      <c r="H51" s="20">
        <v>0</v>
      </c>
      <c r="I51" s="20">
        <v>0</v>
      </c>
    </row>
    <row r="52" spans="1:9" x14ac:dyDescent="0.3">
      <c r="A52" s="28">
        <v>5480</v>
      </c>
      <c r="B52" s="18" t="s">
        <v>68</v>
      </c>
      <c r="C52" s="18" t="s">
        <v>325</v>
      </c>
      <c r="D52" s="24">
        <v>143.80000000000001</v>
      </c>
      <c r="E52" s="24">
        <v>519</v>
      </c>
      <c r="F52" s="24">
        <v>519</v>
      </c>
      <c r="G52" s="20">
        <v>0</v>
      </c>
      <c r="H52" s="20">
        <v>8</v>
      </c>
      <c r="I52" s="20">
        <v>0</v>
      </c>
    </row>
    <row r="53" spans="1:9" x14ac:dyDescent="0.3">
      <c r="A53" s="28">
        <v>5485</v>
      </c>
      <c r="B53" s="18" t="s">
        <v>69</v>
      </c>
      <c r="C53" s="18" t="s">
        <v>325</v>
      </c>
      <c r="D53" s="24"/>
      <c r="E53" s="24"/>
      <c r="F53" s="24">
        <v>0</v>
      </c>
      <c r="G53" s="20">
        <v>0</v>
      </c>
      <c r="H53" s="20">
        <v>0</v>
      </c>
      <c r="I53" s="20">
        <v>0</v>
      </c>
    </row>
    <row r="54" spans="1:9" ht="16.2" x14ac:dyDescent="0.45">
      <c r="A54" s="28">
        <v>5490</v>
      </c>
      <c r="B54" s="18" t="s">
        <v>70</v>
      </c>
      <c r="C54" s="18" t="s">
        <v>325</v>
      </c>
      <c r="D54" s="24"/>
      <c r="E54" s="24"/>
      <c r="F54" s="24">
        <v>0</v>
      </c>
      <c r="G54" s="20">
        <v>0</v>
      </c>
      <c r="H54" s="52">
        <v>0</v>
      </c>
      <c r="I54" s="52">
        <v>0</v>
      </c>
    </row>
    <row r="55" spans="1:9" x14ac:dyDescent="0.3">
      <c r="H55" s="29">
        <v>16</v>
      </c>
      <c r="I55" s="29">
        <v>0</v>
      </c>
    </row>
    <row r="58" spans="1:9" x14ac:dyDescent="0.3">
      <c r="D58" s="25" t="s">
        <v>342</v>
      </c>
      <c r="E58" s="25"/>
      <c r="H58" s="82" t="s">
        <v>333</v>
      </c>
      <c r="I58" s="82"/>
    </row>
    <row r="59" spans="1:9" x14ac:dyDescent="0.3">
      <c r="D59" s="26"/>
      <c r="E59" s="27"/>
      <c r="F59" s="19" t="s">
        <v>323</v>
      </c>
      <c r="G59" s="19" t="s">
        <v>324</v>
      </c>
      <c r="H59" s="19" t="s">
        <v>331</v>
      </c>
      <c r="I59" s="19" t="s">
        <v>332</v>
      </c>
    </row>
    <row r="60" spans="1:9" x14ac:dyDescent="0.3">
      <c r="B60" s="56" t="s">
        <v>357</v>
      </c>
      <c r="D60" s="27" t="s">
        <v>424</v>
      </c>
      <c r="E60" s="27" t="s">
        <v>421</v>
      </c>
      <c r="F60" s="19"/>
      <c r="G60" s="19"/>
      <c r="H60" s="110" t="s">
        <v>357</v>
      </c>
      <c r="I60" s="110"/>
    </row>
    <row r="61" spans="1:9" x14ac:dyDescent="0.3">
      <c r="B61" s="19" t="s">
        <v>387</v>
      </c>
      <c r="D61" s="27"/>
      <c r="E61" s="27"/>
      <c r="H61" s="51">
        <v>1.3100000000000001E-2</v>
      </c>
      <c r="I61" s="51">
        <v>0</v>
      </c>
    </row>
    <row r="62" spans="1:9" x14ac:dyDescent="0.3">
      <c r="A62" s="28">
        <v>5435</v>
      </c>
      <c r="B62" s="18" t="s">
        <v>42</v>
      </c>
      <c r="C62" s="18" t="s">
        <v>323</v>
      </c>
      <c r="D62" s="24">
        <v>6334.3899999999994</v>
      </c>
      <c r="E62" s="24"/>
      <c r="F62" s="24">
        <v>0</v>
      </c>
      <c r="H62" s="20">
        <v>0</v>
      </c>
      <c r="I62" s="20">
        <v>0</v>
      </c>
    </row>
    <row r="63" spans="1:9" x14ac:dyDescent="0.3">
      <c r="A63" s="28">
        <v>5440</v>
      </c>
      <c r="B63" s="18" t="s">
        <v>64</v>
      </c>
      <c r="C63" s="18" t="s">
        <v>326</v>
      </c>
      <c r="D63" s="24"/>
      <c r="E63" s="24"/>
      <c r="F63" s="24">
        <v>0</v>
      </c>
      <c r="G63" s="24"/>
      <c r="H63" s="20">
        <v>0</v>
      </c>
      <c r="I63" s="20">
        <v>0</v>
      </c>
    </row>
    <row r="64" spans="1:9" x14ac:dyDescent="0.3">
      <c r="A64" s="28">
        <v>5455</v>
      </c>
      <c r="B64" s="18" t="s">
        <v>65</v>
      </c>
      <c r="C64" s="18" t="s">
        <v>324</v>
      </c>
      <c r="D64" s="24">
        <v>0</v>
      </c>
      <c r="E64" s="24"/>
      <c r="F64" s="24">
        <v>0</v>
      </c>
      <c r="G64" s="24"/>
      <c r="H64" s="20">
        <v>0</v>
      </c>
      <c r="I64" s="20">
        <v>0</v>
      </c>
    </row>
    <row r="65" spans="1:9" x14ac:dyDescent="0.3">
      <c r="A65" s="28">
        <v>5465</v>
      </c>
      <c r="B65" s="18" t="s">
        <v>66</v>
      </c>
      <c r="C65" s="18" t="s">
        <v>323</v>
      </c>
      <c r="D65" s="24">
        <v>14222.75</v>
      </c>
      <c r="E65" s="24"/>
      <c r="F65" s="24">
        <v>14222.75</v>
      </c>
      <c r="H65" s="20">
        <v>186</v>
      </c>
      <c r="I65" s="20">
        <v>0</v>
      </c>
    </row>
    <row r="66" spans="1:9" x14ac:dyDescent="0.3">
      <c r="A66" s="28">
        <v>5470</v>
      </c>
      <c r="B66" s="18" t="s">
        <v>67</v>
      </c>
      <c r="C66" s="18" t="s">
        <v>324</v>
      </c>
      <c r="D66" s="24">
        <v>0</v>
      </c>
      <c r="E66" s="24"/>
      <c r="F66" s="24">
        <v>0</v>
      </c>
      <c r="G66" s="24"/>
      <c r="H66" s="20">
        <v>0</v>
      </c>
      <c r="I66" s="20">
        <v>0</v>
      </c>
    </row>
    <row r="67" spans="1:9" x14ac:dyDescent="0.3">
      <c r="A67" s="28">
        <v>5480</v>
      </c>
      <c r="B67" s="18" t="s">
        <v>68</v>
      </c>
      <c r="C67" s="18" t="s">
        <v>325</v>
      </c>
      <c r="D67" s="24">
        <v>11974.5</v>
      </c>
      <c r="E67" s="24">
        <v>12032</v>
      </c>
      <c r="F67" s="24">
        <v>12032</v>
      </c>
      <c r="G67" s="20"/>
      <c r="H67" s="20">
        <v>158</v>
      </c>
      <c r="I67" s="20">
        <v>0</v>
      </c>
    </row>
    <row r="68" spans="1:9" x14ac:dyDescent="0.3">
      <c r="A68" s="28">
        <v>5485</v>
      </c>
      <c r="B68" s="18" t="s">
        <v>69</v>
      </c>
      <c r="C68" s="18" t="s">
        <v>325</v>
      </c>
      <c r="D68" s="24"/>
      <c r="E68" s="24"/>
      <c r="F68" s="24">
        <v>0</v>
      </c>
      <c r="G68" s="20"/>
      <c r="H68" s="20">
        <v>0</v>
      </c>
      <c r="I68" s="20">
        <v>0</v>
      </c>
    </row>
    <row r="69" spans="1:9" ht="16.2" x14ac:dyDescent="0.45">
      <c r="A69" s="28">
        <v>5490</v>
      </c>
      <c r="B69" s="18" t="s">
        <v>70</v>
      </c>
      <c r="C69" s="18" t="s">
        <v>325</v>
      </c>
      <c r="D69" s="24"/>
      <c r="E69" s="24"/>
      <c r="F69" s="24">
        <v>0</v>
      </c>
      <c r="G69" s="20"/>
      <c r="H69" s="52">
        <v>0</v>
      </c>
      <c r="I69" s="52">
        <v>0</v>
      </c>
    </row>
    <row r="70" spans="1:9" x14ac:dyDescent="0.3">
      <c r="H70" s="29">
        <v>344</v>
      </c>
      <c r="I70" s="29">
        <v>0</v>
      </c>
    </row>
  </sheetData>
  <mergeCells count="11">
    <mergeCell ref="Q3:Q4"/>
    <mergeCell ref="B31:C31"/>
    <mergeCell ref="H45:I45"/>
    <mergeCell ref="H60:I60"/>
    <mergeCell ref="H1:I1"/>
    <mergeCell ref="H3:I3"/>
    <mergeCell ref="H14:I14"/>
    <mergeCell ref="H29:I29"/>
    <mergeCell ref="H43:I43"/>
    <mergeCell ref="H16:I16"/>
    <mergeCell ref="H31:I31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93A82-155E-454B-AB7E-3426BCD38E50}">
  <sheetPr>
    <tabColor theme="5" tint="0.39997558519241921"/>
  </sheetPr>
  <dimension ref="A1:J27"/>
  <sheetViews>
    <sheetView topLeftCell="A19" workbookViewId="0">
      <selection activeCell="A19" sqref="A1:XFD1048576"/>
    </sheetView>
  </sheetViews>
  <sheetFormatPr defaultColWidth="9.109375" defaultRowHeight="14.4" x14ac:dyDescent="0.3"/>
  <cols>
    <col min="1" max="1" width="9.109375" style="35"/>
    <col min="2" max="2" width="31.6640625" style="35" bestFit="1" customWidth="1"/>
    <col min="3" max="3" width="12.88671875" style="35" bestFit="1" customWidth="1"/>
    <col min="4" max="4" width="10.33203125" style="35" customWidth="1"/>
    <col min="5" max="5" width="11.109375" style="35" bestFit="1" customWidth="1"/>
    <col min="6" max="6" width="9.5546875" style="35" bestFit="1" customWidth="1"/>
    <col min="7" max="8" width="10.5546875" style="35" bestFit="1" customWidth="1"/>
    <col min="9" max="16384" width="9.109375" style="35"/>
  </cols>
  <sheetData>
    <row r="1" spans="1:9" x14ac:dyDescent="0.3">
      <c r="D1" s="36" t="s">
        <v>12</v>
      </c>
      <c r="E1" s="36"/>
      <c r="H1" s="106" t="s">
        <v>333</v>
      </c>
      <c r="I1" s="106"/>
    </row>
    <row r="2" spans="1:9" x14ac:dyDescent="0.3">
      <c r="D2" s="37">
        <v>255</v>
      </c>
      <c r="E2" s="38"/>
      <c r="F2" s="46" t="s">
        <v>323</v>
      </c>
      <c r="G2" s="46" t="s">
        <v>324</v>
      </c>
      <c r="H2" s="46" t="s">
        <v>331</v>
      </c>
      <c r="I2" s="46" t="s">
        <v>332</v>
      </c>
    </row>
    <row r="3" spans="1:9" x14ac:dyDescent="0.3">
      <c r="D3" s="38" t="s">
        <v>424</v>
      </c>
      <c r="E3" s="38" t="s">
        <v>421</v>
      </c>
      <c r="H3" s="53">
        <v>0</v>
      </c>
      <c r="I3" s="53">
        <v>2.1000000000000001E-2</v>
      </c>
    </row>
    <row r="4" spans="1:9" x14ac:dyDescent="0.3">
      <c r="A4" s="40">
        <v>5435</v>
      </c>
      <c r="B4" s="35" t="s">
        <v>42</v>
      </c>
      <c r="C4" s="35" t="s">
        <v>323</v>
      </c>
      <c r="D4" s="41">
        <v>442.25</v>
      </c>
      <c r="E4" s="41"/>
      <c r="F4" s="41">
        <f>+D4</f>
        <v>442.25</v>
      </c>
      <c r="H4" s="42">
        <f t="shared" ref="H4:I11" si="0">+ROUND(H$3*$F4,0)</f>
        <v>0</v>
      </c>
      <c r="I4" s="42">
        <f t="shared" si="0"/>
        <v>9</v>
      </c>
    </row>
    <row r="5" spans="1:9" x14ac:dyDescent="0.3">
      <c r="A5" s="40">
        <v>5440</v>
      </c>
      <c r="B5" s="35" t="s">
        <v>64</v>
      </c>
      <c r="C5" s="35" t="s">
        <v>326</v>
      </c>
      <c r="D5" s="41"/>
      <c r="E5" s="41"/>
      <c r="G5" s="41">
        <f>+D5</f>
        <v>0</v>
      </c>
      <c r="H5" s="42">
        <f t="shared" si="0"/>
        <v>0</v>
      </c>
      <c r="I5" s="42">
        <f t="shared" si="0"/>
        <v>0</v>
      </c>
    </row>
    <row r="6" spans="1:9" x14ac:dyDescent="0.3">
      <c r="A6" s="40">
        <v>5455</v>
      </c>
      <c r="B6" s="35" t="s">
        <v>65</v>
      </c>
      <c r="C6" s="35" t="s">
        <v>324</v>
      </c>
      <c r="D6" s="41"/>
      <c r="E6" s="41"/>
      <c r="G6" s="41">
        <f>+D6</f>
        <v>0</v>
      </c>
      <c r="H6" s="42">
        <f t="shared" si="0"/>
        <v>0</v>
      </c>
      <c r="I6" s="42">
        <f t="shared" si="0"/>
        <v>0</v>
      </c>
    </row>
    <row r="7" spans="1:9" x14ac:dyDescent="0.3">
      <c r="A7" s="40">
        <v>5465</v>
      </c>
      <c r="B7" s="35" t="s">
        <v>66</v>
      </c>
      <c r="C7" s="35" t="s">
        <v>323</v>
      </c>
      <c r="D7" s="41">
        <v>341627.78</v>
      </c>
      <c r="E7" s="41"/>
      <c r="F7" s="41">
        <f>+D7</f>
        <v>341627.78</v>
      </c>
      <c r="H7" s="42">
        <f t="shared" si="0"/>
        <v>0</v>
      </c>
      <c r="I7" s="42">
        <f t="shared" si="0"/>
        <v>7174</v>
      </c>
    </row>
    <row r="8" spans="1:9" x14ac:dyDescent="0.3">
      <c r="A8" s="40">
        <v>5470</v>
      </c>
      <c r="B8" s="35" t="s">
        <v>67</v>
      </c>
      <c r="C8" s="35" t="s">
        <v>324</v>
      </c>
      <c r="D8" s="41">
        <v>567069.4</v>
      </c>
      <c r="E8" s="41"/>
      <c r="G8" s="41">
        <f>+D8</f>
        <v>567069.4</v>
      </c>
      <c r="H8" s="42">
        <f t="shared" si="0"/>
        <v>0</v>
      </c>
      <c r="I8" s="42">
        <f t="shared" si="0"/>
        <v>0</v>
      </c>
    </row>
    <row r="9" spans="1:9" x14ac:dyDescent="0.3">
      <c r="A9" s="40">
        <v>5480</v>
      </c>
      <c r="B9" s="35" t="s">
        <v>68</v>
      </c>
      <c r="C9" s="35" t="s">
        <v>325</v>
      </c>
      <c r="D9" s="41">
        <v>286694.3</v>
      </c>
      <c r="E9" s="41">
        <v>300537</v>
      </c>
      <c r="F9" s="42">
        <f>+C25</f>
        <v>145186</v>
      </c>
      <c r="G9" s="42">
        <f t="shared" ref="G9:G11" si="1">+D25</f>
        <v>155351</v>
      </c>
      <c r="H9" s="42">
        <f t="shared" si="0"/>
        <v>0</v>
      </c>
      <c r="I9" s="42">
        <f t="shared" si="0"/>
        <v>3049</v>
      </c>
    </row>
    <row r="10" spans="1:9" x14ac:dyDescent="0.3">
      <c r="A10" s="40">
        <v>5485</v>
      </c>
      <c r="B10" s="35" t="s">
        <v>69</v>
      </c>
      <c r="C10" s="35" t="s">
        <v>325</v>
      </c>
      <c r="D10" s="41">
        <v>933.96</v>
      </c>
      <c r="E10" s="41">
        <v>39782</v>
      </c>
      <c r="F10" s="42">
        <f t="shared" ref="F10:F11" si="2">+C26</f>
        <v>0</v>
      </c>
      <c r="G10" s="42">
        <f t="shared" si="1"/>
        <v>39782</v>
      </c>
      <c r="H10" s="42">
        <f t="shared" si="0"/>
        <v>0</v>
      </c>
      <c r="I10" s="42">
        <f t="shared" si="0"/>
        <v>0</v>
      </c>
    </row>
    <row r="11" spans="1:9" ht="16.2" x14ac:dyDescent="0.45">
      <c r="A11" s="40">
        <v>5490</v>
      </c>
      <c r="B11" s="35" t="s">
        <v>70</v>
      </c>
      <c r="C11" s="35" t="s">
        <v>325</v>
      </c>
      <c r="D11" s="41">
        <v>98858.19</v>
      </c>
      <c r="E11" s="41">
        <v>76190</v>
      </c>
      <c r="F11" s="42">
        <f t="shared" si="2"/>
        <v>44083</v>
      </c>
      <c r="G11" s="42">
        <f t="shared" si="1"/>
        <v>32107</v>
      </c>
      <c r="H11" s="54">
        <f t="shared" si="0"/>
        <v>0</v>
      </c>
      <c r="I11" s="54">
        <f t="shared" si="0"/>
        <v>926</v>
      </c>
    </row>
    <row r="12" spans="1:9" x14ac:dyDescent="0.3">
      <c r="H12" s="44">
        <f>SUM(H4:H11)</f>
        <v>0</v>
      </c>
      <c r="I12" s="44">
        <f>SUM(I4:I11)</f>
        <v>11158</v>
      </c>
    </row>
    <row r="13" spans="1:9" x14ac:dyDescent="0.3">
      <c r="B13" s="35" t="s">
        <v>329</v>
      </c>
    </row>
    <row r="14" spans="1:9" x14ac:dyDescent="0.3">
      <c r="B14" s="35" t="s">
        <v>327</v>
      </c>
      <c r="C14" s="46" t="s">
        <v>323</v>
      </c>
      <c r="D14" s="46" t="s">
        <v>324</v>
      </c>
      <c r="E14" s="35" t="s">
        <v>41</v>
      </c>
    </row>
    <row r="15" spans="1:9" x14ac:dyDescent="0.3">
      <c r="B15" s="35">
        <v>255</v>
      </c>
      <c r="C15" s="47">
        <v>12318.7</v>
      </c>
      <c r="D15" s="47">
        <v>9821.2000000000007</v>
      </c>
      <c r="E15" s="47">
        <f>+C15+D15</f>
        <v>22139.9</v>
      </c>
    </row>
    <row r="16" spans="1:9" x14ac:dyDescent="0.3">
      <c r="B16" s="35" t="s">
        <v>328</v>
      </c>
      <c r="C16" s="48">
        <f>+ROUND(C15/E15,4)</f>
        <v>0.55640000000000001</v>
      </c>
      <c r="D16" s="48">
        <f>+ROUND(D15/E15,4)</f>
        <v>0.44359999999999999</v>
      </c>
    </row>
    <row r="18" spans="1:10" x14ac:dyDescent="0.3">
      <c r="B18" s="35" t="s">
        <v>382</v>
      </c>
      <c r="C18" s="35">
        <v>194423</v>
      </c>
      <c r="D18" s="35">
        <v>148647</v>
      </c>
      <c r="E18" s="35">
        <f>+D18+C18</f>
        <v>343070</v>
      </c>
      <c r="G18" s="83"/>
      <c r="H18" s="84"/>
      <c r="I18" s="84"/>
      <c r="J18" s="84"/>
    </row>
    <row r="19" spans="1:10" x14ac:dyDescent="0.3">
      <c r="B19" s="35" t="s">
        <v>386</v>
      </c>
      <c r="C19" s="48">
        <f>ROUND(+C18/E18,4)</f>
        <v>0.56669999999999998</v>
      </c>
      <c r="D19" s="48">
        <f>ROUND(+D18/E18,4)</f>
        <v>0.43330000000000002</v>
      </c>
      <c r="G19" s="84"/>
      <c r="H19" s="84"/>
      <c r="I19" s="84"/>
      <c r="J19" s="84"/>
    </row>
    <row r="20" spans="1:10" x14ac:dyDescent="0.3">
      <c r="G20" s="84"/>
      <c r="H20" s="84"/>
      <c r="I20" s="84"/>
      <c r="J20" s="84"/>
    </row>
    <row r="21" spans="1:10" x14ac:dyDescent="0.3">
      <c r="B21" s="35" t="s">
        <v>418</v>
      </c>
      <c r="C21" s="35">
        <v>189188</v>
      </c>
      <c r="D21" s="35">
        <v>197299</v>
      </c>
      <c r="E21" s="35">
        <f>+D21+C21</f>
        <v>386487</v>
      </c>
      <c r="G21" s="83"/>
      <c r="H21" s="84"/>
      <c r="I21" s="84"/>
      <c r="J21" s="84"/>
    </row>
    <row r="22" spans="1:10" x14ac:dyDescent="0.3">
      <c r="B22" s="35" t="s">
        <v>386</v>
      </c>
      <c r="C22" s="48">
        <f>ROUND(+C21/E21,4)</f>
        <v>0.48949999999999999</v>
      </c>
      <c r="D22" s="48">
        <f>ROUND(+D21/E21,4)</f>
        <v>0.51049999999999995</v>
      </c>
      <c r="G22" s="84"/>
      <c r="H22" s="84"/>
      <c r="I22" s="84"/>
      <c r="J22" s="84"/>
    </row>
    <row r="24" spans="1:10" x14ac:dyDescent="0.3">
      <c r="C24" s="35" t="s">
        <v>349</v>
      </c>
      <c r="D24" s="35" t="s">
        <v>384</v>
      </c>
      <c r="E24" s="35" t="s">
        <v>385</v>
      </c>
    </row>
    <row r="25" spans="1:10" x14ac:dyDescent="0.3">
      <c r="A25" s="40">
        <v>5480</v>
      </c>
      <c r="B25" s="35" t="s">
        <v>68</v>
      </c>
      <c r="C25" s="35">
        <v>145186</v>
      </c>
      <c r="D25" s="35">
        <v>155351</v>
      </c>
      <c r="E25" s="35">
        <f>+C25+D25</f>
        <v>300537</v>
      </c>
    </row>
    <row r="26" spans="1:10" x14ac:dyDescent="0.3">
      <c r="A26" s="40">
        <v>5485</v>
      </c>
      <c r="B26" s="35" t="s">
        <v>69</v>
      </c>
      <c r="D26" s="35">
        <v>39782</v>
      </c>
      <c r="E26" s="35">
        <f>+C26+D26</f>
        <v>39782</v>
      </c>
    </row>
    <row r="27" spans="1:10" x14ac:dyDescent="0.3">
      <c r="A27" s="40">
        <v>5490</v>
      </c>
      <c r="B27" s="35" t="s">
        <v>70</v>
      </c>
      <c r="C27" s="35">
        <v>44083</v>
      </c>
      <c r="D27" s="35">
        <v>32107</v>
      </c>
      <c r="E27" s="35">
        <f>+C27+D27</f>
        <v>76190</v>
      </c>
    </row>
  </sheetData>
  <mergeCells count="1">
    <mergeCell ref="H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84C645-DA3C-440C-8B0C-90EFA3619236}"/>
</file>

<file path=customXml/itemProps2.xml><?xml version="1.0" encoding="utf-8"?>
<ds:datastoreItem xmlns:ds="http://schemas.openxmlformats.org/officeDocument/2006/customXml" ds:itemID="{3038E2B8-CD93-4C41-87BA-37BC7A8E3CC2}"/>
</file>

<file path=customXml/itemProps3.xml><?xml version="1.0" encoding="utf-8"?>
<ds:datastoreItem xmlns:ds="http://schemas.openxmlformats.org/officeDocument/2006/customXml" ds:itemID="{92B50976-9F7F-4D45-AA50-496B64F743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SUMMARY</vt:lpstr>
      <vt:lpstr>EUW</vt:lpstr>
      <vt:lpstr>LAB-EUW</vt:lpstr>
      <vt:lpstr>LAKEP EUW</vt:lpstr>
      <vt:lpstr>LUS-EUW</vt:lpstr>
      <vt:lpstr>MAR-EUW</vt:lpstr>
      <vt:lpstr>PINELL-EUW</vt:lpstr>
      <vt:lpstr>SEM-EUW</vt:lpstr>
      <vt:lpstr>SAN-EUW</vt:lpstr>
      <vt:lpstr>PAS-OR</vt:lpstr>
      <vt:lpstr>I-I</vt:lpstr>
      <vt:lpstr>SAND-II</vt:lpstr>
      <vt:lpstr>SEM-II</vt:lpstr>
      <vt:lpstr>ERCs</vt:lpstr>
      <vt:lpstr>TB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Swain</dc:creator>
  <cp:lastModifiedBy>Cynthia Yapp</cp:lastModifiedBy>
  <dcterms:created xsi:type="dcterms:W3CDTF">2020-04-22T11:58:09Z</dcterms:created>
  <dcterms:modified xsi:type="dcterms:W3CDTF">2020-07-29T19:06:21Z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0x01010028F0ADEFFB48B849A10AE4A239DAFBBF</vt:lpwstr>
  </property>
</Properties>
</file>