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ate1904="1" defaultThemeVersion="124226"/>
  <mc:AlternateContent xmlns:mc="http://schemas.openxmlformats.org/markup-compatibility/2006">
    <mc:Choice Requires="x15">
      <x15ac:absPath xmlns:x15ac="http://schemas.microsoft.com/office/spreadsheetml/2010/11/ac" url="\\uiwater.com\files\Operations\Operations Files\Southeast\Florida\20 Permits (Orig in Binders)\2 CUP (Consumptive Use Permits) SEE Watermain\"/>
    </mc:Choice>
  </mc:AlternateContent>
  <xr:revisionPtr revIDLastSave="0" documentId="13_ncr:1_{0CB4B906-A058-4214-A775-FFEFE3170E82}" xr6:coauthVersionLast="44" xr6:coauthVersionMax="44" xr10:uidLastSave="{00000000-0000-0000-0000-000000000000}"/>
  <bookViews>
    <workbookView xWindow="780" yWindow="450" windowWidth="20490" windowHeight="15300" xr2:uid="{00000000-000D-0000-FFFF-FFFF00000000}"/>
  </bookViews>
  <sheets>
    <sheet name="PERMIT NUMBERS" sheetId="1" r:id="rId1"/>
    <sheet name="MODIFIED LIST" sheetId="3" r:id="rId2"/>
  </sheets>
  <definedNames>
    <definedName name="_xlnm._FilterDatabase" localSheetId="1" hidden="1">'MODIFIED LIST'!$B$3:$O$3</definedName>
    <definedName name="_xlnm._FilterDatabase" localSheetId="0" hidden="1">'PERMIT NUMBERS'!$A$34:$X$49</definedName>
    <definedName name="_xlnm.Print_Area" localSheetId="1">'MODIFIED LIST'!$B$3:$Q$42</definedName>
    <definedName name="_xlnm.Print_Area" localSheetId="0">'PERMIT NUMBERS'!$A$1:$R$72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45" i="1" l="1"/>
  <c r="D36" i="3" l="1"/>
  <c r="U44" i="1" l="1"/>
  <c r="V44" i="1" s="1"/>
  <c r="W44" i="1" s="1"/>
  <c r="I44" i="1"/>
  <c r="R47" i="1"/>
  <c r="K18" i="1" l="1"/>
  <c r="K10" i="1"/>
  <c r="K2" i="1"/>
  <c r="K3" i="1"/>
  <c r="K4" i="1"/>
  <c r="K5" i="1"/>
  <c r="K6" i="1"/>
  <c r="K7" i="1"/>
  <c r="K8" i="1"/>
  <c r="K9" i="1"/>
  <c r="K11" i="1"/>
  <c r="K12" i="1"/>
  <c r="K13" i="1"/>
  <c r="K14" i="1"/>
  <c r="K15" i="1"/>
  <c r="K16" i="1"/>
  <c r="K17" i="1"/>
  <c r="D39" i="3" l="1"/>
  <c r="E36" i="3"/>
  <c r="E28" i="3"/>
  <c r="D28" i="3"/>
  <c r="A30" i="3"/>
  <c r="A31" i="3" s="1"/>
  <c r="A32" i="3" s="1"/>
  <c r="A33" i="3" s="1"/>
  <c r="A34" i="3" s="1"/>
  <c r="A35" i="3" s="1"/>
  <c r="A5" i="3"/>
  <c r="A6" i="3" s="1"/>
  <c r="A7" i="3" s="1"/>
  <c r="A8" i="3" s="1"/>
  <c r="A9" i="3" s="1"/>
  <c r="A10" i="3" s="1"/>
  <c r="A11" i="3" s="1"/>
  <c r="A12" i="3" s="1"/>
  <c r="A13" i="3" s="1"/>
  <c r="A14" i="3" s="1"/>
  <c r="A15" i="3" s="1"/>
  <c r="A16" i="3" s="1"/>
  <c r="A17" i="3" s="1"/>
  <c r="A18" i="3" s="1"/>
  <c r="A19" i="3" s="1"/>
  <c r="A20" i="3" s="1"/>
  <c r="A21" i="3" s="1"/>
  <c r="E40" i="3" l="1"/>
  <c r="D40" i="3"/>
  <c r="A22" i="3" l="1"/>
  <c r="A23" i="3" s="1"/>
  <c r="A24" i="3" s="1"/>
  <c r="A25" i="3" s="1"/>
  <c r="A26" i="3" s="1"/>
  <c r="A27" i="3" s="1"/>
  <c r="S42" i="1"/>
  <c r="I70" i="1" l="1"/>
  <c r="V70" i="1"/>
  <c r="W70" i="1" s="1"/>
  <c r="I69" i="1"/>
  <c r="V69" i="1"/>
  <c r="W69" i="1" s="1"/>
  <c r="I68" i="1"/>
  <c r="V68" i="1"/>
  <c r="W68" i="1" s="1"/>
  <c r="V67" i="1"/>
  <c r="W67" i="1" s="1"/>
  <c r="I67" i="1"/>
  <c r="V66" i="1"/>
  <c r="W66" i="1" s="1"/>
  <c r="I66" i="1"/>
  <c r="V65" i="1"/>
  <c r="W65" i="1" s="1"/>
  <c r="I65" i="1"/>
  <c r="V64" i="1"/>
  <c r="W64" i="1" s="1"/>
  <c r="I64" i="1"/>
  <c r="V72" i="1"/>
  <c r="W72" i="1" s="1"/>
  <c r="I72" i="1"/>
  <c r="V40" i="1"/>
  <c r="W40" i="1" s="1"/>
  <c r="I40" i="1"/>
  <c r="V37" i="1"/>
  <c r="W37" i="1" s="1"/>
  <c r="I37" i="1"/>
  <c r="V38" i="1"/>
  <c r="I38" i="1"/>
  <c r="V43" i="1"/>
  <c r="W43" i="1" s="1"/>
  <c r="I43" i="1"/>
  <c r="W38" i="1" l="1"/>
  <c r="I42" i="1"/>
  <c r="I36" i="1"/>
  <c r="I71" i="1"/>
  <c r="I35" i="1"/>
  <c r="V39" i="1"/>
  <c r="W39" i="1" s="1"/>
  <c r="V41" i="1"/>
  <c r="W41" i="1" s="1"/>
  <c r="W45" i="1"/>
  <c r="I39" i="1"/>
  <c r="I41" i="1"/>
  <c r="V42" i="1"/>
  <c r="W42" i="1" s="1"/>
  <c r="V36" i="1"/>
  <c r="W36" i="1" s="1"/>
  <c r="V71" i="1"/>
  <c r="W71" i="1" s="1"/>
  <c r="I45" i="1"/>
  <c r="V35" i="1"/>
  <c r="W35" i="1" s="1"/>
  <c r="V46" i="1" l="1"/>
  <c r="W4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tc={41124AD4-BEFC-4679-B41B-DB0EA24510B3}</author>
    <author>tc={FBF5DE00-2F0E-41B0-9FC9-44FCEC3446BF}</author>
    <author>tc={047BD6D2-95B9-4162-88A4-F83864EBFF80}</author>
    <author>tc={9A2E8F2A-0482-46BB-8E8C-8C78A0617A0F}</author>
    <author>tc={6988895D-5386-490C-B089-93412BE3F69D}</author>
    <author>Patrick Flynn</author>
    <author>Administrator</author>
    <author>tc={12BD1D8F-2770-4472-993C-09474959B095}</author>
    <author>pcflynn</author>
    <author>tc={8B562AA5-20A7-4107-B697-3506A232971F}</author>
    <author>tc={C6ED2100-1ABF-4010-A43B-951204624179}</author>
    <author>tc={EB6EA930-DB2B-4127-BE49-E5F4B2DBF1CA}</author>
    <author>tc={BF7F98A4-EB99-4009-AE11-39CAC891988C}</author>
    <author>tc={1AC7E25B-C1EE-4E76-84C0-B87B25FAAB48}</author>
    <author>tc={5B5FC9F3-6D4A-4F55-990F-B64FDB397CBC}</author>
    <author>tc={5DB57032-776E-4F9A-B310-61C25D26B4D0}</author>
    <author>tc={2F6EC528-763E-4C43-9B26-4D0F88A6A642}</author>
    <author>tc={3C3A276A-4406-4955-82E2-F8A45121A3D6}</author>
    <author>tc={0654F76E-42DC-4C68-921C-4E1E561BB006}</author>
    <author>tc={B289AD0A-126A-458D-AF9E-FBD17ED18DFD}</author>
    <author>tc={BD7A9F2D-BEF9-4037-AB40-6A821CD862A4}</author>
    <author>tc={43FF20C3-95B2-4B50-A519-0FA1EE96EE35}</author>
    <author>tc={FAF8A41E-A2C6-46B7-B8C9-AC9BAAD66A07}</author>
    <author>tc={D72334B3-ED14-4DF0-8FE9-4E215CB958F6}</author>
    <author>tc={73D95E0D-C51D-4E41-99C1-F64189004C8F}</author>
    <author>tc={49574969-D9C0-4FAF-B6BA-3CF6E619EBD1}</author>
    <author>tc={D8169C51-C82E-49FE-9870-DFD86B0E3294}</author>
    <author>tc={D37BCFE5-3C75-41CB-928F-2A79B497ED82}</author>
    <author>tc={1A634D97-A213-4DCB-A626-9E9262A2BD1D}</author>
    <author>tc={8ED0D77E-105D-4C16-ABCC-1432AA8C962C}</author>
    <author>tc={888C53ED-8A59-439B-9D95-E8D934FF12B9}</author>
    <author>tc={BA738FFE-5005-4315-941A-65831E3E89CA}</author>
    <author>Susan DiPasquale</author>
    <author>tc={FD1B8758-3FD1-4378-AAD5-BBFE83BA5979}</author>
    <author>tc={7055A382-B05D-4293-B25B-A61A1870BC67}</author>
    <author>tc={3555539D-29AF-440B-8071-BF52AC23B5EF}</author>
    <author>tc={BC31B721-B85E-4246-8DBD-83DAE77E572A}</author>
    <author>tc={216A1EE0-4026-43EC-9F98-7DD66399ECFD}</author>
    <author>tc={50F00560-F01A-4C56-9713-1C887D098F96}</author>
  </authors>
  <commentList>
    <comment ref="C2" authorId="0" shapeId="0" xr:uid="{41124AD4-BEFC-4679-B41B-DB0EA24510B3}">
      <text>
        <t>[Threaded comment]
Your version of Excel allows you to read this threaded comment; however, any edits to it will get removed if the file is opened in a newer version of Excel. Learn more: https://go.microsoft.com/fwlink/?linkid=870924
Comment:
    SemCo ES, executed agreement</t>
      </text>
    </comment>
    <comment ref="B3" authorId="1" shapeId="0" xr:uid="{FBF5DE00-2F0E-41B0-9FC9-44FCEC3446BF}">
      <text>
        <t>[Threaded comment]
Your version of Excel allows you to read this threaded comment; however, any edits to it will get removed if the file is opened in a newer version of Excel. Learn more: https://go.microsoft.com/fwlink/?linkid=870924
Comment:
    Genset to be added in 1Q20</t>
      </text>
    </comment>
    <comment ref="C4" authorId="2" shapeId="0" xr:uid="{047BD6D2-95B9-4162-88A4-F83864EBFF80}">
      <text>
        <t>[Threaded comment]
Your version of Excel allows you to read this threaded comment; however, any edits to it will get removed if the file is opened in a newer version of Excel. Learn more: https://go.microsoft.com/fwlink/?linkid=870924
Comment:
    City of Altamonte Springs, executed agreement</t>
      </text>
    </comment>
    <comment ref="B5" authorId="3" shapeId="0" xr:uid="{9A2E8F2A-0482-46BB-8E8C-8C78A0617A0F}">
      <text>
        <t>[Threaded comment]
Your version of Excel allows you to read this threaded comment; however, any edits to it will get removed if the file is opened in a newer version of Excel. Learn more: https://go.microsoft.com/fwlink/?linkid=870924
Comment:
    Genset to be added in 1Q20</t>
      </text>
    </comment>
    <comment ref="C6" authorId="4" shapeId="0" xr:uid="{6988895D-5386-490C-B089-93412BE3F69D}">
      <text>
        <t>[Threaded comment]
Your version of Excel allows you to read this threaded comment; however, any edits to it will get removed if the file is opened in a newer version of Excel. Learn more: https://go.microsoft.com/fwlink/?linkid=870924
Comment:
    2 ea City of Sanford (4" &amp; 6"), executed agreement</t>
      </text>
    </comment>
    <comment ref="I6" authorId="5" shapeId="0" xr:uid="{00000000-0006-0000-0000-000003000000}">
      <text>
        <r>
          <rPr>
            <b/>
            <sz val="9"/>
            <color indexed="81"/>
            <rFont val="Tahoma"/>
            <family val="2"/>
          </rPr>
          <t>Patrick Flynn:</t>
        </r>
        <r>
          <rPr>
            <sz val="9"/>
            <color indexed="81"/>
            <rFont val="Tahoma"/>
            <family val="2"/>
          </rPr>
          <t xml:space="preserve">
Withdrawal permit increased on 11/20/17 reflecting the closure of the Crystal Lake well and the transfer of a portion of the CL withdrawal amount to RP.
CUP increased on 12/18/18 reflecting the merge of Phillips PWS into RP after completing I/C between the two.</t>
        </r>
      </text>
    </comment>
    <comment ref="L6" authorId="5" shapeId="0" xr:uid="{D7C0BDEB-51F4-4255-A028-67A96F7C0EC3}">
      <text>
        <r>
          <rPr>
            <b/>
            <sz val="9"/>
            <color indexed="81"/>
            <rFont val="Tahoma"/>
            <family val="2"/>
          </rPr>
          <t>Patrick Flynn:</t>
        </r>
        <r>
          <rPr>
            <sz val="9"/>
            <color indexed="81"/>
            <rFont val="Tahoma"/>
            <family val="2"/>
          </rPr>
          <t xml:space="preserve">
Daily avg withdrawal increased from 0.150 to 0.1714 mgd reflecting Phillips being interconnected.</t>
        </r>
      </text>
    </comment>
    <comment ref="G7" authorId="6" shapeId="0" xr:uid="{00000000-0006-0000-0000-000004000000}">
      <text>
        <r>
          <rPr>
            <sz val="8"/>
            <color indexed="81"/>
            <rFont val="Tahoma"/>
            <family val="2"/>
          </rPr>
          <t>LUSI N Well dates
CL I: 1940/1980
CL II: 1939/1962
AH: 1985
LR: 1990
VI: 1988
OR: 1986
CB: 1987
CS: 1987
LCH: 1992
HP: 1986</t>
        </r>
      </text>
    </comment>
    <comment ref="L7" authorId="5" shapeId="0" xr:uid="{00000000-0006-0000-0000-000005000000}">
      <text>
        <r>
          <rPr>
            <b/>
            <sz val="8"/>
            <color indexed="81"/>
            <rFont val="Tahoma"/>
            <family val="2"/>
          </rPr>
          <t>Patrick Flynn:</t>
        </r>
        <r>
          <rPr>
            <sz val="8"/>
            <color indexed="81"/>
            <rFont val="Tahoma"/>
            <family val="2"/>
          </rPr>
          <t xml:space="preserve">
Was 4.239
Was 5.690</t>
        </r>
      </text>
    </comment>
    <comment ref="C9" authorId="7" shapeId="0" xr:uid="{12BD1D8F-2770-4472-993C-09474959B095}">
      <text>
        <t>[Threaded comment]
Your version of Excel allows you to read this threaded comment; however, any edits to it will get removed if the file is opened in a newer version of Excel. Learn more: https://go.microsoft.com/fwlink/?linkid=870924
Comment:
    SemCo ES at Lynwood (8"); OCU at Canterclub Trail (8"), executed agreements for both</t>
      </text>
    </comment>
    <comment ref="G10" authorId="5" shapeId="0" xr:uid="{00000000-0006-0000-0000-000001000000}">
      <text>
        <r>
          <rPr>
            <b/>
            <sz val="9"/>
            <color indexed="81"/>
            <rFont val="Tahoma"/>
            <family val="2"/>
          </rPr>
          <t xml:space="preserve">Patrick Flynn:
</t>
        </r>
        <r>
          <rPr>
            <sz val="9"/>
            <color indexed="81"/>
            <rFont val="Tahoma"/>
            <family val="2"/>
          </rPr>
          <t>Legends GC (secondary pmt #114037)
Per CUP app, the wells were drilled in 1945 for citrus irrigation (3 each)
Lennar applied for a CUP for landscape irrigation in May 1998.</t>
        </r>
      </text>
    </comment>
    <comment ref="N10" authorId="5" shapeId="0" xr:uid="{00000000-0006-0000-0000-000002000000}">
      <text>
        <r>
          <rPr>
            <b/>
            <sz val="8"/>
            <color indexed="81"/>
            <rFont val="Tahoma"/>
            <family val="2"/>
          </rPr>
          <t xml:space="preserve">Patrick Flynn:
</t>
        </r>
        <r>
          <rPr>
            <sz val="8"/>
            <color indexed="81"/>
            <rFont val="Tahoma"/>
            <family val="2"/>
          </rPr>
          <t>GC+L+N=380.10 MG/YR (2018)</t>
        </r>
        <r>
          <rPr>
            <b/>
            <sz val="8"/>
            <color indexed="81"/>
            <rFont val="Tahoma"/>
            <family val="2"/>
          </rPr>
          <t xml:space="preserve">
</t>
        </r>
        <r>
          <rPr>
            <sz val="8"/>
            <color indexed="81"/>
            <rFont val="Tahoma"/>
            <family val="2"/>
          </rPr>
          <t xml:space="preserve">Legands + Nottingham
142.90 MG (2013) 0.37 mgd
151.20 MG (2014) 0.40 mgd
159.50 MG (2015) 0.44 mgd
167.80 MG (2016) 0.46 mgd
176.10 MG (2017) 0.48 mgd
184.40 MG (2018) 0.51 mgd
GL+L+N=350.75 mg/yr
If no GC use, 184.1 mg/yr = 0.5044 mgd
</t>
        </r>
      </text>
    </comment>
    <comment ref="A12" authorId="8" shapeId="0" xr:uid="{00000000-0006-0000-0000-000006000000}">
      <text>
        <r>
          <rPr>
            <b/>
            <sz val="9"/>
            <color indexed="81"/>
            <rFont val="Tahoma"/>
            <family val="2"/>
          </rPr>
          <t>pcflynn:</t>
        </r>
        <r>
          <rPr>
            <sz val="9"/>
            <color indexed="81"/>
            <rFont val="Tahoma"/>
            <family val="2"/>
          </rPr>
          <t xml:space="preserve">
BV merged with OW Water Use Permit as of 9/12/13.</t>
        </r>
      </text>
    </comment>
    <comment ref="C13" authorId="9" shapeId="0" xr:uid="{8B562AA5-20A7-4107-B697-3506A232971F}">
      <text>
        <t>[Threaded comment]
Your version of Excel allows you to read this threaded comment; however, any edits to it will get removed if the file is opened in a newer version of Excel. Learn more: https://go.microsoft.com/fwlink/?linkid=870924
Comment:
    Pinellas Co Util agreement expired.</t>
      </text>
    </comment>
    <comment ref="I14" authorId="8" shapeId="0" xr:uid="{00000000-0006-0000-0000-000007000000}">
      <text>
        <r>
          <rPr>
            <b/>
            <sz val="9"/>
            <color indexed="81"/>
            <rFont val="Tahoma"/>
            <family val="2"/>
          </rPr>
          <t>pcflynn:</t>
        </r>
        <r>
          <rPr>
            <sz val="9"/>
            <color indexed="81"/>
            <rFont val="Tahoma"/>
            <family val="2"/>
          </rPr>
          <t xml:space="preserve">
Revised November 2013</t>
        </r>
      </text>
    </comment>
    <comment ref="C16" authorId="10" shapeId="0" xr:uid="{C6ED2100-1ABF-4010-A43B-951204624179}">
      <text>
        <t>[Threaded comment]
Your version of Excel allows you to read this threaded comment; however, any edits to it will get removed if the file is opened in a newer version of Excel. Learn more: https://go.microsoft.com/fwlink/?linkid=870924
Comment:
    City of Altamonte Springs, executed agreement</t>
      </text>
    </comment>
    <comment ref="I17" authorId="5" shapeId="0" xr:uid="{00000000-0006-0000-0000-00000B000000}">
      <text>
        <r>
          <rPr>
            <b/>
            <sz val="9"/>
            <color indexed="81"/>
            <rFont val="Tahoma"/>
            <family val="2"/>
          </rPr>
          <t>Patrick Flynn:</t>
        </r>
        <r>
          <rPr>
            <sz val="9"/>
            <color indexed="81"/>
            <rFont val="Tahoma"/>
            <family val="2"/>
          </rPr>
          <t xml:space="preserve">
WUP revised 9/6/11</t>
        </r>
      </text>
    </comment>
    <comment ref="C23" authorId="11" shapeId="0" xr:uid="{EB6EA930-DB2B-4127-BE49-E5F4B2DBF1CA}">
      <text>
        <t>[Threaded comment]
Your version of Excel allows you to read this threaded comment; however, any edits to it will get removed if the file is opened in a newer version of Excel. Learn more: https://go.microsoft.com/fwlink/?linkid=870924
Comment:
    Pasco Co Util, 12" meter, executed agreement</t>
      </text>
    </comment>
    <comment ref="F23" authorId="5" shapeId="0" xr:uid="{00000000-0006-0000-0000-00000C000000}">
      <text>
        <r>
          <rPr>
            <b/>
            <sz val="9"/>
            <color indexed="81"/>
            <rFont val="Tahoma"/>
            <charset val="1"/>
          </rPr>
          <t>Patrick Flynn:</t>
        </r>
        <r>
          <rPr>
            <sz val="9"/>
            <color indexed="81"/>
            <rFont val="Tahoma"/>
            <charset val="1"/>
          </rPr>
          <t xml:space="preserve">
Was 3668</t>
        </r>
      </text>
    </comment>
    <comment ref="C24" authorId="12" shapeId="0" xr:uid="{BF7F98A4-EB99-4009-AE11-39CAC891988C}">
      <text>
        <t>[Threaded comment]
Your version of Excel allows you to read this threaded comment; however, any edits to it will get removed if the file is opened in a newer version of Excel. Learn more: https://go.microsoft.com/fwlink/?linkid=870924
Comment:
    OUC water, 2 each 6" meters, executed agreement</t>
      </text>
    </comment>
    <comment ref="C25" authorId="13" shapeId="0" xr:uid="{1AC7E25B-C1EE-4E76-84C0-B87B25FAAB48}">
      <text>
        <t>[Threaded comment]
Your version of Excel allows you to read this threaded comment; however, any edits to it will get removed if the file is opened in a newer version of Excel. Learn more: https://go.microsoft.com/fwlink/?linkid=870924
Comment:
    Orange County Utilities bulk water, 2" meter, executed agreement</t>
      </text>
    </comment>
    <comment ref="B27" authorId="14" shapeId="0" xr:uid="{5B5FC9F3-6D4A-4F55-990F-B64FDB397CBC}">
      <text>
        <t>[Threaded comment]
Your version of Excel allows you to read this threaded comment; however, any edits to it will get removed if the file is opened in a newer version of Excel. Learn more: https://go.microsoft.com/fwlink/?linkid=870924
Comment:
    LS #7 at Regional Office</t>
      </text>
    </comment>
    <comment ref="C27" authorId="15" shapeId="0" xr:uid="{5DB57032-776E-4F9A-B310-61C25D26B4D0}">
      <text>
        <t>[Threaded comment]
Your version of Excel allows you to read this threaded comment; however, any edits to it will get removed if the file is opened in a newer version of Excel. Learn more: https://go.microsoft.com/fwlink/?linkid=870924
Comment:
    City of Alt. Springs, sewer bill is 70% of aggregate of monthly water sales.</t>
      </text>
    </comment>
    <comment ref="B28" authorId="16" shapeId="0" xr:uid="{2F6EC528-763E-4C43-9B26-4D0F88A6A642}">
      <text>
        <t>[Threaded comment]
Your version of Excel allows you to read this threaded comment; however, any edits to it will get removed if the file is opened in a newer version of Excel. Learn more: https://go.microsoft.com/fwlink/?linkid=870924
Comment:
    Manifolded FM from Beth Dr &amp; Lincoln Ave. LS's</t>
      </text>
    </comment>
    <comment ref="C28" authorId="17" shapeId="0" xr:uid="{3C3A276A-4406-4955-82E2-F8A45121A3D6}">
      <text>
        <t>[Threaded comment]
Your version of Excel allows you to read this threaded comment; however, any edits to it will get removed if the file is opened in a newer version of Excel. Learn more: https://go.microsoft.com/fwlink/?linkid=870924
Comment:
    Executed agreement with City of Sanford</t>
      </text>
    </comment>
    <comment ref="B29" authorId="18" shapeId="0" xr:uid="{0654F76E-42DC-4C68-921C-4E1E561BB006}">
      <text>
        <t>[Threaded comment]
Your version of Excel allows you to read this threaded comment; however, any edits to it will get removed if the file is opened in a newer version of Excel. Learn more: https://go.microsoft.com/fwlink/?linkid=870924
Comment:
    Manifolded FM to Des Pinar EQ tank, genset at DP EQ pumps and screen.</t>
      </text>
    </comment>
    <comment ref="C29" authorId="19" shapeId="0" xr:uid="{B289AD0A-126A-458D-AF9E-FBD17ED18DFD}">
      <text>
        <t>[Threaded comment]
Your version of Excel allows you to read this threaded comment; however, any edits to it will get removed if the file is opened in a newer version of Excel. Learn more: https://go.microsoft.com/fwlink/?linkid=870924
Comment:
    No agreement, diverted flow to our Wekiva Plant</t>
      </text>
    </comment>
    <comment ref="B30" authorId="20" shapeId="0" xr:uid="{BD7A9F2D-BEF9-4037-AB40-6A821CD862A4}">
      <text>
        <t>[Threaded comment]
Your version of Excel allows you to read this threaded comment; however, any edits to it will get removed if the file is opened in a newer version of Excel. Learn more: https://go.microsoft.com/fwlink/?linkid=870924
Comment:
    Master LS</t>
      </text>
    </comment>
    <comment ref="C30" authorId="21" shapeId="0" xr:uid="{43FF20C3-95B2-4B50-A519-0FA1EE96EE35}">
      <text>
        <t>[Threaded comment]
Your version of Excel allows you to read this threaded comment; however, any edits to it will get removed if the file is opened in a newer version of Excel. Learn more: https://go.microsoft.com/fwlink/?linkid=870924
Comment:
    Executed agreement with Pasco Co Utilities</t>
      </text>
    </comment>
    <comment ref="B31" authorId="22" shapeId="0" xr:uid="{FAF8A41E-A2C6-46B7-B8C9-AC9BAAD66A07}">
      <text>
        <t>[Threaded comment]
Your version of Excel allows you to read this threaded comment; however, any edits to it will get removed if the file is opened in a newer version of Excel. Learn more: https://go.microsoft.com/fwlink/?linkid=870924
Comment:
    Master LS</t>
      </text>
    </comment>
    <comment ref="C31" authorId="23" shapeId="0" xr:uid="{D72334B3-ED14-4DF0-8FE9-4E215CB958F6}">
      <text>
        <t>[Threaded comment]
Your version of Excel allows you to read this threaded comment; however, any edits to it will get removed if the file is opened in a newer version of Excel. Learn more: https://go.microsoft.com/fwlink/?linkid=870924
Comment:
    Executed 25-yr agreement with Pasco Co Utilities expired in 2015</t>
      </text>
    </comment>
    <comment ref="B32" authorId="24" shapeId="0" xr:uid="{73D95E0D-C51D-4E41-99C1-F64189004C8F}">
      <text>
        <t>[Threaded comment]
Your version of Excel allows you to read this threaded comment; however, any edits to it will get removed if the file is opened in a newer version of Excel. Learn more: https://go.microsoft.com/fwlink/?linkid=870924
Comment:
    LS SH-4 &amp; LS SH-13</t>
      </text>
    </comment>
    <comment ref="C32" authorId="25" shapeId="0" xr:uid="{49574969-D9C0-4FAF-B6BA-3CF6E619EBD1}">
      <text>
        <t>[Threaded comment]
Your version of Excel allows you to read this threaded comment; however, any edits to it will get removed if the file is opened in a newer version of Excel. Learn more: https://go.microsoft.com/fwlink/?linkid=870924
Comment:
    Executed agreement with Englewood Water District</t>
      </text>
    </comment>
    <comment ref="B33" authorId="26" shapeId="0" xr:uid="{D8169C51-C82E-49FE-9870-DFD86B0E3294}">
      <text>
        <t>[Threaded comment]
Your version of Excel allows you to read this threaded comment; however, any edits to it will get removed if the file is opened in a newer version of Excel. Learn more: https://go.microsoft.com/fwlink/?linkid=870924
Comment:
    Master LS owned by City of St. Pete, has genset</t>
      </text>
    </comment>
    <comment ref="C33" authorId="27" shapeId="0" xr:uid="{D37BCFE5-3C75-41CB-928F-2A79B497ED82}">
      <text>
        <t>[Threaded comment]
Your version of Excel allows you to read this threaded comment; however, any edits to it will get removed if the file is opened in a newer version of Excel. Learn more: https://go.microsoft.com/fwlink/?linkid=870924
Comment:
    Executed agreement with City of St. Pete</t>
      </text>
    </comment>
    <comment ref="R33" authorId="28" shapeId="0" xr:uid="{1A634D97-A213-4DCB-A626-9E9262A2BD1D}">
      <text>
        <t>[Threaded comment]
Your version of Excel allows you to read this threaded comment; however, any edits to it will get removed if the file is opened in a newer version of Excel. Learn more: https://go.microsoft.com/fwlink/?linkid=870924
Comment:
    add Coloney Dr when accepted in 2019</t>
      </text>
    </comment>
    <comment ref="B44" authorId="29" shapeId="0" xr:uid="{8ED0D77E-105D-4C16-ABCC-1432AA8C962C}">
      <text>
        <t>[Threaded comment]
Your version of Excel allows you to read this threaded comment; however, any edits to it will get removed if the file is opened in a newer version of Excel. Learn more: https://go.microsoft.com/fwlink/?linkid=870924
Comment:
    Genset to be installed in 2020</t>
      </text>
    </comment>
    <comment ref="R44" authorId="30" shapeId="0" xr:uid="{888C53ED-8A59-439B-9D95-E8D934FF12B9}">
      <text>
        <t>[Threaded comment]
Your version of Excel allows you to read this threaded comment; however, any edits to it will get removed if the file is opened in a newer version of Excel. Learn more: https://go.microsoft.com/fwlink/?linkid=870924
Comment:
    Added LS at WWTP in 2019</t>
      </text>
    </comment>
    <comment ref="A64" authorId="8" shapeId="0" xr:uid="{00000000-0006-0000-0000-00000E000000}">
      <text>
        <r>
          <rPr>
            <b/>
            <sz val="8"/>
            <color indexed="81"/>
            <rFont val="Tahoma"/>
            <family val="2"/>
          </rPr>
          <t>pcflynn:</t>
        </r>
        <r>
          <rPr>
            <sz val="8"/>
            <color indexed="81"/>
            <rFont val="Tahoma"/>
            <family val="2"/>
          </rPr>
          <t xml:space="preserve">
Transferred to Martin Co Utilities after closing 11/6/09</t>
        </r>
      </text>
    </comment>
    <comment ref="A65" authorId="8" shapeId="0" xr:uid="{00000000-0006-0000-0000-00000F000000}">
      <text>
        <r>
          <rPr>
            <b/>
            <sz val="8"/>
            <color indexed="81"/>
            <rFont val="Tahoma"/>
            <family val="2"/>
          </rPr>
          <t>pcflynn:</t>
        </r>
        <r>
          <rPr>
            <sz val="8"/>
            <color indexed="81"/>
            <rFont val="Tahoma"/>
            <family val="2"/>
          </rPr>
          <t xml:space="preserve">
Transferred to Pluris PCU, Inc. Nov09</t>
        </r>
      </text>
    </comment>
    <comment ref="A66" authorId="8" shapeId="0" xr:uid="{00000000-0006-0000-0000-000010000000}">
      <text>
        <r>
          <rPr>
            <b/>
            <sz val="8"/>
            <color indexed="81"/>
            <rFont val="Tahoma"/>
            <family val="2"/>
          </rPr>
          <t>pcflynn:</t>
        </r>
        <r>
          <rPr>
            <sz val="8"/>
            <color indexed="81"/>
            <rFont val="Tahoma"/>
            <family val="2"/>
          </rPr>
          <t xml:space="preserve">
Transferred to Martin Co Utilities after closing 11/6/09</t>
        </r>
      </text>
    </comment>
    <comment ref="A67" authorId="8" shapeId="0" xr:uid="{00000000-0006-0000-0000-000011000000}">
      <text>
        <r>
          <rPr>
            <b/>
            <sz val="8"/>
            <color indexed="81"/>
            <rFont val="Tahoma"/>
            <family val="2"/>
          </rPr>
          <t>pcflynn:</t>
        </r>
        <r>
          <rPr>
            <sz val="8"/>
            <color indexed="81"/>
            <rFont val="Tahoma"/>
            <family val="2"/>
          </rPr>
          <t xml:space="preserve">
Transferred to Pluris Wedgefield, Inc. after closing on 11/13/09</t>
        </r>
      </text>
    </comment>
    <comment ref="A68" authorId="5" shapeId="0" xr:uid="{00000000-0006-0000-0000-000012000000}">
      <text>
        <r>
          <rPr>
            <b/>
            <sz val="8"/>
            <color indexed="81"/>
            <rFont val="Tahoma"/>
            <family val="2"/>
          </rPr>
          <t>Patrick Flynn:</t>
        </r>
        <r>
          <rPr>
            <sz val="8"/>
            <color indexed="81"/>
            <rFont val="Tahoma"/>
            <family val="2"/>
          </rPr>
          <t xml:space="preserve">
Transferred to City of Oviedo after closing on 9/15/10.</t>
        </r>
      </text>
    </comment>
    <comment ref="B70" authorId="31" shapeId="0" xr:uid="{BA738FFE-5005-4315-941A-65831E3E89CA}">
      <text>
        <t>[Threaded comment]
Your version of Excel allows you to read this threaded comment; however, any edits to it will get removed if the file is opened in a newer version of Excel. Learn more: https://go.microsoft.com/fwlink/?linkid=870924
Comment:
    Flow diverted to Wekiva in 2012, plant demo'd in 2014</t>
      </text>
    </comment>
    <comment ref="H70" authorId="5" shapeId="0" xr:uid="{00000000-0006-0000-0000-000013000000}">
      <text>
        <r>
          <rPr>
            <b/>
            <sz val="9"/>
            <color indexed="81"/>
            <rFont val="Tahoma"/>
            <family val="2"/>
          </rPr>
          <t>Patrick Flynn:</t>
        </r>
        <r>
          <rPr>
            <sz val="9"/>
            <color indexed="81"/>
            <rFont val="Tahoma"/>
            <family val="2"/>
          </rPr>
          <t xml:space="preserve">
Permit was inactivated on 8/15/14 by FDEP.</t>
        </r>
      </text>
    </comment>
    <comment ref="A71" authorId="32" shapeId="0" xr:uid="{9C47C627-4668-4C7F-BA26-01BE60CD02A5}">
      <text>
        <r>
          <rPr>
            <b/>
            <sz val="9"/>
            <color indexed="81"/>
            <rFont val="Tahoma"/>
            <charset val="1"/>
          </rPr>
          <t>Susan DiPasquale:</t>
        </r>
        <r>
          <rPr>
            <sz val="9"/>
            <color indexed="81"/>
            <rFont val="Tahoma"/>
            <charset val="1"/>
          </rPr>
          <t xml:space="preserve">
Flow now goes to EDW permit # FLA014126</t>
        </r>
      </text>
    </comment>
    <comment ref="B71" authorId="33" shapeId="0" xr:uid="{FD1B8758-3FD1-4378-AAD5-BBFE83BA5979}">
      <text>
        <t>[Threaded comment]
Your version of Excel allows you to read this threaded comment; however, any edits to it will get removed if the file is opened in a newer version of Excel. Learn more: https://go.microsoft.com/fwlink/?linkid=870924
Comment:
    Diverted remaining flow to EWD in November 2015</t>
      </text>
    </comment>
    <comment ref="K71" authorId="5" shapeId="0" xr:uid="{00000000-0006-0000-0000-000014000000}">
      <text>
        <r>
          <rPr>
            <b/>
            <sz val="8"/>
            <color indexed="81"/>
            <rFont val="Tahoma"/>
            <family val="2"/>
          </rPr>
          <t>Patrick Flynn:</t>
        </r>
        <r>
          <rPr>
            <sz val="8"/>
            <color indexed="81"/>
            <rFont val="Tahoma"/>
            <family val="2"/>
          </rPr>
          <t xml:space="preserve">
Feb 2012, Reduction to 0.099 w/permit renewal
May 2014, reduced to 0.045 
</t>
        </r>
      </text>
    </comment>
    <comment ref="B72" authorId="34" shapeId="0" xr:uid="{7055A382-B05D-4293-B25B-A61A1870BC67}">
      <text>
        <t>[Threaded comment]
Your version of Excel allows you to read this threaded comment; however, any edits to it will get removed if the file is opened in a newer version of Excel. Learn more: https://go.microsoft.com/fwlink/?linkid=870924
Comment:
    Flow diverted to Wekiva in 1Q18 (proforma in 2016 RC), Shadow Hills dem'd in 2018</t>
      </text>
    </comment>
    <comment ref="B77" authorId="35" shapeId="0" xr:uid="{3555539D-29AF-440B-8071-BF52AC23B5EF}">
      <text>
        <t>[Threaded comment]
Your version of Excel allows you to read this threaded comment; however, any edits to it will get removed if the file is opened in a newer version of Excel. Learn more: https://go.microsoft.com/fwlink/?linkid=870924
Comment:
    Interconnected with Orangewood</t>
      </text>
    </comment>
    <comment ref="B78" authorId="36" shapeId="0" xr:uid="{BC31B721-B85E-4246-8DBD-83DAE77E572A}">
      <text>
        <t>[Threaded comment]
Your version of Excel allows you to read this threaded comment; however, any edits to it will get removed if the file is opened in a newer version of Excel. Learn more: https://go.microsoft.com/fwlink/?linkid=870924
Comment:
    Interconnected with Orangewood</t>
      </text>
    </comment>
    <comment ref="G79" authorId="5" shapeId="0" xr:uid="{00000000-0006-0000-0000-000015000000}">
      <text>
        <r>
          <rPr>
            <b/>
            <sz val="9"/>
            <color indexed="81"/>
            <rFont val="Tahoma"/>
            <family val="2"/>
          </rPr>
          <t>Patrick Flynn:</t>
        </r>
        <r>
          <rPr>
            <sz val="9"/>
            <color indexed="81"/>
            <rFont val="Tahoma"/>
            <family val="2"/>
          </rPr>
          <t xml:space="preserve">
Cal-Flor Properties incorporated in 1980.
Name changed to Citrus Highlands LLC 1/31/2011.</t>
        </r>
      </text>
    </comment>
    <comment ref="L79" authorId="5" shapeId="0" xr:uid="{00000000-0006-0000-0000-000016000000}">
      <text>
        <r>
          <rPr>
            <b/>
            <sz val="9"/>
            <color indexed="81"/>
            <rFont val="Tahoma"/>
            <family val="2"/>
          </rPr>
          <t>Patrick Flynn:</t>
        </r>
        <r>
          <rPr>
            <sz val="9"/>
            <color indexed="81"/>
            <rFont val="Tahoma"/>
            <family val="2"/>
          </rPr>
          <t xml:space="preserve">
Permit rescinded 11/18/2011</t>
        </r>
      </text>
    </comment>
    <comment ref="B80" authorId="37" shapeId="0" xr:uid="{216A1EE0-4026-43EC-9F98-7DD66399ECFD}">
      <text>
        <t>[Threaded comment]
Your version of Excel allows you to read this threaded comment; however, any edits to it will get removed if the file is opened in a newer version of Excel. Learn more: https://go.microsoft.com/fwlink/?linkid=870924
Comment:
    Interconnected with Ravenna Park</t>
      </text>
    </comment>
    <comment ref="B81" authorId="38" shapeId="0" xr:uid="{50F00560-F01A-4C56-9713-1C887D098F96}">
      <text>
        <t>[Threaded comment]
Your version of Excel allows you to read this threaded comment; however, any edits to it will get removed if the file is opened in a newer version of Excel. Learn more: https://go.microsoft.com/fwlink/?linkid=870924
Comment:
    Interconnected with Ravenna Park</t>
      </text>
    </comment>
  </commentList>
</comments>
</file>

<file path=xl/sharedStrings.xml><?xml version="1.0" encoding="utf-8"?>
<sst xmlns="http://schemas.openxmlformats.org/spreadsheetml/2006/main" count="564" uniqueCount="231">
  <si>
    <t>SANDALHAVEN</t>
  </si>
  <si>
    <t>CORROSION INHIBITOR USED</t>
  </si>
  <si>
    <t>TOTAL L/S</t>
  </si>
  <si>
    <t>BAYSIDE</t>
  </si>
  <si>
    <t>TIERRA VERDE</t>
  </si>
  <si>
    <t xml:space="preserve">MID-COUNTY </t>
  </si>
  <si>
    <t>LAKE GROVES</t>
  </si>
  <si>
    <t>CROWNWOOD</t>
  </si>
  <si>
    <t>DES PINAR</t>
  </si>
  <si>
    <t>WMD</t>
  </si>
  <si>
    <t>NWF</t>
  </si>
  <si>
    <t>SJR</t>
  </si>
  <si>
    <t>SWF</t>
  </si>
  <si>
    <t>NOTE:</t>
  </si>
  <si>
    <t>AQUADENE-L&amp;C</t>
  </si>
  <si>
    <t>DISPOSAL METHOD</t>
  </si>
  <si>
    <t>REUSE, PERC PONDS</t>
  </si>
  <si>
    <t>REUSE</t>
  </si>
  <si>
    <t>PERC PONDS</t>
  </si>
  <si>
    <t>CURLEW CREEK</t>
  </si>
  <si>
    <t>REUSE, PEBBLE CREEK</t>
  </si>
  <si>
    <t>REUSE, PERC POND</t>
  </si>
  <si>
    <t>COMMENTS</t>
  </si>
  <si>
    <t>CUP ANN AVG</t>
  </si>
  <si>
    <t>DEP DIST</t>
  </si>
  <si>
    <t>CITRUS VALLEY CAMPGROUND</t>
  </si>
  <si>
    <t>NORTHWEST</t>
  </si>
  <si>
    <t>CENTRAL</t>
  </si>
  <si>
    <t>SOUTHWEST</t>
  </si>
  <si>
    <t>SOUTH</t>
  </si>
  <si>
    <t>SOUTHEAST</t>
  </si>
  <si>
    <t>CYPRESS LAKES</t>
  </si>
  <si>
    <t>LABRADOR</t>
  </si>
  <si>
    <t>LAKE PLACID</t>
  </si>
  <si>
    <t>MILES GRANT</t>
  </si>
  <si>
    <t>WEDGEFIELD</t>
  </si>
  <si>
    <t>WWTP'S</t>
  </si>
  <si>
    <t>CONSECUTIVE SYSTEMS</t>
  </si>
  <si>
    <t>PWS ID#</t>
  </si>
  <si>
    <t>EXPIRES</t>
  </si>
  <si>
    <t>ISSUED</t>
  </si>
  <si>
    <t>ALAFAYA</t>
  </si>
  <si>
    <t>N/A</t>
  </si>
  <si>
    <t>EAGLE RIDGE</t>
  </si>
  <si>
    <t>LUSI NORTH</t>
  </si>
  <si>
    <t>NW</t>
  </si>
  <si>
    <t>IRON FILTERS</t>
  </si>
  <si>
    <t>SANLANDO</t>
  </si>
  <si>
    <t>Excel Eng</t>
  </si>
  <si>
    <t>1. 3-DIGIT# IN PERMIT# REPRESENTS THE PERMIT REVISION #</t>
  </si>
  <si>
    <t>UIF - BEAR LAKE</t>
  </si>
  <si>
    <t>UIF - CRYSTAL LAKE</t>
  </si>
  <si>
    <t>UIF - JANSEN</t>
  </si>
  <si>
    <t>UIF - LITTLE WEKIVA</t>
  </si>
  <si>
    <t>UIF - OAKLAND SHORES</t>
  </si>
  <si>
    <t>UIF - PARK RIDGE</t>
  </si>
  <si>
    <t>UIF - PHILLIPS</t>
  </si>
  <si>
    <t>UIF - RAVENNA PARK</t>
  </si>
  <si>
    <t>UIF - WEATHERSFIELD</t>
  </si>
  <si>
    <t>UIF - GOLDEN HILLS</t>
  </si>
  <si>
    <t>UIF - ORANGEWOOD</t>
  </si>
  <si>
    <t>UIF - SUMMERTREE</t>
  </si>
  <si>
    <t>UIF - LAKE TARPON</t>
  </si>
  <si>
    <t>UIF - CRESCENT HEIGHTS</t>
  </si>
  <si>
    <t>UIF - DAVIS SHORE</t>
  </si>
  <si>
    <t>UIF - LINCOLN HTS/RAVENNA</t>
  </si>
  <si>
    <t>RENEW APP DATE</t>
  </si>
  <si>
    <t>0.995 to ponds, 1.000 to res. reuse, 0.100 to g.c.</t>
  </si>
  <si>
    <t>golf course only</t>
  </si>
  <si>
    <t>1.000 res reuse</t>
  </si>
  <si>
    <t>golf course, common areas, refill ponds</t>
  </si>
  <si>
    <t>golf course, wetland spray sites, power line r/w</t>
  </si>
  <si>
    <t>2. DW#= DOMESTIC WASTEWATER PERMIT TYPE (1, 2, OR 3) OF PLANT</t>
  </si>
  <si>
    <t>PREVIOUS APP DATE</t>
  </si>
  <si>
    <t>PREVIOUS EXP DATE</t>
  </si>
  <si>
    <t>DAYS TO PROCESS</t>
  </si>
  <si>
    <t>REV#</t>
  </si>
  <si>
    <t>YRS TO PROCESS</t>
  </si>
  <si>
    <t>LONGWOOD SHADOW HILLS</t>
  </si>
  <si>
    <t>WEKIVA HUNT CLUB</t>
  </si>
  <si>
    <t>LAKE PLACID, SUN 'N LAKES OF</t>
  </si>
  <si>
    <t>PENNBROOKE FAIRWAYS</t>
  </si>
  <si>
    <t>SANDY CREEK RANCH</t>
  </si>
  <si>
    <t>CROSS CREEK COMM ASSN</t>
  </si>
  <si>
    <t>HUTCHINSON ISLAND (IRP)</t>
  </si>
  <si>
    <t>PEBBLE CREEK VILLAGE</t>
  </si>
  <si>
    <t>DISTRICT OFFICE</t>
  </si>
  <si>
    <t>SW</t>
  </si>
  <si>
    <t>SE</t>
  </si>
  <si>
    <t>C</t>
  </si>
  <si>
    <t>S</t>
  </si>
  <si>
    <t>EXPIRE DATE</t>
  </si>
  <si>
    <t>AVERAGE</t>
  </si>
  <si>
    <t>FLA013123</t>
  </si>
  <si>
    <t>FL0036251</t>
  </si>
  <si>
    <t>FLA012801</t>
  </si>
  <si>
    <t>FLA014386</t>
  </si>
  <si>
    <t>FLA010570</t>
  </si>
  <si>
    <t>FL0034789</t>
  </si>
  <si>
    <t>FLA010630</t>
  </si>
  <si>
    <t>FLA014505</t>
  </si>
  <si>
    <t>FLA014498</t>
  </si>
  <si>
    <t>FLA012680</t>
  </si>
  <si>
    <t>TN &amp; TP</t>
  </si>
  <si>
    <t>YES</t>
  </si>
  <si>
    <t>NO</t>
  </si>
  <si>
    <t>MacDonald</t>
  </si>
  <si>
    <t>SYSTEM START DATE</t>
  </si>
  <si>
    <t>COUNTY</t>
  </si>
  <si>
    <t>LAKE</t>
  </si>
  <si>
    <t>SEMINOLE</t>
  </si>
  <si>
    <t>HIGHLANDS</t>
  </si>
  <si>
    <t>MARION</t>
  </si>
  <si>
    <t>PASCO</t>
  </si>
  <si>
    <t>PINELLAS</t>
  </si>
  <si>
    <t>POLK</t>
  </si>
  <si>
    <t>BAY</t>
  </si>
  <si>
    <t>COLLECTION SYSTEMS</t>
  </si>
  <si>
    <t>WATER SYSTEM NAME</t>
  </si>
  <si>
    <t>ORANGE</t>
  </si>
  <si>
    <t>TN ONLY</t>
  </si>
  <si>
    <t>CONSULTANT</t>
  </si>
  <si>
    <t>ANNUAL TOTAL</t>
  </si>
  <si>
    <t>AQUADENE-IRON SEQ'T</t>
  </si>
  <si>
    <t>AQ'DN@ ORANGES-L&amp;C</t>
  </si>
  <si>
    <t>REUSE + RIBs</t>
  </si>
  <si>
    <t>REUSE &amp; RIBs</t>
  </si>
  <si>
    <t>SPRAY FLD</t>
  </si>
  <si>
    <t>RIBs &amp; SPRAY FLD</t>
  </si>
  <si>
    <t>0.400 -RIBs, 0.100 -s/f</t>
  </si>
  <si>
    <t>REUSE, RIBS, CRK</t>
  </si>
  <si>
    <t>CROSS CREEK</t>
  </si>
  <si>
    <t>PERMITED CAPACITY (mgd)</t>
  </si>
  <si>
    <t>ACME WATER MANAGEMENT</t>
  </si>
  <si>
    <t>WATER CUSTOMERS</t>
  </si>
  <si>
    <t>SEWER CUSTOMERS</t>
  </si>
  <si>
    <t>UIF - CROWNWOOD</t>
  </si>
  <si>
    <t>SYSTEM NAME</t>
  </si>
  <si>
    <t>LUSI FOUR LAKES</t>
  </si>
  <si>
    <t>LUSI LAKE SAUNDERS</t>
  </si>
  <si>
    <t xml:space="preserve">    TOTAL</t>
  </si>
  <si>
    <t>CHARLOTTE</t>
  </si>
  <si>
    <t>LEE</t>
  </si>
  <si>
    <t>CUP
PERMIT #</t>
  </si>
  <si>
    <t>TERM</t>
  </si>
  <si>
    <t>10-year term</t>
  </si>
  <si>
    <t>DEP WWTP ID #s</t>
  </si>
  <si>
    <t>CPH Eng</t>
  </si>
  <si>
    <t>SANDY CREEK CUP</t>
  </si>
  <si>
    <t>Renewal in process</t>
  </si>
  <si>
    <t>PERMIT EFFECTIVE DATE</t>
  </si>
  <si>
    <t>TL Knight</t>
  </si>
  <si>
    <t>NPDES permit</t>
  </si>
  <si>
    <t>0.028 mgd ext air mode</t>
  </si>
  <si>
    <t>DAYS SINCE RENEWAL APP SUBMITTED</t>
  </si>
  <si>
    <t>0.045 to ponds</t>
  </si>
  <si>
    <t>NPDES: 2.900 (reuse), 0.400 (RIBs), 0.870 (Surface)</t>
  </si>
  <si>
    <t>LIFT STNS</t>
  </si>
  <si>
    <t>HYDRANT COUNT</t>
  </si>
  <si>
    <t>FINISHED STORAGE VOL</t>
  </si>
  <si>
    <t>SEWER ONLY SYSTEMS</t>
  </si>
  <si>
    <t xml:space="preserve">    SUBTOTAL</t>
  </si>
  <si>
    <t>UNREGULATED</t>
  </si>
  <si>
    <t>WATER SYSTEMS</t>
  </si>
  <si>
    <t>HSP CAPACITY (GPM)</t>
  </si>
  <si>
    <t>FIRM WATER PRODUCTION (GPM)</t>
  </si>
  <si>
    <t>UIF - RAVENNA PARK/CRYSTAL LK</t>
  </si>
  <si>
    <t>UIF - DAVIS SHORES</t>
  </si>
  <si>
    <t>UIF - OW/BVTP/WB</t>
  </si>
  <si>
    <t>IRRIG ONLY CUSTOMERS</t>
  </si>
  <si>
    <t>NOTE: CUSTOMER COUNT AS OF 12/31/15</t>
  </si>
  <si>
    <t>UIF - GOLDEN HILLS/CROWNWOOD</t>
  </si>
  <si>
    <t>DAILY MAX</t>
  </si>
  <si>
    <t>0.2449 Peak Mo</t>
  </si>
  <si>
    <t>0.3460 Peak Mo</t>
  </si>
  <si>
    <t>0.1607 Peak Mo</t>
  </si>
  <si>
    <t>0.1720 Peak Mo</t>
  </si>
  <si>
    <t>UIF - CYPRESS LAKES</t>
  </si>
  <si>
    <t>UIF - LABRADOR</t>
  </si>
  <si>
    <t>UIF - LUSI N (CUP: combined N&amp;S)</t>
  </si>
  <si>
    <t>UIF - PENNBROOKE FAIRWAYS</t>
  </si>
  <si>
    <t>UIF - SANLANDO</t>
  </si>
  <si>
    <t>UIF - LAKE PLACID</t>
  </si>
  <si>
    <t>UIF - FOUR LAKES</t>
  </si>
  <si>
    <t>UIF - LAKE SAUNDERS</t>
  </si>
  <si>
    <t>UIF - LUSI S (CUP: combined N&amp;S)</t>
  </si>
  <si>
    <t>ACME WATER (non-potable)</t>
  </si>
  <si>
    <t>UIF - SANDALHAVEN</t>
  </si>
  <si>
    <t>UIF - TIERRA VERDE</t>
  </si>
  <si>
    <t>UIF - SHADOW HILLS</t>
  </si>
  <si>
    <t>0.382 Peak Mo</t>
  </si>
  <si>
    <t>BARRINGTON ESTATES</t>
  </si>
  <si>
    <t>RIBs</t>
  </si>
  <si>
    <t>Bolivar Consltg</t>
  </si>
  <si>
    <t>LUSI SOUTH (LAKE GROVES)</t>
  </si>
  <si>
    <t>Customner count as of 12/31/17</t>
  </si>
  <si>
    <t>OPERATING PMT#</t>
  </si>
  <si>
    <t>CO#</t>
  </si>
  <si>
    <t>GENSET</t>
  </si>
  <si>
    <t>I/C</t>
  </si>
  <si>
    <t>Y</t>
  </si>
  <si>
    <t>N</t>
  </si>
  <si>
    <t>FLA013123-009</t>
  </si>
  <si>
    <t>FL0036251-022</t>
  </si>
  <si>
    <t>FL0034789-013</t>
  </si>
  <si>
    <t>FLA010630-007</t>
  </si>
  <si>
    <t>FLA014498-014</t>
  </si>
  <si>
    <t>FLA014505-006</t>
  </si>
  <si>
    <t>FLA012680-004</t>
  </si>
  <si>
    <t>FLA012801-007</t>
  </si>
  <si>
    <t>FLA014386-006</t>
  </si>
  <si>
    <t>FLA010570-010</t>
  </si>
  <si>
    <t>FLA416207-004</t>
  </si>
  <si>
    <t>FLA013792</t>
  </si>
  <si>
    <t>FLA013842</t>
  </si>
  <si>
    <t>FL0039896</t>
  </si>
  <si>
    <t>FLA010900</t>
  </si>
  <si>
    <t>FLA011074</t>
  </si>
  <si>
    <t>FLA010019</t>
  </si>
  <si>
    <t>FLA011080</t>
  </si>
  <si>
    <t>FLA014053</t>
  </si>
  <si>
    <t>FLA011105</t>
  </si>
  <si>
    <t>CANCELLED PWS AND/OR CUPS/WUPS AFTER INTERCONNECTS OR DIVESTMENTS</t>
  </si>
  <si>
    <t>CANCELLED WWTP PERMITS DUE TO DIVESTMENTS OR DIVERSION OF FLOWS</t>
  </si>
  <si>
    <t>SOLD</t>
  </si>
  <si>
    <t>DIVERT</t>
  </si>
  <si>
    <t>REDEV</t>
  </si>
  <si>
    <t>0.470 to ponds</t>
  </si>
  <si>
    <t>UIF - BUENA VISTA Trailer Park</t>
  </si>
  <si>
    <t>UIF - WIS-BAR (BUENA VISTA MANOR MHP)</t>
  </si>
  <si>
    <t>UIF - WIS-BAR (Orangewood)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</si>
</sst>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0.0"/>
    <numFmt numFmtId="166" formatCode="0.0000"/>
    <numFmt numFmtId="167" formatCode="000"/>
    <numFmt numFmtId="168" formatCode="mm/dd/yy;@"/>
  </numFmts>
  <fonts count="18">
    <font>
      <sz val="10"/>
      <name val="Geneva"/>
    </font>
    <font>
      <b/>
      <sz val="10"/>
      <name val="Geneva"/>
      <family val="2"/>
    </font>
    <font>
      <sz val="10"/>
      <name val="Geneva"/>
      <family val="2"/>
    </font>
    <font>
      <sz val="10"/>
      <color indexed="8"/>
      <name val="Geneva"/>
      <family val="2"/>
    </font>
    <font>
      <sz val="8"/>
      <color indexed="81"/>
      <name val="Tahoma"/>
      <family val="2"/>
    </font>
    <font>
      <b/>
      <sz val="10"/>
      <name val="Geneva"/>
      <family val="2"/>
    </font>
    <font>
      <b/>
      <sz val="8"/>
      <color indexed="81"/>
      <name val="Tahoma"/>
      <family val="2"/>
    </font>
    <font>
      <sz val="9"/>
      <color indexed="81"/>
      <name val="Tahoma"/>
      <family val="2"/>
    </font>
    <font>
      <b/>
      <sz val="9"/>
      <color indexed="81"/>
      <name val="Tahoma"/>
      <family val="2"/>
    </font>
    <font>
      <b/>
      <sz val="10"/>
      <name val="Arial"/>
      <family val="2"/>
    </font>
    <font>
      <sz val="10"/>
      <color indexed="8"/>
      <name val="Arial"/>
      <family val="2"/>
    </font>
    <font>
      <sz val="10"/>
      <name val="Arial"/>
      <family val="2"/>
    </font>
    <font>
      <b/>
      <sz val="10"/>
      <color indexed="8"/>
      <name val="Arial"/>
      <family val="2"/>
    </font>
    <font>
      <strike/>
      <sz val="10"/>
      <name val="Arial"/>
      <family val="2"/>
    </font>
    <font>
      <b/>
      <sz val="10"/>
      <color indexed="8"/>
      <name val="Geneva"/>
    </font>
    <font>
      <b/>
      <sz val="10"/>
      <name val="Geneva"/>
    </font>
    <font>
      <sz val="9"/>
      <color indexed="81"/>
      <name val="Tahoma"/>
      <charset val="1"/>
    </font>
    <font>
      <b/>
      <sz val="9"/>
      <color indexed="81"/>
      <name val="Tahoma"/>
      <charset val="1"/>
    </font>
  </fonts>
  <fills count="9">
    <fill>
      <patternFill patternType="none"/>
    </fill>
    <fill>
      <patternFill patternType="gray125"/>
    </fill>
    <fill>
      <patternFill patternType="solid">
        <fgColor indexed="42"/>
        <bgColor indexed="64"/>
      </patternFill>
    </fill>
    <fill>
      <patternFill patternType="solid">
        <fgColor indexed="44"/>
        <bgColor indexed="64"/>
      </patternFill>
    </fill>
    <fill>
      <patternFill patternType="solid">
        <fgColor indexed="45"/>
        <bgColor indexed="64"/>
      </patternFill>
    </fill>
    <fill>
      <patternFill patternType="solid">
        <fgColor rgb="FFFFFF00"/>
        <bgColor indexed="64"/>
      </patternFill>
    </fill>
    <fill>
      <patternFill patternType="solid">
        <fgColor rgb="FFFFC000"/>
        <bgColor indexed="64"/>
      </patternFill>
    </fill>
    <fill>
      <patternFill patternType="solid">
        <fgColor theme="0" tint="-0.24994659260841701"/>
        <bgColor indexed="64"/>
      </patternFill>
    </fill>
    <fill>
      <patternFill patternType="solid">
        <fgColor rgb="FF00B050"/>
        <bgColor indexed="64"/>
      </patternFill>
    </fill>
  </fills>
  <borders count="12">
    <border>
      <left/>
      <right/>
      <top/>
      <bottom/>
      <diagonal/>
    </border>
    <border>
      <left/>
      <right/>
      <top style="thin">
        <color indexed="64"/>
      </top>
      <bottom style="double">
        <color indexed="64"/>
      </bottom>
      <diagonal/>
    </border>
    <border>
      <left/>
      <right/>
      <top/>
      <bottom style="double">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ouble">
        <color indexed="64"/>
      </top>
      <bottom style="thin">
        <color indexed="64"/>
      </bottom>
      <diagonal/>
    </border>
  </borders>
  <cellStyleXfs count="1">
    <xf numFmtId="0" fontId="0" fillId="0" borderId="0"/>
  </cellStyleXfs>
  <cellXfs count="154">
    <xf numFmtId="0" fontId="0" fillId="0" borderId="0" xfId="0"/>
    <xf numFmtId="0" fontId="0" fillId="0" borderId="0" xfId="0" applyAlignment="1">
      <alignment horizontal="center"/>
    </xf>
    <xf numFmtId="0" fontId="0" fillId="0" borderId="0" xfId="0" applyAlignment="1">
      <alignment wrapText="1"/>
    </xf>
    <xf numFmtId="0" fontId="3" fillId="0" borderId="0" xfId="0" applyFont="1" applyAlignment="1">
      <alignment wrapText="1"/>
    </xf>
    <xf numFmtId="0" fontId="2" fillId="0" borderId="0" xfId="0" applyFont="1" applyAlignment="1">
      <alignment wrapText="1"/>
    </xf>
    <xf numFmtId="1" fontId="0" fillId="0" borderId="0" xfId="0" applyNumberFormat="1" applyBorder="1" applyAlignment="1">
      <alignment horizontal="left"/>
    </xf>
    <xf numFmtId="0" fontId="1" fillId="0" borderId="0" xfId="0" applyFont="1" applyBorder="1" applyAlignment="1">
      <alignment horizontal="center" wrapText="1"/>
    </xf>
    <xf numFmtId="0" fontId="5" fillId="0" borderId="0" xfId="0" applyFont="1" applyBorder="1" applyAlignment="1">
      <alignment horizontal="center" wrapText="1"/>
    </xf>
    <xf numFmtId="0" fontId="9" fillId="0" borderId="0" xfId="0" applyFont="1" applyAlignment="1">
      <alignment horizontal="center" wrapText="1"/>
    </xf>
    <xf numFmtId="0" fontId="9" fillId="0" borderId="0" xfId="0" applyFont="1" applyAlignment="1">
      <alignment horizontal="center"/>
    </xf>
    <xf numFmtId="0" fontId="10" fillId="0" borderId="0" xfId="0" applyFont="1" applyAlignment="1">
      <alignment wrapText="1"/>
    </xf>
    <xf numFmtId="0" fontId="11" fillId="0" borderId="0" xfId="0" applyFont="1" applyAlignment="1">
      <alignment horizontal="center"/>
    </xf>
    <xf numFmtId="0" fontId="11" fillId="0" borderId="0" xfId="0" applyFont="1" applyAlignment="1">
      <alignment horizontal="center" wrapText="1"/>
    </xf>
    <xf numFmtId="1" fontId="11" fillId="0" borderId="0" xfId="0" applyNumberFormat="1" applyFont="1" applyBorder="1" applyAlignment="1">
      <alignment horizontal="center"/>
    </xf>
    <xf numFmtId="1" fontId="11" fillId="0" borderId="0" xfId="0" applyNumberFormat="1" applyFont="1" applyBorder="1" applyAlignment="1">
      <alignment horizontal="left"/>
    </xf>
    <xf numFmtId="168" fontId="11" fillId="0" borderId="0" xfId="0" applyNumberFormat="1" applyFont="1" applyAlignment="1">
      <alignment horizontal="center"/>
    </xf>
    <xf numFmtId="1" fontId="11" fillId="0" borderId="0" xfId="0" applyNumberFormat="1" applyFont="1" applyAlignment="1">
      <alignment horizontal="center"/>
    </xf>
    <xf numFmtId="166" fontId="11" fillId="0" borderId="0" xfId="0" applyNumberFormat="1" applyFont="1" applyAlignment="1">
      <alignment horizontal="center"/>
    </xf>
    <xf numFmtId="0" fontId="11" fillId="0" borderId="0" xfId="0" applyFont="1"/>
    <xf numFmtId="1" fontId="11" fillId="0" borderId="0" xfId="0" applyNumberFormat="1" applyFont="1"/>
    <xf numFmtId="168" fontId="11" fillId="5" borderId="0" xfId="0" applyNumberFormat="1" applyFont="1" applyFill="1" applyAlignment="1">
      <alignment horizontal="center"/>
    </xf>
    <xf numFmtId="166" fontId="11" fillId="0" borderId="0" xfId="0" applyNumberFormat="1" applyFont="1" applyFill="1" applyAlignment="1">
      <alignment horizontal="center"/>
    </xf>
    <xf numFmtId="1" fontId="11" fillId="0" borderId="0" xfId="0" applyNumberFormat="1" applyFont="1" applyAlignment="1"/>
    <xf numFmtId="167" fontId="11" fillId="0" borderId="0" xfId="0" applyNumberFormat="1" applyFont="1" applyAlignment="1">
      <alignment horizontal="center"/>
    </xf>
    <xf numFmtId="0" fontId="11" fillId="0" borderId="0" xfId="0" applyFont="1" applyAlignment="1">
      <alignment wrapText="1"/>
    </xf>
    <xf numFmtId="166" fontId="11" fillId="0" borderId="0" xfId="0" applyNumberFormat="1" applyFont="1" applyAlignment="1">
      <alignment horizontal="right"/>
    </xf>
    <xf numFmtId="0" fontId="12" fillId="3" borderId="1" xfId="0" applyFont="1" applyFill="1" applyBorder="1" applyAlignment="1">
      <alignment horizontal="center" wrapText="1"/>
    </xf>
    <xf numFmtId="0" fontId="11" fillId="3" borderId="1" xfId="0" applyFont="1" applyFill="1" applyBorder="1" applyAlignment="1">
      <alignment horizontal="center"/>
    </xf>
    <xf numFmtId="0" fontId="11" fillId="3" borderId="1" xfId="0" applyFont="1" applyFill="1" applyBorder="1" applyAlignment="1">
      <alignment horizontal="center" wrapText="1"/>
    </xf>
    <xf numFmtId="14" fontId="11" fillId="3" borderId="1" xfId="0" applyNumberFormat="1" applyFont="1" applyFill="1" applyBorder="1" applyAlignment="1">
      <alignment horizontal="center"/>
    </xf>
    <xf numFmtId="0" fontId="11" fillId="3" borderId="1" xfId="0" applyFont="1" applyFill="1" applyBorder="1"/>
    <xf numFmtId="0" fontId="11" fillId="3" borderId="0" xfId="0" applyFont="1" applyFill="1"/>
    <xf numFmtId="0" fontId="11" fillId="3" borderId="0" xfId="0" applyFont="1" applyFill="1" applyAlignment="1">
      <alignment horizontal="center"/>
    </xf>
    <xf numFmtId="0" fontId="10" fillId="4" borderId="2" xfId="0" applyFont="1" applyFill="1" applyBorder="1" applyAlignment="1">
      <alignment horizontal="center" wrapText="1"/>
    </xf>
    <xf numFmtId="0" fontId="10" fillId="4" borderId="2" xfId="0" applyFont="1" applyFill="1" applyBorder="1" applyAlignment="1">
      <alignment wrapText="1"/>
    </xf>
    <xf numFmtId="0" fontId="12" fillId="4" borderId="2" xfId="0" applyFont="1" applyFill="1" applyBorder="1" applyAlignment="1">
      <alignment horizontal="center" wrapText="1"/>
    </xf>
    <xf numFmtId="0" fontId="12" fillId="4" borderId="0" xfId="0" applyFont="1" applyFill="1" applyBorder="1" applyAlignment="1">
      <alignment horizontal="center" wrapText="1"/>
    </xf>
    <xf numFmtId="0" fontId="10" fillId="4" borderId="0" xfId="0" applyFont="1" applyFill="1" applyAlignment="1">
      <alignment wrapText="1"/>
    </xf>
    <xf numFmtId="0" fontId="11" fillId="4" borderId="0" xfId="0" applyFont="1" applyFill="1" applyAlignment="1">
      <alignment wrapText="1"/>
    </xf>
    <xf numFmtId="0" fontId="11" fillId="4" borderId="0" xfId="0" applyFont="1" applyFill="1" applyAlignment="1">
      <alignment horizontal="center"/>
    </xf>
    <xf numFmtId="0" fontId="11" fillId="4" borderId="0" xfId="0" applyFont="1" applyFill="1" applyAlignment="1">
      <alignment horizontal="center" wrapText="1"/>
    </xf>
    <xf numFmtId="0" fontId="11" fillId="4" borderId="0" xfId="0" applyFont="1" applyFill="1"/>
    <xf numFmtId="0" fontId="12" fillId="2" borderId="1" xfId="0" applyFont="1" applyFill="1" applyBorder="1" applyAlignment="1">
      <alignment horizontal="center" wrapText="1"/>
    </xf>
    <xf numFmtId="0" fontId="11" fillId="2" borderId="1" xfId="0" applyFont="1" applyFill="1" applyBorder="1" applyAlignment="1">
      <alignment horizontal="center"/>
    </xf>
    <xf numFmtId="0" fontId="9" fillId="2" borderId="1" xfId="0" applyFont="1" applyFill="1" applyBorder="1" applyAlignment="1">
      <alignment horizontal="center" wrapText="1"/>
    </xf>
    <xf numFmtId="0" fontId="9" fillId="2" borderId="1" xfId="0" applyFont="1" applyFill="1" applyBorder="1" applyAlignment="1">
      <alignment horizontal="center"/>
    </xf>
    <xf numFmtId="0" fontId="11" fillId="2" borderId="0" xfId="0" applyFont="1" applyFill="1" applyAlignment="1">
      <alignment horizontal="center"/>
    </xf>
    <xf numFmtId="0" fontId="10" fillId="2" borderId="0" xfId="0" applyFont="1" applyFill="1" applyAlignment="1">
      <alignment wrapText="1"/>
    </xf>
    <xf numFmtId="0" fontId="11" fillId="2" borderId="0" xfId="0" applyFont="1" applyFill="1" applyAlignment="1">
      <alignment horizontal="left" wrapText="1"/>
    </xf>
    <xf numFmtId="168" fontId="11" fillId="2" borderId="0" xfId="0" applyNumberFormat="1" applyFont="1" applyFill="1" applyAlignment="1">
      <alignment horizontal="center"/>
    </xf>
    <xf numFmtId="164" fontId="11" fillId="2" borderId="0" xfId="0" applyNumberFormat="1" applyFont="1" applyFill="1" applyAlignment="1">
      <alignment horizontal="center"/>
    </xf>
    <xf numFmtId="0" fontId="11" fillId="2" borderId="0" xfId="0" applyFont="1" applyFill="1" applyAlignment="1">
      <alignment wrapText="1"/>
    </xf>
    <xf numFmtId="0" fontId="11" fillId="2" borderId="0" xfId="0" applyFont="1" applyFill="1"/>
    <xf numFmtId="167" fontId="11" fillId="2" borderId="0" xfId="0" applyNumberFormat="1" applyFont="1" applyFill="1"/>
    <xf numFmtId="1" fontId="11" fillId="2" borderId="0" xfId="0" applyNumberFormat="1" applyFont="1" applyFill="1" applyAlignment="1">
      <alignment horizontal="center"/>
    </xf>
    <xf numFmtId="165" fontId="11" fillId="2" borderId="0" xfId="0" applyNumberFormat="1" applyFont="1" applyFill="1" applyAlignment="1">
      <alignment horizontal="center"/>
    </xf>
    <xf numFmtId="14" fontId="11" fillId="2" borderId="0" xfId="0" applyNumberFormat="1" applyFont="1" applyFill="1" applyAlignment="1">
      <alignment horizontal="center"/>
    </xf>
    <xf numFmtId="0" fontId="9" fillId="2" borderId="0" xfId="0" applyFont="1" applyFill="1"/>
    <xf numFmtId="0" fontId="10" fillId="2" borderId="0" xfId="0" applyFont="1" applyFill="1" applyAlignment="1"/>
    <xf numFmtId="14" fontId="11" fillId="5" borderId="0" xfId="0" applyNumberFormat="1" applyFont="1" applyFill="1" applyAlignment="1"/>
    <xf numFmtId="14" fontId="11" fillId="5" borderId="0" xfId="0" applyNumberFormat="1" applyFont="1" applyFill="1" applyAlignment="1">
      <alignment horizontal="center"/>
    </xf>
    <xf numFmtId="168" fontId="11" fillId="0" borderId="0" xfId="0" applyNumberFormat="1" applyFont="1" applyFill="1" applyAlignment="1">
      <alignment horizontal="center"/>
    </xf>
    <xf numFmtId="0" fontId="11" fillId="0" borderId="8" xfId="0" applyFont="1" applyBorder="1" applyAlignment="1">
      <alignment wrapText="1"/>
    </xf>
    <xf numFmtId="0" fontId="11" fillId="0" borderId="0" xfId="0" applyFont="1" applyBorder="1" applyAlignment="1">
      <alignment horizontal="center"/>
    </xf>
    <xf numFmtId="0" fontId="11" fillId="0" borderId="4" xfId="0" applyFont="1" applyBorder="1" applyAlignment="1">
      <alignment horizontal="center" wrapText="1"/>
    </xf>
    <xf numFmtId="0" fontId="11" fillId="0" borderId="9" xfId="0" applyFont="1" applyBorder="1" applyAlignment="1">
      <alignment wrapText="1"/>
    </xf>
    <xf numFmtId="0" fontId="11" fillId="0" borderId="3" xfId="0" applyFont="1" applyBorder="1" applyAlignment="1">
      <alignment horizontal="center"/>
    </xf>
    <xf numFmtId="0" fontId="11" fillId="0" borderId="10" xfId="0" applyFont="1" applyBorder="1" applyAlignment="1">
      <alignment horizontal="center" wrapText="1"/>
    </xf>
    <xf numFmtId="0" fontId="10" fillId="2" borderId="0" xfId="0" applyFont="1" applyFill="1" applyBorder="1" applyAlignment="1">
      <alignment wrapText="1"/>
    </xf>
    <xf numFmtId="0" fontId="11" fillId="2" borderId="0" xfId="0" applyFont="1" applyFill="1" applyBorder="1" applyAlignment="1">
      <alignment horizontal="center"/>
    </xf>
    <xf numFmtId="168" fontId="11" fillId="2" borderId="0" xfId="0" applyNumberFormat="1" applyFont="1" applyFill="1" applyBorder="1" applyAlignment="1">
      <alignment horizontal="center"/>
    </xf>
    <xf numFmtId="164" fontId="11" fillId="2" borderId="0" xfId="0" applyNumberFormat="1" applyFont="1" applyFill="1" applyBorder="1" applyAlignment="1">
      <alignment horizontal="center"/>
    </xf>
    <xf numFmtId="0" fontId="11" fillId="2" borderId="0" xfId="0" applyFont="1" applyFill="1" applyBorder="1" applyAlignment="1">
      <alignment wrapText="1"/>
    </xf>
    <xf numFmtId="0" fontId="11" fillId="2" borderId="0" xfId="0" applyFont="1" applyFill="1" applyBorder="1"/>
    <xf numFmtId="167" fontId="11" fillId="2" borderId="0" xfId="0" applyNumberFormat="1" applyFont="1" applyFill="1" applyBorder="1"/>
    <xf numFmtId="1" fontId="11" fillId="2" borderId="0" xfId="0" applyNumberFormat="1" applyFont="1" applyFill="1" applyBorder="1" applyAlignment="1">
      <alignment horizontal="center"/>
    </xf>
    <xf numFmtId="165" fontId="11" fillId="2" borderId="0" xfId="0" applyNumberFormat="1" applyFont="1" applyFill="1" applyBorder="1" applyAlignment="1">
      <alignment horizontal="center"/>
    </xf>
    <xf numFmtId="166" fontId="13" fillId="0" borderId="0" xfId="0" applyNumberFormat="1" applyFont="1" applyFill="1" applyAlignment="1">
      <alignment horizontal="center"/>
    </xf>
    <xf numFmtId="1" fontId="13" fillId="0" borderId="0" xfId="0" applyNumberFormat="1" applyFont="1" applyBorder="1" applyAlignment="1">
      <alignment horizontal="center"/>
    </xf>
    <xf numFmtId="1" fontId="13" fillId="0" borderId="0" xfId="0" applyNumberFormat="1" applyFont="1" applyBorder="1" applyAlignment="1">
      <alignment horizontal="left"/>
    </xf>
    <xf numFmtId="168" fontId="13" fillId="0" borderId="0" xfId="0" applyNumberFormat="1" applyFont="1" applyAlignment="1">
      <alignment horizontal="center"/>
    </xf>
    <xf numFmtId="0" fontId="11" fillId="2" borderId="0" xfId="0" applyFont="1" applyFill="1" applyBorder="1" applyAlignment="1">
      <alignment horizontal="left" wrapText="1"/>
    </xf>
    <xf numFmtId="168" fontId="11" fillId="5" borderId="0" xfId="0" applyNumberFormat="1" applyFont="1" applyFill="1" applyBorder="1" applyAlignment="1">
      <alignment horizontal="center"/>
    </xf>
    <xf numFmtId="1" fontId="11" fillId="5" borderId="0" xfId="0" applyNumberFormat="1" applyFont="1" applyFill="1" applyAlignment="1">
      <alignment horizontal="center"/>
    </xf>
    <xf numFmtId="0" fontId="11" fillId="2" borderId="1" xfId="0" applyFont="1" applyFill="1" applyBorder="1" applyAlignment="1">
      <alignment wrapText="1"/>
    </xf>
    <xf numFmtId="14" fontId="11" fillId="2" borderId="1" xfId="0" applyNumberFormat="1" applyFont="1" applyFill="1" applyBorder="1" applyAlignment="1">
      <alignment horizontal="center"/>
    </xf>
    <xf numFmtId="164" fontId="11" fillId="2" borderId="1" xfId="0" applyNumberFormat="1" applyFont="1" applyFill="1" applyBorder="1" applyAlignment="1">
      <alignment horizontal="center"/>
    </xf>
    <xf numFmtId="0" fontId="11" fillId="2" borderId="1" xfId="0" applyFont="1" applyFill="1" applyBorder="1"/>
    <xf numFmtId="1" fontId="9" fillId="2" borderId="1" xfId="0" applyNumberFormat="1" applyFont="1" applyFill="1" applyBorder="1" applyAlignment="1">
      <alignment horizontal="center"/>
    </xf>
    <xf numFmtId="2" fontId="9" fillId="2" borderId="1" xfId="0" applyNumberFormat="1" applyFont="1" applyFill="1" applyBorder="1" applyAlignment="1">
      <alignment horizontal="center"/>
    </xf>
    <xf numFmtId="164" fontId="11" fillId="0" borderId="0" xfId="0" applyNumberFormat="1" applyFont="1" applyAlignment="1">
      <alignment horizontal="center"/>
    </xf>
    <xf numFmtId="14" fontId="11" fillId="3" borderId="0" xfId="0" applyNumberFormat="1" applyFont="1" applyFill="1" applyBorder="1" applyAlignment="1">
      <alignment horizontal="center"/>
    </xf>
    <xf numFmtId="0" fontId="10" fillId="3" borderId="0" xfId="0" applyFont="1" applyFill="1" applyBorder="1" applyAlignment="1">
      <alignment wrapText="1"/>
    </xf>
    <xf numFmtId="0" fontId="11" fillId="3" borderId="0" xfId="0" applyFont="1" applyFill="1" applyBorder="1" applyAlignment="1">
      <alignment horizontal="center"/>
    </xf>
    <xf numFmtId="0" fontId="11" fillId="3" borderId="0" xfId="0" applyFont="1" applyFill="1" applyBorder="1" applyAlignment="1">
      <alignment horizontal="center" wrapText="1"/>
    </xf>
    <xf numFmtId="0" fontId="11" fillId="3" borderId="0" xfId="0" applyNumberFormat="1" applyFont="1" applyFill="1" applyBorder="1" applyAlignment="1">
      <alignment horizontal="center"/>
    </xf>
    <xf numFmtId="0" fontId="11" fillId="3" borderId="0" xfId="0" applyFont="1" applyFill="1" applyBorder="1" applyAlignment="1">
      <alignment wrapText="1"/>
    </xf>
    <xf numFmtId="14" fontId="11" fillId="3" borderId="0" xfId="0" applyNumberFormat="1" applyFont="1" applyFill="1" applyBorder="1" applyAlignment="1">
      <alignment horizontal="left"/>
    </xf>
    <xf numFmtId="0" fontId="11" fillId="3" borderId="0" xfId="0" applyFont="1" applyFill="1" applyBorder="1" applyAlignment="1">
      <alignment horizontal="left"/>
    </xf>
    <xf numFmtId="0" fontId="10" fillId="4" borderId="2" xfId="0" applyFont="1" applyFill="1" applyBorder="1" applyAlignment="1">
      <alignment horizontal="left" wrapText="1"/>
    </xf>
    <xf numFmtId="0" fontId="11" fillId="4" borderId="0" xfId="0" applyFont="1" applyFill="1" applyAlignment="1">
      <alignment horizontal="left"/>
    </xf>
    <xf numFmtId="0" fontId="11" fillId="6" borderId="1" xfId="0" applyFont="1" applyFill="1" applyBorder="1" applyAlignment="1"/>
    <xf numFmtId="0" fontId="0" fillId="7" borderId="0" xfId="0" applyFill="1"/>
    <xf numFmtId="1" fontId="0" fillId="7" borderId="0" xfId="0" applyNumberFormat="1" applyFill="1" applyBorder="1" applyAlignment="1">
      <alignment horizontal="left"/>
    </xf>
    <xf numFmtId="0" fontId="14" fillId="7" borderId="0" xfId="0" applyFont="1" applyFill="1" applyAlignment="1">
      <alignment wrapText="1"/>
    </xf>
    <xf numFmtId="3" fontId="0" fillId="0" borderId="0" xfId="0" applyNumberFormat="1" applyAlignment="1"/>
    <xf numFmtId="3" fontId="0" fillId="7" borderId="0" xfId="0" applyNumberFormat="1" applyFill="1" applyAlignment="1"/>
    <xf numFmtId="3" fontId="2" fillId="0" borderId="0" xfId="0" applyNumberFormat="1" applyFont="1" applyAlignment="1"/>
    <xf numFmtId="3" fontId="0" fillId="0" borderId="0" xfId="0" applyNumberFormat="1" applyBorder="1" applyAlignment="1"/>
    <xf numFmtId="3" fontId="2" fillId="0" borderId="0" xfId="0" applyNumberFormat="1" applyFont="1" applyAlignment="1">
      <alignment wrapText="1"/>
    </xf>
    <xf numFmtId="3" fontId="1" fillId="0" borderId="0" xfId="0" applyNumberFormat="1" applyFont="1" applyBorder="1" applyAlignment="1">
      <alignment horizontal="center" wrapText="1"/>
    </xf>
    <xf numFmtId="3" fontId="5" fillId="0" borderId="0" xfId="0" applyNumberFormat="1" applyFont="1" applyBorder="1" applyAlignment="1">
      <alignment horizontal="center" wrapText="1"/>
    </xf>
    <xf numFmtId="0" fontId="0" fillId="0" borderId="0" xfId="0" applyNumberFormat="1" applyAlignment="1"/>
    <xf numFmtId="3" fontId="0" fillId="5" borderId="0" xfId="0" applyNumberFormat="1" applyFill="1" applyAlignment="1"/>
    <xf numFmtId="0" fontId="15" fillId="0" borderId="1" xfId="0" applyFont="1" applyBorder="1" applyAlignment="1">
      <alignment wrapText="1"/>
    </xf>
    <xf numFmtId="1" fontId="0" fillId="0" borderId="1" xfId="0" applyNumberFormat="1" applyBorder="1" applyAlignment="1">
      <alignment horizontal="left"/>
    </xf>
    <xf numFmtId="3" fontId="0" fillId="0" borderId="1" xfId="0" applyNumberFormat="1" applyBorder="1" applyAlignment="1"/>
    <xf numFmtId="1" fontId="0" fillId="0" borderId="6" xfId="0" applyNumberFormat="1" applyBorder="1" applyAlignment="1">
      <alignment horizontal="left"/>
    </xf>
    <xf numFmtId="0" fontId="0" fillId="0" borderId="6" xfId="0" applyNumberFormat="1" applyBorder="1" applyAlignment="1"/>
    <xf numFmtId="3" fontId="0" fillId="0" borderId="6" xfId="0" applyNumberFormat="1" applyBorder="1" applyAlignment="1"/>
    <xf numFmtId="0" fontId="0" fillId="0" borderId="0" xfId="0" applyBorder="1"/>
    <xf numFmtId="0" fontId="0" fillId="0" borderId="0" xfId="0" applyNumberFormat="1" applyBorder="1" applyAlignment="1"/>
    <xf numFmtId="1" fontId="15" fillId="0" borderId="1" xfId="0" applyNumberFormat="1" applyFont="1" applyBorder="1" applyAlignment="1">
      <alignment horizontal="left"/>
    </xf>
    <xf numFmtId="1" fontId="0" fillId="7" borderId="11" xfId="0" applyNumberFormat="1" applyFill="1" applyBorder="1" applyAlignment="1">
      <alignment horizontal="left"/>
    </xf>
    <xf numFmtId="1" fontId="15" fillId="7" borderId="11" xfId="0" applyNumberFormat="1" applyFont="1" applyFill="1" applyBorder="1" applyAlignment="1">
      <alignment horizontal="left"/>
    </xf>
    <xf numFmtId="0" fontId="15" fillId="0" borderId="0" xfId="0" applyFont="1" applyBorder="1" applyAlignment="1">
      <alignment horizontal="left"/>
    </xf>
    <xf numFmtId="0" fontId="9" fillId="2" borderId="0" xfId="0" applyFont="1" applyFill="1" applyBorder="1"/>
    <xf numFmtId="0" fontId="9" fillId="4" borderId="0" xfId="0" applyFont="1" applyFill="1"/>
    <xf numFmtId="0" fontId="13" fillId="0" borderId="0" xfId="0" applyFont="1" applyAlignment="1">
      <alignment horizontal="center"/>
    </xf>
    <xf numFmtId="0" fontId="9" fillId="2" borderId="1" xfId="0" applyFont="1" applyFill="1" applyBorder="1" applyAlignment="1">
      <alignment horizontal="center" vertical="top" wrapText="1"/>
    </xf>
    <xf numFmtId="0" fontId="11" fillId="3" borderId="0" xfId="0" applyFont="1" applyFill="1" applyBorder="1"/>
    <xf numFmtId="166" fontId="11" fillId="0" borderId="0" xfId="0" applyNumberFormat="1" applyFont="1" applyAlignment="1"/>
    <xf numFmtId="166" fontId="11" fillId="0" borderId="0" xfId="0" applyNumberFormat="1" applyFont="1" applyFill="1" applyAlignment="1"/>
    <xf numFmtId="2" fontId="11" fillId="0" borderId="0" xfId="0" applyNumberFormat="1" applyFont="1" applyAlignment="1">
      <alignment horizontal="center"/>
    </xf>
    <xf numFmtId="0" fontId="10" fillId="0" borderId="0" xfId="0" applyFont="1" applyAlignment="1">
      <alignment horizontal="center" wrapText="1"/>
    </xf>
    <xf numFmtId="0" fontId="10" fillId="3" borderId="0" xfId="0" applyFont="1" applyFill="1" applyBorder="1" applyAlignment="1">
      <alignment horizontal="center" wrapText="1"/>
    </xf>
    <xf numFmtId="0" fontId="10" fillId="2" borderId="0" xfId="0" applyFont="1" applyFill="1" applyAlignment="1">
      <alignment horizontal="center" wrapText="1"/>
    </xf>
    <xf numFmtId="0" fontId="10" fillId="2" borderId="0" xfId="0" applyFont="1" applyFill="1" applyBorder="1" applyAlignment="1">
      <alignment horizontal="center" wrapText="1"/>
    </xf>
    <xf numFmtId="0" fontId="10" fillId="2" borderId="0" xfId="0" applyFont="1" applyFill="1" applyAlignment="1">
      <alignment horizontal="center"/>
    </xf>
    <xf numFmtId="0" fontId="11" fillId="0" borderId="0" xfId="0" applyFont="1" applyBorder="1" applyAlignment="1">
      <alignment horizontal="center" wrapText="1"/>
    </xf>
    <xf numFmtId="0" fontId="11" fillId="0" borderId="3" xfId="0" applyFont="1" applyBorder="1" applyAlignment="1">
      <alignment horizontal="center" wrapText="1"/>
    </xf>
    <xf numFmtId="0" fontId="11" fillId="2" borderId="0" xfId="0" applyFont="1" applyFill="1" applyAlignment="1">
      <alignment horizontal="center" wrapText="1"/>
    </xf>
    <xf numFmtId="0" fontId="10" fillId="5" borderId="0" xfId="0" applyFont="1" applyFill="1" applyAlignment="1">
      <alignment horizontal="center" wrapText="1"/>
    </xf>
    <xf numFmtId="0" fontId="11" fillId="0" borderId="0" xfId="0" applyFont="1" applyBorder="1" applyAlignment="1">
      <alignment wrapText="1"/>
    </xf>
    <xf numFmtId="0" fontId="11" fillId="0" borderId="0" xfId="0" applyFont="1" applyAlignment="1">
      <alignment horizontal="right"/>
    </xf>
    <xf numFmtId="0" fontId="12" fillId="5" borderId="0" xfId="0" applyFont="1" applyFill="1" applyAlignment="1">
      <alignment horizontal="center" wrapText="1"/>
    </xf>
    <xf numFmtId="0" fontId="11" fillId="8" borderId="0" xfId="0" applyFont="1" applyFill="1" applyAlignment="1"/>
    <xf numFmtId="0" fontId="11" fillId="8" borderId="0" xfId="0" applyFont="1" applyFill="1" applyAlignment="1">
      <alignment horizontal="center" wrapText="1"/>
    </xf>
    <xf numFmtId="0" fontId="11" fillId="8" borderId="0" xfId="0" applyFont="1" applyFill="1" applyAlignment="1">
      <alignment horizontal="center"/>
    </xf>
    <xf numFmtId="0" fontId="10" fillId="8" borderId="0" xfId="0" applyFont="1" applyFill="1" applyAlignment="1"/>
    <xf numFmtId="0" fontId="10" fillId="8" borderId="0" xfId="0" applyFont="1" applyFill="1" applyAlignment="1">
      <alignment horizontal="center" wrapText="1"/>
    </xf>
    <xf numFmtId="0" fontId="9" fillId="0" borderId="5" xfId="0" applyFont="1" applyBorder="1" applyAlignment="1">
      <alignment horizontal="center" wrapText="1"/>
    </xf>
    <xf numFmtId="0" fontId="9" fillId="0" borderId="6" xfId="0" applyFont="1" applyBorder="1" applyAlignment="1">
      <alignment horizontal="center" wrapText="1"/>
    </xf>
    <xf numFmtId="0" fontId="9" fillId="0" borderId="7" xfId="0" applyFont="1" applyBorder="1" applyAlignment="1">
      <alignment horizontal="center" wrapText="1"/>
    </xf>
  </cellXfs>
  <cellStyles count="1">
    <cellStyle name="Normal" xfId="0" builtinId="0"/>
  </cellStyles>
  <dxfs count="30">
    <dxf>
      <fill>
        <patternFill>
          <bgColor indexed="44"/>
        </patternFill>
      </fill>
    </dxf>
    <dxf>
      <fill>
        <patternFill>
          <bgColor indexed="33"/>
        </patternFill>
      </fill>
    </dxf>
    <dxf>
      <fill>
        <patternFill>
          <bgColor indexed="35"/>
        </patternFill>
      </fill>
    </dxf>
    <dxf>
      <fill>
        <patternFill>
          <bgColor indexed="44"/>
        </patternFill>
      </fill>
    </dxf>
    <dxf>
      <fill>
        <patternFill>
          <bgColor indexed="33"/>
        </patternFill>
      </fill>
    </dxf>
    <dxf>
      <fill>
        <patternFill>
          <bgColor indexed="35"/>
        </patternFill>
      </fill>
    </dxf>
    <dxf>
      <fill>
        <patternFill>
          <bgColor indexed="44"/>
        </patternFill>
      </fill>
    </dxf>
    <dxf>
      <fill>
        <patternFill>
          <bgColor indexed="33"/>
        </patternFill>
      </fill>
    </dxf>
    <dxf>
      <fill>
        <patternFill>
          <bgColor indexed="35"/>
        </patternFill>
      </fill>
    </dxf>
    <dxf>
      <fill>
        <patternFill>
          <bgColor indexed="44"/>
        </patternFill>
      </fill>
    </dxf>
    <dxf>
      <fill>
        <patternFill>
          <bgColor indexed="33"/>
        </patternFill>
      </fill>
    </dxf>
    <dxf>
      <fill>
        <patternFill>
          <bgColor indexed="35"/>
        </patternFill>
      </fill>
    </dxf>
    <dxf>
      <fill>
        <patternFill>
          <bgColor indexed="44"/>
        </patternFill>
      </fill>
    </dxf>
    <dxf>
      <fill>
        <patternFill>
          <bgColor indexed="33"/>
        </patternFill>
      </fill>
    </dxf>
    <dxf>
      <fill>
        <patternFill>
          <bgColor indexed="35"/>
        </patternFill>
      </fill>
    </dxf>
    <dxf>
      <fill>
        <patternFill>
          <bgColor indexed="44"/>
        </patternFill>
      </fill>
    </dxf>
    <dxf>
      <fill>
        <patternFill>
          <bgColor indexed="33"/>
        </patternFill>
      </fill>
    </dxf>
    <dxf>
      <fill>
        <patternFill>
          <bgColor indexed="35"/>
        </patternFill>
      </fill>
    </dxf>
    <dxf>
      <fill>
        <patternFill>
          <bgColor indexed="44"/>
        </patternFill>
      </fill>
    </dxf>
    <dxf>
      <fill>
        <patternFill>
          <bgColor indexed="33"/>
        </patternFill>
      </fill>
    </dxf>
    <dxf>
      <fill>
        <patternFill>
          <bgColor indexed="35"/>
        </patternFill>
      </fill>
    </dxf>
    <dxf>
      <fill>
        <patternFill>
          <bgColor indexed="44"/>
        </patternFill>
      </fill>
    </dxf>
    <dxf>
      <fill>
        <patternFill>
          <bgColor indexed="33"/>
        </patternFill>
      </fill>
    </dxf>
    <dxf>
      <fill>
        <patternFill>
          <bgColor indexed="35"/>
        </patternFill>
      </fill>
    </dxf>
    <dxf>
      <fill>
        <patternFill>
          <bgColor indexed="44"/>
        </patternFill>
      </fill>
    </dxf>
    <dxf>
      <fill>
        <patternFill>
          <bgColor indexed="33"/>
        </patternFill>
      </fill>
    </dxf>
    <dxf>
      <fill>
        <patternFill>
          <bgColor indexed="35"/>
        </patternFill>
      </fill>
    </dxf>
    <dxf>
      <fill>
        <patternFill>
          <bgColor indexed="44"/>
        </patternFill>
      </fill>
    </dxf>
    <dxf>
      <fill>
        <patternFill>
          <bgColor indexed="33"/>
        </patternFill>
      </fill>
    </dxf>
    <dxf>
      <fill>
        <patternFill>
          <bgColor indexed="3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Patrick Flynn" id="{A3585428-BB24-467C-A0E2-A7BE88939673}" userId="S::pcflynn@uiwater.com::413c4b08-8cad-4f13-a478-c49a86dd4a7c" providerId="AD"/>
  <person displayName="Patrick Flynn" id="{84A45EA2-DD93-43F8-BF21-EA4F6E7664AC}" userId="S::Patrick.Flynn@ad.corixgroup.com::739c77c8-743d-41f6-89b2-4fc9882605d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2" dT="2019-10-07T14:31:53.67" personId="{A3585428-BB24-467C-A0E2-A7BE88939673}" id="{41124AD4-BEFC-4679-B41B-DB0EA24510B3}">
    <text>SemCo ES, executed agreement</text>
  </threadedComment>
  <threadedComment ref="B3" dT="2019-10-07T14:29:39.24" personId="{A3585428-BB24-467C-A0E2-A7BE88939673}" id="{FBF5DE00-2F0E-41B0-9FC9-44FCEC3446BF}">
    <text>Genset to be added in 1Q20</text>
  </threadedComment>
  <threadedComment ref="C4" dT="2019-10-07T14:32:16.98" personId="{A3585428-BB24-467C-A0E2-A7BE88939673}" id="{047BD6D2-95B9-4162-88A4-F83864EBFF80}">
    <text>City of Altamonte Springs, executed agreement</text>
  </threadedComment>
  <threadedComment ref="B5" dT="2019-10-07T14:29:52.37" personId="{A3585428-BB24-467C-A0E2-A7BE88939673}" id="{9A2E8F2A-0482-46BB-8E8C-8C78A0617A0F}">
    <text>Genset to be added in 1Q20</text>
  </threadedComment>
  <threadedComment ref="C6" dT="2019-10-07T14:32:54.73" personId="{A3585428-BB24-467C-A0E2-A7BE88939673}" id="{6988895D-5386-490C-B089-93412BE3F69D}">
    <text>2 ea City of Sanford (4" &amp; 6"), executed agreement</text>
  </threadedComment>
  <threadedComment ref="C9" dT="2019-10-07T14:35:09.34" personId="{A3585428-BB24-467C-A0E2-A7BE88939673}" id="{12BD1D8F-2770-4472-993C-09474959B095}">
    <text>SemCo ES at Lynwood (8"); OCU at Canterclub Trail (8"), executed agreements for both</text>
  </threadedComment>
  <threadedComment ref="C13" dT="2019-10-07T14:31:33.91" personId="{A3585428-BB24-467C-A0E2-A7BE88939673}" id="{8B562AA5-20A7-4107-B697-3506A232971F}">
    <text>Pinellas Co Util agreement expired.</text>
  </threadedComment>
  <threadedComment ref="C16" dT="2019-10-07T14:30:55.32" personId="{A3585428-BB24-467C-A0E2-A7BE88939673}" id="{C6ED2100-1ABF-4010-A43B-951204624179}">
    <text>City of Altamonte Springs, executed agreement</text>
  </threadedComment>
  <threadedComment ref="C23" dT="2019-10-07T14:36:32.48" personId="{A3585428-BB24-467C-A0E2-A7BE88939673}" id="{EB6EA930-DB2B-4127-BE49-E5F4B2DBF1CA}">
    <text>Pasco Co Util, 12" meter, executed agreement</text>
  </threadedComment>
  <threadedComment ref="C24" dT="2019-10-07T14:36:04.90" personId="{A3585428-BB24-467C-A0E2-A7BE88939673}" id="{BF7F98A4-EB99-4009-AE11-39CAC891988C}">
    <text>OUC water, 2 each 6" meters, executed agreement</text>
  </threadedComment>
  <threadedComment ref="C25" dT="2019-10-07T14:35:43.77" personId="{A3585428-BB24-467C-A0E2-A7BE88939673}" id="{1AC7E25B-C1EE-4E76-84C0-B87B25FAAB48}">
    <text>Orange County Utilities bulk water, 2" meter, executed agreement</text>
  </threadedComment>
  <threadedComment ref="B27" dT="2019-10-07T14:39:05.36" personId="{A3585428-BB24-467C-A0E2-A7BE88939673}" id="{5B5FC9F3-6D4A-4F55-990F-B64FDB397CBC}">
    <text>LS #7 at Regional Office</text>
  </threadedComment>
  <threadedComment ref="C27" dT="2020-02-10T20:23:03.77" personId="{84A45EA2-DD93-43F8-BF21-EA4F6E7664AC}" id="{5DB57032-776E-4F9A-B310-61C25D26B4D0}">
    <text>City of Alt. Springs, sewer bill is 70% of aggregate of monthly water sales.</text>
  </threadedComment>
  <threadedComment ref="B28" dT="2019-10-07T14:42:50.01" personId="{A3585428-BB24-467C-A0E2-A7BE88939673}" id="{2F6EC528-763E-4C43-9B26-4D0F88A6A642}">
    <text>Manifolded FM from Beth Dr &amp; Lincoln Ave. LS's</text>
  </threadedComment>
  <threadedComment ref="C28" dT="2020-02-10T20:26:06.45" personId="{84A45EA2-DD93-43F8-BF21-EA4F6E7664AC}" id="{3C3A276A-4406-4955-82E2-F8A45121A3D6}">
    <text>Executed agreement with City of Sanford</text>
  </threadedComment>
  <threadedComment ref="B29" dT="2019-10-07T14:42:05.87" personId="{A3585428-BB24-467C-A0E2-A7BE88939673}" id="{0654F76E-42DC-4C68-921C-4E1E561BB006}">
    <text>Manifolded FM to Des Pinar EQ tank, genset at DP EQ pumps and screen.</text>
  </threadedComment>
  <threadedComment ref="C29" dT="2020-02-10T20:25:42.38" personId="{84A45EA2-DD93-43F8-BF21-EA4F6E7664AC}" id="{B289AD0A-126A-458D-AF9E-FBD17ED18DFD}">
    <text>No agreement, diverted flow to our Wekiva Plant</text>
  </threadedComment>
  <threadedComment ref="B30" dT="2019-10-07T14:39:14.83" personId="{A3585428-BB24-467C-A0E2-A7BE88939673}" id="{BD7A9F2D-BEF9-4037-AB40-6A821CD862A4}">
    <text>Master LS</text>
  </threadedComment>
  <threadedComment ref="C30" dT="2020-02-10T20:24:30.56" personId="{84A45EA2-DD93-43F8-BF21-EA4F6E7664AC}" id="{43FF20C3-95B2-4B50-A519-0FA1EE96EE35}">
    <text>Executed agreement with Pasco Co Utilities</text>
  </threadedComment>
  <threadedComment ref="B31" dT="2019-10-07T14:39:23.30" personId="{A3585428-BB24-467C-A0E2-A7BE88939673}" id="{FAF8A41E-A2C6-46B7-B8C9-AC9BAAD66A07}">
    <text>Master LS</text>
  </threadedComment>
  <threadedComment ref="C31" dT="2020-02-10T20:24:15.19" personId="{84A45EA2-DD93-43F8-BF21-EA4F6E7664AC}" id="{D72334B3-ED14-4DF0-8FE9-4E215CB958F6}">
    <text>Executed 25-yr agreement with Pasco Co Utilities expired in 2015</text>
  </threadedComment>
  <threadedComment ref="B32" dT="2019-10-07T14:40:30.26" personId="{A3585428-BB24-467C-A0E2-A7BE88939673}" id="{73D95E0D-C51D-4E41-99C1-F64189004C8F}">
    <text>LS SH-4 &amp; LS SH-13</text>
  </threadedComment>
  <threadedComment ref="C32" dT="2020-02-10T20:23:45.86" personId="{84A45EA2-DD93-43F8-BF21-EA4F6E7664AC}" id="{49574969-D9C0-4FAF-B6BA-3CF6E619EBD1}">
    <text>Executed agreement with Englewood Water District</text>
  </threadedComment>
  <threadedComment ref="B33" dT="2019-10-07T14:41:09.90" personId="{A3585428-BB24-467C-A0E2-A7BE88939673}" id="{D8169C51-C82E-49FE-9870-DFD86B0E3294}">
    <text>Master LS owned by City of St. Pete, has genset</text>
  </threadedComment>
  <threadedComment ref="C33" dT="2020-02-10T20:23:28.44" personId="{84A45EA2-DD93-43F8-BF21-EA4F6E7664AC}" id="{D37BCFE5-3C75-41CB-928F-2A79B497ED82}">
    <text>Executed agreement with City of St. Pete</text>
  </threadedComment>
  <threadedComment ref="R33" dT="2019-10-07T15:34:47.68" personId="{A3585428-BB24-467C-A0E2-A7BE88939673}" id="{1A634D97-A213-4DCB-A626-9E9262A2BD1D}">
    <text>add Coloney Dr when accepted in 2019</text>
  </threadedComment>
  <threadedComment ref="B44" dT="2020-02-10T19:36:46.33" personId="{84A45EA2-DD93-43F8-BF21-EA4F6E7664AC}" id="{8ED0D77E-105D-4C16-ABCC-1432AA8C962C}">
    <text>Genset to be installed in 2020</text>
  </threadedComment>
  <threadedComment ref="R44" dT="2019-10-07T15:36:41.93" personId="{A3585428-BB24-467C-A0E2-A7BE88939673}" id="{888C53ED-8A59-439B-9D95-E8D934FF12B9}">
    <text>Added LS at WWTP in 2019</text>
  </threadedComment>
  <threadedComment ref="B70" dT="2020-02-10T19:28:48.61" personId="{84A45EA2-DD93-43F8-BF21-EA4F6E7664AC}" id="{BA738FFE-5005-4315-941A-65831E3E89CA}">
    <text>Flow diverted to Wekiva in 2012, plant demo'd in 2014</text>
  </threadedComment>
  <threadedComment ref="B71" dT="2020-02-10T19:32:34.66" personId="{84A45EA2-DD93-43F8-BF21-EA4F6E7664AC}" id="{FD1B8758-3FD1-4378-AAD5-BBFE83BA5979}">
    <text>Diverted remaining flow to EWD in November 2015</text>
  </threadedComment>
  <threadedComment ref="B72" dT="2020-02-10T19:29:28.67" personId="{84A45EA2-DD93-43F8-BF21-EA4F6E7664AC}" id="{7055A382-B05D-4293-B25B-A61A1870BC67}">
    <text>Flow diverted to Wekiva in 1Q18 (proforma in 2016 RC), Shadow Hills dem'd in 2018</text>
  </threadedComment>
  <threadedComment ref="B77" dT="2020-02-10T19:28:30.13" personId="{84A45EA2-DD93-43F8-BF21-EA4F6E7664AC}" id="{3555539D-29AF-440B-8071-BF52AC23B5EF}">
    <text>Interconnected with Orangewood</text>
  </threadedComment>
  <threadedComment ref="B78" dT="2020-02-10T19:28:12.99" personId="{84A45EA2-DD93-43F8-BF21-EA4F6E7664AC}" id="{BC31B721-B85E-4246-8DBD-83DAE77E572A}">
    <text>Interconnected with Orangewood</text>
  </threadedComment>
  <threadedComment ref="B80" dT="2020-02-10T19:26:45.03" personId="{84A45EA2-DD93-43F8-BF21-EA4F6E7664AC}" id="{216A1EE0-4026-43EC-9F98-7DD66399ECFD}">
    <text>Interconnected with Ravenna Park</text>
  </threadedComment>
  <threadedComment ref="B81" dT="2020-02-10T19:27:52.91" personId="{84A45EA2-DD93-43F8-BF21-EA4F6E7664AC}" id="{50F00560-F01A-4C56-9713-1C887D098F96}">
    <text>Interconnected with Ravenna Park</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81"/>
  <sheetViews>
    <sheetView tabSelected="1" zoomScaleNormal="100" workbookViewId="0">
      <pane xSplit="1" ySplit="1" topLeftCell="B2" activePane="bottomRight" state="frozen"/>
      <selection activeCell="F38" sqref="F38"/>
      <selection pane="topRight" activeCell="F38" sqref="F38"/>
      <selection pane="bottomLeft" activeCell="F38" sqref="F38"/>
      <selection pane="bottomRight" activeCell="A22" sqref="A22:XFD22"/>
    </sheetView>
  </sheetViews>
  <sheetFormatPr defaultColWidth="11.42578125" defaultRowHeight="12.75"/>
  <cols>
    <col min="1" max="1" width="31.7109375" style="24" customWidth="1"/>
    <col min="2" max="2" width="8.5703125" style="12" customWidth="1"/>
    <col min="3" max="3" width="4" style="12" bestFit="1" customWidth="1"/>
    <col min="4" max="4" width="5.85546875" style="11" bestFit="1" customWidth="1"/>
    <col min="5" max="5" width="14.85546875" style="12" customWidth="1"/>
    <col min="6" max="6" width="13.85546875" style="11" bestFit="1" customWidth="1"/>
    <col min="7" max="7" width="11.28515625" style="11" customWidth="1"/>
    <col min="8" max="8" width="12.7109375" style="11" customWidth="1"/>
    <col min="9" max="9" width="12.140625" style="11" bestFit="1" customWidth="1"/>
    <col min="10" max="10" width="13.7109375" style="11" customWidth="1"/>
    <col min="11" max="11" width="10.42578125" style="11" customWidth="1"/>
    <col min="12" max="12" width="13.85546875" style="11" bestFit="1" customWidth="1"/>
    <col min="13" max="13" width="14.7109375" style="11" bestFit="1" customWidth="1"/>
    <col min="14" max="14" width="13.140625" style="11" bestFit="1" customWidth="1"/>
    <col min="15" max="15" width="23.85546875" style="18" bestFit="1" customWidth="1"/>
    <col min="16" max="16" width="25.42578125" style="18" customWidth="1"/>
    <col min="17" max="17" width="21.7109375" style="18" hidden="1" customWidth="1"/>
    <col min="18" max="18" width="9.28515625" style="18" customWidth="1"/>
    <col min="19" max="19" width="5.7109375" style="18" bestFit="1" customWidth="1"/>
    <col min="20" max="20" width="10.5703125" style="18" bestFit="1" customWidth="1"/>
    <col min="21" max="23" width="11.42578125" style="18" customWidth="1"/>
    <col min="24" max="16384" width="11.42578125" style="18"/>
  </cols>
  <sheetData>
    <row r="1" spans="1:18" s="9" customFormat="1" ht="38.25">
      <c r="A1" s="8" t="s">
        <v>118</v>
      </c>
      <c r="B1" s="8" t="s">
        <v>198</v>
      </c>
      <c r="C1" s="8" t="s">
        <v>199</v>
      </c>
      <c r="D1" s="9" t="s">
        <v>197</v>
      </c>
      <c r="E1" s="9" t="s">
        <v>38</v>
      </c>
      <c r="F1" s="8" t="s">
        <v>143</v>
      </c>
      <c r="G1" s="8" t="s">
        <v>107</v>
      </c>
      <c r="H1" s="8" t="s">
        <v>108</v>
      </c>
      <c r="I1" s="9" t="s">
        <v>40</v>
      </c>
      <c r="J1" s="9" t="s">
        <v>39</v>
      </c>
      <c r="K1" s="8" t="s">
        <v>144</v>
      </c>
      <c r="L1" s="8" t="s">
        <v>23</v>
      </c>
      <c r="M1" s="8" t="s">
        <v>172</v>
      </c>
      <c r="N1" s="8" t="s">
        <v>122</v>
      </c>
      <c r="O1" s="9" t="s">
        <v>9</v>
      </c>
      <c r="P1" s="9" t="s">
        <v>24</v>
      </c>
      <c r="Q1" s="8" t="s">
        <v>1</v>
      </c>
      <c r="R1" s="8"/>
    </row>
    <row r="2" spans="1:18" ht="15" customHeight="1">
      <c r="A2" s="10" t="s">
        <v>50</v>
      </c>
      <c r="B2" s="134"/>
      <c r="C2" s="134" t="s">
        <v>200</v>
      </c>
      <c r="D2" s="11">
        <v>252</v>
      </c>
      <c r="E2" s="12">
        <v>3590069</v>
      </c>
      <c r="F2" s="11">
        <v>8348</v>
      </c>
      <c r="G2" s="13">
        <v>1958</v>
      </c>
      <c r="H2" s="14" t="s">
        <v>110</v>
      </c>
      <c r="I2" s="15">
        <v>35383</v>
      </c>
      <c r="J2" s="15">
        <v>42688</v>
      </c>
      <c r="K2" s="16">
        <f t="shared" ref="K2:K18" si="0">(J2-I2)/365</f>
        <v>20.013698630136986</v>
      </c>
      <c r="L2" s="17">
        <v>7.9200000000000007E-2</v>
      </c>
      <c r="M2" s="17"/>
      <c r="N2" s="131"/>
      <c r="O2" s="11" t="s">
        <v>11</v>
      </c>
      <c r="P2" s="11" t="s">
        <v>27</v>
      </c>
      <c r="R2" s="19"/>
    </row>
    <row r="3" spans="1:18" ht="15" customHeight="1">
      <c r="A3" s="10" t="s">
        <v>53</v>
      </c>
      <c r="B3" s="142"/>
      <c r="C3" s="134"/>
      <c r="D3" s="11">
        <v>252</v>
      </c>
      <c r="E3" s="12">
        <v>3590762</v>
      </c>
      <c r="F3" s="11">
        <v>8349</v>
      </c>
      <c r="G3" s="13">
        <v>1965</v>
      </c>
      <c r="H3" s="14" t="s">
        <v>110</v>
      </c>
      <c r="I3" s="15">
        <v>35383</v>
      </c>
      <c r="J3" s="15">
        <v>42688</v>
      </c>
      <c r="K3" s="16">
        <f t="shared" si="0"/>
        <v>20.013698630136986</v>
      </c>
      <c r="L3" s="17">
        <v>2.4E-2</v>
      </c>
      <c r="M3" s="17"/>
      <c r="N3" s="131"/>
      <c r="O3" s="11" t="s">
        <v>11</v>
      </c>
      <c r="P3" s="11" t="s">
        <v>27</v>
      </c>
      <c r="R3" s="19"/>
    </row>
    <row r="4" spans="1:18" ht="15" customHeight="1">
      <c r="A4" s="10" t="s">
        <v>54</v>
      </c>
      <c r="B4" s="134"/>
      <c r="C4" s="134" t="s">
        <v>200</v>
      </c>
      <c r="D4" s="11">
        <v>252</v>
      </c>
      <c r="E4" s="12">
        <v>3590912</v>
      </c>
      <c r="F4" s="11">
        <v>8345</v>
      </c>
      <c r="G4" s="13">
        <v>1957</v>
      </c>
      <c r="H4" s="14" t="s">
        <v>110</v>
      </c>
      <c r="I4" s="15">
        <v>35383</v>
      </c>
      <c r="J4" s="15">
        <v>42688</v>
      </c>
      <c r="K4" s="16">
        <f t="shared" si="0"/>
        <v>20.013698630136986</v>
      </c>
      <c r="L4" s="17">
        <v>9.69E-2</v>
      </c>
      <c r="M4" s="17"/>
      <c r="N4" s="131"/>
      <c r="O4" s="11" t="s">
        <v>11</v>
      </c>
      <c r="P4" s="11" t="s">
        <v>27</v>
      </c>
      <c r="R4" s="19"/>
    </row>
    <row r="5" spans="1:18" ht="15" customHeight="1">
      <c r="A5" s="10" t="s">
        <v>55</v>
      </c>
      <c r="B5" s="145"/>
      <c r="C5" s="134"/>
      <c r="D5" s="11">
        <v>252</v>
      </c>
      <c r="E5" s="12">
        <v>3590993</v>
      </c>
      <c r="F5" s="11">
        <v>8353</v>
      </c>
      <c r="G5" s="13">
        <v>1959</v>
      </c>
      <c r="H5" s="14" t="s">
        <v>110</v>
      </c>
      <c r="I5" s="15">
        <v>35383</v>
      </c>
      <c r="J5" s="15">
        <v>42688</v>
      </c>
      <c r="K5" s="16">
        <f t="shared" si="0"/>
        <v>20.013698630136986</v>
      </c>
      <c r="L5" s="17">
        <v>2.5700000000000001E-2</v>
      </c>
      <c r="M5" s="17"/>
      <c r="N5" s="131"/>
      <c r="O5" s="11" t="s">
        <v>11</v>
      </c>
      <c r="P5" s="11" t="s">
        <v>27</v>
      </c>
      <c r="Q5" s="18" t="s">
        <v>14</v>
      </c>
      <c r="R5" s="19"/>
    </row>
    <row r="6" spans="1:18" ht="15" customHeight="1">
      <c r="A6" s="10" t="s">
        <v>57</v>
      </c>
      <c r="B6" s="134"/>
      <c r="C6" s="134" t="s">
        <v>200</v>
      </c>
      <c r="D6" s="11">
        <v>252</v>
      </c>
      <c r="E6" s="12">
        <v>3591061</v>
      </c>
      <c r="F6" s="11">
        <v>8352</v>
      </c>
      <c r="G6" s="13">
        <v>1958</v>
      </c>
      <c r="H6" s="14" t="s">
        <v>110</v>
      </c>
      <c r="I6" s="15">
        <v>41993</v>
      </c>
      <c r="J6" s="15">
        <v>42688</v>
      </c>
      <c r="K6" s="83">
        <f t="shared" si="0"/>
        <v>1.904109589041096</v>
      </c>
      <c r="L6" s="17">
        <v>0.1714</v>
      </c>
      <c r="M6" s="17"/>
      <c r="N6" s="131"/>
      <c r="O6" s="11" t="s">
        <v>11</v>
      </c>
      <c r="P6" s="11" t="s">
        <v>27</v>
      </c>
      <c r="R6" s="19"/>
    </row>
    <row r="7" spans="1:18" ht="15" customHeight="1">
      <c r="A7" s="10" t="s">
        <v>179</v>
      </c>
      <c r="B7" s="134" t="s">
        <v>104</v>
      </c>
      <c r="C7" s="134"/>
      <c r="D7" s="11">
        <v>251</v>
      </c>
      <c r="E7" s="12">
        <v>3354883</v>
      </c>
      <c r="F7" s="11">
        <v>2700</v>
      </c>
      <c r="G7" s="13">
        <v>1980</v>
      </c>
      <c r="H7" s="14" t="s">
        <v>109</v>
      </c>
      <c r="I7" s="15">
        <v>40403</v>
      </c>
      <c r="J7" s="15">
        <v>44054</v>
      </c>
      <c r="K7" s="83">
        <f t="shared" si="0"/>
        <v>10.002739726027396</v>
      </c>
      <c r="L7" s="17">
        <v>5.3159999999999998</v>
      </c>
      <c r="M7" s="17"/>
      <c r="N7" s="132"/>
      <c r="O7" s="11" t="s">
        <v>11</v>
      </c>
      <c r="P7" s="11" t="s">
        <v>27</v>
      </c>
      <c r="Q7" s="18" t="s">
        <v>124</v>
      </c>
      <c r="R7" s="22"/>
    </row>
    <row r="8" spans="1:18" ht="15" customHeight="1">
      <c r="A8" s="24" t="s">
        <v>180</v>
      </c>
      <c r="B8" s="12" t="s">
        <v>104</v>
      </c>
      <c r="D8" s="11">
        <v>260</v>
      </c>
      <c r="E8" s="12">
        <v>3354653</v>
      </c>
      <c r="F8" s="11">
        <v>2717</v>
      </c>
      <c r="G8" s="13">
        <v>1986</v>
      </c>
      <c r="H8" s="14" t="s">
        <v>109</v>
      </c>
      <c r="I8" s="15">
        <v>37147</v>
      </c>
      <c r="J8" s="15">
        <v>44452</v>
      </c>
      <c r="K8" s="16">
        <f t="shared" si="0"/>
        <v>20.013698630136986</v>
      </c>
      <c r="L8" s="17">
        <v>0.45400000000000001</v>
      </c>
      <c r="M8" s="17"/>
      <c r="N8" s="131"/>
      <c r="O8" s="11" t="s">
        <v>11</v>
      </c>
      <c r="P8" s="11" t="s">
        <v>27</v>
      </c>
      <c r="Q8" s="18" t="s">
        <v>123</v>
      </c>
      <c r="R8" s="19"/>
    </row>
    <row r="9" spans="1:18" ht="15" customHeight="1">
      <c r="A9" s="24" t="s">
        <v>181</v>
      </c>
      <c r="B9" s="12" t="s">
        <v>104</v>
      </c>
      <c r="C9" s="12" t="s">
        <v>200</v>
      </c>
      <c r="D9" s="11">
        <v>255</v>
      </c>
      <c r="E9" s="12">
        <v>3591121</v>
      </c>
      <c r="F9" s="11">
        <v>160</v>
      </c>
      <c r="G9" s="13">
        <v>1965</v>
      </c>
      <c r="H9" s="14" t="s">
        <v>110</v>
      </c>
      <c r="I9" s="15">
        <v>37147</v>
      </c>
      <c r="J9" s="15">
        <v>44452</v>
      </c>
      <c r="K9" s="16">
        <f t="shared" si="0"/>
        <v>20.013698630136986</v>
      </c>
      <c r="L9" s="17">
        <v>10.375</v>
      </c>
      <c r="M9" s="17"/>
      <c r="N9" s="131"/>
      <c r="O9" s="11" t="s">
        <v>11</v>
      </c>
      <c r="P9" s="11" t="s">
        <v>27</v>
      </c>
      <c r="Q9" s="18" t="s">
        <v>14</v>
      </c>
      <c r="R9" s="19"/>
    </row>
    <row r="10" spans="1:18" ht="15" customHeight="1">
      <c r="A10" s="10" t="s">
        <v>186</v>
      </c>
      <c r="B10" s="134"/>
      <c r="C10" s="134" t="s">
        <v>201</v>
      </c>
      <c r="D10" s="23">
        <v>254</v>
      </c>
      <c r="E10" s="12" t="s">
        <v>42</v>
      </c>
      <c r="F10" s="11">
        <v>64455</v>
      </c>
      <c r="G10" s="13">
        <v>1998</v>
      </c>
      <c r="H10" s="14" t="s">
        <v>109</v>
      </c>
      <c r="I10" s="15">
        <v>41982</v>
      </c>
      <c r="J10" s="15">
        <v>45630</v>
      </c>
      <c r="K10" s="83">
        <f t="shared" si="0"/>
        <v>9.9945205479452053</v>
      </c>
      <c r="L10" s="21">
        <v>0.96089999999999998</v>
      </c>
      <c r="M10" s="17"/>
      <c r="N10" s="133">
        <v>350.75</v>
      </c>
      <c r="O10" s="11" t="s">
        <v>11</v>
      </c>
      <c r="P10" s="11" t="s">
        <v>42</v>
      </c>
      <c r="R10" s="19"/>
    </row>
    <row r="11" spans="1:18" ht="15" customHeight="1">
      <c r="A11" s="10" t="s">
        <v>178</v>
      </c>
      <c r="B11" s="134" t="s">
        <v>104</v>
      </c>
      <c r="C11" s="134"/>
      <c r="D11" s="11">
        <v>259</v>
      </c>
      <c r="E11" s="12">
        <v>6514842</v>
      </c>
      <c r="F11" s="11">
        <v>6867</v>
      </c>
      <c r="G11" s="13">
        <v>1982</v>
      </c>
      <c r="H11" s="14" t="s">
        <v>113</v>
      </c>
      <c r="I11" s="15">
        <v>39193</v>
      </c>
      <c r="J11" s="15">
        <v>46434</v>
      </c>
      <c r="K11" s="16">
        <f t="shared" si="0"/>
        <v>19.838356164383562</v>
      </c>
      <c r="L11" s="17">
        <v>9.9784999999999999E-2</v>
      </c>
      <c r="M11" s="17" t="s">
        <v>175</v>
      </c>
      <c r="N11" s="131"/>
      <c r="O11" s="11" t="s">
        <v>12</v>
      </c>
      <c r="P11" s="11" t="s">
        <v>28</v>
      </c>
      <c r="Q11" s="18" t="s">
        <v>123</v>
      </c>
      <c r="R11" s="19"/>
    </row>
    <row r="12" spans="1:18" ht="15" customHeight="1">
      <c r="A12" s="10" t="s">
        <v>60</v>
      </c>
      <c r="B12" s="134" t="s">
        <v>104</v>
      </c>
      <c r="C12" s="134"/>
      <c r="D12" s="11">
        <v>252</v>
      </c>
      <c r="E12" s="12">
        <v>6511311</v>
      </c>
      <c r="F12" s="16">
        <v>3590</v>
      </c>
      <c r="G12" s="13">
        <v>1963</v>
      </c>
      <c r="H12" s="14" t="s">
        <v>113</v>
      </c>
      <c r="I12" s="15">
        <v>40067</v>
      </c>
      <c r="J12" s="15">
        <v>47372</v>
      </c>
      <c r="K12" s="16">
        <f t="shared" si="0"/>
        <v>20.013698630136986</v>
      </c>
      <c r="L12" s="17">
        <v>0.26</v>
      </c>
      <c r="M12" s="17" t="s">
        <v>174</v>
      </c>
      <c r="N12" s="131"/>
      <c r="O12" s="11" t="s">
        <v>12</v>
      </c>
      <c r="P12" s="11" t="s">
        <v>28</v>
      </c>
      <c r="R12" s="19"/>
    </row>
    <row r="13" spans="1:18" ht="15" customHeight="1">
      <c r="A13" s="10" t="s">
        <v>62</v>
      </c>
      <c r="B13" s="134"/>
      <c r="C13" s="134" t="s">
        <v>200</v>
      </c>
      <c r="D13" s="11">
        <v>252</v>
      </c>
      <c r="E13" s="12">
        <v>6521000</v>
      </c>
      <c r="F13" s="11">
        <v>10350</v>
      </c>
      <c r="G13" s="13">
        <v>1928</v>
      </c>
      <c r="H13" s="14" t="s">
        <v>114</v>
      </c>
      <c r="I13" s="15">
        <v>40204</v>
      </c>
      <c r="J13" s="15">
        <v>47509</v>
      </c>
      <c r="K13" s="16">
        <f t="shared" si="0"/>
        <v>20.013698630136986</v>
      </c>
      <c r="L13" s="17">
        <v>8.43E-2</v>
      </c>
      <c r="M13" s="17" t="s">
        <v>176</v>
      </c>
      <c r="N13" s="131"/>
      <c r="O13" s="11" t="s">
        <v>12</v>
      </c>
      <c r="P13" s="11" t="s">
        <v>28</v>
      </c>
      <c r="R13" s="19"/>
    </row>
    <row r="14" spans="1:18" ht="15" customHeight="1">
      <c r="A14" s="10" t="s">
        <v>59</v>
      </c>
      <c r="B14" s="134" t="s">
        <v>104</v>
      </c>
      <c r="C14" s="134"/>
      <c r="D14" s="11">
        <v>252</v>
      </c>
      <c r="E14" s="12">
        <v>6424076</v>
      </c>
      <c r="F14" s="11">
        <v>5643</v>
      </c>
      <c r="G14" s="13">
        <v>1973</v>
      </c>
      <c r="H14" s="14" t="s">
        <v>112</v>
      </c>
      <c r="I14" s="15">
        <v>40961</v>
      </c>
      <c r="J14" s="15">
        <v>48266</v>
      </c>
      <c r="K14" s="16">
        <f t="shared" si="0"/>
        <v>20.013698630136986</v>
      </c>
      <c r="L14" s="17">
        <v>0.18840000000000001</v>
      </c>
      <c r="M14" s="17" t="s">
        <v>173</v>
      </c>
      <c r="N14" s="131"/>
      <c r="O14" s="11" t="s">
        <v>12</v>
      </c>
      <c r="P14" s="11" t="s">
        <v>27</v>
      </c>
      <c r="R14" s="19"/>
    </row>
    <row r="15" spans="1:18" ht="15" customHeight="1">
      <c r="A15" s="10" t="s">
        <v>52</v>
      </c>
      <c r="B15" s="134" t="s">
        <v>104</v>
      </c>
      <c r="C15" s="134"/>
      <c r="D15" s="11">
        <v>252</v>
      </c>
      <c r="E15" s="12">
        <v>3590615</v>
      </c>
      <c r="F15" s="11">
        <v>8347</v>
      </c>
      <c r="G15" s="13">
        <v>1958</v>
      </c>
      <c r="H15" s="14" t="s">
        <v>110</v>
      </c>
      <c r="I15" s="15">
        <v>41055</v>
      </c>
      <c r="J15" s="15">
        <v>48371</v>
      </c>
      <c r="K15" s="16">
        <f t="shared" si="0"/>
        <v>20.043835616438358</v>
      </c>
      <c r="L15" s="17">
        <v>7.4999999999999997E-2</v>
      </c>
      <c r="M15" s="17"/>
      <c r="N15" s="131"/>
      <c r="O15" s="11" t="s">
        <v>11</v>
      </c>
      <c r="P15" s="11" t="s">
        <v>27</v>
      </c>
      <c r="Q15" s="18" t="s">
        <v>123</v>
      </c>
      <c r="R15" s="19"/>
    </row>
    <row r="16" spans="1:18" ht="15" customHeight="1">
      <c r="A16" s="10" t="s">
        <v>58</v>
      </c>
      <c r="B16" s="134" t="s">
        <v>104</v>
      </c>
      <c r="C16" s="134" t="s">
        <v>200</v>
      </c>
      <c r="D16" s="11">
        <v>252</v>
      </c>
      <c r="E16" s="12">
        <v>3591451</v>
      </c>
      <c r="F16" s="11">
        <v>8346</v>
      </c>
      <c r="G16" s="13">
        <v>1958</v>
      </c>
      <c r="H16" s="14" t="s">
        <v>110</v>
      </c>
      <c r="I16" s="15">
        <v>41066</v>
      </c>
      <c r="J16" s="15">
        <v>48371</v>
      </c>
      <c r="K16" s="16">
        <f t="shared" si="0"/>
        <v>20.013698630136986</v>
      </c>
      <c r="L16" s="17">
        <v>0.23699999999999999</v>
      </c>
      <c r="M16" s="17"/>
      <c r="N16" s="131"/>
      <c r="O16" s="11" t="s">
        <v>11</v>
      </c>
      <c r="P16" s="11" t="s">
        <v>27</v>
      </c>
      <c r="R16" s="19"/>
    </row>
    <row r="17" spans="1:24" ht="15" customHeight="1">
      <c r="A17" s="10" t="s">
        <v>177</v>
      </c>
      <c r="B17" s="134" t="s">
        <v>104</v>
      </c>
      <c r="C17" s="134"/>
      <c r="D17" s="11">
        <v>248</v>
      </c>
      <c r="E17" s="12">
        <v>6535055</v>
      </c>
      <c r="F17" s="11">
        <v>13043</v>
      </c>
      <c r="G17" s="13">
        <v>1987</v>
      </c>
      <c r="H17" s="14" t="s">
        <v>115</v>
      </c>
      <c r="I17" s="15">
        <v>41517</v>
      </c>
      <c r="J17" s="15">
        <v>48822</v>
      </c>
      <c r="K17" s="16">
        <f t="shared" si="0"/>
        <v>20.013698630136986</v>
      </c>
      <c r="L17" s="17">
        <v>0.29830000000000001</v>
      </c>
      <c r="M17" s="17" t="s">
        <v>190</v>
      </c>
      <c r="N17" s="131"/>
      <c r="O17" s="11" t="s">
        <v>12</v>
      </c>
      <c r="P17" s="11" t="s">
        <v>28</v>
      </c>
      <c r="R17" s="19"/>
    </row>
    <row r="18" spans="1:24" ht="15" customHeight="1">
      <c r="A18" s="10" t="s">
        <v>184</v>
      </c>
      <c r="B18" s="134" t="s">
        <v>104</v>
      </c>
      <c r="C18" s="134"/>
      <c r="D18" s="11">
        <v>252</v>
      </c>
      <c r="E18" s="12">
        <v>3354695</v>
      </c>
      <c r="F18" s="11">
        <v>50094</v>
      </c>
      <c r="G18" s="13">
        <v>1984</v>
      </c>
      <c r="H18" s="14" t="s">
        <v>109</v>
      </c>
      <c r="I18" s="15">
        <v>41761</v>
      </c>
      <c r="J18" s="15">
        <v>49068</v>
      </c>
      <c r="K18" s="16">
        <f t="shared" si="0"/>
        <v>20.019178082191782</v>
      </c>
      <c r="L18" s="17">
        <v>1.2329E-2</v>
      </c>
      <c r="M18" s="17"/>
      <c r="N18" s="133">
        <v>4.5</v>
      </c>
      <c r="O18" s="11" t="s">
        <v>11</v>
      </c>
      <c r="P18" s="11" t="s">
        <v>27</v>
      </c>
      <c r="Q18" s="18" t="s">
        <v>46</v>
      </c>
      <c r="R18" s="19"/>
    </row>
    <row r="19" spans="1:24" ht="15" customHeight="1">
      <c r="A19" s="24" t="s">
        <v>182</v>
      </c>
      <c r="B19" s="12" t="s">
        <v>104</v>
      </c>
      <c r="D19" s="11">
        <v>242</v>
      </c>
      <c r="E19" s="12">
        <v>6280273</v>
      </c>
      <c r="F19" s="11" t="s">
        <v>42</v>
      </c>
      <c r="G19" s="13">
        <v>1969</v>
      </c>
      <c r="H19" s="14" t="s">
        <v>111</v>
      </c>
      <c r="I19" s="15" t="s">
        <v>42</v>
      </c>
      <c r="J19" s="15" t="s">
        <v>42</v>
      </c>
      <c r="K19" s="15" t="s">
        <v>42</v>
      </c>
      <c r="L19" s="17" t="s">
        <v>42</v>
      </c>
      <c r="M19" s="17"/>
      <c r="N19" s="131"/>
      <c r="O19" s="17" t="s">
        <v>42</v>
      </c>
      <c r="P19" s="17" t="s">
        <v>29</v>
      </c>
      <c r="Q19" s="17" t="s">
        <v>42</v>
      </c>
      <c r="R19" s="25"/>
      <c r="S19" s="17"/>
      <c r="T19" s="17"/>
    </row>
    <row r="20" spans="1:24" ht="15" customHeight="1">
      <c r="A20" s="24" t="s">
        <v>183</v>
      </c>
      <c r="B20" s="12" t="s">
        <v>104</v>
      </c>
      <c r="D20" s="11">
        <v>251</v>
      </c>
      <c r="E20" s="12">
        <v>3354647</v>
      </c>
      <c r="F20" s="11" t="s">
        <v>42</v>
      </c>
      <c r="G20" s="13">
        <v>1980</v>
      </c>
      <c r="H20" s="14" t="s">
        <v>109</v>
      </c>
      <c r="I20" s="15" t="s">
        <v>42</v>
      </c>
      <c r="J20" s="15" t="s">
        <v>42</v>
      </c>
      <c r="K20" s="15" t="s">
        <v>42</v>
      </c>
      <c r="L20" s="17" t="s">
        <v>42</v>
      </c>
      <c r="M20" s="17"/>
      <c r="N20" s="131"/>
      <c r="O20" s="17" t="s">
        <v>42</v>
      </c>
      <c r="P20" s="17" t="s">
        <v>27</v>
      </c>
      <c r="Q20" s="17"/>
      <c r="R20" s="25"/>
      <c r="S20" s="17"/>
      <c r="T20" s="17"/>
    </row>
    <row r="21" spans="1:24" ht="15" customHeight="1">
      <c r="A21" s="10" t="s">
        <v>185</v>
      </c>
      <c r="B21" s="134" t="s">
        <v>104</v>
      </c>
      <c r="C21" s="134"/>
      <c r="D21" s="11">
        <v>251</v>
      </c>
      <c r="E21" s="12">
        <v>3354881</v>
      </c>
      <c r="F21" s="128">
        <v>2879</v>
      </c>
      <c r="G21" s="78">
        <v>1991</v>
      </c>
      <c r="H21" s="79" t="s">
        <v>109</v>
      </c>
      <c r="I21" s="80" t="s">
        <v>42</v>
      </c>
      <c r="J21" s="80" t="s">
        <v>42</v>
      </c>
      <c r="K21" s="80" t="s">
        <v>42</v>
      </c>
      <c r="L21" s="77">
        <v>3.887</v>
      </c>
      <c r="M21" s="17"/>
      <c r="N21" s="131"/>
      <c r="O21" s="128" t="s">
        <v>11</v>
      </c>
      <c r="P21" s="11" t="s">
        <v>27</v>
      </c>
      <c r="R21" s="25"/>
    </row>
    <row r="22" spans="1:24" s="31" customFormat="1" ht="13.5" thickBot="1">
      <c r="A22" s="26" t="s">
        <v>37</v>
      </c>
      <c r="B22" s="26"/>
      <c r="C22" s="26"/>
      <c r="D22" s="27"/>
      <c r="E22" s="28"/>
      <c r="F22" s="27"/>
      <c r="G22" s="29"/>
      <c r="H22" s="29"/>
      <c r="I22" s="29"/>
      <c r="J22" s="27"/>
      <c r="K22" s="27"/>
      <c r="L22" s="27"/>
      <c r="M22" s="27"/>
      <c r="N22" s="27"/>
      <c r="O22" s="30"/>
      <c r="P22" s="30"/>
      <c r="Q22" s="30"/>
      <c r="R22" s="30"/>
      <c r="S22" s="130"/>
      <c r="T22" s="130"/>
      <c r="U22" s="130"/>
      <c r="V22" s="130"/>
      <c r="W22" s="130"/>
      <c r="X22" s="130"/>
    </row>
    <row r="23" spans="1:24" s="31" customFormat="1" ht="13.5" thickTop="1">
      <c r="A23" s="92" t="s">
        <v>61</v>
      </c>
      <c r="B23" s="135" t="s">
        <v>105</v>
      </c>
      <c r="C23" s="135" t="s">
        <v>200</v>
      </c>
      <c r="D23" s="93">
        <v>252</v>
      </c>
      <c r="E23" s="94">
        <v>6511423</v>
      </c>
      <c r="F23" s="93" t="s">
        <v>42</v>
      </c>
      <c r="G23" s="95">
        <v>1971</v>
      </c>
      <c r="H23" s="97" t="s">
        <v>113</v>
      </c>
      <c r="I23" s="91"/>
      <c r="J23" s="93"/>
      <c r="K23" s="93"/>
      <c r="N23" s="32"/>
      <c r="O23" s="11" t="s">
        <v>12</v>
      </c>
      <c r="P23" s="32"/>
    </row>
    <row r="24" spans="1:24" s="31" customFormat="1">
      <c r="A24" s="92" t="s">
        <v>63</v>
      </c>
      <c r="B24" s="135" t="s">
        <v>105</v>
      </c>
      <c r="C24" s="135" t="s">
        <v>200</v>
      </c>
      <c r="D24" s="93">
        <v>252</v>
      </c>
      <c r="E24" s="94">
        <v>3480255</v>
      </c>
      <c r="F24" s="93" t="s">
        <v>42</v>
      </c>
      <c r="G24" s="95">
        <v>1959</v>
      </c>
      <c r="H24" s="97" t="s">
        <v>119</v>
      </c>
      <c r="I24" s="91"/>
      <c r="J24" s="93"/>
      <c r="K24" s="93"/>
      <c r="N24" s="32"/>
      <c r="O24" s="11" t="s">
        <v>11</v>
      </c>
      <c r="P24" s="32" t="s">
        <v>27</v>
      </c>
    </row>
    <row r="25" spans="1:24" s="31" customFormat="1">
      <c r="A25" s="96" t="s">
        <v>64</v>
      </c>
      <c r="B25" s="94" t="s">
        <v>105</v>
      </c>
      <c r="C25" s="94" t="s">
        <v>200</v>
      </c>
      <c r="D25" s="93">
        <v>252</v>
      </c>
      <c r="E25" s="94">
        <v>3480272</v>
      </c>
      <c r="F25" s="93" t="s">
        <v>42</v>
      </c>
      <c r="G25" s="95">
        <v>1953</v>
      </c>
      <c r="H25" s="98" t="s">
        <v>119</v>
      </c>
      <c r="I25" s="93"/>
      <c r="J25" s="93"/>
      <c r="K25" s="93"/>
      <c r="N25" s="32"/>
      <c r="O25" s="11" t="s">
        <v>11</v>
      </c>
      <c r="P25" s="32" t="s">
        <v>27</v>
      </c>
    </row>
    <row r="26" spans="1:24" s="37" customFormat="1" ht="26.25" thickBot="1">
      <c r="A26" s="35" t="s">
        <v>117</v>
      </c>
      <c r="B26" s="35"/>
      <c r="C26" s="35"/>
      <c r="D26" s="34"/>
      <c r="E26" s="34"/>
      <c r="F26" s="33"/>
      <c r="G26" s="33"/>
      <c r="H26" s="99"/>
      <c r="I26" s="33"/>
      <c r="J26" s="33"/>
      <c r="K26" s="33"/>
      <c r="L26" s="33"/>
      <c r="M26" s="33"/>
      <c r="N26" s="33"/>
      <c r="O26" s="34"/>
      <c r="P26" s="34"/>
      <c r="Q26" s="34"/>
      <c r="R26" s="35" t="s">
        <v>157</v>
      </c>
      <c r="S26" s="36"/>
    </row>
    <row r="27" spans="1:24" s="41" customFormat="1" ht="13.5" thickTop="1">
      <c r="A27" s="38" t="s">
        <v>58</v>
      </c>
      <c r="B27" s="40" t="s">
        <v>104</v>
      </c>
      <c r="C27" s="40"/>
      <c r="D27" s="39">
        <v>252</v>
      </c>
      <c r="E27" s="40" t="s">
        <v>42</v>
      </c>
      <c r="F27" s="39" t="s">
        <v>42</v>
      </c>
      <c r="G27" s="39">
        <v>1958</v>
      </c>
      <c r="H27" s="100" t="s">
        <v>110</v>
      </c>
      <c r="I27" s="39"/>
      <c r="J27" s="39"/>
      <c r="K27" s="39"/>
      <c r="L27" s="39"/>
      <c r="N27" s="39"/>
      <c r="P27" s="39" t="s">
        <v>27</v>
      </c>
      <c r="R27" s="127">
        <v>7</v>
      </c>
    </row>
    <row r="28" spans="1:24" s="41" customFormat="1">
      <c r="A28" s="38" t="s">
        <v>65</v>
      </c>
      <c r="B28" s="40" t="s">
        <v>105</v>
      </c>
      <c r="C28" s="40"/>
      <c r="D28" s="39">
        <v>252</v>
      </c>
      <c r="E28" s="40" t="s">
        <v>42</v>
      </c>
      <c r="F28" s="39" t="s">
        <v>42</v>
      </c>
      <c r="G28" s="39">
        <v>1958</v>
      </c>
      <c r="H28" s="100" t="s">
        <v>110</v>
      </c>
      <c r="I28" s="39"/>
      <c r="J28" s="39"/>
      <c r="K28" s="39"/>
      <c r="L28" s="39"/>
      <c r="N28" s="39"/>
      <c r="P28" s="39" t="s">
        <v>27</v>
      </c>
      <c r="R28" s="127">
        <v>4</v>
      </c>
    </row>
    <row r="29" spans="1:24" s="41" customFormat="1">
      <c r="A29" s="38" t="s">
        <v>189</v>
      </c>
      <c r="B29" s="40" t="s">
        <v>105</v>
      </c>
      <c r="C29" s="40"/>
      <c r="D29" s="39">
        <v>246</v>
      </c>
      <c r="E29" s="40" t="s">
        <v>42</v>
      </c>
      <c r="F29" s="39" t="s">
        <v>42</v>
      </c>
      <c r="G29" s="39">
        <v>1973</v>
      </c>
      <c r="H29" s="100" t="s">
        <v>110</v>
      </c>
      <c r="I29" s="39"/>
      <c r="J29" s="39"/>
      <c r="K29" s="39"/>
      <c r="L29" s="39"/>
      <c r="N29" s="39"/>
      <c r="P29" s="39" t="s">
        <v>27</v>
      </c>
      <c r="R29" s="127">
        <v>13</v>
      </c>
    </row>
    <row r="30" spans="1:24" s="41" customFormat="1">
      <c r="A30" s="38" t="s">
        <v>230</v>
      </c>
      <c r="B30" s="40" t="s">
        <v>104</v>
      </c>
      <c r="C30" s="40"/>
      <c r="D30" s="39">
        <v>252</v>
      </c>
      <c r="E30" s="40" t="s">
        <v>42</v>
      </c>
      <c r="F30" s="39" t="s">
        <v>42</v>
      </c>
      <c r="G30" s="39">
        <v>1969</v>
      </c>
      <c r="H30" s="100" t="s">
        <v>113</v>
      </c>
      <c r="I30" s="39"/>
      <c r="J30" s="39"/>
      <c r="K30" s="39"/>
      <c r="L30" s="39"/>
      <c r="N30" s="39"/>
      <c r="P30" s="39" t="s">
        <v>28</v>
      </c>
      <c r="R30" s="127">
        <v>2</v>
      </c>
    </row>
    <row r="31" spans="1:24" s="41" customFormat="1">
      <c r="A31" s="38" t="s">
        <v>61</v>
      </c>
      <c r="B31" s="40" t="s">
        <v>104</v>
      </c>
      <c r="C31" s="40"/>
      <c r="D31" s="39">
        <v>252</v>
      </c>
      <c r="E31" s="40" t="s">
        <v>42</v>
      </c>
      <c r="F31" s="39" t="s">
        <v>42</v>
      </c>
      <c r="G31" s="39">
        <v>1971</v>
      </c>
      <c r="H31" s="100" t="s">
        <v>113</v>
      </c>
      <c r="I31" s="39"/>
      <c r="J31" s="39"/>
      <c r="K31" s="39"/>
      <c r="L31" s="39"/>
      <c r="N31" s="39"/>
      <c r="P31" s="39" t="s">
        <v>28</v>
      </c>
      <c r="R31" s="127">
        <v>6</v>
      </c>
    </row>
    <row r="32" spans="1:24" s="41" customFormat="1">
      <c r="A32" s="38" t="s">
        <v>187</v>
      </c>
      <c r="B32" s="40" t="s">
        <v>104</v>
      </c>
      <c r="C32" s="40"/>
      <c r="D32" s="39">
        <v>256</v>
      </c>
      <c r="E32" s="40" t="s">
        <v>42</v>
      </c>
      <c r="F32" s="39" t="s">
        <v>42</v>
      </c>
      <c r="G32" s="39">
        <v>1980</v>
      </c>
      <c r="H32" s="100" t="s">
        <v>141</v>
      </c>
      <c r="I32" s="39"/>
      <c r="J32" s="39"/>
      <c r="K32" s="39"/>
      <c r="L32" s="39"/>
      <c r="N32" s="39"/>
      <c r="P32" s="39" t="s">
        <v>29</v>
      </c>
      <c r="R32" s="127">
        <v>13</v>
      </c>
    </row>
    <row r="33" spans="1:24" s="41" customFormat="1">
      <c r="A33" s="38" t="s">
        <v>188</v>
      </c>
      <c r="B33" s="40" t="s">
        <v>105</v>
      </c>
      <c r="C33" s="40"/>
      <c r="D33" s="39">
        <v>241</v>
      </c>
      <c r="E33" s="40" t="s">
        <v>42</v>
      </c>
      <c r="F33" s="39" t="s">
        <v>42</v>
      </c>
      <c r="G33" s="39">
        <v>1963</v>
      </c>
      <c r="H33" s="100" t="s">
        <v>114</v>
      </c>
      <c r="I33" s="39"/>
      <c r="J33" s="39"/>
      <c r="K33" s="39"/>
      <c r="L33" s="39"/>
      <c r="N33" s="39"/>
      <c r="P33" s="39" t="s">
        <v>28</v>
      </c>
      <c r="R33" s="127">
        <v>7</v>
      </c>
    </row>
    <row r="34" spans="1:24" s="46" customFormat="1" ht="53.25" customHeight="1" thickBot="1">
      <c r="A34" s="42" t="s">
        <v>36</v>
      </c>
      <c r="B34" s="42"/>
      <c r="C34" s="42"/>
      <c r="D34" s="43"/>
      <c r="E34" s="44" t="s">
        <v>196</v>
      </c>
      <c r="F34" s="44" t="s">
        <v>86</v>
      </c>
      <c r="G34" s="44" t="s">
        <v>150</v>
      </c>
      <c r="H34" s="44" t="s">
        <v>91</v>
      </c>
      <c r="I34" s="44" t="s">
        <v>66</v>
      </c>
      <c r="J34" s="44" t="s">
        <v>121</v>
      </c>
      <c r="K34" s="44" t="s">
        <v>132</v>
      </c>
      <c r="L34" s="44" t="s">
        <v>154</v>
      </c>
      <c r="M34" s="43"/>
      <c r="N34" s="43"/>
      <c r="O34" s="45" t="s">
        <v>15</v>
      </c>
      <c r="P34" s="45" t="s">
        <v>22</v>
      </c>
      <c r="Q34" s="43"/>
      <c r="R34" s="43"/>
      <c r="S34" s="44" t="s">
        <v>76</v>
      </c>
      <c r="T34" s="44" t="s">
        <v>74</v>
      </c>
      <c r="U34" s="44" t="s">
        <v>73</v>
      </c>
      <c r="V34" s="44" t="s">
        <v>75</v>
      </c>
      <c r="W34" s="44" t="s">
        <v>77</v>
      </c>
      <c r="X34" s="44" t="s">
        <v>103</v>
      </c>
    </row>
    <row r="35" spans="1:24" s="52" customFormat="1" ht="26.25" thickTop="1">
      <c r="A35" s="68" t="s">
        <v>79</v>
      </c>
      <c r="B35" s="137" t="s">
        <v>104</v>
      </c>
      <c r="C35" s="137"/>
      <c r="D35" s="69">
        <v>255</v>
      </c>
      <c r="E35" s="48" t="s">
        <v>203</v>
      </c>
      <c r="F35" s="69" t="s">
        <v>89</v>
      </c>
      <c r="G35" s="70">
        <v>40998</v>
      </c>
      <c r="H35" s="70">
        <v>42823</v>
      </c>
      <c r="I35" s="49">
        <f t="shared" ref="I35:I45" si="1">H35-180</f>
        <v>42643</v>
      </c>
      <c r="J35" s="46" t="s">
        <v>48</v>
      </c>
      <c r="K35" s="50">
        <v>2.9</v>
      </c>
      <c r="L35" s="75"/>
      <c r="M35" s="69" t="s">
        <v>27</v>
      </c>
      <c r="N35" s="69"/>
      <c r="O35" s="72" t="s">
        <v>130</v>
      </c>
      <c r="P35" s="72" t="s">
        <v>156</v>
      </c>
      <c r="Q35" s="73"/>
      <c r="R35" s="126">
        <v>59</v>
      </c>
      <c r="S35" s="74">
        <v>-22</v>
      </c>
      <c r="T35" s="70">
        <v>40998</v>
      </c>
      <c r="U35" s="70">
        <v>40815</v>
      </c>
      <c r="V35" s="75">
        <f t="shared" ref="V35:V45" si="2">G35-U35</f>
        <v>183</v>
      </c>
      <c r="W35" s="76">
        <f t="shared" ref="W35:W45" si="3">V35/365</f>
        <v>0.50136986301369868</v>
      </c>
      <c r="X35" s="69" t="s">
        <v>104</v>
      </c>
    </row>
    <row r="36" spans="1:24" s="52" customFormat="1">
      <c r="A36" s="47" t="s">
        <v>5</v>
      </c>
      <c r="B36" s="136" t="s">
        <v>104</v>
      </c>
      <c r="C36" s="136"/>
      <c r="D36" s="46">
        <v>250</v>
      </c>
      <c r="E36" s="48" t="s">
        <v>204</v>
      </c>
      <c r="F36" s="46" t="s">
        <v>87</v>
      </c>
      <c r="G36" s="49">
        <v>41125</v>
      </c>
      <c r="H36" s="49">
        <v>42950</v>
      </c>
      <c r="I36" s="49">
        <f t="shared" si="1"/>
        <v>42770</v>
      </c>
      <c r="J36" s="46" t="s">
        <v>48</v>
      </c>
      <c r="K36" s="50">
        <v>0.9</v>
      </c>
      <c r="L36" s="75"/>
      <c r="M36" s="46" t="s">
        <v>28</v>
      </c>
      <c r="N36" s="46"/>
      <c r="O36" s="51" t="s">
        <v>19</v>
      </c>
      <c r="P36" s="51" t="s">
        <v>152</v>
      </c>
      <c r="R36" s="57">
        <v>19</v>
      </c>
      <c r="S36" s="53">
        <v>-13</v>
      </c>
      <c r="T36" s="49">
        <v>41125</v>
      </c>
      <c r="U36" s="49">
        <v>40939</v>
      </c>
      <c r="V36" s="54">
        <f t="shared" si="2"/>
        <v>186</v>
      </c>
      <c r="W36" s="55">
        <f t="shared" si="3"/>
        <v>0.50958904109589043</v>
      </c>
      <c r="X36" s="46" t="s">
        <v>104</v>
      </c>
    </row>
    <row r="37" spans="1:24" s="52" customFormat="1">
      <c r="A37" s="47" t="s">
        <v>6</v>
      </c>
      <c r="B37" s="136" t="s">
        <v>104</v>
      </c>
      <c r="C37" s="136"/>
      <c r="D37" s="46">
        <v>251</v>
      </c>
      <c r="E37" s="48" t="s">
        <v>205</v>
      </c>
      <c r="F37" s="46" t="s">
        <v>89</v>
      </c>
      <c r="G37" s="20">
        <v>39597</v>
      </c>
      <c r="H37" s="20">
        <v>43248</v>
      </c>
      <c r="I37" s="49">
        <f t="shared" si="1"/>
        <v>43068</v>
      </c>
      <c r="J37" s="46" t="s">
        <v>147</v>
      </c>
      <c r="K37" s="50">
        <v>1</v>
      </c>
      <c r="L37" s="46"/>
      <c r="M37" s="46" t="s">
        <v>27</v>
      </c>
      <c r="N37" s="46"/>
      <c r="O37" s="51" t="s">
        <v>126</v>
      </c>
      <c r="P37" s="51" t="s">
        <v>69</v>
      </c>
      <c r="R37" s="57">
        <v>25</v>
      </c>
      <c r="S37" s="53">
        <v>-7</v>
      </c>
      <c r="T37" s="49">
        <v>37804</v>
      </c>
      <c r="U37" s="49">
        <v>39483</v>
      </c>
      <c r="V37" s="54">
        <f t="shared" si="2"/>
        <v>114</v>
      </c>
      <c r="W37" s="55">
        <f t="shared" si="3"/>
        <v>0.31232876712328766</v>
      </c>
      <c r="X37" s="46" t="s">
        <v>105</v>
      </c>
    </row>
    <row r="38" spans="1:24" s="52" customFormat="1">
      <c r="A38" s="68" t="s">
        <v>43</v>
      </c>
      <c r="B38" s="137" t="s">
        <v>104</v>
      </c>
      <c r="C38" s="137"/>
      <c r="D38" s="69">
        <v>249</v>
      </c>
      <c r="E38" s="81" t="s">
        <v>206</v>
      </c>
      <c r="F38" s="69" t="s">
        <v>90</v>
      </c>
      <c r="G38" s="70">
        <v>41727</v>
      </c>
      <c r="H38" s="70">
        <v>43552</v>
      </c>
      <c r="I38" s="49">
        <f t="shared" si="1"/>
        <v>43372</v>
      </c>
      <c r="J38" s="46" t="s">
        <v>48</v>
      </c>
      <c r="K38" s="71">
        <v>0.318</v>
      </c>
      <c r="L38" s="69"/>
      <c r="M38" s="69" t="s">
        <v>29</v>
      </c>
      <c r="N38" s="69"/>
      <c r="O38" s="72" t="s">
        <v>17</v>
      </c>
      <c r="P38" s="51" t="s">
        <v>68</v>
      </c>
      <c r="R38" s="57">
        <v>11</v>
      </c>
      <c r="S38" s="53">
        <v>-14</v>
      </c>
      <c r="T38" s="49">
        <v>38273</v>
      </c>
      <c r="U38" s="49">
        <v>41621</v>
      </c>
      <c r="V38" s="54">
        <f t="shared" si="2"/>
        <v>106</v>
      </c>
      <c r="W38" s="55">
        <f t="shared" si="3"/>
        <v>0.29041095890410956</v>
      </c>
      <c r="X38" s="46" t="s">
        <v>105</v>
      </c>
    </row>
    <row r="39" spans="1:24" s="52" customFormat="1">
      <c r="A39" s="68" t="s">
        <v>131</v>
      </c>
      <c r="B39" s="137" t="s">
        <v>104</v>
      </c>
      <c r="C39" s="137"/>
      <c r="D39" s="69">
        <v>249</v>
      </c>
      <c r="E39" s="81" t="s">
        <v>207</v>
      </c>
      <c r="F39" s="69" t="s">
        <v>90</v>
      </c>
      <c r="G39" s="82">
        <v>39926</v>
      </c>
      <c r="H39" s="82">
        <v>43577</v>
      </c>
      <c r="I39" s="70">
        <f t="shared" si="1"/>
        <v>43397</v>
      </c>
      <c r="J39" s="69" t="s">
        <v>48</v>
      </c>
      <c r="K39" s="71">
        <v>0.249</v>
      </c>
      <c r="L39" s="69"/>
      <c r="M39" s="69" t="s">
        <v>29</v>
      </c>
      <c r="N39" s="69"/>
      <c r="O39" s="72" t="s">
        <v>17</v>
      </c>
      <c r="P39" s="72" t="s">
        <v>68</v>
      </c>
      <c r="Q39" s="73"/>
      <c r="R39" s="126">
        <v>2</v>
      </c>
      <c r="S39" s="53">
        <v>-6</v>
      </c>
      <c r="T39" s="49">
        <v>38273</v>
      </c>
      <c r="U39" s="49">
        <v>39811</v>
      </c>
      <c r="V39" s="54">
        <f t="shared" si="2"/>
        <v>115</v>
      </c>
      <c r="W39" s="55">
        <f t="shared" si="3"/>
        <v>0.31506849315068491</v>
      </c>
      <c r="X39" s="46" t="s">
        <v>105</v>
      </c>
    </row>
    <row r="40" spans="1:24" s="52" customFormat="1">
      <c r="A40" s="68" t="s">
        <v>136</v>
      </c>
      <c r="B40" s="137" t="s">
        <v>105</v>
      </c>
      <c r="C40" s="137"/>
      <c r="D40" s="69">
        <v>252</v>
      </c>
      <c r="E40" s="81" t="s">
        <v>208</v>
      </c>
      <c r="F40" s="69" t="s">
        <v>89</v>
      </c>
      <c r="G40" s="82">
        <v>40008</v>
      </c>
      <c r="H40" s="82">
        <v>43653</v>
      </c>
      <c r="I40" s="70">
        <f t="shared" si="1"/>
        <v>43473</v>
      </c>
      <c r="J40" s="69" t="s">
        <v>48</v>
      </c>
      <c r="K40" s="71">
        <v>0.04</v>
      </c>
      <c r="L40" s="69"/>
      <c r="M40" s="46" t="s">
        <v>27</v>
      </c>
      <c r="N40" s="69"/>
      <c r="O40" s="72" t="s">
        <v>18</v>
      </c>
      <c r="P40" s="72"/>
      <c r="Q40" s="73"/>
      <c r="R40" s="126">
        <v>1</v>
      </c>
      <c r="S40" s="74">
        <v>-4</v>
      </c>
      <c r="T40" s="70">
        <v>38432</v>
      </c>
      <c r="U40" s="70">
        <v>39983</v>
      </c>
      <c r="V40" s="75">
        <f t="shared" si="2"/>
        <v>25</v>
      </c>
      <c r="W40" s="76">
        <f t="shared" si="3"/>
        <v>6.8493150684931503E-2</v>
      </c>
      <c r="X40" s="69" t="s">
        <v>105</v>
      </c>
    </row>
    <row r="41" spans="1:24" s="52" customFormat="1" ht="13.5" customHeight="1">
      <c r="A41" s="68" t="s">
        <v>32</v>
      </c>
      <c r="B41" s="137" t="s">
        <v>104</v>
      </c>
      <c r="C41" s="137"/>
      <c r="D41" s="69">
        <v>259</v>
      </c>
      <c r="E41" s="81" t="s">
        <v>209</v>
      </c>
      <c r="F41" s="69" t="s">
        <v>87</v>
      </c>
      <c r="G41" s="82">
        <v>40626</v>
      </c>
      <c r="H41" s="82">
        <v>44276</v>
      </c>
      <c r="I41" s="70">
        <f t="shared" si="1"/>
        <v>44096</v>
      </c>
      <c r="J41" s="69" t="s">
        <v>48</v>
      </c>
      <c r="K41" s="71">
        <v>0.216</v>
      </c>
      <c r="L41" s="69"/>
      <c r="M41" s="69" t="s">
        <v>28</v>
      </c>
      <c r="N41" s="69"/>
      <c r="O41" s="72" t="s">
        <v>127</v>
      </c>
      <c r="P41" s="72"/>
      <c r="Q41" s="73"/>
      <c r="R41" s="126">
        <v>2</v>
      </c>
      <c r="S41" s="74">
        <v>-7</v>
      </c>
      <c r="T41" s="70">
        <v>40623</v>
      </c>
      <c r="U41" s="70">
        <v>40421</v>
      </c>
      <c r="V41" s="75">
        <f t="shared" si="2"/>
        <v>205</v>
      </c>
      <c r="W41" s="76">
        <f t="shared" si="3"/>
        <v>0.56164383561643838</v>
      </c>
      <c r="X41" s="69" t="s">
        <v>104</v>
      </c>
    </row>
    <row r="42" spans="1:24" s="52" customFormat="1">
      <c r="A42" s="47" t="s">
        <v>80</v>
      </c>
      <c r="B42" s="136" t="s">
        <v>105</v>
      </c>
      <c r="C42" s="136"/>
      <c r="D42" s="46">
        <v>242</v>
      </c>
      <c r="E42" s="48" t="s">
        <v>210</v>
      </c>
      <c r="F42" s="46" t="s">
        <v>90</v>
      </c>
      <c r="G42" s="20">
        <v>40712</v>
      </c>
      <c r="H42" s="20">
        <v>44364</v>
      </c>
      <c r="I42" s="49">
        <f t="shared" si="1"/>
        <v>44184</v>
      </c>
      <c r="J42" s="46" t="s">
        <v>48</v>
      </c>
      <c r="K42" s="50">
        <v>0.09</v>
      </c>
      <c r="L42" s="46"/>
      <c r="M42" s="46" t="s">
        <v>29</v>
      </c>
      <c r="N42" s="46"/>
      <c r="O42" s="51" t="s">
        <v>18</v>
      </c>
      <c r="P42" s="51"/>
      <c r="R42" s="57">
        <v>4</v>
      </c>
      <c r="S42" s="53">
        <f>-6</f>
        <v>-6</v>
      </c>
      <c r="T42" s="49">
        <v>40833</v>
      </c>
      <c r="U42" s="49">
        <v>40633</v>
      </c>
      <c r="V42" s="54">
        <f t="shared" si="2"/>
        <v>79</v>
      </c>
      <c r="W42" s="55">
        <f t="shared" si="3"/>
        <v>0.21643835616438356</v>
      </c>
      <c r="X42" s="46" t="s">
        <v>120</v>
      </c>
    </row>
    <row r="43" spans="1:24" s="52" customFormat="1">
      <c r="A43" s="47" t="s">
        <v>81</v>
      </c>
      <c r="B43" s="136" t="s">
        <v>104</v>
      </c>
      <c r="C43" s="136"/>
      <c r="D43" s="46">
        <v>260</v>
      </c>
      <c r="E43" s="48" t="s">
        <v>211</v>
      </c>
      <c r="F43" s="46" t="s">
        <v>89</v>
      </c>
      <c r="G43" s="20">
        <v>40817</v>
      </c>
      <c r="H43" s="20">
        <v>44469</v>
      </c>
      <c r="I43" s="49">
        <f t="shared" si="1"/>
        <v>44289</v>
      </c>
      <c r="J43" s="46" t="s">
        <v>151</v>
      </c>
      <c r="K43" s="50">
        <v>0.18</v>
      </c>
      <c r="L43" s="46"/>
      <c r="M43" s="46" t="s">
        <v>27</v>
      </c>
      <c r="N43" s="46"/>
      <c r="O43" s="51" t="s">
        <v>125</v>
      </c>
      <c r="P43" s="51" t="s">
        <v>68</v>
      </c>
      <c r="R43" s="57">
        <v>6</v>
      </c>
      <c r="S43" s="53">
        <v>-10</v>
      </c>
      <c r="T43" s="49">
        <v>36599</v>
      </c>
      <c r="U43" s="49">
        <v>40652</v>
      </c>
      <c r="V43" s="54">
        <f t="shared" si="2"/>
        <v>165</v>
      </c>
      <c r="W43" s="55">
        <f t="shared" si="3"/>
        <v>0.45205479452054792</v>
      </c>
      <c r="X43" s="46" t="s">
        <v>104</v>
      </c>
    </row>
    <row r="44" spans="1:24" s="52" customFormat="1">
      <c r="A44" s="47" t="s">
        <v>191</v>
      </c>
      <c r="B44" s="136" t="s">
        <v>105</v>
      </c>
      <c r="C44" s="136"/>
      <c r="D44" s="46">
        <v>251</v>
      </c>
      <c r="E44" s="48" t="s">
        <v>212</v>
      </c>
      <c r="F44" s="46" t="s">
        <v>89</v>
      </c>
      <c r="G44" s="20">
        <v>41067</v>
      </c>
      <c r="H44" s="20">
        <v>44718</v>
      </c>
      <c r="I44" s="49">
        <f t="shared" si="1"/>
        <v>44538</v>
      </c>
      <c r="J44" s="46" t="s">
        <v>193</v>
      </c>
      <c r="K44" s="50">
        <v>4.9000000000000002E-2</v>
      </c>
      <c r="L44" s="46"/>
      <c r="M44" s="46" t="s">
        <v>27</v>
      </c>
      <c r="N44" s="46"/>
      <c r="O44" s="51" t="s">
        <v>192</v>
      </c>
      <c r="P44" s="51"/>
      <c r="R44" s="57">
        <v>2</v>
      </c>
      <c r="S44" s="53">
        <v>-4</v>
      </c>
      <c r="T44" s="49">
        <v>41165</v>
      </c>
      <c r="U44" s="49">
        <f>T44-180</f>
        <v>40985</v>
      </c>
      <c r="V44" s="54">
        <f t="shared" si="2"/>
        <v>82</v>
      </c>
      <c r="W44" s="55">
        <f t="shared" si="3"/>
        <v>0.22465753424657534</v>
      </c>
      <c r="X44" s="46" t="s">
        <v>104</v>
      </c>
    </row>
    <row r="45" spans="1:24" s="52" customFormat="1">
      <c r="A45" s="47" t="s">
        <v>31</v>
      </c>
      <c r="B45" s="136" t="s">
        <v>104</v>
      </c>
      <c r="C45" s="136"/>
      <c r="D45" s="46">
        <v>248</v>
      </c>
      <c r="E45" s="48" t="s">
        <v>202</v>
      </c>
      <c r="F45" s="46" t="s">
        <v>87</v>
      </c>
      <c r="G45" s="20">
        <v>42123</v>
      </c>
      <c r="H45" s="20">
        <v>45775</v>
      </c>
      <c r="I45" s="49">
        <f t="shared" si="1"/>
        <v>45595</v>
      </c>
      <c r="J45" s="46" t="s">
        <v>48</v>
      </c>
      <c r="K45" s="50">
        <v>0.19</v>
      </c>
      <c r="L45" s="46"/>
      <c r="M45" s="46" t="s">
        <v>28</v>
      </c>
      <c r="N45" s="46"/>
      <c r="O45" s="51" t="s">
        <v>17</v>
      </c>
      <c r="P45" s="51" t="s">
        <v>68</v>
      </c>
      <c r="R45" s="57">
        <v>7</v>
      </c>
      <c r="S45" s="53">
        <v>-11</v>
      </c>
      <c r="T45" s="49">
        <v>38363</v>
      </c>
      <c r="U45" s="49">
        <v>41888</v>
      </c>
      <c r="V45" s="54">
        <f t="shared" si="2"/>
        <v>235</v>
      </c>
      <c r="W45" s="55">
        <f t="shared" si="3"/>
        <v>0.64383561643835618</v>
      </c>
      <c r="X45" s="46" t="s">
        <v>104</v>
      </c>
    </row>
    <row r="46" spans="1:24" s="52" customFormat="1" ht="13.5" thickBot="1">
      <c r="A46" s="129" t="s">
        <v>92</v>
      </c>
      <c r="B46" s="129"/>
      <c r="C46" s="129"/>
      <c r="D46" s="43"/>
      <c r="E46" s="84"/>
      <c r="F46" s="43"/>
      <c r="G46" s="85"/>
      <c r="H46" s="85"/>
      <c r="I46" s="101" t="s">
        <v>149</v>
      </c>
      <c r="J46" s="101"/>
      <c r="K46" s="86"/>
      <c r="L46" s="43"/>
      <c r="M46" s="43"/>
      <c r="N46" s="43"/>
      <c r="O46" s="87"/>
      <c r="P46" s="87"/>
      <c r="Q46" s="87"/>
      <c r="R46" s="87"/>
      <c r="S46" s="87"/>
      <c r="T46" s="87"/>
      <c r="U46" s="87"/>
      <c r="V46" s="88">
        <f>AVERAGE(V35:V44)</f>
        <v>126</v>
      </c>
      <c r="W46" s="89">
        <f>AVERAGE(W35:W44)</f>
        <v>0.34520547945205482</v>
      </c>
      <c r="X46" s="43"/>
    </row>
    <row r="47" spans="1:24" s="52" customFormat="1" ht="13.5" thickTop="1">
      <c r="A47" s="47" t="s">
        <v>13</v>
      </c>
      <c r="B47" s="136"/>
      <c r="C47" s="136"/>
      <c r="D47" s="46"/>
      <c r="E47" s="51"/>
      <c r="F47" s="46"/>
      <c r="G47" s="59" t="s">
        <v>145</v>
      </c>
      <c r="H47" s="60"/>
      <c r="I47" s="56"/>
      <c r="J47" s="46"/>
      <c r="K47" s="46"/>
      <c r="L47" s="46"/>
      <c r="M47" s="46"/>
      <c r="N47" s="46"/>
      <c r="Q47" s="57" t="s">
        <v>2</v>
      </c>
      <c r="R47" s="57">
        <f>SUM(R27:R45)</f>
        <v>190</v>
      </c>
      <c r="S47" s="57"/>
    </row>
    <row r="48" spans="1:24" s="52" customFormat="1">
      <c r="A48" s="58" t="s">
        <v>49</v>
      </c>
      <c r="B48" s="138"/>
      <c r="C48" s="138"/>
      <c r="D48" s="46"/>
      <c r="E48" s="51"/>
      <c r="F48" s="46"/>
      <c r="I48" s="56"/>
      <c r="J48" s="46"/>
      <c r="K48" s="46"/>
      <c r="L48" s="46"/>
      <c r="M48" s="46"/>
      <c r="N48" s="46"/>
    </row>
    <row r="49" spans="1:24" s="52" customFormat="1">
      <c r="A49" s="58" t="s">
        <v>72</v>
      </c>
      <c r="B49" s="138"/>
      <c r="C49" s="138"/>
      <c r="D49" s="46"/>
      <c r="E49" s="51"/>
      <c r="F49" s="46"/>
      <c r="G49" s="56"/>
      <c r="H49" s="56"/>
      <c r="I49" s="56"/>
      <c r="J49" s="46"/>
      <c r="K49" s="46"/>
      <c r="L49" s="46"/>
      <c r="M49" s="46"/>
      <c r="N49" s="46"/>
    </row>
    <row r="51" spans="1:24" hidden="1">
      <c r="A51" s="151" t="s">
        <v>146</v>
      </c>
      <c r="B51" s="152"/>
      <c r="C51" s="152"/>
      <c r="D51" s="152"/>
      <c r="E51" s="153"/>
    </row>
    <row r="52" spans="1:24" hidden="1">
      <c r="A52" s="62" t="s">
        <v>5</v>
      </c>
      <c r="B52" s="139"/>
      <c r="C52" s="139"/>
      <c r="D52" s="63"/>
      <c r="E52" s="64" t="s">
        <v>98</v>
      </c>
    </row>
    <row r="53" spans="1:24" hidden="1">
      <c r="A53" s="62" t="s">
        <v>79</v>
      </c>
      <c r="B53" s="139"/>
      <c r="C53" s="139"/>
      <c r="D53" s="63"/>
      <c r="E53" s="64" t="s">
        <v>94</v>
      </c>
    </row>
    <row r="54" spans="1:24" hidden="1">
      <c r="A54" s="62" t="s">
        <v>81</v>
      </c>
      <c r="B54" s="139"/>
      <c r="C54" s="139"/>
      <c r="D54" s="63"/>
      <c r="E54" s="64" t="s">
        <v>97</v>
      </c>
    </row>
    <row r="55" spans="1:24" hidden="1">
      <c r="A55" s="62" t="s">
        <v>6</v>
      </c>
      <c r="B55" s="139"/>
      <c r="C55" s="139"/>
      <c r="D55" s="63"/>
      <c r="E55" s="64" t="s">
        <v>99</v>
      </c>
    </row>
    <row r="56" spans="1:24" hidden="1">
      <c r="A56" s="62" t="s">
        <v>7</v>
      </c>
      <c r="B56" s="139"/>
      <c r="C56" s="139"/>
      <c r="D56" s="63"/>
      <c r="E56" s="64" t="s">
        <v>102</v>
      </c>
    </row>
    <row r="57" spans="1:24" hidden="1">
      <c r="A57" s="62" t="s">
        <v>32</v>
      </c>
      <c r="B57" s="139"/>
      <c r="C57" s="139"/>
      <c r="D57" s="63"/>
      <c r="E57" s="64" t="s">
        <v>95</v>
      </c>
    </row>
    <row r="58" spans="1:24" hidden="1">
      <c r="A58" s="62" t="s">
        <v>31</v>
      </c>
      <c r="B58" s="139"/>
      <c r="C58" s="139"/>
      <c r="D58" s="63"/>
      <c r="E58" s="64" t="s">
        <v>93</v>
      </c>
    </row>
    <row r="59" spans="1:24" hidden="1">
      <c r="A59" s="62" t="s">
        <v>80</v>
      </c>
      <c r="B59" s="139"/>
      <c r="C59" s="139"/>
      <c r="D59" s="63"/>
      <c r="E59" s="64" t="s">
        <v>96</v>
      </c>
    </row>
    <row r="60" spans="1:24" hidden="1">
      <c r="A60" s="62" t="s">
        <v>43</v>
      </c>
      <c r="B60" s="139"/>
      <c r="C60" s="139"/>
      <c r="D60" s="63"/>
      <c r="E60" s="64" t="s">
        <v>101</v>
      </c>
    </row>
    <row r="61" spans="1:24" hidden="1">
      <c r="A61" s="65" t="s">
        <v>83</v>
      </c>
      <c r="B61" s="140"/>
      <c r="C61" s="140"/>
      <c r="D61" s="66"/>
      <c r="E61" s="67" t="s">
        <v>100</v>
      </c>
    </row>
    <row r="62" spans="1:24" hidden="1">
      <c r="A62" s="143"/>
      <c r="B62" s="139"/>
      <c r="C62" s="139"/>
      <c r="D62" s="63"/>
      <c r="E62" s="139"/>
    </row>
    <row r="63" spans="1:24">
      <c r="A63" s="146" t="s">
        <v>223</v>
      </c>
      <c r="B63" s="147"/>
      <c r="C63" s="147"/>
      <c r="D63" s="148"/>
      <c r="E63" s="147"/>
      <c r="F63" s="148"/>
    </row>
    <row r="64" spans="1:24" s="52" customFormat="1" ht="14.1" customHeight="1">
      <c r="A64" s="51" t="s">
        <v>34</v>
      </c>
      <c r="B64" s="141" t="s">
        <v>224</v>
      </c>
      <c r="C64" s="141"/>
      <c r="D64" s="46">
        <v>253</v>
      </c>
      <c r="E64" s="12" t="s">
        <v>214</v>
      </c>
      <c r="F64" s="46" t="s">
        <v>88</v>
      </c>
      <c r="G64" s="49">
        <v>37544</v>
      </c>
      <c r="H64" s="49">
        <v>39369</v>
      </c>
      <c r="I64" s="49">
        <f t="shared" ref="I64:I69" si="4">H64-180</f>
        <v>39189</v>
      </c>
      <c r="J64" s="46" t="s">
        <v>106</v>
      </c>
      <c r="K64" s="50">
        <v>0.3</v>
      </c>
      <c r="L64" s="46"/>
      <c r="M64" s="46" t="s">
        <v>30</v>
      </c>
      <c r="N64" s="46"/>
      <c r="O64" s="52" t="s">
        <v>17</v>
      </c>
      <c r="P64" s="52" t="s">
        <v>68</v>
      </c>
      <c r="R64" s="52">
        <v>6</v>
      </c>
      <c r="S64" s="53">
        <v>-6</v>
      </c>
      <c r="T64" s="49">
        <v>37005</v>
      </c>
      <c r="U64" s="49">
        <v>36825</v>
      </c>
      <c r="V64" s="54">
        <f t="shared" ref="V64:V69" si="5">G64-U64</f>
        <v>719</v>
      </c>
      <c r="W64" s="55">
        <f t="shared" ref="W64:W69" si="6">V64/365</f>
        <v>1.9698630136986301</v>
      </c>
      <c r="X64" s="46" t="s">
        <v>105</v>
      </c>
    </row>
    <row r="65" spans="1:24" s="52" customFormat="1" ht="14.1" customHeight="1">
      <c r="A65" s="47" t="s">
        <v>85</v>
      </c>
      <c r="B65" s="136" t="s">
        <v>224</v>
      </c>
      <c r="C65" s="136"/>
      <c r="D65" s="46">
        <v>244</v>
      </c>
      <c r="E65" s="12" t="s">
        <v>215</v>
      </c>
      <c r="F65" s="46" t="s">
        <v>87</v>
      </c>
      <c r="G65" s="49">
        <v>38395</v>
      </c>
      <c r="H65" s="49">
        <v>40220</v>
      </c>
      <c r="I65" s="49">
        <f t="shared" si="4"/>
        <v>40040</v>
      </c>
      <c r="J65" s="46" t="s">
        <v>106</v>
      </c>
      <c r="K65" s="50">
        <v>0.4</v>
      </c>
      <c r="L65" s="46"/>
      <c r="M65" s="46" t="s">
        <v>28</v>
      </c>
      <c r="N65" s="46"/>
      <c r="O65" s="52" t="s">
        <v>20</v>
      </c>
      <c r="P65" s="52" t="s">
        <v>70</v>
      </c>
      <c r="R65" s="52">
        <v>7</v>
      </c>
      <c r="S65" s="53">
        <v>-8</v>
      </c>
      <c r="T65" s="49">
        <v>37985</v>
      </c>
      <c r="U65" s="49">
        <v>37799</v>
      </c>
      <c r="V65" s="54">
        <f t="shared" si="5"/>
        <v>596</v>
      </c>
      <c r="W65" s="55">
        <f t="shared" si="6"/>
        <v>1.6328767123287671</v>
      </c>
      <c r="X65" s="46" t="s">
        <v>104</v>
      </c>
    </row>
    <row r="66" spans="1:24" s="52" customFormat="1" ht="14.1" customHeight="1">
      <c r="A66" s="47" t="s">
        <v>84</v>
      </c>
      <c r="B66" s="136" t="s">
        <v>224</v>
      </c>
      <c r="C66" s="136"/>
      <c r="D66" s="46">
        <v>261</v>
      </c>
      <c r="E66" s="12" t="s">
        <v>213</v>
      </c>
      <c r="F66" s="46" t="s">
        <v>88</v>
      </c>
      <c r="G66" s="49">
        <v>38449</v>
      </c>
      <c r="H66" s="49">
        <v>40274</v>
      </c>
      <c r="I66" s="49">
        <f t="shared" si="4"/>
        <v>40094</v>
      </c>
      <c r="J66" s="46" t="s">
        <v>106</v>
      </c>
      <c r="K66" s="50">
        <v>0.3</v>
      </c>
      <c r="L66" s="46"/>
      <c r="M66" s="46" t="s">
        <v>30</v>
      </c>
      <c r="N66" s="46"/>
      <c r="O66" s="52" t="s">
        <v>21</v>
      </c>
      <c r="P66" s="52" t="s">
        <v>68</v>
      </c>
      <c r="R66" s="52">
        <v>16</v>
      </c>
      <c r="S66" s="53">
        <v>-4</v>
      </c>
      <c r="T66" s="49">
        <v>36155</v>
      </c>
      <c r="U66" s="49">
        <v>37885</v>
      </c>
      <c r="V66" s="54">
        <f t="shared" si="5"/>
        <v>564</v>
      </c>
      <c r="W66" s="55">
        <f t="shared" si="6"/>
        <v>1.5452054794520549</v>
      </c>
      <c r="X66" s="46" t="s">
        <v>105</v>
      </c>
    </row>
    <row r="67" spans="1:24" s="52" customFormat="1">
      <c r="A67" s="47" t="s">
        <v>35</v>
      </c>
      <c r="B67" s="136" t="s">
        <v>224</v>
      </c>
      <c r="C67" s="136"/>
      <c r="D67" s="46">
        <v>247</v>
      </c>
      <c r="E67" s="12" t="s">
        <v>216</v>
      </c>
      <c r="F67" s="46" t="s">
        <v>89</v>
      </c>
      <c r="G67" s="49">
        <v>38745</v>
      </c>
      <c r="H67" s="49">
        <v>40569</v>
      </c>
      <c r="I67" s="49">
        <f t="shared" si="4"/>
        <v>40389</v>
      </c>
      <c r="J67" s="46" t="s">
        <v>48</v>
      </c>
      <c r="K67" s="50">
        <v>0.36799999999999999</v>
      </c>
      <c r="L67" s="46"/>
      <c r="M67" s="46" t="s">
        <v>27</v>
      </c>
      <c r="N67" s="46"/>
      <c r="O67" s="52" t="s">
        <v>21</v>
      </c>
      <c r="P67" s="52" t="s">
        <v>71</v>
      </c>
      <c r="R67" s="52">
        <v>10</v>
      </c>
      <c r="S67" s="53">
        <v>-5</v>
      </c>
      <c r="T67" s="49">
        <v>36549</v>
      </c>
      <c r="U67" s="49">
        <v>38315</v>
      </c>
      <c r="V67" s="54">
        <f t="shared" si="5"/>
        <v>430</v>
      </c>
      <c r="W67" s="55">
        <f t="shared" si="6"/>
        <v>1.178082191780822</v>
      </c>
      <c r="X67" s="46" t="s">
        <v>105</v>
      </c>
    </row>
    <row r="68" spans="1:24" s="52" customFormat="1" ht="14.1" customHeight="1">
      <c r="A68" s="51" t="s">
        <v>41</v>
      </c>
      <c r="B68" s="141" t="s">
        <v>224</v>
      </c>
      <c r="C68" s="141"/>
      <c r="D68" s="46">
        <v>245</v>
      </c>
      <c r="E68" s="12" t="s">
        <v>217</v>
      </c>
      <c r="F68" s="46" t="s">
        <v>89</v>
      </c>
      <c r="G68" s="49">
        <v>38667</v>
      </c>
      <c r="H68" s="49">
        <v>40489</v>
      </c>
      <c r="I68" s="49">
        <f t="shared" si="4"/>
        <v>40309</v>
      </c>
      <c r="J68" s="46" t="s">
        <v>48</v>
      </c>
      <c r="K68" s="50">
        <v>1.5349999999999999</v>
      </c>
      <c r="L68" s="46"/>
      <c r="M68" s="46" t="s">
        <v>27</v>
      </c>
      <c r="N68" s="46"/>
      <c r="O68" s="52" t="s">
        <v>16</v>
      </c>
      <c r="P68" s="52" t="s">
        <v>67</v>
      </c>
      <c r="R68" s="52">
        <v>32</v>
      </c>
      <c r="S68" s="53">
        <v>-11</v>
      </c>
      <c r="T68" s="49">
        <v>38426</v>
      </c>
      <c r="U68" s="49">
        <v>38246</v>
      </c>
      <c r="V68" s="54">
        <f t="shared" si="5"/>
        <v>421</v>
      </c>
      <c r="W68" s="55">
        <f t="shared" si="6"/>
        <v>1.1534246575342466</v>
      </c>
      <c r="X68" s="46" t="s">
        <v>104</v>
      </c>
    </row>
    <row r="69" spans="1:24" s="52" customFormat="1">
      <c r="A69" s="47" t="s">
        <v>82</v>
      </c>
      <c r="B69" s="136" t="s">
        <v>224</v>
      </c>
      <c r="C69" s="136"/>
      <c r="D69" s="46">
        <v>262</v>
      </c>
      <c r="E69" s="12" t="s">
        <v>218</v>
      </c>
      <c r="F69" s="46" t="s">
        <v>45</v>
      </c>
      <c r="G69" s="49">
        <v>37521</v>
      </c>
      <c r="H69" s="49">
        <v>39345</v>
      </c>
      <c r="I69" s="49">
        <f t="shared" si="4"/>
        <v>39165</v>
      </c>
      <c r="J69" s="46" t="s">
        <v>48</v>
      </c>
      <c r="K69" s="50">
        <v>7.4999999999999997E-2</v>
      </c>
      <c r="L69" s="46"/>
      <c r="M69" s="46" t="s">
        <v>26</v>
      </c>
      <c r="N69" s="46"/>
      <c r="O69" s="51" t="s">
        <v>17</v>
      </c>
      <c r="P69" s="51" t="s">
        <v>153</v>
      </c>
      <c r="R69" s="52">
        <v>16</v>
      </c>
      <c r="S69" s="53">
        <v>-6</v>
      </c>
      <c r="T69" s="49">
        <v>35673</v>
      </c>
      <c r="U69" s="49">
        <v>35676</v>
      </c>
      <c r="V69" s="54">
        <f t="shared" si="5"/>
        <v>1845</v>
      </c>
      <c r="W69" s="55">
        <f t="shared" si="6"/>
        <v>5.0547945205479454</v>
      </c>
      <c r="X69" s="46" t="s">
        <v>105</v>
      </c>
    </row>
    <row r="70" spans="1:24" s="52" customFormat="1">
      <c r="A70" s="47" t="s">
        <v>8</v>
      </c>
      <c r="B70" s="136" t="s">
        <v>225</v>
      </c>
      <c r="C70" s="136"/>
      <c r="D70" s="46">
        <v>255</v>
      </c>
      <c r="E70" s="12" t="s">
        <v>219</v>
      </c>
      <c r="F70" s="46" t="s">
        <v>89</v>
      </c>
      <c r="G70" s="49">
        <v>38699</v>
      </c>
      <c r="H70" s="49">
        <v>40524</v>
      </c>
      <c r="I70" s="49">
        <f>H70-180</f>
        <v>40344</v>
      </c>
      <c r="J70" s="46" t="s">
        <v>147</v>
      </c>
      <c r="K70" s="50">
        <v>0.499</v>
      </c>
      <c r="L70" s="46"/>
      <c r="M70" s="46" t="s">
        <v>27</v>
      </c>
      <c r="N70" s="46"/>
      <c r="O70" s="51" t="s">
        <v>128</v>
      </c>
      <c r="P70" s="51" t="s">
        <v>129</v>
      </c>
      <c r="R70" s="52">
        <v>16</v>
      </c>
      <c r="S70" s="53">
        <v>-14</v>
      </c>
      <c r="T70" s="49">
        <v>38621</v>
      </c>
      <c r="U70" s="49">
        <v>38441</v>
      </c>
      <c r="V70" s="54">
        <f>G70-U70</f>
        <v>258</v>
      </c>
      <c r="W70" s="55">
        <f>V70/365</f>
        <v>0.70684931506849313</v>
      </c>
      <c r="X70" s="46" t="s">
        <v>104</v>
      </c>
    </row>
    <row r="71" spans="1:24" s="52" customFormat="1" ht="14.1" customHeight="1">
      <c r="A71" s="51" t="s">
        <v>0</v>
      </c>
      <c r="B71" s="141" t="s">
        <v>225</v>
      </c>
      <c r="C71" s="141"/>
      <c r="D71" s="46">
        <v>256</v>
      </c>
      <c r="E71" s="12" t="s">
        <v>220</v>
      </c>
      <c r="F71" s="46" t="s">
        <v>90</v>
      </c>
      <c r="G71" s="49">
        <v>39492</v>
      </c>
      <c r="H71" s="49">
        <v>41318</v>
      </c>
      <c r="I71" s="49">
        <f>H71-180</f>
        <v>41138</v>
      </c>
      <c r="J71" s="46" t="s">
        <v>48</v>
      </c>
      <c r="K71" s="50">
        <v>4.4999999999999998E-2</v>
      </c>
      <c r="L71" s="46"/>
      <c r="M71" s="46" t="s">
        <v>29</v>
      </c>
      <c r="N71" s="46"/>
      <c r="O71" s="52" t="s">
        <v>18</v>
      </c>
      <c r="P71" s="52" t="s">
        <v>155</v>
      </c>
      <c r="R71" s="52">
        <v>14</v>
      </c>
      <c r="S71" s="53">
        <v>-11</v>
      </c>
      <c r="T71" s="49">
        <v>39486</v>
      </c>
      <c r="U71" s="49">
        <v>39319</v>
      </c>
      <c r="V71" s="54">
        <f>G71-U71</f>
        <v>173</v>
      </c>
      <c r="W71" s="55">
        <f>V71/365</f>
        <v>0.47397260273972602</v>
      </c>
      <c r="X71" s="46" t="s">
        <v>105</v>
      </c>
    </row>
    <row r="72" spans="1:24" s="52" customFormat="1" ht="14.1" customHeight="1">
      <c r="A72" s="51" t="s">
        <v>78</v>
      </c>
      <c r="B72" s="141" t="s">
        <v>225</v>
      </c>
      <c r="C72" s="141"/>
      <c r="D72" s="46">
        <v>246</v>
      </c>
      <c r="E72" s="12" t="s">
        <v>221</v>
      </c>
      <c r="F72" s="46" t="s">
        <v>89</v>
      </c>
      <c r="G72" s="49">
        <v>40005</v>
      </c>
      <c r="H72" s="49">
        <v>43654</v>
      </c>
      <c r="I72" s="49">
        <f>H72-180</f>
        <v>43474</v>
      </c>
      <c r="J72" s="46" t="s">
        <v>147</v>
      </c>
      <c r="K72" s="50">
        <v>0.47</v>
      </c>
      <c r="L72" s="46"/>
      <c r="M72" s="46" t="s">
        <v>27</v>
      </c>
      <c r="N72" s="46"/>
      <c r="O72" s="52" t="s">
        <v>18</v>
      </c>
      <c r="P72" s="52" t="s">
        <v>227</v>
      </c>
      <c r="R72" s="52">
        <v>13</v>
      </c>
      <c r="S72" s="53">
        <v>-7</v>
      </c>
      <c r="T72" s="49">
        <v>38175</v>
      </c>
      <c r="U72" s="49">
        <v>39967</v>
      </c>
      <c r="V72" s="54">
        <f>G72-U72</f>
        <v>38</v>
      </c>
      <c r="W72" s="55">
        <f>V72/365</f>
        <v>0.10410958904109589</v>
      </c>
      <c r="X72" s="46" t="s">
        <v>120</v>
      </c>
    </row>
    <row r="74" spans="1:24" ht="15.95" customHeight="1">
      <c r="A74" s="149" t="s">
        <v>222</v>
      </c>
      <c r="B74" s="150"/>
      <c r="C74" s="150"/>
      <c r="D74" s="148"/>
      <c r="E74" s="147"/>
      <c r="F74" s="148"/>
      <c r="G74" s="13"/>
      <c r="H74" s="13"/>
      <c r="I74" s="15"/>
      <c r="J74" s="61"/>
      <c r="K74" s="90"/>
      <c r="L74" s="90"/>
      <c r="P74" s="19"/>
    </row>
    <row r="75" spans="1:24" ht="15.95" customHeight="1">
      <c r="A75" s="10" t="s">
        <v>148</v>
      </c>
      <c r="B75" s="134" t="s">
        <v>224</v>
      </c>
      <c r="C75" s="134"/>
      <c r="D75" s="11">
        <v>262</v>
      </c>
      <c r="E75" s="12">
        <v>1030817</v>
      </c>
      <c r="F75" s="11">
        <v>19980055</v>
      </c>
      <c r="G75" s="13">
        <v>1981</v>
      </c>
      <c r="H75" s="13" t="s">
        <v>116</v>
      </c>
      <c r="I75" s="15">
        <v>39368</v>
      </c>
      <c r="J75" s="61">
        <v>41213</v>
      </c>
      <c r="K75" s="90">
        <v>9.2999999999999999E-2</v>
      </c>
      <c r="L75" s="90">
        <v>0.19</v>
      </c>
      <c r="M75" s="11" t="s">
        <v>10</v>
      </c>
      <c r="P75" s="19"/>
    </row>
    <row r="76" spans="1:24">
      <c r="A76" s="10" t="s">
        <v>3</v>
      </c>
      <c r="B76" s="134" t="s">
        <v>224</v>
      </c>
      <c r="C76" s="134"/>
      <c r="E76" s="12">
        <v>1034016</v>
      </c>
      <c r="F76" s="11" t="s">
        <v>42</v>
      </c>
      <c r="G76" s="13">
        <v>1974</v>
      </c>
      <c r="H76" s="13" t="s">
        <v>116</v>
      </c>
      <c r="I76" s="15" t="s">
        <v>42</v>
      </c>
      <c r="J76" s="61" t="s">
        <v>42</v>
      </c>
      <c r="K76" s="16" t="s">
        <v>42</v>
      </c>
      <c r="L76" s="90" t="s">
        <v>42</v>
      </c>
      <c r="M76" s="11" t="s">
        <v>26</v>
      </c>
      <c r="O76" s="18" t="s">
        <v>45</v>
      </c>
      <c r="P76" s="19" t="s">
        <v>26</v>
      </c>
      <c r="R76" s="144">
        <v>1</v>
      </c>
    </row>
    <row r="77" spans="1:24">
      <c r="A77" s="10" t="s">
        <v>228</v>
      </c>
      <c r="B77" s="134" t="s">
        <v>199</v>
      </c>
      <c r="C77" s="134"/>
      <c r="D77" s="11">
        <v>252</v>
      </c>
      <c r="E77" s="12">
        <v>6510117</v>
      </c>
      <c r="F77" s="11">
        <v>3590</v>
      </c>
      <c r="G77" s="13">
        <v>1957</v>
      </c>
      <c r="H77" s="13" t="s">
        <v>113</v>
      </c>
      <c r="I77" s="15" t="s">
        <v>42</v>
      </c>
      <c r="J77" s="61" t="s">
        <v>42</v>
      </c>
      <c r="K77" s="16">
        <v>10</v>
      </c>
      <c r="L77" s="90">
        <v>0.17</v>
      </c>
      <c r="M77" s="11" t="s">
        <v>28</v>
      </c>
      <c r="O77" s="18" t="s">
        <v>12</v>
      </c>
      <c r="P77" s="19" t="s">
        <v>28</v>
      </c>
      <c r="R77" s="144" t="s">
        <v>42</v>
      </c>
    </row>
    <row r="78" spans="1:24" ht="25.5">
      <c r="A78" s="10" t="s">
        <v>229</v>
      </c>
      <c r="B78" s="134" t="s">
        <v>199</v>
      </c>
      <c r="C78" s="134"/>
      <c r="D78" s="11">
        <v>252</v>
      </c>
      <c r="E78" s="12">
        <v>6515221</v>
      </c>
      <c r="F78" s="11" t="s">
        <v>42</v>
      </c>
      <c r="G78" s="13"/>
      <c r="H78" s="13" t="s">
        <v>113</v>
      </c>
      <c r="I78" s="15" t="s">
        <v>42</v>
      </c>
      <c r="J78" s="61" t="s">
        <v>42</v>
      </c>
      <c r="K78" s="16" t="s">
        <v>42</v>
      </c>
      <c r="L78" s="90" t="s">
        <v>42</v>
      </c>
      <c r="M78" s="11" t="s">
        <v>28</v>
      </c>
      <c r="O78" s="18" t="s">
        <v>12</v>
      </c>
      <c r="P78" s="19" t="s">
        <v>28</v>
      </c>
      <c r="R78" s="18">
        <v>2</v>
      </c>
    </row>
    <row r="79" spans="1:24">
      <c r="A79" s="10" t="s">
        <v>25</v>
      </c>
      <c r="B79" s="134" t="s">
        <v>226</v>
      </c>
      <c r="C79" s="134"/>
      <c r="D79" s="11">
        <v>251</v>
      </c>
      <c r="E79" s="12">
        <v>3350663</v>
      </c>
      <c r="F79" s="11">
        <v>2873</v>
      </c>
      <c r="G79" s="13">
        <v>1980</v>
      </c>
      <c r="H79" s="13" t="s">
        <v>109</v>
      </c>
      <c r="I79" s="15">
        <v>34010</v>
      </c>
      <c r="J79" s="61">
        <v>39488</v>
      </c>
      <c r="K79" s="16">
        <v>20</v>
      </c>
      <c r="L79" s="90">
        <v>3.4000000000000002E-2</v>
      </c>
      <c r="M79" s="11" t="s">
        <v>27</v>
      </c>
      <c r="O79" s="18" t="s">
        <v>11</v>
      </c>
      <c r="P79" s="19" t="s">
        <v>27</v>
      </c>
      <c r="R79" s="18">
        <v>0</v>
      </c>
    </row>
    <row r="80" spans="1:24">
      <c r="A80" s="10" t="s">
        <v>51</v>
      </c>
      <c r="B80" s="134" t="s">
        <v>199</v>
      </c>
      <c r="C80" s="134"/>
      <c r="D80" s="11">
        <v>252</v>
      </c>
      <c r="E80" s="12">
        <v>3590258</v>
      </c>
      <c r="F80" s="11">
        <v>8351</v>
      </c>
      <c r="G80" s="13">
        <v>1955</v>
      </c>
      <c r="H80" s="13" t="s">
        <v>110</v>
      </c>
      <c r="I80" s="15">
        <v>35383</v>
      </c>
      <c r="J80" s="61">
        <v>42688</v>
      </c>
      <c r="K80" s="16">
        <v>20</v>
      </c>
      <c r="L80" s="90">
        <v>5.5300000000000002E-2</v>
      </c>
      <c r="M80" s="11" t="s">
        <v>27</v>
      </c>
      <c r="O80" s="18" t="s">
        <v>11</v>
      </c>
      <c r="P80" s="19" t="s">
        <v>27</v>
      </c>
      <c r="Q80" s="18" t="s">
        <v>123</v>
      </c>
      <c r="R80" s="18">
        <v>0</v>
      </c>
    </row>
    <row r="81" spans="1:18">
      <c r="A81" s="24" t="s">
        <v>56</v>
      </c>
      <c r="B81" s="12" t="s">
        <v>199</v>
      </c>
      <c r="D81" s="11">
        <v>252</v>
      </c>
      <c r="E81" s="12">
        <v>3591008</v>
      </c>
      <c r="F81" s="11">
        <v>8350</v>
      </c>
      <c r="G81" s="11">
        <v>1955</v>
      </c>
      <c r="H81" s="11" t="s">
        <v>110</v>
      </c>
      <c r="I81" s="15">
        <v>41055</v>
      </c>
      <c r="J81" s="61">
        <v>48360</v>
      </c>
      <c r="K81" s="16">
        <v>20</v>
      </c>
      <c r="L81" s="11">
        <v>2.1999999999999999E-2</v>
      </c>
      <c r="M81" s="11" t="s">
        <v>27</v>
      </c>
      <c r="O81" s="18" t="s">
        <v>11</v>
      </c>
      <c r="P81" s="19" t="s">
        <v>27</v>
      </c>
      <c r="R81" s="18">
        <v>0</v>
      </c>
    </row>
  </sheetData>
  <autoFilter ref="A34:X49" xr:uid="{00000000-0009-0000-0000-000000000000}"/>
  <sortState xmlns:xlrd2="http://schemas.microsoft.com/office/spreadsheetml/2017/richdata2" ref="A35:X45">
    <sortCondition ref="H35:H45"/>
  </sortState>
  <mergeCells count="1">
    <mergeCell ref="A51:E51"/>
  </mergeCells>
  <phoneticPr fontId="0" type="noConversion"/>
  <conditionalFormatting sqref="M75 L22 L81:L65519 O24:O25 L26:L43 L46:L70 O1:O21">
    <cfRule type="cellIs" dxfId="29" priority="28" stopIfTrue="1" operator="equal">
      <formula>"SJR"</formula>
    </cfRule>
    <cfRule type="cellIs" dxfId="28" priority="29" stopIfTrue="1" operator="equal">
      <formula>"SF"</formula>
    </cfRule>
    <cfRule type="cellIs" dxfId="27" priority="30" stopIfTrue="1" operator="equal">
      <formula>"SWF"</formula>
    </cfRule>
  </conditionalFormatting>
  <conditionalFormatting sqref="L44:L45">
    <cfRule type="cellIs" dxfId="26" priority="25" stopIfTrue="1" operator="equal">
      <formula>"SJR"</formula>
    </cfRule>
    <cfRule type="cellIs" dxfId="25" priority="26" stopIfTrue="1" operator="equal">
      <formula>"SF"</formula>
    </cfRule>
    <cfRule type="cellIs" dxfId="24" priority="27" stopIfTrue="1" operator="equal">
      <formula>"SWF"</formula>
    </cfRule>
  </conditionalFormatting>
  <conditionalFormatting sqref="L71">
    <cfRule type="cellIs" dxfId="23" priority="22" stopIfTrue="1" operator="equal">
      <formula>"SJR"</formula>
    </cfRule>
    <cfRule type="cellIs" dxfId="22" priority="23" stopIfTrue="1" operator="equal">
      <formula>"SF"</formula>
    </cfRule>
    <cfRule type="cellIs" dxfId="21" priority="24" stopIfTrue="1" operator="equal">
      <formula>"SWF"</formula>
    </cfRule>
  </conditionalFormatting>
  <conditionalFormatting sqref="M74">
    <cfRule type="cellIs" dxfId="20" priority="19" stopIfTrue="1" operator="equal">
      <formula>"SJR"</formula>
    </cfRule>
    <cfRule type="cellIs" dxfId="19" priority="20" stopIfTrue="1" operator="equal">
      <formula>"SF"</formula>
    </cfRule>
    <cfRule type="cellIs" dxfId="18" priority="21" stopIfTrue="1" operator="equal">
      <formula>"SWF"</formula>
    </cfRule>
  </conditionalFormatting>
  <conditionalFormatting sqref="O23">
    <cfRule type="cellIs" dxfId="17" priority="13" stopIfTrue="1" operator="equal">
      <formula>"SJR"</formula>
    </cfRule>
    <cfRule type="cellIs" dxfId="16" priority="14" stopIfTrue="1" operator="equal">
      <formula>"SF"</formula>
    </cfRule>
    <cfRule type="cellIs" dxfId="15" priority="15" stopIfTrue="1" operator="equal">
      <formula>"SWF"</formula>
    </cfRule>
  </conditionalFormatting>
  <conditionalFormatting sqref="L72">
    <cfRule type="cellIs" dxfId="14" priority="10" stopIfTrue="1" operator="equal">
      <formula>"SJR"</formula>
    </cfRule>
    <cfRule type="cellIs" dxfId="13" priority="11" stopIfTrue="1" operator="equal">
      <formula>"SF"</formula>
    </cfRule>
    <cfRule type="cellIs" dxfId="12" priority="12" stopIfTrue="1" operator="equal">
      <formula>"SWF"</formula>
    </cfRule>
  </conditionalFormatting>
  <conditionalFormatting sqref="M77:M80">
    <cfRule type="cellIs" dxfId="11" priority="7" stopIfTrue="1" operator="equal">
      <formula>"SJR"</formula>
    </cfRule>
    <cfRule type="cellIs" dxfId="10" priority="8" stopIfTrue="1" operator="equal">
      <formula>"SF"</formula>
    </cfRule>
    <cfRule type="cellIs" dxfId="9" priority="9" stopIfTrue="1" operator="equal">
      <formula>"SWF"</formula>
    </cfRule>
  </conditionalFormatting>
  <conditionalFormatting sqref="M76">
    <cfRule type="cellIs" dxfId="8" priority="4" stopIfTrue="1" operator="equal">
      <formula>"SJR"</formula>
    </cfRule>
    <cfRule type="cellIs" dxfId="7" priority="5" stopIfTrue="1" operator="equal">
      <formula>"SF"</formula>
    </cfRule>
    <cfRule type="cellIs" dxfId="6" priority="6" stopIfTrue="1" operator="equal">
      <formula>"SWF"</formula>
    </cfRule>
  </conditionalFormatting>
  <conditionalFormatting sqref="L73">
    <cfRule type="cellIs" dxfId="5" priority="1" stopIfTrue="1" operator="equal">
      <formula>"SJR"</formula>
    </cfRule>
    <cfRule type="cellIs" dxfId="4" priority="2" stopIfTrue="1" operator="equal">
      <formula>"SF"</formula>
    </cfRule>
    <cfRule type="cellIs" dxfId="3" priority="3" stopIfTrue="1" operator="equal">
      <formula>"SWF"</formula>
    </cfRule>
  </conditionalFormatting>
  <printOptions horizontalCentered="1" gridLines="1" gridLinesSet="0"/>
  <pageMargins left="0" right="0" top="0.5" bottom="0.35" header="0.25" footer="0"/>
  <pageSetup scale="60" orientation="landscape" verticalDpi="2400" r:id="rId1"/>
  <headerFooter alignWithMargins="0">
    <oddHeader>&amp;C&amp;"Geneva,Bold"&amp;14&amp;F</oddHeader>
    <oddFooter>&amp;L20.2 CUP Pmt Nmbrs, File 20.0&amp;CPage &amp;P&amp;RPrinted:  &amp;D</oddFooter>
  </headerFooter>
  <rowBreaks count="1" manualBreakCount="1">
    <brk id="21" max="17"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Y42"/>
  <sheetViews>
    <sheetView zoomScaleNormal="100" workbookViewId="0">
      <selection activeCell="B3" sqref="B3"/>
    </sheetView>
  </sheetViews>
  <sheetFormatPr defaultColWidth="11.42578125" defaultRowHeight="12.75"/>
  <cols>
    <col min="1" max="1" width="3" bestFit="1" customWidth="1"/>
    <col min="2" max="2" width="34.140625" style="2" customWidth="1"/>
    <col min="3" max="3" width="11" style="1" customWidth="1"/>
    <col min="4" max="4" width="12.7109375" style="109" bestFit="1" customWidth="1"/>
    <col min="5" max="6" width="13.7109375" style="105" customWidth="1"/>
    <col min="7" max="7" width="13.42578125" style="105" bestFit="1" customWidth="1"/>
    <col min="8" max="8" width="9.7109375" style="105" bestFit="1" customWidth="1"/>
    <col min="9" max="9" width="12.42578125" style="105" bestFit="1" customWidth="1"/>
    <col min="10" max="10" width="10.28515625" style="105" bestFit="1" customWidth="1"/>
    <col min="11" max="11" width="9.28515625" style="105" hidden="1" customWidth="1"/>
    <col min="12" max="13" width="14.140625" style="105" hidden="1" customWidth="1"/>
    <col min="14" max="14" width="19" style="105" hidden="1" customWidth="1"/>
    <col min="15" max="15" width="21.85546875" style="105" hidden="1" customWidth="1"/>
    <col min="16" max="16" width="21.7109375" style="105" hidden="1" customWidth="1"/>
    <col min="17" max="17" width="0.140625" style="105" hidden="1" customWidth="1"/>
    <col min="18" max="18" width="13" style="105" customWidth="1"/>
    <col min="19" max="19" width="14.7109375" style="105" customWidth="1"/>
    <col min="20" max="22" width="11.42578125" style="105" customWidth="1"/>
    <col min="23" max="23" width="8.42578125" style="105" customWidth="1"/>
    <col min="24" max="24" width="10.28515625" style="105" bestFit="1" customWidth="1"/>
    <col min="25" max="25" width="11.42578125" style="105"/>
    <col min="26" max="26" width="11.5703125" bestFit="1" customWidth="1"/>
  </cols>
  <sheetData>
    <row r="2" spans="1:25">
      <c r="B2" s="2" t="s">
        <v>195</v>
      </c>
    </row>
    <row r="3" spans="1:25" s="7" customFormat="1" ht="38.25">
      <c r="A3" s="6"/>
      <c r="B3" s="6" t="s">
        <v>137</v>
      </c>
      <c r="C3" s="7" t="s">
        <v>108</v>
      </c>
      <c r="D3" s="110" t="s">
        <v>134</v>
      </c>
      <c r="E3" s="110" t="s">
        <v>135</v>
      </c>
      <c r="F3" s="110" t="s">
        <v>169</v>
      </c>
      <c r="G3" s="110" t="s">
        <v>165</v>
      </c>
      <c r="H3" s="110" t="s">
        <v>158</v>
      </c>
      <c r="I3" s="110" t="s">
        <v>159</v>
      </c>
      <c r="J3" s="110" t="s">
        <v>164</v>
      </c>
      <c r="K3" s="111"/>
      <c r="L3" s="111"/>
      <c r="M3" s="111"/>
      <c r="N3" s="111"/>
      <c r="O3" s="111"/>
      <c r="P3" s="111"/>
      <c r="Q3" s="111"/>
      <c r="R3" s="111"/>
      <c r="S3" s="111"/>
      <c r="T3" s="111"/>
      <c r="U3" s="111"/>
      <c r="V3" s="111"/>
      <c r="W3" s="111"/>
      <c r="X3" s="111"/>
      <c r="Y3" s="111"/>
    </row>
    <row r="4" spans="1:25" s="102" customFormat="1">
      <c r="B4" s="104" t="s">
        <v>163</v>
      </c>
      <c r="C4" s="103"/>
      <c r="D4" s="106"/>
      <c r="E4" s="106"/>
      <c r="F4" s="106"/>
      <c r="G4" s="106"/>
      <c r="H4" s="106"/>
      <c r="I4" s="106"/>
      <c r="J4" s="106"/>
      <c r="K4" s="106"/>
      <c r="L4" s="106"/>
      <c r="M4" s="106"/>
      <c r="N4" s="106"/>
      <c r="O4" s="106"/>
      <c r="P4" s="106"/>
      <c r="Q4" s="106"/>
      <c r="R4" s="106"/>
      <c r="S4" s="106"/>
      <c r="T4" s="106"/>
      <c r="U4" s="106"/>
      <c r="V4" s="106"/>
      <c r="W4" s="106"/>
      <c r="X4" s="106"/>
      <c r="Y4" s="106"/>
    </row>
    <row r="5" spans="1:25" ht="15.95" customHeight="1">
      <c r="A5">
        <f>A4+1</f>
        <v>1</v>
      </c>
      <c r="B5" s="2" t="s">
        <v>33</v>
      </c>
      <c r="C5" s="5" t="s">
        <v>111</v>
      </c>
      <c r="D5" s="105">
        <v>135</v>
      </c>
      <c r="E5" s="105">
        <v>136</v>
      </c>
    </row>
    <row r="6" spans="1:25" ht="15.95" customHeight="1">
      <c r="A6">
        <f t="shared" ref="A6:A27" si="0">A5+1</f>
        <v>2</v>
      </c>
      <c r="B6" s="3" t="s">
        <v>194</v>
      </c>
      <c r="C6" s="5" t="s">
        <v>109</v>
      </c>
      <c r="D6" s="105"/>
      <c r="E6" s="105">
        <v>3513</v>
      </c>
    </row>
    <row r="7" spans="1:25" ht="15.95" customHeight="1">
      <c r="A7">
        <f t="shared" si="0"/>
        <v>3</v>
      </c>
      <c r="B7" s="3" t="s">
        <v>44</v>
      </c>
      <c r="C7" s="5" t="s">
        <v>109</v>
      </c>
      <c r="D7" s="105">
        <v>10369</v>
      </c>
    </row>
    <row r="8" spans="1:25" ht="15.95" customHeight="1">
      <c r="A8">
        <f t="shared" si="0"/>
        <v>4</v>
      </c>
      <c r="B8" s="4" t="s">
        <v>138</v>
      </c>
      <c r="C8" s="5" t="s">
        <v>109</v>
      </c>
      <c r="D8" s="105">
        <v>70</v>
      </c>
    </row>
    <row r="9" spans="1:25" ht="15.95" customHeight="1">
      <c r="A9">
        <f t="shared" si="0"/>
        <v>5</v>
      </c>
      <c r="B9" s="3" t="s">
        <v>139</v>
      </c>
      <c r="C9" s="5" t="s">
        <v>109</v>
      </c>
      <c r="D9" s="105">
        <v>45</v>
      </c>
    </row>
    <row r="10" spans="1:25" ht="15.95" customHeight="1">
      <c r="A10">
        <f t="shared" si="0"/>
        <v>6</v>
      </c>
      <c r="B10" s="4" t="s">
        <v>81</v>
      </c>
      <c r="C10" s="5" t="s">
        <v>109</v>
      </c>
      <c r="D10" s="107">
        <v>1390</v>
      </c>
      <c r="E10" s="105">
        <v>1246</v>
      </c>
    </row>
    <row r="11" spans="1:25" ht="15.95" customHeight="1">
      <c r="A11">
        <f t="shared" si="0"/>
        <v>7</v>
      </c>
      <c r="B11" s="3" t="s">
        <v>31</v>
      </c>
      <c r="C11" s="5" t="s">
        <v>115</v>
      </c>
      <c r="D11" s="105">
        <v>1562</v>
      </c>
      <c r="E11" s="105">
        <v>1546</v>
      </c>
    </row>
    <row r="12" spans="1:25" ht="15.95" customHeight="1">
      <c r="A12">
        <f t="shared" si="0"/>
        <v>8</v>
      </c>
      <c r="B12" s="3" t="s">
        <v>32</v>
      </c>
      <c r="C12" s="5" t="s">
        <v>113</v>
      </c>
      <c r="D12" s="105">
        <v>901</v>
      </c>
      <c r="E12" s="105">
        <v>896</v>
      </c>
    </row>
    <row r="13" spans="1:25" ht="15.95" customHeight="1">
      <c r="A13">
        <f t="shared" si="0"/>
        <v>9</v>
      </c>
      <c r="B13" s="2" t="s">
        <v>47</v>
      </c>
      <c r="C13" s="5" t="s">
        <v>110</v>
      </c>
      <c r="D13" s="107">
        <v>10350</v>
      </c>
      <c r="E13" s="105">
        <v>8400</v>
      </c>
    </row>
    <row r="14" spans="1:25" ht="15.95" customHeight="1">
      <c r="A14">
        <f t="shared" si="0"/>
        <v>10</v>
      </c>
      <c r="B14" s="3" t="s">
        <v>171</v>
      </c>
      <c r="C14" s="5" t="s">
        <v>112</v>
      </c>
      <c r="D14" s="105">
        <v>538</v>
      </c>
      <c r="E14" s="105">
        <v>86</v>
      </c>
    </row>
    <row r="15" spans="1:25" ht="15.95" customHeight="1">
      <c r="A15">
        <f t="shared" si="0"/>
        <v>11</v>
      </c>
      <c r="B15" s="2" t="s">
        <v>63</v>
      </c>
      <c r="C15" s="5" t="s">
        <v>119</v>
      </c>
      <c r="D15" s="107">
        <v>284</v>
      </c>
    </row>
    <row r="16" spans="1:25" ht="15.95" customHeight="1">
      <c r="A16">
        <f t="shared" ref="A16:A21" si="1">A15+1</f>
        <v>12</v>
      </c>
      <c r="B16" s="2" t="s">
        <v>167</v>
      </c>
      <c r="C16" s="5" t="s">
        <v>119</v>
      </c>
      <c r="D16" s="107">
        <v>45</v>
      </c>
    </row>
    <row r="17" spans="1:25" ht="15.95" customHeight="1">
      <c r="A17">
        <f t="shared" si="1"/>
        <v>13</v>
      </c>
      <c r="B17" s="2" t="s">
        <v>61</v>
      </c>
      <c r="C17" s="5" t="s">
        <v>113</v>
      </c>
      <c r="D17" s="107">
        <v>1205</v>
      </c>
      <c r="E17" s="105">
        <v>1202</v>
      </c>
    </row>
    <row r="18" spans="1:25" ht="15.95" customHeight="1">
      <c r="A18">
        <f t="shared" si="1"/>
        <v>14</v>
      </c>
      <c r="B18" s="2" t="s">
        <v>168</v>
      </c>
      <c r="C18" s="5" t="s">
        <v>113</v>
      </c>
      <c r="D18" s="107">
        <v>1848</v>
      </c>
      <c r="E18" s="105">
        <v>168</v>
      </c>
    </row>
    <row r="19" spans="1:25" ht="15.95" customHeight="1">
      <c r="A19">
        <f t="shared" si="1"/>
        <v>15</v>
      </c>
      <c r="B19" s="2" t="s">
        <v>62</v>
      </c>
      <c r="C19" s="5" t="s">
        <v>114</v>
      </c>
      <c r="D19" s="107">
        <v>513</v>
      </c>
    </row>
    <row r="20" spans="1:25" ht="15.95" customHeight="1">
      <c r="A20">
        <f t="shared" si="1"/>
        <v>16</v>
      </c>
      <c r="B20" s="2" t="s">
        <v>50</v>
      </c>
      <c r="C20" s="5" t="s">
        <v>110</v>
      </c>
      <c r="D20" s="107">
        <v>224</v>
      </c>
    </row>
    <row r="21" spans="1:25" ht="15.95" customHeight="1">
      <c r="A21">
        <f t="shared" si="1"/>
        <v>17</v>
      </c>
      <c r="B21" s="2" t="s">
        <v>52</v>
      </c>
      <c r="C21" s="5" t="s">
        <v>110</v>
      </c>
      <c r="D21" s="107">
        <v>261</v>
      </c>
    </row>
    <row r="22" spans="1:25" ht="15.95" customHeight="1">
      <c r="A22">
        <f t="shared" si="0"/>
        <v>18</v>
      </c>
      <c r="B22" s="3" t="s">
        <v>53</v>
      </c>
      <c r="C22" s="5" t="s">
        <v>110</v>
      </c>
      <c r="D22" s="105">
        <v>61</v>
      </c>
    </row>
    <row r="23" spans="1:25" ht="15.95" customHeight="1">
      <c r="A23">
        <f t="shared" si="0"/>
        <v>19</v>
      </c>
      <c r="B23" s="3" t="s">
        <v>54</v>
      </c>
      <c r="C23" s="5" t="s">
        <v>110</v>
      </c>
      <c r="D23" s="105">
        <v>230</v>
      </c>
    </row>
    <row r="24" spans="1:25" ht="15.95" customHeight="1">
      <c r="A24">
        <f t="shared" si="0"/>
        <v>20</v>
      </c>
      <c r="B24" s="3" t="s">
        <v>55</v>
      </c>
      <c r="C24" s="5" t="s">
        <v>110</v>
      </c>
      <c r="D24" s="105">
        <v>107</v>
      </c>
    </row>
    <row r="25" spans="1:25" ht="15.95" customHeight="1">
      <c r="A25">
        <f t="shared" si="0"/>
        <v>21</v>
      </c>
      <c r="B25" s="3" t="s">
        <v>56</v>
      </c>
      <c r="C25" s="5" t="s">
        <v>110</v>
      </c>
      <c r="D25" s="105">
        <v>86</v>
      </c>
    </row>
    <row r="26" spans="1:25" ht="15.95" customHeight="1">
      <c r="A26">
        <f t="shared" si="0"/>
        <v>22</v>
      </c>
      <c r="B26" s="3" t="s">
        <v>166</v>
      </c>
      <c r="C26" s="5" t="s">
        <v>110</v>
      </c>
      <c r="D26" s="105">
        <v>523</v>
      </c>
      <c r="E26" s="105">
        <v>240</v>
      </c>
    </row>
    <row r="27" spans="1:25" ht="15.95" customHeight="1">
      <c r="A27">
        <f t="shared" si="0"/>
        <v>23</v>
      </c>
      <c r="B27" s="3" t="s">
        <v>58</v>
      </c>
      <c r="C27" s="5" t="s">
        <v>110</v>
      </c>
      <c r="D27" s="105">
        <v>1200</v>
      </c>
      <c r="E27" s="105">
        <v>1188</v>
      </c>
    </row>
    <row r="28" spans="1:25" ht="15.95" customHeight="1" thickBot="1">
      <c r="B28" s="114" t="s">
        <v>161</v>
      </c>
      <c r="C28" s="115"/>
      <c r="D28" s="116">
        <f>SUM(D5:D27)</f>
        <v>31947</v>
      </c>
      <c r="E28" s="116">
        <f>SUM(E5:E27)</f>
        <v>18621</v>
      </c>
      <c r="F28" s="116"/>
      <c r="G28" s="116"/>
      <c r="H28" s="116"/>
      <c r="I28" s="116"/>
      <c r="J28" s="116"/>
      <c r="K28" s="116"/>
      <c r="L28" s="116"/>
      <c r="M28" s="116"/>
      <c r="N28" s="116"/>
      <c r="O28" s="116"/>
      <c r="P28" s="116"/>
      <c r="Q28" s="116"/>
      <c r="R28" s="116"/>
      <c r="S28" s="116"/>
    </row>
    <row r="29" spans="1:25" s="102" customFormat="1" ht="13.5" thickTop="1">
      <c r="B29" s="104" t="s">
        <v>160</v>
      </c>
      <c r="C29" s="103"/>
      <c r="D29" s="106"/>
      <c r="E29" s="106"/>
      <c r="F29" s="106"/>
      <c r="G29" s="106"/>
      <c r="H29" s="106"/>
      <c r="I29" s="106"/>
      <c r="J29" s="106"/>
      <c r="K29" s="106"/>
      <c r="L29" s="106"/>
      <c r="M29" s="106"/>
      <c r="N29" s="106"/>
      <c r="O29" s="106"/>
      <c r="P29" s="106"/>
      <c r="Q29" s="106"/>
      <c r="R29" s="106"/>
      <c r="S29" s="106"/>
      <c r="T29" s="106"/>
      <c r="U29" s="106"/>
      <c r="V29" s="106"/>
      <c r="W29" s="106"/>
      <c r="X29" s="106"/>
      <c r="Y29" s="106"/>
    </row>
    <row r="30" spans="1:25" ht="15.95" customHeight="1">
      <c r="A30">
        <f>A29+1</f>
        <v>1</v>
      </c>
      <c r="B30" s="3" t="s">
        <v>131</v>
      </c>
      <c r="C30" s="5" t="s">
        <v>142</v>
      </c>
      <c r="D30" s="112"/>
      <c r="E30" s="105">
        <v>905</v>
      </c>
    </row>
    <row r="31" spans="1:25" ht="15.95" customHeight="1">
      <c r="A31">
        <f t="shared" ref="A31:A35" si="2">A30+1</f>
        <v>2</v>
      </c>
      <c r="B31" s="3" t="s">
        <v>43</v>
      </c>
      <c r="C31" s="5" t="s">
        <v>142</v>
      </c>
      <c r="D31" s="112"/>
      <c r="E31" s="105">
        <v>865</v>
      </c>
    </row>
    <row r="32" spans="1:25" ht="15.95" customHeight="1">
      <c r="A32">
        <f t="shared" si="2"/>
        <v>3</v>
      </c>
      <c r="B32" s="3" t="s">
        <v>78</v>
      </c>
      <c r="C32" s="5" t="s">
        <v>110</v>
      </c>
      <c r="D32" s="112"/>
      <c r="E32" s="105">
        <v>1726</v>
      </c>
    </row>
    <row r="33" spans="1:25" ht="15.95" customHeight="1">
      <c r="A33">
        <f t="shared" si="2"/>
        <v>4</v>
      </c>
      <c r="B33" s="3" t="s">
        <v>5</v>
      </c>
      <c r="C33" s="5" t="s">
        <v>114</v>
      </c>
      <c r="D33" s="112"/>
      <c r="E33" s="105">
        <v>2257</v>
      </c>
    </row>
    <row r="34" spans="1:25" ht="15.95" customHeight="1">
      <c r="A34">
        <f t="shared" si="2"/>
        <v>5</v>
      </c>
      <c r="B34" s="3" t="s">
        <v>0</v>
      </c>
      <c r="C34" s="5" t="s">
        <v>141</v>
      </c>
      <c r="D34" s="112"/>
      <c r="E34" s="105">
        <v>899</v>
      </c>
    </row>
    <row r="35" spans="1:25" ht="15.95" customHeight="1">
      <c r="A35">
        <f t="shared" si="2"/>
        <v>6</v>
      </c>
      <c r="B35" s="3" t="s">
        <v>4</v>
      </c>
      <c r="C35" s="5" t="s">
        <v>114</v>
      </c>
      <c r="D35" s="112"/>
      <c r="E35" s="105">
        <v>1051</v>
      </c>
    </row>
    <row r="36" spans="1:25" ht="15.95" customHeight="1" thickBot="1">
      <c r="B36" s="114" t="s">
        <v>161</v>
      </c>
      <c r="C36" s="115"/>
      <c r="D36" s="116">
        <f>SUM(D30:D35)</f>
        <v>0</v>
      </c>
      <c r="E36" s="116">
        <f>SUM(E30:E35)</f>
        <v>7703</v>
      </c>
      <c r="F36" s="116"/>
      <c r="G36" s="116"/>
      <c r="H36" s="116"/>
      <c r="I36" s="116"/>
      <c r="J36" s="116"/>
      <c r="K36" s="116"/>
      <c r="L36" s="116"/>
      <c r="M36" s="116"/>
      <c r="N36" s="116"/>
      <c r="O36" s="116"/>
      <c r="P36" s="116"/>
      <c r="Q36" s="116"/>
      <c r="R36" s="116"/>
      <c r="S36" s="116"/>
    </row>
    <row r="37" spans="1:25" s="102" customFormat="1" ht="13.5" thickTop="1">
      <c r="B37" s="104" t="s">
        <v>162</v>
      </c>
      <c r="C37" s="103"/>
      <c r="D37" s="106"/>
      <c r="E37" s="106"/>
      <c r="F37" s="106"/>
      <c r="G37" s="106"/>
      <c r="H37" s="106"/>
      <c r="I37" s="106"/>
      <c r="J37" s="106"/>
      <c r="K37" s="106"/>
      <c r="L37" s="106"/>
      <c r="M37" s="106"/>
      <c r="N37" s="106"/>
      <c r="O37" s="106"/>
      <c r="P37" s="106"/>
      <c r="Q37" s="106"/>
      <c r="R37" s="106"/>
      <c r="S37" s="106"/>
      <c r="T37" s="106"/>
      <c r="U37" s="106"/>
      <c r="V37" s="106"/>
      <c r="W37" s="106"/>
      <c r="X37" s="106"/>
      <c r="Y37" s="106"/>
    </row>
    <row r="38" spans="1:25" ht="15.95" customHeight="1">
      <c r="B38" s="3" t="s">
        <v>133</v>
      </c>
      <c r="C38" s="5" t="s">
        <v>109</v>
      </c>
      <c r="D38" s="113"/>
    </row>
    <row r="39" spans="1:25" ht="15.95" customHeight="1" thickBot="1">
      <c r="A39" s="115"/>
      <c r="B39" s="122" t="s">
        <v>161</v>
      </c>
      <c r="C39" s="115"/>
      <c r="D39" s="116">
        <f>SUM(D38)</f>
        <v>0</v>
      </c>
      <c r="E39" s="116"/>
      <c r="F39" s="116"/>
      <c r="G39" s="116"/>
      <c r="H39" s="116"/>
      <c r="I39" s="116"/>
      <c r="J39" s="116"/>
      <c r="K39" s="116"/>
      <c r="L39" s="116"/>
      <c r="M39" s="116"/>
      <c r="N39" s="116"/>
      <c r="O39" s="116"/>
      <c r="P39" s="116"/>
      <c r="Q39" s="116"/>
      <c r="R39" s="116"/>
      <c r="S39" s="116"/>
    </row>
    <row r="40" spans="1:25" s="102" customFormat="1" ht="13.5" thickTop="1">
      <c r="A40" s="123"/>
      <c r="B40" s="124" t="s">
        <v>140</v>
      </c>
      <c r="C40" s="103"/>
      <c r="D40" s="106">
        <f>D28+D36+D39</f>
        <v>31947</v>
      </c>
      <c r="E40" s="106">
        <f>E28+E36+E39</f>
        <v>26324</v>
      </c>
      <c r="F40" s="106"/>
      <c r="G40" s="106"/>
      <c r="H40" s="106"/>
      <c r="I40" s="106"/>
      <c r="J40" s="106"/>
      <c r="K40" s="106"/>
      <c r="L40" s="106"/>
      <c r="M40" s="106"/>
      <c r="N40" s="106"/>
      <c r="O40" s="106"/>
      <c r="P40" s="106"/>
      <c r="Q40" s="106"/>
      <c r="R40" s="106"/>
      <c r="S40" s="106"/>
      <c r="T40" s="106"/>
      <c r="U40" s="106"/>
      <c r="V40" s="106"/>
      <c r="W40" s="106"/>
      <c r="X40" s="106"/>
      <c r="Y40" s="106"/>
    </row>
    <row r="41" spans="1:25" ht="15.95" customHeight="1">
      <c r="C41" s="117"/>
      <c r="D41" s="118"/>
      <c r="E41" s="119"/>
      <c r="F41" s="119"/>
      <c r="G41" s="119"/>
      <c r="H41" s="119"/>
      <c r="I41" s="119"/>
      <c r="J41" s="119"/>
      <c r="K41" s="119"/>
      <c r="L41" s="119"/>
      <c r="M41" s="119"/>
      <c r="N41" s="119"/>
      <c r="O41" s="119"/>
      <c r="P41" s="119"/>
      <c r="Q41" s="119"/>
      <c r="R41" s="119"/>
      <c r="S41" s="119"/>
    </row>
    <row r="42" spans="1:25" s="120" customFormat="1" ht="15.95" customHeight="1">
      <c r="B42" s="125" t="s">
        <v>170</v>
      </c>
      <c r="C42" s="5"/>
      <c r="D42" s="121"/>
      <c r="E42" s="108"/>
      <c r="F42" s="108"/>
      <c r="G42" s="108"/>
      <c r="H42" s="108"/>
      <c r="I42" s="108"/>
      <c r="J42" s="108"/>
      <c r="K42" s="108"/>
      <c r="L42" s="108"/>
      <c r="M42" s="108"/>
      <c r="N42" s="108"/>
      <c r="O42" s="108"/>
      <c r="P42" s="108"/>
      <c r="Q42" s="108"/>
      <c r="R42" s="108"/>
      <c r="S42" s="108"/>
      <c r="T42" s="108"/>
      <c r="U42" s="108"/>
      <c r="V42" s="108"/>
      <c r="W42" s="108"/>
      <c r="X42" s="108"/>
      <c r="Y42" s="108"/>
    </row>
  </sheetData>
  <sortState xmlns:xlrd2="http://schemas.microsoft.com/office/spreadsheetml/2017/richdata2" ref="A11:Z27">
    <sortCondition ref="C11:C27"/>
    <sortCondition ref="B11:B27"/>
  </sortState>
  <conditionalFormatting sqref="K43:K65484">
    <cfRule type="cellIs" dxfId="2" priority="4" stopIfTrue="1" operator="equal">
      <formula>"SJR"</formula>
    </cfRule>
    <cfRule type="cellIs" dxfId="1" priority="5" stopIfTrue="1" operator="equal">
      <formula>"SF"</formula>
    </cfRule>
    <cfRule type="cellIs" dxfId="0" priority="6" stopIfTrue="1" operator="equal">
      <formula>"SWF"</formula>
    </cfRule>
  </conditionalFormatting>
  <printOptions horizontalCentered="1" gridLines="1" gridLinesSet="0"/>
  <pageMargins left="0" right="0" top="0.5" bottom="0.35" header="0.25" footer="0"/>
  <pageSetup scale="56" orientation="landscape" horizontalDpi="4294967292" verticalDpi="4294967292" r:id="rId1"/>
  <headerFooter alignWithMargins="0">
    <oddHeader>&amp;C&amp;"Geneva,Bold"&amp;14&amp;F</oddHeader>
    <oddFooter>&amp;L20.2 CUP Pmt Nmbrs, File 20.0&amp;CPage &amp;P&amp;RPrinted:  &amp;D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F0ADEFFB48B849A10AE4A239DAFBBF" ma:contentTypeVersion="4" ma:contentTypeDescription="Create a new document." ma:contentTypeScope="" ma:versionID="86b35d2ed01004755a6c537f978e0e4c">
  <xsd:schema xmlns:xsd="http://www.w3.org/2001/XMLSchema" xmlns:xs="http://www.w3.org/2001/XMLSchema" xmlns:p="http://schemas.microsoft.com/office/2006/metadata/properties" xmlns:ns2="39ab288a-8589-4c39-bdd2-e9c983f1a4bf" targetNamespace="http://schemas.microsoft.com/office/2006/metadata/properties" ma:root="true" ma:fieldsID="9fc5664b8ad7a484f020b06b08969e53" ns2:_="">
    <xsd:import namespace="39ab288a-8589-4c39-bdd2-e9c983f1a4b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ab288a-8589-4c39-bdd2-e9c983f1a4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3803A7-BD94-4C2F-B4FC-35C853D0D014}"/>
</file>

<file path=customXml/itemProps2.xml><?xml version="1.0" encoding="utf-8"?>
<ds:datastoreItem xmlns:ds="http://schemas.openxmlformats.org/officeDocument/2006/customXml" ds:itemID="{53F83219-991D-4662-8619-FC9DB35EA0D4}">
  <ds:schemaRefs>
    <ds:schemaRef ds:uri="http://purl.org/dc/elements/1.1/"/>
    <ds:schemaRef ds:uri="http://schemas.microsoft.com/office/2006/metadata/properties"/>
    <ds:schemaRef ds:uri="http://purl.org/dc/terms/"/>
    <ds:schemaRef ds:uri="http://www.w3.org/XML/1998/namespace"/>
    <ds:schemaRef ds:uri="http://purl.org/dc/dcmitype/"/>
    <ds:schemaRef ds:uri="http://schemas.microsoft.com/office/infopath/2007/PartnerControls"/>
    <ds:schemaRef ds:uri="http://schemas.microsoft.com/office/2006/documentManagement/types"/>
    <ds:schemaRef ds:uri="http://schemas.openxmlformats.org/package/2006/metadata/core-properties"/>
  </ds:schemaRefs>
</ds:datastoreItem>
</file>

<file path=customXml/itemProps3.xml><?xml version="1.0" encoding="utf-8"?>
<ds:datastoreItem xmlns:ds="http://schemas.openxmlformats.org/officeDocument/2006/customXml" ds:itemID="{72C372A0-1C48-4326-967E-FA61C9EEBE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PERMIT NUMBERS</vt:lpstr>
      <vt:lpstr>MODIFIED LIST</vt:lpstr>
      <vt:lpstr>'MODIFIED LIST'!Print_Area</vt:lpstr>
      <vt:lpstr>'PERMIT NUMBERS'!Print_Area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PERMIT NUMBERS</dc:title>
  <dc:creator>Utilities Inc.</dc:creator>
  <cp:lastModifiedBy>Patrick Flynn</cp:lastModifiedBy>
  <cp:lastPrinted>2019-10-07T15:10:18Z</cp:lastPrinted>
  <dcterms:created xsi:type="dcterms:W3CDTF">2006-06-27T12:31:08Z</dcterms:created>
  <dcterms:modified xsi:type="dcterms:W3CDTF">2020-02-10T21:43:02Z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0x01010028F0ADEFFB48B849A10AE4A239DAFBBF</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