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24226"/>
  <bookViews>
    <workbookView xWindow="30060" yWindow="2400" windowWidth="21600" windowHeight="11385" activeTab="0"/>
  </bookViews>
  <sheets>
    <sheet name="MFR_RD_E_8_Test" sheetId="1" r:id="rId1"/>
  </sheets>
  <definedNames>
    <definedName name="_xlnm.Print_Area" localSheetId="0">MFR_RD_E_8_Test!$A$1:$M$61</definedName>
    <definedName name="_xlnm.Print_Titles" localSheetId="0">MFR_RD_E_8_Test!$A:$B,MFR_RD_E_8_Test!$8:$21</definedName>
  </definedNames>
  <calcPr fullCalcOnLoad="1"/>
  <extLst/>
</workbook>
</file>

<file path=xl/sharedStrings.xml><?xml version="1.0" encoding="utf-8"?>
<sst xmlns="http://schemas.openxmlformats.org/spreadsheetml/2006/main" count="134" uniqueCount="133">
  <si>
    <t>Provide a schedule which shows the company-proposed increase in revenue</t>
  </si>
  <si>
    <t>Type of Data Shown:</t>
  </si>
  <si>
    <t>by rate schedule and the present and company-proposed class rates of return</t>
  </si>
  <si>
    <t>COMPANY: FLORIDA POWER &amp; LIGHT COMPANY</t>
  </si>
  <si>
    <t>under the proposed cost of service study. Provide justification for every </t>
  </si>
  <si>
    <t>class not left at the system rate of return.  If the increase from service</t>
  </si>
  <si>
    <t>charges by rate class does not equal that shown on Schedule E-13b or if the</t>
  </si>
  <si>
    <t>increase from sales of electricity does not equal that shown on Schedule E-13a, </t>
  </si>
  <si>
    <t>provide an explanation.</t>
  </si>
  <si>
    <t>($000 WHERE APPLICABLE)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</si>
  <si>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</si>
  <si>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</si>
  <si>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</si>
  <si>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</si>
  <si>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</si>
  <si>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</si>
  <si>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</si>
  <si>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</si>
  <si>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</si>
  <si>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</si>
  <si>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</si>
  <si>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</si>
  <si>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Line No.</t>
  </si>
  <si>
    <t>Rate Class</t>
  </si>
  <si>
    <t>Present ROR</t>
  </si>
  <si>
    <t>Present Index</t>
  </si>
  <si>
    <t>Present Class Operating Revenue</t>
  </si>
  <si>
    <t>Increase from Service Charges</t>
  </si>
  <si>
    <t>Increase from Sales of Electricity</t>
  </si>
  <si>
    <t>Increase from Unbilled</t>
  </si>
  <si>
    <t>Total Increase</t>
  </si>
  <si>
    <t>Company Proposed ROR</t>
  </si>
  <si>
    <t>Company Proposed Index</t>
  </si>
  <si>
    <t>% Increase With Adjustment Clauses</t>
  </si>
  <si>
    <t>% Increase Without Adjustment Clauses</t>
  </si>
  <si>
    <t>1</t>
  </si>
  <si>
    <t>CILC-1D</t>
  </si>
  <si>
    <t>2</t>
  </si>
  <si>
    <t>CILC-1G</t>
  </si>
  <si>
    <t>3</t>
  </si>
  <si>
    <t>CILC-1T</t>
  </si>
  <si>
    <t>4</t>
  </si>
  <si>
    <t>GS(T)-1</t>
  </si>
  <si>
    <t>5</t>
  </si>
  <si>
    <t>GSCU-1</t>
  </si>
  <si>
    <t>6</t>
  </si>
  <si>
    <t>GSD(T)-1</t>
  </si>
  <si>
    <t>7</t>
  </si>
  <si>
    <t>GSLD(T)-1</t>
  </si>
  <si>
    <t>8</t>
  </si>
  <si>
    <t>GSLD(T)-2</t>
  </si>
  <si>
    <t>9</t>
  </si>
  <si>
    <t>GSLD(T)-3</t>
  </si>
  <si>
    <t>10</t>
  </si>
  <si>
    <t>MET</t>
  </si>
  <si>
    <t>11</t>
  </si>
  <si>
    <t>OL-1</t>
  </si>
  <si>
    <t>12</t>
  </si>
  <si>
    <t>OS-2</t>
  </si>
  <si>
    <t>13</t>
  </si>
  <si>
    <t>RS(T)-1</t>
  </si>
  <si>
    <t>14</t>
  </si>
  <si>
    <t>SL-1</t>
  </si>
  <si>
    <t>15</t>
  </si>
  <si>
    <t>SL-2</t>
  </si>
  <si>
    <t>16</t>
  </si>
  <si>
    <t>SST-DST</t>
  </si>
  <si>
    <t>17</t>
  </si>
  <si>
    <t>SST-TST</t>
  </si>
  <si>
    <t>18</t>
  </si>
  <si>
    <t>TOTAL RETAIL</t>
  </si>
  <si>
    <t>19</t>
  </si>
  <si>
    <t>20</t>
  </si>
  <si>
    <t>.</t>
  </si>
  <si>
    <t>1.5 X</t>
  </si>
  <si>
    <t>21</t>
  </si>
  <si>
    <t>Max</t>
  </si>
  <si>
    <t>22</t>
  </si>
  <si>
    <t/>
  </si>
  <si>
    <t>23</t>
  </si>
  <si>
    <t>24</t>
  </si>
  <si>
    <t>25</t>
  </si>
  <si>
    <t>26</t>
  </si>
  <si>
    <t>27</t>
  </si>
  <si>
    <t>28</t>
  </si>
  <si>
    <t>29</t>
  </si>
  <si>
    <t>TOTAL MAY NOT ADD DUE TO ROUNDING.</t>
  </si>
  <si>
    <t>30</t>
  </si>
  <si>
    <t>31</t>
  </si>
  <si>
    <t>32</t>
  </si>
  <si>
    <t>33</t>
  </si>
  <si>
    <t>34</t>
  </si>
  <si>
    <t>35</t>
  </si>
  <si>
    <t>___ Historical Test Year Ended: __/__/__</t>
  </si>
  <si>
    <t>COMPANY-PROPOSED ALLOCATION OF THE RATE INCREASE BY RATE CLASS</t>
  </si>
  <si>
    <t>Page 1 of 1</t>
  </si>
  <si>
    <t>Supporting Schedules: E-1, E-5</t>
  </si>
  <si>
    <t>Recap Schedules:</t>
  </si>
  <si>
    <t>Witness:  Tiffany C. Cohen</t>
  </si>
  <si>
    <t>FLORIDA PUBLIC SERVICE COMMISSION                        EXPLANATION:</t>
  </si>
  <si>
    <t>___ Prior Year Ended: __/__/__</t>
  </si>
  <si>
    <t>SL-1M</t>
  </si>
  <si>
    <t>SL-2M</t>
  </si>
  <si>
    <t>DOCKET NO.:  20210015-EI</t>
  </si>
  <si>
    <r>
      <rPr>
        <u val="single"/>
        <sz val="10"/>
        <rFont val="Arial"/>
        <family val="2"/>
      </rPr>
      <t xml:space="preserve">  X  </t>
    </r>
    <r>
      <rPr>
        <sz val="10"/>
        <rFont val="Arial"/>
        <family val="2"/>
      </rPr>
      <t> Projected Test Year Ended: </t>
    </r>
    <r>
      <rPr>
        <u val="single"/>
        <sz val="10"/>
        <rFont val="Arial"/>
        <family val="2"/>
      </rPr>
      <t>12</t>
    </r>
    <r>
      <rPr>
        <sz val="10"/>
        <rFont val="Arial"/>
        <family val="2"/>
      </rPr>
      <t>/</t>
    </r>
    <r>
      <rPr>
        <u val="single"/>
        <sz val="10"/>
        <rFont val="Arial"/>
        <family val="2"/>
      </rPr>
      <t>31</t>
    </r>
    <r>
      <rPr>
        <sz val="10"/>
        <rFont val="Arial"/>
        <family val="2"/>
      </rPr>
      <t>/</t>
    </r>
    <r>
      <rPr>
        <u val="single"/>
        <sz val="10"/>
        <rFont val="Arial"/>
        <family val="2"/>
      </rPr>
      <t>22 </t>
    </r>
  </si>
  <si>
    <t>Rate classes left below the system rate of return are due to application of FPSC practice of limiting rate class increases to 1.5 times the system average increase.</t>
  </si>
  <si>
    <t>Schedule E-8 (with RSAM)</t>
  </si>
  <si>
    <t>         AND SUBSIDIARIES (CONSOLIDATED)</t>
  </si>
  <si>
    <t>SST-DST and SST-TST were designed as one rate class, which resulted in a % Increase with Adjustment Clauses of 7.8% in total.</t>
  </si>
  <si>
    <t>NOTES:</t>
  </si>
  <si>
    <t xml:space="preserve">Columns 2 and 3:  </t>
  </si>
  <si>
    <t xml:space="preserve">Column 4:  </t>
  </si>
  <si>
    <t>Columns 2 and 3 reflect FPL's as-filed 12CP 1/13th Cost of Service methodology.</t>
  </si>
  <si>
    <t>Column 4 reflects the as-filed Present Operating Revenue.</t>
  </si>
  <si>
    <t xml:space="preserve">Columns 5 through 8:  </t>
  </si>
  <si>
    <t>Information shown in Columns 5 through 8 reflects the negotiated revenue allocation pursuant to the Proposed Settlement Agreement.</t>
  </si>
  <si>
    <t>Increase from Service Charges in Column 5 includes Misc Service Revs - Other Billings (Minimum Bill).</t>
  </si>
  <si>
    <t xml:space="preserve">Columns 9 through 10:  </t>
  </si>
  <si>
    <t xml:space="preserve">The signatory parties did not agree to a specific cost of service methodology in the Proposed Settlement Agreement and, instead,      </t>
  </si>
  <si>
    <t>agreed to a specific allocation of the revenue increase consistent with prior settlement agreements.  Therefore, parity for each rate</t>
  </si>
  <si>
    <t xml:space="preserve">Column 11:  </t>
  </si>
  <si>
    <t>36</t>
  </si>
  <si>
    <t>37</t>
  </si>
  <si>
    <t>38</t>
  </si>
  <si>
    <t xml:space="preserve">class under the Proposed Settlement Agreement cannot be determined by application of a "settlement cost of service".  As a proxy, FPL and Staff agreed that the Minimum </t>
  </si>
  <si>
    <t>Distribution System (MDS) cost of service methodology would be used to estimate the information shown in Columns 9 and 10 for the Proposed Settlement Agreement.</t>
  </si>
  <si>
    <t>The percent increase in column 11 includes 2022 proposed base revenues with adjustment clauses.</t>
  </si>
  <si>
    <t>Florida Power &amp; Light Company</t>
  </si>
  <si>
    <t>Docket No. 20210015-EI</t>
  </si>
  <si>
    <t>Staff's Fifth Data Request</t>
  </si>
  <si>
    <t>Attachment 1 of 2</t>
  </si>
  <si>
    <t>Tab 1 of 1</t>
  </si>
  <si>
    <t>Request No.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</si>
</sst>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%_);[Red]\(#,##0.00%\);&quot; &quot;"/>
    <numFmt numFmtId="165" formatCode="#,##0%_);[Red]\(#,##0%\);&quot; &quot;"/>
    <numFmt numFmtId="166" formatCode="#,##0_);[Red]\(#,##0\);&quot; &quot;"/>
    <numFmt numFmtId="167" formatCode="#,##0_)"/>
    <numFmt numFmtId="168" formatCode="#,##0.0%_);[Red]\(#,##0.0%\);&quot; &quot;"/>
    <numFmt numFmtId="169" formatCode="_(* #,##0_);_(* \(#,##0\);_(* &quot;-&quot;??_);_(@_)"/>
    <numFmt numFmtId="170" formatCode="#,##0.0%_);\(#,##0.0%\);&quot; &quot;"/>
  </numFmts>
  <fonts count="12"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FFFE"/>
      <name val="Arial"/>
      <family val="2"/>
    </font>
    <font>
      <u val="single"/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8"/>
      <name val="Calibri"/>
      <family val="2"/>
      <scheme val="minor"/>
    </font>
    <font>
      <sz val="10"/>
      <name val="Times New Roman"/>
      <family val="1"/>
    </font>
    <font>
      <sz val="12"/>
      <name val="Arial"/>
      <family val="2"/>
    </font>
  </fonts>
  <fills count="3">
    <fill>
      <patternFill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8"/>
      </bottom>
    </border>
    <border>
      <left style="medium">
        <color indexed="8"/>
      </left>
      <right style="medium">
        <color indexed="8"/>
      </right>
      <top style="medium">
        <color indexed="8"/>
      </top>
      <bottom/>
    </border>
    <border>
      <left style="medium">
        <color indexed="8"/>
      </left>
      <right style="medium">
        <color indexed="8"/>
      </right>
      <top/>
      <bottom/>
    </border>
    <border>
      <left style="medium">
        <color indexed="8"/>
      </left>
      <right style="medium">
        <color indexed="8"/>
      </right>
      <top/>
      <bottom style="medium">
        <color indexed="8"/>
      </bottom>
    </border>
  </borders>
  <cellStyleXfs count="28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0" fontId="0" fillId="0" borderId="0">
      <alignment/>
      <protection/>
    </xf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/>
    <xf numFmtId="0" fontId="5" fillId="0" borderId="0" xfId="0" applyFont="1"/>
    <xf numFmtId="0" fontId="5" fillId="0" borderId="2" xfId="0" applyFont="1" applyBorder="1"/>
    <xf numFmtId="0" fontId="1" fillId="0" borderId="2" xfId="0" applyFont="1" applyBorder="1" applyAlignment="1">
      <alignment horizontal="center" vertical="center"/>
    </xf>
    <xf numFmtId="0" fontId="5" fillId="0" borderId="3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169" fontId="1" fillId="0" borderId="0" xfId="18" applyNumberFormat="1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left"/>
    </xf>
    <xf numFmtId="166" fontId="7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8" fontId="7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0" fontId="1" fillId="0" borderId="0" xfId="15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0" xfId="0" applyFont="1" applyFill="1"/>
    <xf numFmtId="0" fontId="5" fillId="0" borderId="0" xfId="0" applyFont="1" applyFill="1"/>
    <xf numFmtId="166" fontId="1" fillId="0" borderId="0" xfId="0" applyNumberFormat="1" applyFont="1" applyFill="1" applyAlignment="1">
      <alignment horizontal="right"/>
    </xf>
    <xf numFmtId="170" fontId="7" fillId="0" borderId="0" xfId="15" applyNumberFormat="1" applyFont="1" applyAlignment="1">
      <alignment horizontal="right"/>
    </xf>
    <xf numFmtId="37" fontId="1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0" xfId="0" applyFont="1" applyFill="1"/>
    <xf numFmtId="0" fontId="5" fillId="2" borderId="0" xfId="0" applyFont="1" applyFill="1"/>
    <xf numFmtId="166" fontId="1" fillId="2" borderId="0" xfId="0" applyNumberFormat="1" applyFont="1" applyFill="1" applyAlignment="1">
      <alignment horizontal="right"/>
    </xf>
    <xf numFmtId="0" fontId="10" fillId="2" borderId="0" xfId="25" applyFont="1" applyFill="1">
      <alignment/>
      <protection/>
    </xf>
    <xf numFmtId="0" fontId="6" fillId="0" borderId="0" xfId="0" applyFont="1" applyAlignment="1">
      <alignment horizontal="center"/>
    </xf>
    <xf numFmtId="0" fontId="6" fillId="0" borderId="0" xfId="0" applyFont="1"/>
  </cellXfs>
  <cellStyles count="1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2" xfId="20"/>
    <cellStyle name="Normal 10 13" xfId="21"/>
    <cellStyle name="Comma 2" xfId="22"/>
    <cellStyle name="Currency 2" xfId="23"/>
    <cellStyle name="Percent 2" xfId="24"/>
    <cellStyle name="Normal 14" xfId="25"/>
    <cellStyle name="Normal 14 5" xfId="26"/>
    <cellStyle name="Percent 2 2" xfId="2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ustomXml" Target="../customXml/item1.xml" /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6" Type="http://schemas.openxmlformats.org/officeDocument/2006/relationships/customXml" Target="../customXml/item2.xml" /><Relationship Id="rId3" Type="http://schemas.openxmlformats.org/officeDocument/2006/relationships/sharedStrings" Target="sharedStrings.xml" /><Relationship Id="rId7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showGridLines="0" tabSelected="1" view="pageBreakPreview" zoomScaleSheetLayoutView="100" workbookViewId="0" topLeftCell="A1">
      <selection pane="topLeft" activeCell="A1" sqref="A1"/>
    </sheetView>
  </sheetViews>
  <sheetFormatPr defaultColWidth="9.140625" defaultRowHeight="14.5"/>
  <cols>
    <col min="1" max="1" width="5.45454545454545" style="4" customWidth="1"/>
    <col min="2" max="2" width="24.2727272727273" style="4" customWidth="1"/>
    <col min="3" max="3" width="14.4545454545455" style="4" customWidth="1"/>
    <col min="4" max="4" width="15.5454545454545" style="4" customWidth="1"/>
    <col min="5" max="5" width="14.4545454545455" style="4" customWidth="1"/>
    <col min="6" max="6" width="15.4545454545455" style="4" customWidth="1"/>
    <col min="7" max="7" width="14.4545454545455" style="4" customWidth="1"/>
    <col min="8" max="8" width="15.5454545454545" style="4" customWidth="1"/>
    <col min="9" max="9" width="17.8181818181818" style="4" bestFit="1" customWidth="1"/>
    <col min="10" max="10" width="17.2727272727273" style="4" bestFit="1" customWidth="1"/>
    <col min="11" max="13" width="14.4545454545455" style="4" customWidth="1"/>
    <col min="14" max="16384" width="9.18181818181818" style="4"/>
  </cols>
  <sheetData>
    <row r="1" ht="14.25">
      <c r="A1" s="46" t="s">
        <v>127</v>
      </c>
    </row>
    <row r="2" ht="14.25">
      <c r="A2" s="46" t="s">
        <v>128</v>
      </c>
    </row>
    <row r="3" ht="14.25">
      <c r="A3" s="46" t="s">
        <v>129</v>
      </c>
    </row>
    <row r="4" ht="14.25">
      <c r="A4" s="46" t="s">
        <v>132</v>
      </c>
    </row>
    <row r="5" ht="14.25">
      <c r="A5" s="46" t="s">
        <v>130</v>
      </c>
    </row>
    <row r="6" ht="14.25">
      <c r="A6" s="46" t="s">
        <v>131</v>
      </c>
    </row>
    <row r="7" spans="1:13" s="18" customFormat="1" ht="12.75">
      <c r="A7" s="18" t="s">
        <v>106</v>
      </c>
      <c r="D7" s="47" t="s">
        <v>94</v>
      </c>
      <c r="E7" s="47"/>
      <c r="F7" s="47"/>
      <c r="G7" s="47"/>
      <c r="H7" s="47"/>
      <c r="I7" s="47"/>
      <c r="M7" s="35" t="s">
        <v>95</v>
      </c>
    </row>
    <row r="8" spans="1:13" ht="15" thickBo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1" ht="14.25">
      <c r="A9" s="1" t="s">
        <v>99</v>
      </c>
      <c r="E9" s="10" t="s">
        <v>0</v>
      </c>
      <c r="F9" s="19"/>
      <c r="G9" s="19"/>
      <c r="H9" s="19"/>
      <c r="I9" s="19"/>
      <c r="K9" s="1" t="s">
        <v>1</v>
      </c>
    </row>
    <row r="10" spans="5:11" ht="14.25">
      <c r="E10" s="10" t="s">
        <v>2</v>
      </c>
      <c r="F10" s="19"/>
      <c r="G10" s="19"/>
      <c r="H10" s="19"/>
      <c r="I10" s="19"/>
      <c r="K10" s="1" t="s">
        <v>104</v>
      </c>
    </row>
    <row r="11" spans="1:11" ht="14.25">
      <c r="A11" s="1" t="s">
        <v>3</v>
      </c>
      <c r="E11" s="10" t="s">
        <v>4</v>
      </c>
      <c r="F11" s="19"/>
      <c r="G11" s="19"/>
      <c r="H11" s="19"/>
      <c r="I11" s="19"/>
      <c r="K11" s="1" t="s">
        <v>100</v>
      </c>
    </row>
    <row r="12" spans="2:11" ht="14.25">
      <c r="B12" s="1" t="s">
        <v>107</v>
      </c>
      <c r="E12" s="10" t="s">
        <v>5</v>
      </c>
      <c r="F12" s="19"/>
      <c r="G12" s="19"/>
      <c r="H12" s="19"/>
      <c r="I12" s="19"/>
      <c r="K12" s="1" t="s">
        <v>93</v>
      </c>
    </row>
    <row r="13" spans="5:9" ht="14.25">
      <c r="E13" s="10" t="s">
        <v>6</v>
      </c>
      <c r="F13" s="19"/>
      <c r="G13" s="19"/>
      <c r="H13" s="19"/>
      <c r="I13" s="19"/>
    </row>
    <row r="14" spans="1:11" ht="14.25">
      <c r="A14" s="36" t="s">
        <v>103</v>
      </c>
      <c r="E14" s="10" t="s">
        <v>7</v>
      </c>
      <c r="F14" s="19"/>
      <c r="G14" s="19"/>
      <c r="H14" s="19"/>
      <c r="I14" s="19"/>
      <c r="K14" s="1" t="s">
        <v>98</v>
      </c>
    </row>
    <row r="15" spans="5:9" ht="14.25">
      <c r="E15" s="10" t="s">
        <v>8</v>
      </c>
      <c r="F15" s="19"/>
      <c r="G15" s="19"/>
      <c r="H15" s="19"/>
      <c r="I15" s="19"/>
    </row>
    <row r="17" ht="14.25">
      <c r="F17" s="1" t="s">
        <v>9</v>
      </c>
    </row>
    <row r="18" spans="1:13" ht="15" thickBo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4.25">
      <c r="A19" s="5"/>
      <c r="B19" s="6" t="s">
        <v>10</v>
      </c>
      <c r="C19" s="6" t="s">
        <v>11</v>
      </c>
      <c r="D19" s="6" t="s">
        <v>12</v>
      </c>
      <c r="E19" s="6" t="s">
        <v>13</v>
      </c>
      <c r="F19" s="6" t="s">
        <v>14</v>
      </c>
      <c r="G19" s="6" t="s">
        <v>15</v>
      </c>
      <c r="H19" s="6" t="s">
        <v>16</v>
      </c>
      <c r="I19" s="6" t="s">
        <v>17</v>
      </c>
      <c r="J19" s="6" t="s">
        <v>18</v>
      </c>
      <c r="K19" s="6" t="s">
        <v>19</v>
      </c>
      <c r="L19" s="6" t="s">
        <v>20</v>
      </c>
      <c r="M19" s="6" t="s">
        <v>21</v>
      </c>
    </row>
    <row r="20" spans="1:13" ht="14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57.75" customHeight="1" thickBot="1">
      <c r="A21" s="8" t="s">
        <v>22</v>
      </c>
      <c r="B21" s="8" t="s">
        <v>23</v>
      </c>
      <c r="C21" s="8" t="s">
        <v>24</v>
      </c>
      <c r="D21" s="8" t="s">
        <v>25</v>
      </c>
      <c r="E21" s="8" t="s">
        <v>26</v>
      </c>
      <c r="F21" s="8" t="s">
        <v>27</v>
      </c>
      <c r="G21" s="8" t="s">
        <v>28</v>
      </c>
      <c r="H21" s="8" t="s">
        <v>29</v>
      </c>
      <c r="I21" s="8" t="s">
        <v>30</v>
      </c>
      <c r="J21" s="8" t="s">
        <v>31</v>
      </c>
      <c r="K21" s="8" t="s">
        <v>32</v>
      </c>
      <c r="L21" s="30" t="s">
        <v>33</v>
      </c>
      <c r="M21" s="30" t="s">
        <v>34</v>
      </c>
    </row>
    <row r="22" spans="1:13" ht="14.25">
      <c r="A22" s="9" t="s">
        <v>35</v>
      </c>
      <c r="B22" s="10" t="s">
        <v>36</v>
      </c>
      <c r="C22" s="11">
        <v>0.047776013425069465</v>
      </c>
      <c r="D22" s="32">
        <v>0.89247104793144238</v>
      </c>
      <c r="E22" s="25">
        <v>108147.55022219992</v>
      </c>
      <c r="F22" s="17">
        <v>0</v>
      </c>
      <c r="G22" s="40">
        <f>I22-H22-F22</f>
        <v>9483.2323264874722</v>
      </c>
      <c r="H22" s="17">
        <v>-1.5783420536858399</v>
      </c>
      <c r="I22" s="20">
        <v>9481.6539844337858</v>
      </c>
      <c r="J22" s="34">
        <v>0.071586712213034503</v>
      </c>
      <c r="K22" s="27">
        <f>+J22/$J$41</f>
        <v>1.1182847944337402</v>
      </c>
      <c r="L22" s="28">
        <v>0.046579093844037162</v>
      </c>
      <c r="M22" s="28">
        <v>0.087673312663604328</v>
      </c>
    </row>
    <row r="23" spans="1:13" ht="14.25">
      <c r="A23" s="9" t="s">
        <v>37</v>
      </c>
      <c r="B23" s="10" t="s">
        <v>38</v>
      </c>
      <c r="C23" s="31">
        <v>0.048724139547935308</v>
      </c>
      <c r="D23" s="32">
        <v>0.91018234390996455</v>
      </c>
      <c r="E23" s="33">
        <v>5213.3679687656295</v>
      </c>
      <c r="F23" s="17">
        <v>0</v>
      </c>
      <c r="G23" s="40">
        <f t="shared" si="0" ref="G23:G40">I23-H23-F23</f>
        <v>487.85259313705922</v>
      </c>
      <c r="H23" s="17">
        <v>-0.069844471077312509</v>
      </c>
      <c r="I23" s="20">
        <v>487.7827486659819</v>
      </c>
      <c r="J23" s="34">
        <v>0.073831990428177591</v>
      </c>
      <c r="K23" s="27">
        <f t="shared" si="1" ref="K23:K41">+J23/$J$41</f>
        <v>1.153359187566865</v>
      </c>
      <c r="L23" s="28">
        <v>0.051696253221436651</v>
      </c>
      <c r="M23" s="28">
        <v>0.093563844253540071</v>
      </c>
    </row>
    <row r="24" spans="1:13" ht="14.25">
      <c r="A24" s="9" t="s">
        <v>39</v>
      </c>
      <c r="B24" s="10" t="s">
        <v>40</v>
      </c>
      <c r="C24" s="31">
        <v>0.042234687956736731</v>
      </c>
      <c r="D24" s="32">
        <v>0.7889573348124429</v>
      </c>
      <c r="E24" s="33">
        <v>42484.387972641518</v>
      </c>
      <c r="F24" s="17">
        <v>0</v>
      </c>
      <c r="G24" s="40">
        <f t="shared" si="0"/>
        <v>2986.6558942116812</v>
      </c>
      <c r="H24" s="17">
        <v>-0.93662430935521457</v>
      </c>
      <c r="I24" s="20">
        <v>2985.7192699023262</v>
      </c>
      <c r="J24" s="34">
        <v>0.05244135397203871</v>
      </c>
      <c r="K24" s="27">
        <f t="shared" si="1"/>
        <v>0.81920746090320307</v>
      </c>
      <c r="L24" s="28">
        <v>0.030401962157555029</v>
      </c>
      <c r="M24" s="28">
        <v>0.070278034176343249</v>
      </c>
    </row>
    <row r="25" spans="1:13" ht="14.25">
      <c r="A25" s="9" t="s">
        <v>41</v>
      </c>
      <c r="B25" s="10" t="s">
        <v>42</v>
      </c>
      <c r="C25" s="31">
        <v>0.055496352500434852</v>
      </c>
      <c r="D25" s="32">
        <v>1.036689424707139</v>
      </c>
      <c r="E25" s="33">
        <v>596148.77169262723</v>
      </c>
      <c r="F25" s="17">
        <v>7225.6109100000012</v>
      </c>
      <c r="G25" s="40">
        <f t="shared" si="0"/>
        <v>66126.080873117986</v>
      </c>
      <c r="H25" s="17">
        <v>-5.2098172836170837</v>
      </c>
      <c r="I25" s="20">
        <v>73346.481965834377</v>
      </c>
      <c r="J25" s="34">
        <v>0.064985392071811546</v>
      </c>
      <c r="K25" s="27">
        <f t="shared" si="1"/>
        <v>1.015162920151397</v>
      </c>
      <c r="L25" s="28">
        <v>0.078622086040844891</v>
      </c>
      <c r="M25" s="28">
        <v>0.12303385572293296</v>
      </c>
    </row>
    <row r="26" spans="1:13" ht="14.25">
      <c r="A26" s="9" t="s">
        <v>43</v>
      </c>
      <c r="B26" s="10" t="s">
        <v>44</v>
      </c>
      <c r="C26" s="31">
        <v>0.074437125791997849</v>
      </c>
      <c r="D26" s="32">
        <v>1.390509062979491</v>
      </c>
      <c r="E26" s="33">
        <v>4440.9527790420143</v>
      </c>
      <c r="F26" s="17">
        <v>0</v>
      </c>
      <c r="G26" s="40">
        <f t="shared" si="0"/>
        <v>392.3923224417108</v>
      </c>
      <c r="H26" s="17">
        <v>-0.043213830556457049</v>
      </c>
      <c r="I26" s="20">
        <v>392.34910861115435</v>
      </c>
      <c r="J26" s="34">
        <v>0.049330496286418099</v>
      </c>
      <c r="K26" s="27">
        <f t="shared" si="1"/>
        <v>0.7706115030790156</v>
      </c>
      <c r="L26" s="28">
        <v>0.055946859960935943</v>
      </c>
      <c r="M26" s="28">
        <v>0.088347957776707203</v>
      </c>
    </row>
    <row r="27" spans="1:13" ht="14.25">
      <c r="A27" s="9" t="s">
        <v>45</v>
      </c>
      <c r="B27" s="10" t="s">
        <v>46</v>
      </c>
      <c r="C27" s="31">
        <v>0.04484908447748108</v>
      </c>
      <c r="D27" s="32">
        <v>0.83779508905990574</v>
      </c>
      <c r="E27" s="33">
        <v>1448891.5413358191</v>
      </c>
      <c r="F27" s="17">
        <v>0</v>
      </c>
      <c r="G27" s="40">
        <f t="shared" si="0"/>
        <v>127768.07920290108</v>
      </c>
      <c r="H27" s="17">
        <v>-17.615606812190247</v>
      </c>
      <c r="I27" s="20">
        <v>127750.46359608889</v>
      </c>
      <c r="J27" s="34">
        <v>0.068629797154104569</v>
      </c>
      <c r="K27" s="27">
        <f t="shared" si="1"/>
        <v>1.0720936362339728</v>
      </c>
      <c r="L27" s="28">
        <v>0.050086438348646935</v>
      </c>
      <c r="M27" s="28">
        <v>0.088171170823668529</v>
      </c>
    </row>
    <row r="28" spans="1:13" ht="14.25">
      <c r="A28" s="9" t="s">
        <v>47</v>
      </c>
      <c r="B28" s="10" t="s">
        <v>48</v>
      </c>
      <c r="C28" s="31">
        <v>0.031296443002119687</v>
      </c>
      <c r="D28" s="32">
        <v>0.5846274580116414</v>
      </c>
      <c r="E28" s="33">
        <v>465475.21421711426</v>
      </c>
      <c r="F28" s="17">
        <v>0</v>
      </c>
      <c r="G28" s="40">
        <f t="shared" si="0"/>
        <v>40100.004181681878</v>
      </c>
      <c r="H28" s="17">
        <v>-6.4346572601314067</v>
      </c>
      <c r="I28" s="20">
        <v>40093.56952442175</v>
      </c>
      <c r="J28" s="34">
        <v>0.055608054649408337</v>
      </c>
      <c r="K28" s="27">
        <f t="shared" si="1"/>
        <v>0.86867576453875794</v>
      </c>
      <c r="L28" s="28">
        <v>0.046148854784104028</v>
      </c>
      <c r="M28" s="28">
        <v>0.086134703416712283</v>
      </c>
    </row>
    <row r="29" spans="1:13" ht="14.25">
      <c r="A29" s="9" t="s">
        <v>49</v>
      </c>
      <c r="B29" s="10" t="s">
        <v>50</v>
      </c>
      <c r="C29" s="31">
        <v>0.026066557628459955</v>
      </c>
      <c r="D29" s="32">
        <v>0.48693154440612818</v>
      </c>
      <c r="E29" s="33">
        <v>138106.77971014229</v>
      </c>
      <c r="F29" s="17">
        <v>0</v>
      </c>
      <c r="G29" s="40">
        <f t="shared" si="0"/>
        <v>11842.369733013349</v>
      </c>
      <c r="H29" s="17">
        <v>-2.3814933459029319</v>
      </c>
      <c r="I29" s="20">
        <v>11839.988239667446</v>
      </c>
      <c r="J29" s="34">
        <v>0.048878732158773766</v>
      </c>
      <c r="K29" s="27">
        <f t="shared" si="1"/>
        <v>0.76355431412596164</v>
      </c>
      <c r="L29" s="28">
        <v>0.041813781751557692</v>
      </c>
      <c r="M29" s="28">
        <v>0.085730680742228185</v>
      </c>
    </row>
    <row r="30" spans="1:13" ht="14.25">
      <c r="A30" s="9" t="s">
        <v>51</v>
      </c>
      <c r="B30" s="10" t="s">
        <v>52</v>
      </c>
      <c r="C30" s="31">
        <v>0.024894057600735521</v>
      </c>
      <c r="D30" s="32">
        <v>0.46502887288909067</v>
      </c>
      <c r="E30" s="33">
        <v>24937.005471941673</v>
      </c>
      <c r="F30" s="17">
        <v>0</v>
      </c>
      <c r="G30" s="40">
        <f t="shared" si="0"/>
        <v>2455.2439219697126</v>
      </c>
      <c r="H30" s="17">
        <v>-0.59813883731201012</v>
      </c>
      <c r="I30" s="20">
        <v>2454.6457831324005</v>
      </c>
      <c r="J30" s="34">
        <v>0.039000380529949599</v>
      </c>
      <c r="K30" s="27">
        <f t="shared" si="1"/>
        <v>0.60924061429142118</v>
      </c>
      <c r="L30" s="28">
        <v>0.040167526608309516</v>
      </c>
      <c r="M30" s="28">
        <v>0.098433863115372458</v>
      </c>
    </row>
    <row r="31" spans="1:13" ht="14.25">
      <c r="A31" s="9" t="s">
        <v>53</v>
      </c>
      <c r="B31" s="10" t="s">
        <v>54</v>
      </c>
      <c r="C31" s="31">
        <v>0.049965327972466778</v>
      </c>
      <c r="D31" s="32">
        <v>0.93336813641354588</v>
      </c>
      <c r="E31" s="33">
        <v>4197.8700862270889</v>
      </c>
      <c r="F31" s="17">
        <v>0</v>
      </c>
      <c r="G31" s="40">
        <f t="shared" si="0"/>
        <v>372.99067590346408</v>
      </c>
      <c r="H31" s="17">
        <v>-0.052900859304111647</v>
      </c>
      <c r="I31" s="20">
        <v>372.93777504415999</v>
      </c>
      <c r="J31" s="34">
        <v>0.0752514029153111</v>
      </c>
      <c r="K31" s="27">
        <f t="shared" si="1"/>
        <v>1.1755324003366752</v>
      </c>
      <c r="L31" s="28">
        <v>0.049952049859733352</v>
      </c>
      <c r="M31" s="28">
        <v>0.088839760970150575</v>
      </c>
    </row>
    <row r="32" spans="1:13" ht="14.25">
      <c r="A32" s="9" t="s">
        <v>55</v>
      </c>
      <c r="B32" s="10" t="s">
        <v>56</v>
      </c>
      <c r="C32" s="31">
        <v>0.074085521804965165</v>
      </c>
      <c r="D32" s="32">
        <v>1.3839409892481804</v>
      </c>
      <c r="E32" s="33">
        <v>15366.077219505271</v>
      </c>
      <c r="F32" s="17">
        <v>0</v>
      </c>
      <c r="G32" s="40">
        <f t="shared" si="0"/>
        <v>1175.4107527530282</v>
      </c>
      <c r="H32" s="17">
        <v>-0.0564266754143311</v>
      </c>
      <c r="I32" s="20">
        <v>1175.3543260776139</v>
      </c>
      <c r="J32" s="34">
        <v>0.044075781371069697</v>
      </c>
      <c r="K32" s="27">
        <f t="shared" si="1"/>
        <v>0.68852549008499597</v>
      </c>
      <c r="L32" s="28">
        <v>0.063757535024403567</v>
      </c>
      <c r="M32" s="28">
        <v>0.076490200412741113</v>
      </c>
    </row>
    <row r="33" spans="1:13" ht="14.25">
      <c r="A33" s="9" t="s">
        <v>57</v>
      </c>
      <c r="B33" s="10" t="s">
        <v>58</v>
      </c>
      <c r="C33" s="31">
        <v>0.045735334371240215</v>
      </c>
      <c r="D33" s="32">
        <v>0.85435051750001301</v>
      </c>
      <c r="E33" s="33">
        <v>1102.0131451687726</v>
      </c>
      <c r="F33" s="17">
        <v>0</v>
      </c>
      <c r="G33" s="40">
        <f t="shared" si="0"/>
        <v>97.030873039194475</v>
      </c>
      <c r="H33" s="17">
        <v>-0.006163824387217332</v>
      </c>
      <c r="I33" s="20">
        <v>97.02470921480726</v>
      </c>
      <c r="J33" s="34">
        <v>0.13174057611512585</v>
      </c>
      <c r="K33" s="27">
        <f t="shared" si="1"/>
        <v>2.0579724717775396</v>
      </c>
      <c r="L33" s="28">
        <v>0.064632807498194444</v>
      </c>
      <c r="M33" s="28">
        <v>0.088043150519722682</v>
      </c>
    </row>
    <row r="34" spans="1:13" ht="14.25">
      <c r="A34" s="9" t="s">
        <v>59</v>
      </c>
      <c r="B34" s="10" t="s">
        <v>60</v>
      </c>
      <c r="C34" s="31">
        <v>0.060208058909721578</v>
      </c>
      <c r="D34" s="32">
        <v>1.1247055912974411</v>
      </c>
      <c r="E34" s="33">
        <v>4949587.2678955486</v>
      </c>
      <c r="F34" s="17">
        <v>21316.450254166666</v>
      </c>
      <c r="G34" s="40">
        <f t="shared" si="0"/>
        <v>389493.41677225131</v>
      </c>
      <c r="H34" s="17">
        <v>-40.662414088490458</v>
      </c>
      <c r="I34" s="20">
        <v>410769.20461232949</v>
      </c>
      <c r="J34" s="34">
        <v>0.06377744229040036</v>
      </c>
      <c r="K34" s="27">
        <f t="shared" si="1"/>
        <v>0.99629305127165635</v>
      </c>
      <c r="L34" s="28">
        <v>0.054343346211854375</v>
      </c>
      <c r="M34" s="28">
        <v>0.08299059747399487</v>
      </c>
    </row>
    <row r="35" spans="1:13" ht="14.25">
      <c r="A35" s="9" t="s">
        <v>61</v>
      </c>
      <c r="B35" s="10" t="s">
        <v>62</v>
      </c>
      <c r="C35" s="31">
        <v>0.061178141242284274</v>
      </c>
      <c r="D35" s="32">
        <v>1.1428270362204223</v>
      </c>
      <c r="E35" s="33">
        <v>123948.06007526851</v>
      </c>
      <c r="F35" s="17">
        <v>0</v>
      </c>
      <c r="G35" s="40">
        <f t="shared" si="0"/>
        <v>9660.2478300182756</v>
      </c>
      <c r="H35" s="17">
        <v>-0.28183535505202068</v>
      </c>
      <c r="I35" s="17">
        <v>9659.9659946632237</v>
      </c>
      <c r="J35" s="34">
        <v>0.074163124342189704</v>
      </c>
      <c r="K35" s="27">
        <f t="shared" si="1"/>
        <v>1.1585319634845395</v>
      </c>
      <c r="L35" s="28">
        <v>0.069358825249551323</v>
      </c>
      <c r="M35" s="28">
        <v>0.077935596481277139</v>
      </c>
    </row>
    <row r="36" spans="1:13" ht="14.25">
      <c r="A36" s="9" t="s">
        <v>63</v>
      </c>
      <c r="B36" s="22" t="s">
        <v>101</v>
      </c>
      <c r="C36" s="31">
        <v>0.061293969417055429</v>
      </c>
      <c r="D36" s="32">
        <v>1.1449907431751711</v>
      </c>
      <c r="E36" s="33">
        <v>940.87207747569926</v>
      </c>
      <c r="F36" s="17">
        <v>0</v>
      </c>
      <c r="G36" s="40">
        <f t="shared" si="0"/>
        <v>83.563615083187244</v>
      </c>
      <c r="H36" s="17">
        <v>-0.016540556241292546</v>
      </c>
      <c r="I36" s="17">
        <v>83.547074526945948</v>
      </c>
      <c r="J36" s="34">
        <v>0.098699594928157233</v>
      </c>
      <c r="K36" s="27">
        <f t="shared" si="1"/>
        <v>1.541826029060611</v>
      </c>
      <c r="L36" s="28">
        <v>0.045396057085630548</v>
      </c>
      <c r="M36" s="28">
        <v>0.088797485361769374</v>
      </c>
    </row>
    <row r="37" spans="1:13" ht="14.25">
      <c r="A37" s="9" t="s">
        <v>65</v>
      </c>
      <c r="B37" s="10" t="s">
        <v>64</v>
      </c>
      <c r="C37" s="31">
        <v>0.059354281207757896</v>
      </c>
      <c r="D37" s="32">
        <v>1.108756753674832</v>
      </c>
      <c r="E37" s="33">
        <v>1943.7922023880767</v>
      </c>
      <c r="F37" s="17">
        <v>0</v>
      </c>
      <c r="G37" s="40">
        <f t="shared" si="0"/>
        <v>173.42089501785861</v>
      </c>
      <c r="H37" s="17">
        <v>-0.023458581573580446</v>
      </c>
      <c r="I37" s="17">
        <v>173.39743643628503</v>
      </c>
      <c r="J37" s="34">
        <v>0.087253688626051262</v>
      </c>
      <c r="K37" s="27">
        <f t="shared" si="1"/>
        <v>1.3630249278441222</v>
      </c>
      <c r="L37" s="28">
        <v>0.051915945360021865</v>
      </c>
      <c r="M37" s="28">
        <v>0.089205747519336104</v>
      </c>
    </row>
    <row r="38" spans="1:13" ht="14.25">
      <c r="A38" s="9" t="s">
        <v>67</v>
      </c>
      <c r="B38" s="22" t="s">
        <v>102</v>
      </c>
      <c r="C38" s="31">
        <v>0.08419886908220002</v>
      </c>
      <c r="D38" s="32">
        <v>1.572861516423691</v>
      </c>
      <c r="E38" s="33">
        <v>211.9992944549611</v>
      </c>
      <c r="F38" s="17">
        <v>0</v>
      </c>
      <c r="G38" s="40">
        <f t="shared" si="0"/>
        <v>18.899379574394612</v>
      </c>
      <c r="H38" s="17">
        <v>-0.0018683728199705332</v>
      </c>
      <c r="I38" s="17">
        <v>18.897511201574641</v>
      </c>
      <c r="J38" s="34">
        <v>0.035067866045054755</v>
      </c>
      <c r="K38" s="27">
        <f t="shared" si="1"/>
        <v>0.54780922547080702</v>
      </c>
      <c r="L38" s="28">
        <v>0.058470328131178938</v>
      </c>
      <c r="M38" s="28">
        <v>0.08913950044107051</v>
      </c>
    </row>
    <row r="39" spans="1:13" ht="14.25">
      <c r="A39" s="9" t="s">
        <v>69</v>
      </c>
      <c r="B39" s="10" t="s">
        <v>66</v>
      </c>
      <c r="C39" s="31">
        <v>0.087305056557104105</v>
      </c>
      <c r="D39" s="32">
        <v>1.6308860813059614</v>
      </c>
      <c r="E39" s="33">
        <v>1579.1222883977571</v>
      </c>
      <c r="F39" s="17">
        <v>0</v>
      </c>
      <c r="G39" s="40">
        <f t="shared" si="0"/>
        <v>-1042.9689598447217</v>
      </c>
      <c r="H39" s="17">
        <v>-0.0008783406479647317</v>
      </c>
      <c r="I39" s="17">
        <v>-1042.9698381853696</v>
      </c>
      <c r="J39" s="34">
        <v>0.053651035293476222</v>
      </c>
      <c r="K39" s="27">
        <f t="shared" si="1"/>
        <v>0.83810437886541345</v>
      </c>
      <c r="L39" s="39">
        <v>-0.62846320344620743</v>
      </c>
      <c r="M39" s="39">
        <v>-0.66047439507906003</v>
      </c>
    </row>
    <row r="40" spans="1:13" ht="14.25">
      <c r="A40" s="9" t="s">
        <v>71</v>
      </c>
      <c r="B40" s="10" t="s">
        <v>68</v>
      </c>
      <c r="C40" s="31">
        <v>0.17907645487257803</v>
      </c>
      <c r="D40" s="32">
        <v>3.3452048398855077</v>
      </c>
      <c r="E40" s="33">
        <v>6021.2738706232612</v>
      </c>
      <c r="F40" s="17">
        <v>0</v>
      </c>
      <c r="G40" s="40">
        <f t="shared" si="0"/>
        <v>1860.0266966919435</v>
      </c>
      <c r="H40" s="17">
        <v>-0.040908112626783601</v>
      </c>
      <c r="I40" s="20">
        <v>1859.9857885793167</v>
      </c>
      <c r="J40" s="34">
        <v>0.21704291164462236</v>
      </c>
      <c r="K40" s="27">
        <f t="shared" si="1"/>
        <v>3.3905145288627079</v>
      </c>
      <c r="L40" s="28">
        <v>0.21243241174314331</v>
      </c>
      <c r="M40" s="28">
        <v>0.30890237324262249</v>
      </c>
    </row>
    <row r="41" spans="1:13" ht="14.25">
      <c r="A41" s="9" t="s">
        <v>72</v>
      </c>
      <c r="B41" s="10" t="s">
        <v>70</v>
      </c>
      <c r="C41" s="31">
        <v>0.053532283804392414</v>
      </c>
      <c r="D41" s="32">
        <v>1</v>
      </c>
      <c r="E41" s="33">
        <f>SUM(E22:E40)</f>
        <v>7938743.9195253504</v>
      </c>
      <c r="F41" s="33">
        <f t="shared" si="2" ref="F41:I41">SUM(F22:F40)</f>
        <v>28542.061164166669</v>
      </c>
      <c r="G41" s="33">
        <f>ROUNDUP(SUM(G22:G40),0)</f>
        <v>663534</v>
      </c>
      <c r="H41" s="17">
        <f t="shared" si="2"/>
        <v>-76.011132970386214</v>
      </c>
      <c r="I41" s="33">
        <f t="shared" si="2"/>
        <v>691999.99961064616</v>
      </c>
      <c r="J41" s="34">
        <v>0.064014741655575746</v>
      </c>
      <c r="K41" s="27">
        <f t="shared" si="1"/>
        <v>1</v>
      </c>
      <c r="L41" s="28">
        <v>0.054248358555734531</v>
      </c>
      <c r="M41" s="28">
        <v>0.087167441931042935</v>
      </c>
    </row>
    <row r="42" ht="14.25">
      <c r="A42" s="9" t="s">
        <v>75</v>
      </c>
    </row>
    <row r="43" spans="1:13" ht="14.25">
      <c r="A43" s="9" t="s">
        <v>77</v>
      </c>
      <c r="B43" s="2" t="s">
        <v>73</v>
      </c>
      <c r="C43" s="11">
        <v>0</v>
      </c>
      <c r="D43" s="12">
        <v>0</v>
      </c>
      <c r="E43" s="13">
        <v>0</v>
      </c>
      <c r="F43" s="14"/>
      <c r="G43" s="13"/>
      <c r="H43" s="13">
        <v>0</v>
      </c>
      <c r="I43" s="29"/>
      <c r="J43" s="11">
        <v>0</v>
      </c>
      <c r="K43" s="16" t="s">
        <v>74</v>
      </c>
      <c r="L43" s="15">
        <f>+L41*1.5</f>
        <v>0.081372537833601793</v>
      </c>
      <c r="M43" s="15"/>
    </row>
    <row r="44" spans="1:13" ht="14.25">
      <c r="A44" s="9" t="s">
        <v>79</v>
      </c>
      <c r="B44" s="2" t="s">
        <v>73</v>
      </c>
      <c r="C44" s="11">
        <v>0</v>
      </c>
      <c r="D44" s="12">
        <v>0</v>
      </c>
      <c r="E44" s="13">
        <v>0</v>
      </c>
      <c r="F44" s="14"/>
      <c r="G44" s="13">
        <v>0</v>
      </c>
      <c r="H44" s="13">
        <v>0</v>
      </c>
      <c r="I44" s="29"/>
      <c r="J44" s="11">
        <v>0</v>
      </c>
      <c r="K44" s="16" t="s">
        <v>76</v>
      </c>
      <c r="L44" s="15">
        <f>MAX(L22:L41)</f>
        <v>0.21243241174314331</v>
      </c>
      <c r="M44" s="15">
        <v>0</v>
      </c>
    </row>
    <row r="45" spans="1:13" ht="14.25">
      <c r="A45" s="9" t="s">
        <v>80</v>
      </c>
      <c r="B45" s="1" t="s">
        <v>78</v>
      </c>
      <c r="H45" s="25"/>
      <c r="I45" s="25"/>
      <c r="J45" s="23"/>
      <c r="K45" s="24"/>
      <c r="L45" s="26"/>
      <c r="M45" s="26"/>
    </row>
    <row r="46" spans="1:13" ht="14.25">
      <c r="A46" s="9" t="s">
        <v>81</v>
      </c>
      <c r="B46" s="4" t="s">
        <v>109</v>
      </c>
      <c r="H46" s="25"/>
      <c r="I46" s="25"/>
      <c r="J46" s="23"/>
      <c r="K46" s="24"/>
      <c r="L46" s="26"/>
      <c r="M46" s="26"/>
    </row>
    <row r="47" spans="1:13" ht="14.25">
      <c r="A47" s="9" t="s">
        <v>82</v>
      </c>
      <c r="B47" s="35" t="s">
        <v>110</v>
      </c>
      <c r="C47" s="48" t="s">
        <v>112</v>
      </c>
      <c r="D47" s="48"/>
      <c r="E47" s="48"/>
      <c r="F47" s="48"/>
      <c r="G47" s="48"/>
      <c r="H47" s="48"/>
      <c r="I47" s="48"/>
      <c r="J47" s="48"/>
      <c r="K47" s="48"/>
      <c r="L47" s="48"/>
      <c r="M47" s="48"/>
    </row>
    <row r="48" spans="1:13" ht="14.25">
      <c r="A48" s="9" t="s">
        <v>83</v>
      </c>
      <c r="B48" s="35" t="s">
        <v>111</v>
      </c>
      <c r="C48" s="18" t="s">
        <v>113</v>
      </c>
      <c r="H48" s="33"/>
      <c r="I48" s="33"/>
      <c r="J48" s="31"/>
      <c r="K48" s="32"/>
      <c r="L48" s="26"/>
      <c r="M48" s="26"/>
    </row>
    <row r="49" spans="1:13" ht="14.25">
      <c r="A49" s="9" t="s">
        <v>84</v>
      </c>
      <c r="B49" s="35" t="s">
        <v>114</v>
      </c>
      <c r="C49" s="18" t="s">
        <v>115</v>
      </c>
      <c r="E49" s="37"/>
      <c r="F49" s="37"/>
      <c r="H49" s="25"/>
      <c r="I49" s="25"/>
      <c r="J49" s="23"/>
      <c r="K49" s="24"/>
      <c r="L49" s="26"/>
      <c r="M49" s="26"/>
    </row>
    <row r="50" spans="1:13" ht="14.25">
      <c r="A50" s="9" t="s">
        <v>85</v>
      </c>
      <c r="B50" s="21"/>
      <c r="C50" s="21" t="s">
        <v>116</v>
      </c>
      <c r="E50" s="37"/>
      <c r="F50" s="37"/>
      <c r="G50" s="37"/>
      <c r="H50" s="38"/>
      <c r="I50" s="25"/>
      <c r="J50" s="23"/>
      <c r="K50" s="24"/>
      <c r="L50" s="26"/>
      <c r="M50" s="26"/>
    </row>
    <row r="51" spans="1:13" ht="14.25">
      <c r="A51" s="9" t="s">
        <v>87</v>
      </c>
      <c r="B51" s="35" t="s">
        <v>117</v>
      </c>
      <c r="C51" s="41" t="s">
        <v>118</v>
      </c>
      <c r="H51" s="25"/>
      <c r="I51" s="25"/>
      <c r="J51" s="23"/>
      <c r="K51" s="24"/>
      <c r="L51" s="26"/>
      <c r="M51" s="26"/>
    </row>
    <row r="52" spans="1:13" ht="14.25">
      <c r="A52" s="9" t="s">
        <v>88</v>
      </c>
      <c r="B52" s="35"/>
      <c r="C52" s="41" t="s">
        <v>119</v>
      </c>
      <c r="H52" s="25"/>
      <c r="I52" s="25"/>
      <c r="J52" s="23"/>
      <c r="K52" s="24"/>
      <c r="L52" s="26"/>
      <c r="M52" s="26"/>
    </row>
    <row r="53" spans="1:13" ht="14.25">
      <c r="A53" s="9" t="s">
        <v>89</v>
      </c>
      <c r="B53" s="35"/>
      <c r="C53" s="41" t="s">
        <v>124</v>
      </c>
      <c r="H53" s="33"/>
      <c r="I53" s="33"/>
      <c r="J53" s="31"/>
      <c r="K53" s="32"/>
      <c r="L53" s="26"/>
      <c r="M53" s="26"/>
    </row>
    <row r="54" spans="1:13" ht="14.25">
      <c r="A54" s="9" t="s">
        <v>90</v>
      </c>
      <c r="B54" s="35"/>
      <c r="C54" s="41" t="s">
        <v>125</v>
      </c>
      <c r="H54" s="33"/>
      <c r="I54" s="33"/>
      <c r="J54" s="31"/>
      <c r="K54" s="32"/>
      <c r="L54" s="26"/>
      <c r="M54" s="26"/>
    </row>
    <row r="55" spans="1:13" ht="14.25">
      <c r="A55" s="9" t="s">
        <v>91</v>
      </c>
      <c r="B55" s="21"/>
      <c r="C55" s="21" t="s">
        <v>105</v>
      </c>
      <c r="H55" s="33"/>
      <c r="I55" s="33"/>
      <c r="J55" s="31"/>
      <c r="K55" s="32"/>
      <c r="L55" s="26"/>
      <c r="M55" s="26"/>
    </row>
    <row r="56" spans="1:13" ht="14.25">
      <c r="A56" s="9" t="s">
        <v>92</v>
      </c>
      <c r="B56" s="42" t="s">
        <v>120</v>
      </c>
      <c r="C56" s="21" t="s">
        <v>126</v>
      </c>
      <c r="H56" s="25"/>
      <c r="I56" s="25"/>
      <c r="J56" s="23"/>
      <c r="K56" s="24"/>
      <c r="L56" s="26"/>
      <c r="M56" s="26"/>
    </row>
    <row r="57" spans="1:13" ht="14.25">
      <c r="A57" s="9" t="s">
        <v>121</v>
      </c>
      <c r="B57" s="43"/>
      <c r="C57" s="43" t="s">
        <v>108</v>
      </c>
      <c r="D57" s="44"/>
      <c r="E57" s="44"/>
      <c r="F57" s="44"/>
      <c r="G57" s="44"/>
      <c r="H57" s="45"/>
      <c r="I57" s="25"/>
      <c r="J57" s="23"/>
      <c r="K57" s="24"/>
      <c r="L57" s="26"/>
      <c r="M57" s="26"/>
    </row>
    <row r="58" spans="1:13" ht="14.25">
      <c r="A58" s="9" t="s">
        <v>122</v>
      </c>
      <c r="H58" s="25"/>
      <c r="I58" s="25"/>
      <c r="J58" s="23"/>
      <c r="K58" s="24"/>
      <c r="L58" s="26"/>
      <c r="M58" s="26"/>
    </row>
    <row r="59" spans="1:13" ht="14.25">
      <c r="A59" s="9" t="s">
        <v>123</v>
      </c>
      <c r="B59" s="1" t="s">
        <v>86</v>
      </c>
      <c r="H59" s="25"/>
      <c r="I59" s="25"/>
      <c r="J59" s="23"/>
      <c r="K59" s="24"/>
      <c r="L59" s="26"/>
      <c r="M59" s="26"/>
    </row>
    <row r="60" spans="1:13" ht="15" thickBo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s="18" customFormat="1" ht="14.25">
      <c r="A61" s="18" t="s">
        <v>96</v>
      </c>
      <c r="B61" s="4"/>
      <c r="C61" s="4"/>
      <c r="D61" s="4"/>
      <c r="E61" s="4"/>
      <c r="F61" s="4"/>
      <c r="H61" s="25"/>
      <c r="I61" s="25"/>
      <c r="J61" s="23"/>
      <c r="K61" s="24"/>
      <c r="L61" s="26"/>
      <c r="M61" s="35" t="s">
        <v>97</v>
      </c>
    </row>
    <row r="62" spans="9:13" ht="14.25">
      <c r="I62" s="25"/>
      <c r="J62" s="23"/>
      <c r="K62" s="24"/>
      <c r="L62" s="26"/>
      <c r="M62" s="26"/>
    </row>
    <row r="63" spans="2:13" ht="14.25">
      <c r="B63" s="18"/>
      <c r="C63" s="18"/>
      <c r="D63" s="18"/>
      <c r="E63" s="18"/>
      <c r="F63" s="18"/>
      <c r="H63" s="25"/>
      <c r="I63" s="25"/>
      <c r="J63" s="23"/>
      <c r="K63" s="24"/>
      <c r="L63" s="26"/>
      <c r="M63" s="26"/>
    </row>
    <row r="64" spans="8:13" ht="14.25">
      <c r="H64" s="25"/>
      <c r="I64" s="25"/>
      <c r="J64" s="23"/>
      <c r="K64" s="24"/>
      <c r="L64" s="26"/>
      <c r="M64" s="26"/>
    </row>
    <row r="65" spans="8:13" ht="14.25">
      <c r="H65" s="25"/>
      <c r="I65" s="25"/>
      <c r="J65" s="23"/>
      <c r="K65" s="24"/>
      <c r="L65" s="26"/>
      <c r="M65" s="26"/>
    </row>
  </sheetData>
  <mergeCells count="2">
    <mergeCell ref="D7:I7"/>
    <mergeCell ref="C47:M47"/>
  </mergeCells>
  <printOptions horizontalCentered="1" verticalCentered="1"/>
  <pageMargins left="0.25" right="0.25" top="0.5" bottom="0.5" header="0.65" footer="0.9"/>
  <pageSetup orientation="landscape" scale="60" r:id="rId1"/>
  <ignoredErrors>
    <ignoredError sqref="K22:K41 G41" formula="1"/>
  </ignoredErrors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F41366955C4349BC2BFD3AA1798D65" ma:contentTypeVersion="" ma:contentTypeDescription="Create a new document." ma:contentTypeScope="" ma:versionID="847e67c4f94d7e3a78417219eb7fcd9d">
  <xsd:schema xmlns:xsd="http://www.w3.org/2001/XMLSchema" xmlns:xs="http://www.w3.org/2001/XMLSchema" xmlns:p="http://schemas.microsoft.com/office/2006/metadata/properties" xmlns:ns2="c85253b9-0a55-49a1-98ad-b5b6252d7079" xmlns:ns3="6F247D41-6880-4F29-94C9-1BDAFE89799D" xmlns:ns4="8b86ae58-4ff9-4300-8876-bb89783e485c" xmlns:ns5="3a6ed07f-74d3-4d6b-b2d6-faf8761c8676" targetNamespace="http://schemas.microsoft.com/office/2006/metadata/properties" ma:root="true" ma:fieldsID="c653394ded0dc07a67b95106bf583958" ns2:_="" ns3:_="" ns4:_="" ns5:_="">
    <xsd:import namespace="c85253b9-0a55-49a1-98ad-b5b6252d7079"/>
    <xsd:import namespace="6F247D41-6880-4F29-94C9-1BDAFE89799D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47D41-6880-4F29-94C9-1BDAFE89799D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MB xmlns="6F247D41-6880-4F29-94C9-1BDAFE89799D" xsi:nil="true"/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178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Sequence_x0020_Number xmlns="6F247D41-6880-4F29-94C9-1BDAFE89799D" xsi:nil="true"/>
    <Pgs xmlns="6F247D41-6880-4F29-94C9-1BDAFE89799D" xsi:nil="true"/>
    <SRCH_DrSiteId xmlns="8b86ae58-4ff9-4300-8876-bb89783e485c" xsi:nil="true"/>
  </documentManagement>
</p:properties>
</file>

<file path=customXml/itemProps1.xml><?xml version="1.0" encoding="utf-8"?>
<ds:datastoreItem xmlns:ds="http://schemas.openxmlformats.org/officeDocument/2006/customXml" ds:itemID="{7DE61CCC-1F65-49CC-88BE-749383E9E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6F247D41-6880-4F29-94C9-1BDAFE89799D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636AAE-3BB6-4AD2-9F22-5C028B8960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04A5E8-8D82-4967-AD40-EC7FA930032B}">
  <ds:schemaRefs>
    <ds:schemaRef ds:uri="c85253b9-0a55-49a1-98ad-b5b6252d7079"/>
    <ds:schemaRef ds:uri="http://purl.org/dc/terms/"/>
    <ds:schemaRef ds:uri="8b86ae58-4ff9-4300-8876-bb89783e485c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3a6ed07f-74d3-4d6b-b2d6-faf8761c8676"/>
    <ds:schemaRef ds:uri="http://schemas.openxmlformats.org/package/2006/metadata/core-properties"/>
    <ds:schemaRef ds:uri="6F247D41-6880-4F29-94C9-1BDAFE89799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