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filterPrivacy="1" defaultThemeVersion="166925"/>
  <xr:revisionPtr revIDLastSave="0" documentId="13_ncr:1_{96B28022-5B40-42E4-88C3-C66486AC2998}" xr6:coauthVersionLast="46" xr6:coauthVersionMax="46" xr10:uidLastSave="{00000000-0000-0000-0000-000000000000}"/>
  <bookViews>
    <workbookView xWindow="28680" yWindow="1590" windowWidth="29040" windowHeight="15840" xr2:uid="{39DEE07E-B191-42B3-940A-DA7E2CB13BB2}"/>
  </bookViews>
  <sheets>
    <sheet name="Plant to Accrual" sheetId="5" r:id="rId1"/>
    <sheet name="2022 FPSC Accruals" sheetId="2" r:id="rId2"/>
    <sheet name="2022 B-7" sheetId="3" r:id="rId3"/>
    <sheet name="2012 B-7" sheetId="4" r:id="rId4"/>
    <sheet name="2022 Solar Locations" sheetId="6" r:id="rId5"/>
  </sheets>
  <externalReferences>
    <externalReference r:id="rId6"/>
  </externalReferences>
  <definedNames>
    <definedName name="_Key1" hidden="1">#REF!</definedName>
    <definedName name="_Order1" hidden="1">255</definedName>
    <definedName name="_Sort" hidden="1">#REF!</definedName>
    <definedName name="Multiplier_GDP">'[1]Escalation Factors'!$M$1:$P$65</definedName>
    <definedName name="Multiplier_Labor">'[1]Escalation Factors'!$A$1:$D$65</definedName>
    <definedName name="Multiplier_Materials">'[1]Escalation Factors'!$G$1:$J$65</definedName>
    <definedName name="_xlnm.Print_Area" localSheetId="1">'2022 FPSC Accruals'!#REF!,'2022 FPSC Accruals'!$A$1:$D$61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0" i="5" l="1"/>
  <c r="E60" i="5"/>
  <c r="H60" i="5"/>
  <c r="G60" i="5"/>
  <c r="D60" i="5"/>
  <c r="C60" i="5"/>
  <c r="H52" i="5"/>
  <c r="I52" i="5" s="1"/>
  <c r="H50" i="5"/>
  <c r="I50" i="5" s="1"/>
  <c r="H48" i="5"/>
  <c r="I48" i="5" s="1"/>
  <c r="H46" i="5"/>
  <c r="I46" i="5" s="1"/>
  <c r="H44" i="5"/>
  <c r="H42" i="5"/>
  <c r="I42" i="5" s="1"/>
  <c r="D37" i="5"/>
  <c r="D36" i="5"/>
  <c r="E36" i="5" s="1"/>
  <c r="D35" i="5"/>
  <c r="D34" i="5"/>
  <c r="E34" i="5" s="1"/>
  <c r="D33" i="5"/>
  <c r="D32" i="5"/>
  <c r="E32" i="5" s="1"/>
  <c r="D31" i="5"/>
  <c r="D30" i="5"/>
  <c r="E30" i="5" s="1"/>
  <c r="D29" i="5"/>
  <c r="E29" i="5" s="1"/>
  <c r="D28" i="5"/>
  <c r="E28" i="5" s="1"/>
  <c r="D27" i="5"/>
  <c r="E27" i="5" s="1"/>
  <c r="D26" i="5"/>
  <c r="E26" i="5" s="1"/>
  <c r="E37" i="5"/>
  <c r="G37" i="5"/>
  <c r="H37" i="5"/>
  <c r="H22" i="5"/>
  <c r="G22" i="5"/>
  <c r="H17" i="5"/>
  <c r="G17" i="5"/>
  <c r="E35" i="5"/>
  <c r="E33" i="5"/>
  <c r="E31" i="5"/>
  <c r="D44" i="5"/>
  <c r="D42" i="5"/>
  <c r="D46" i="5"/>
  <c r="H15" i="5"/>
  <c r="D15" i="5"/>
  <c r="C37" i="5"/>
  <c r="C36" i="5"/>
  <c r="C35" i="5"/>
  <c r="C34" i="5"/>
  <c r="C33" i="5"/>
  <c r="C32" i="5"/>
  <c r="C31" i="5"/>
  <c r="C30" i="5"/>
  <c r="C29" i="5"/>
  <c r="C28" i="5"/>
  <c r="C27" i="5"/>
  <c r="C26" i="5"/>
  <c r="C22" i="5"/>
  <c r="C21" i="5"/>
  <c r="C20" i="5"/>
  <c r="C17" i="5"/>
  <c r="C16" i="5"/>
  <c r="C15" i="5"/>
  <c r="C14" i="5"/>
  <c r="C11" i="5"/>
  <c r="C10" i="5"/>
  <c r="C9" i="5"/>
  <c r="C8" i="5"/>
  <c r="G52" i="5"/>
  <c r="C52" i="5"/>
  <c r="G50" i="5"/>
  <c r="C50" i="5"/>
  <c r="G48" i="5"/>
  <c r="C48" i="5"/>
  <c r="G46" i="5"/>
  <c r="C46" i="5"/>
  <c r="G44" i="5"/>
  <c r="C44" i="5"/>
  <c r="G42" i="5"/>
  <c r="C42" i="5"/>
  <c r="G36" i="5"/>
  <c r="G35" i="5"/>
  <c r="G34" i="5"/>
  <c r="G33" i="5"/>
  <c r="G32" i="5"/>
  <c r="G31" i="5"/>
  <c r="G30" i="5"/>
  <c r="G29" i="5"/>
  <c r="G28" i="5"/>
  <c r="G27" i="5"/>
  <c r="G26" i="5"/>
  <c r="G21" i="5"/>
  <c r="G20" i="5"/>
  <c r="G16" i="5"/>
  <c r="G15" i="5"/>
  <c r="G14" i="5"/>
  <c r="G11" i="5"/>
  <c r="G10" i="5"/>
  <c r="G9" i="5"/>
  <c r="G8" i="5"/>
  <c r="D52" i="5"/>
  <c r="E52" i="5" s="1"/>
  <c r="D50" i="5"/>
  <c r="D48" i="5"/>
  <c r="D22" i="5"/>
  <c r="H21" i="5"/>
  <c r="D21" i="5"/>
  <c r="H20" i="5"/>
  <c r="D20" i="5"/>
  <c r="E20" i="5" s="1"/>
  <c r="D17" i="5"/>
  <c r="E17" i="5" s="1"/>
  <c r="H16" i="5"/>
  <c r="I16" i="5" s="1"/>
  <c r="D16" i="5"/>
  <c r="H14" i="5"/>
  <c r="I14" i="5" s="1"/>
  <c r="D14" i="5"/>
  <c r="H11" i="5"/>
  <c r="D11" i="5"/>
  <c r="H10" i="5"/>
  <c r="D10" i="5"/>
  <c r="H9" i="5"/>
  <c r="D9" i="5"/>
  <c r="E9" i="5" s="1"/>
  <c r="H8" i="5"/>
  <c r="I8" i="5" s="1"/>
  <c r="D8" i="5"/>
  <c r="H36" i="5"/>
  <c r="H35" i="5"/>
  <c r="H34" i="5"/>
  <c r="H33" i="5"/>
  <c r="H32" i="5"/>
  <c r="H31" i="5"/>
  <c r="H30" i="5"/>
  <c r="H29" i="5"/>
  <c r="H28" i="5"/>
  <c r="H27" i="5"/>
  <c r="H26" i="5"/>
  <c r="D49" i="5"/>
  <c r="D47" i="5"/>
  <c r="D45" i="5"/>
  <c r="D43" i="5"/>
  <c r="G29" i="6"/>
  <c r="F29" i="6"/>
  <c r="E29" i="6"/>
  <c r="D29" i="6"/>
  <c r="C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" i="6"/>
  <c r="H29" i="6" s="1"/>
  <c r="E8" i="5" l="1"/>
  <c r="E14" i="5"/>
  <c r="I22" i="5"/>
  <c r="E10" i="5"/>
  <c r="I27" i="5"/>
  <c r="I31" i="5"/>
  <c r="I35" i="5"/>
  <c r="E16" i="5"/>
  <c r="E11" i="5"/>
  <c r="I20" i="5"/>
  <c r="E48" i="5"/>
  <c r="E46" i="5"/>
  <c r="I28" i="5"/>
  <c r="I32" i="5"/>
  <c r="I36" i="5"/>
  <c r="I11" i="5"/>
  <c r="E44" i="5"/>
  <c r="E15" i="5"/>
  <c r="I9" i="5"/>
  <c r="E21" i="5"/>
  <c r="I26" i="5"/>
  <c r="I30" i="5"/>
  <c r="I34" i="5"/>
  <c r="I10" i="5"/>
  <c r="E22" i="5"/>
  <c r="E42" i="5"/>
  <c r="E50" i="5"/>
  <c r="I15" i="5"/>
  <c r="I37" i="5"/>
  <c r="I29" i="5"/>
  <c r="I33" i="5"/>
  <c r="I21" i="5"/>
  <c r="I17" i="5"/>
  <c r="I44" i="5"/>
  <c r="H54" i="5"/>
  <c r="D38" i="5"/>
  <c r="E38" i="5" s="1"/>
  <c r="H23" i="5"/>
  <c r="C23" i="5"/>
  <c r="H18" i="5"/>
  <c r="G38" i="5"/>
  <c r="C38" i="5"/>
  <c r="C12" i="5"/>
  <c r="C18" i="5"/>
  <c r="G18" i="5"/>
  <c r="G23" i="5"/>
  <c r="C54" i="5"/>
  <c r="G54" i="5"/>
  <c r="G12" i="5"/>
  <c r="D18" i="5"/>
  <c r="D23" i="5"/>
  <c r="E23" i="5" s="1"/>
  <c r="D54" i="5"/>
  <c r="D12" i="5"/>
  <c r="H38" i="5"/>
  <c r="H12" i="5"/>
  <c r="E54" i="5" l="1"/>
  <c r="I12" i="5"/>
  <c r="E18" i="5"/>
  <c r="I54" i="5"/>
  <c r="E12" i="5"/>
  <c r="I38" i="5"/>
  <c r="I23" i="5"/>
  <c r="I18" i="5"/>
  <c r="C40" i="5"/>
  <c r="C57" i="5" s="1"/>
  <c r="C58" i="5" s="1"/>
  <c r="D40" i="5"/>
  <c r="G40" i="5"/>
  <c r="G57" i="5" s="1"/>
  <c r="G58" i="5" s="1"/>
  <c r="H40" i="5"/>
  <c r="D57" i="5" l="1"/>
  <c r="E40" i="5"/>
  <c r="H57" i="5"/>
  <c r="H58" i="5" s="1"/>
  <c r="I40" i="5"/>
  <c r="D58" i="5" l="1"/>
  <c r="E57" i="5"/>
  <c r="I57" i="5"/>
</calcChain>
</file>

<file path=xl/sharedStrings.xml><?xml version="1.0" encoding="utf-8"?>
<sst xmlns="http://schemas.openxmlformats.org/spreadsheetml/2006/main" count="2033" uniqueCount="347">
  <si>
    <t>Tampa Electric Company</t>
  </si>
  <si>
    <t>Summary of Dismantling Accruals</t>
  </si>
  <si>
    <t>Comparison to Prior Filing</t>
  </si>
  <si>
    <t>COMPANY</t>
  </si>
  <si>
    <t>CURRENT</t>
  </si>
  <si>
    <t>PROPOSED</t>
  </si>
  <si>
    <t>ACCRUAL</t>
  </si>
  <si>
    <t>CHANGE IN</t>
  </si>
  <si>
    <t>PLANT</t>
  </si>
  <si>
    <t>Bayside Common</t>
  </si>
  <si>
    <t>Bayside Unit #1 (3xGT - HSRG - ST)</t>
  </si>
  <si>
    <t>Bayside Unit #2 (4xGT - HSRG - ST)</t>
  </si>
  <si>
    <t>Bayside GT's 3-6</t>
  </si>
  <si>
    <t>Total Bayside Power Station</t>
  </si>
  <si>
    <t>Big Bend Unit #4</t>
  </si>
  <si>
    <t>Big Bend GT 4</t>
  </si>
  <si>
    <t>Big Bend GT's 5-6</t>
  </si>
  <si>
    <t>Total Big Bend Power Station</t>
  </si>
  <si>
    <t>Polk Unit #1 (Gasifier - GT - HRSG - ST)</t>
  </si>
  <si>
    <t>Polk Unit #2</t>
  </si>
  <si>
    <t>Polk Unit #3</t>
  </si>
  <si>
    <t>Polk Unit #4</t>
  </si>
  <si>
    <t>Polk Unit #5</t>
  </si>
  <si>
    <t>Polk 2-5 (4xGT - HRSG - ST)</t>
  </si>
  <si>
    <t>Total Polk Power Station</t>
  </si>
  <si>
    <t>Solar Sites</t>
  </si>
  <si>
    <t>Big Bend Solar</t>
  </si>
  <si>
    <t>Balm Solar</t>
  </si>
  <si>
    <t>Bonnie Mine Solar</t>
  </si>
  <si>
    <t>Grange Hall Solar</t>
  </si>
  <si>
    <t>Lake Hancock Solar</t>
  </si>
  <si>
    <t>Lithia Solar</t>
  </si>
  <si>
    <t>Little Manatee River Solar</t>
  </si>
  <si>
    <t>Payne Creek Solar</t>
  </si>
  <si>
    <t>Peace Creek Solar</t>
  </si>
  <si>
    <t>Wimauma Solar</t>
  </si>
  <si>
    <t>Total Solar Sites</t>
  </si>
  <si>
    <t>Summary of Surviving Assets</t>
  </si>
  <si>
    <t>Big Bend Unit #1</t>
  </si>
  <si>
    <t>Big Bend Unit #2</t>
  </si>
  <si>
    <t>Big Bend Unit #3</t>
  </si>
  <si>
    <t>City of Tampa</t>
  </si>
  <si>
    <t>Phillips Station</t>
  </si>
  <si>
    <t>Gannon Power Station</t>
  </si>
  <si>
    <t>Summary of Retired Assets</t>
  </si>
  <si>
    <t>Total Dismantlement Accrual</t>
  </si>
  <si>
    <r>
      <rPr>
        <b/>
        <sz val="12"/>
        <color rgb="FFFF0000"/>
        <rFont val="Arial"/>
        <family val="2"/>
      </rPr>
      <t xml:space="preserve">October 2020 </t>
    </r>
    <r>
      <rPr>
        <b/>
        <sz val="12"/>
        <color indexed="12"/>
        <rFont val="Arial"/>
        <family val="2"/>
      </rPr>
      <t>Inflation Index</t>
    </r>
  </si>
  <si>
    <t>(01/01/2012)</t>
  </si>
  <si>
    <t>(01/01/2022)</t>
  </si>
  <si>
    <t>Big Bend Common (Handling)</t>
  </si>
  <si>
    <t>Polk Common (Handling)</t>
  </si>
  <si>
    <t>Tampa International</t>
  </si>
  <si>
    <t>Legoland Solar</t>
  </si>
  <si>
    <t>Total</t>
  </si>
  <si>
    <t>SCHEDULE B-7</t>
  </si>
  <si>
    <t>PLANT BALANCES BY ACCOUNT AND SUB-ACCOUNT</t>
  </si>
  <si>
    <t>FLORIDA PUBLIC SERVICE COMMISSION</t>
  </si>
  <si>
    <t xml:space="preserve">                  EXPLANATION:</t>
  </si>
  <si>
    <t>Provide the depreciation rate and plant balances for each account  or sub-account to which</t>
  </si>
  <si>
    <t>Type of data shown:</t>
  </si>
  <si>
    <t>a separate depreciation rate is prescribed. (Include Amortization/Recovery schedule amounts).</t>
  </si>
  <si>
    <t>XX</t>
  </si>
  <si>
    <t>Projected Test Year Ended 12/31/2022</t>
  </si>
  <si>
    <t>COMPANY: TAMPA ELECTRIC COMPANY</t>
  </si>
  <si>
    <t>Projected Prior Year Ended 12/31/2021</t>
  </si>
  <si>
    <t>Historical Prior Year Ended 12/31/2020</t>
  </si>
  <si>
    <t>DOCKET No. 20210034-EI</t>
  </si>
  <si>
    <t>(Dollars in 000's)</t>
  </si>
  <si>
    <t>Witness: D. Avellan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</si>
  <si>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</si>
  <si>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</si>
  <si>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</si>
  <si>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</si>
  <si>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</si>
  <si>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</si>
  <si>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</si>
  <si>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</si>
  <si>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</si>
  <si>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Account/</t>
  </si>
  <si>
    <t>Depreciation</t>
  </si>
  <si>
    <t>Plant</t>
  </si>
  <si>
    <t>Line</t>
  </si>
  <si>
    <t>Sub-account</t>
  </si>
  <si>
    <t>Rate*</t>
  </si>
  <si>
    <t>Balance</t>
  </si>
  <si>
    <t>Adjustments</t>
  </si>
  <si>
    <t>13-Month</t>
  </si>
  <si>
    <t>No.</t>
  </si>
  <si>
    <t>Number</t>
  </si>
  <si>
    <t>Title</t>
  </si>
  <si>
    <t>(%)</t>
  </si>
  <si>
    <t>Beg. of Year</t>
  </si>
  <si>
    <t>Added</t>
  </si>
  <si>
    <t>Retired</t>
  </si>
  <si>
    <t>or Transfers</t>
  </si>
  <si>
    <t>End of Year</t>
  </si>
  <si>
    <t>Average</t>
  </si>
  <si>
    <t>STEAM PRODUCTION</t>
  </si>
  <si>
    <t>BIG BEND POWER STATION</t>
  </si>
  <si>
    <t>TOTAL STEAM PRODUCTION</t>
  </si>
  <si>
    <t>BIG BEND COMMON</t>
  </si>
  <si>
    <t xml:space="preserve">  Structures and Improvements</t>
  </si>
  <si>
    <t>TOTAL OTHER PRODUCTION</t>
  </si>
  <si>
    <t xml:space="preserve">  Boiler Plant Equipment</t>
  </si>
  <si>
    <t xml:space="preserve">  Turbogenerator Units</t>
  </si>
  <si>
    <t>TOTAL PRODUCTION PLANT</t>
  </si>
  <si>
    <t xml:space="preserve">  Accessory Electric Equipment</t>
  </si>
  <si>
    <t xml:space="preserve">  Misc. Power Plant Equipment</t>
  </si>
  <si>
    <t>TOTAL TRANSMISSION PLANT</t>
  </si>
  <si>
    <t>TOTAL BIG BEND COMMON</t>
  </si>
  <si>
    <t>TOTAL DISTRIBUTION PLANT</t>
  </si>
  <si>
    <t>BIG BEND UNIT 1</t>
  </si>
  <si>
    <t>TOTAL GENERAL PLANT</t>
  </si>
  <si>
    <t>TOTAL DEPRECIABLE PLANT</t>
  </si>
  <si>
    <t>TOTAL NON-DEPRECIABLE</t>
  </si>
  <si>
    <t>TOTAL BIG BEND UNIT 1</t>
  </si>
  <si>
    <t>TOTAL INTANGIBLES</t>
  </si>
  <si>
    <t>BIG BEND UNIT 2</t>
  </si>
  <si>
    <t>TOTAL ARO</t>
  </si>
  <si>
    <t>TOTAL LEASE NON-DEPRECIABLE LAND</t>
  </si>
  <si>
    <t>TOTAL ELECTRIC PLANT IN SERVICE (INCLUDING LEASE)</t>
  </si>
  <si>
    <t>TOTAL BIG BEND UNIT 2</t>
  </si>
  <si>
    <t>TOTAL ACQUISITION ADJUSTMENTS</t>
  </si>
  <si>
    <t>BIG BEND UNIT 3</t>
  </si>
  <si>
    <t>ELECTRIC PLANT PURCHASED OR SOLD</t>
  </si>
  <si>
    <t>PROPERTY HELD FOR FUTURE USE</t>
  </si>
  <si>
    <t>TOTAL ELECTRIC UTILITY PLANT</t>
  </si>
  <si>
    <t>TOTAL BIG BEND UNIT 3</t>
  </si>
  <si>
    <t>BIG BEND UNIT 4</t>
  </si>
  <si>
    <t>TOTAL BIG BEND UNIT 4</t>
  </si>
  <si>
    <t>Totals may be affected due to rounding.</t>
  </si>
  <si>
    <t>Supporting Schedules:  B-8, B-11</t>
  </si>
  <si>
    <t>Recap Schedules:  B-3, B-6</t>
  </si>
  <si>
    <t xml:space="preserve">       Type of data shown:</t>
  </si>
  <si>
    <t>BIG BEND UNIT 3 &amp; 4 FGD</t>
  </si>
  <si>
    <t>TOTAL BIG BEND UNIT 3 &amp; 4 FGD</t>
  </si>
  <si>
    <t>BIG BEND UNIT 1 &amp; 2 FGD</t>
  </si>
  <si>
    <t>TOTAL BIG BEND UNIT 1 &amp; 2 FGD</t>
  </si>
  <si>
    <t>BIG BEND UNIT 1 SCR</t>
  </si>
  <si>
    <t>Misc Power Plant Eq-BPC</t>
  </si>
  <si>
    <t>TOTAL BIG BEND UNIT 1 SCR</t>
  </si>
  <si>
    <t>BIG BEND UNIT 2 SCR</t>
  </si>
  <si>
    <t>TOTAL BIG BEND UNIT 2 SCR</t>
  </si>
  <si>
    <t>BIG BEND UNIT 3 SCR</t>
  </si>
  <si>
    <t>TOTAL BIG BEND UNIT 3 SCR</t>
  </si>
  <si>
    <t>BIG BEND UNIT 4 SCR</t>
  </si>
  <si>
    <t>TOTAL BIG BEND UNIT 4 SCR</t>
  </si>
  <si>
    <t>Big Bend Fuel Clause</t>
  </si>
  <si>
    <t>BIG BEND TOOLS - AMORT</t>
  </si>
  <si>
    <t>TOTAL BIG BEND POWER STATION</t>
  </si>
  <si>
    <t>OTHER PRODUCTION</t>
  </si>
  <si>
    <t>BIG BEND COMBUSTION TURBINE #4</t>
  </si>
  <si>
    <t>TOTAL BIG BEND COMBUSTION TURBINE #4</t>
  </si>
  <si>
    <t xml:space="preserve">BIG BEND COMBUSTION TURBINE #5 </t>
  </si>
  <si>
    <t>Prime Movers-BBCT5</t>
  </si>
  <si>
    <t>TOTAL BIG BEND COMBUSTION TURBINE #5</t>
  </si>
  <si>
    <t>BIG BEND COMBUSTION TURBINE #6</t>
  </si>
  <si>
    <t>Prime Movers-BBCT6</t>
  </si>
  <si>
    <t>TOTAL BIG BEND COMBUSTION TURBINE #6</t>
  </si>
  <si>
    <t>BIG BEND NEW STEAM TURBINE #1</t>
  </si>
  <si>
    <t>Prime Movers-BB NEW ST#1</t>
  </si>
  <si>
    <t>TOTAL BIG BEND NEW STEAM TURBINE #1</t>
  </si>
  <si>
    <t>POLK POWER STATION</t>
  </si>
  <si>
    <t>POLK COMMON</t>
  </si>
  <si>
    <t xml:space="preserve">  Fuel Holders, Producers and Accessories</t>
  </si>
  <si>
    <t xml:space="preserve">  Prime Movers</t>
  </si>
  <si>
    <t>TOTAL POLK POWER COMMON</t>
  </si>
  <si>
    <t>POLK UNIT 1</t>
  </si>
  <si>
    <t>TOTAL POLK UNIT 1</t>
  </si>
  <si>
    <t>POLK UNIT 2</t>
  </si>
  <si>
    <t>TOTAL POLK UNIT 2</t>
  </si>
  <si>
    <t>POLK UNIT 3</t>
  </si>
  <si>
    <t>TOTAL POLK UNIT 3</t>
  </si>
  <si>
    <t>POLK UNIT 4</t>
  </si>
  <si>
    <t>TOTAL POLK UNIT 4</t>
  </si>
  <si>
    <t>POLK UNIT 5</t>
  </si>
  <si>
    <t>TOTAL POLK UNIT 5</t>
  </si>
  <si>
    <t>POLK CC ST</t>
  </si>
  <si>
    <t>TOTAL POLK CC ST</t>
  </si>
  <si>
    <t xml:space="preserve">Polk 1 Fuel Clause </t>
  </si>
  <si>
    <t>POLK POWER TOOLS - AMORT</t>
  </si>
  <si>
    <t>TOTAL POLK POWER STATION</t>
  </si>
  <si>
    <t>BAYSIDE POWER STATION</t>
  </si>
  <si>
    <t>BAYSIDE COMMON</t>
  </si>
  <si>
    <t>TOTAL BAYSIDE COMMON</t>
  </si>
  <si>
    <t>BAYSIDE UNIT 1</t>
  </si>
  <si>
    <t>TOTAL BAYSIDE UNIT 1</t>
  </si>
  <si>
    <t>BAYSIDE UNIT 2</t>
  </si>
  <si>
    <t>TOTAL BAYSIDE UNIT 2</t>
  </si>
  <si>
    <t>BAYSIDE COMBUSTION TURBINE 3</t>
  </si>
  <si>
    <t>TOTAL BAYSIDE COMBUSTION TURBINE 3</t>
  </si>
  <si>
    <t>BAYSIDE COMBUSTION TURBINE 4</t>
  </si>
  <si>
    <t>TOTAL BAYSIDE COMBUSTION TURBINE 4</t>
  </si>
  <si>
    <t>BAYSIDE COMBUSTION TURBINE 5</t>
  </si>
  <si>
    <t>TOTAL BAYSIDE COMBUSTION TURBINE 5</t>
  </si>
  <si>
    <t>BAYSIDE COMBUSTION TURBINE 6</t>
  </si>
  <si>
    <t>TOTAL BAYSIDE COMBUSTION TURBINE 6</t>
  </si>
  <si>
    <t>BAYSIDE POWER TOOLS - AMORT</t>
  </si>
  <si>
    <t>TOTAL BAYSIDE POWER STATION</t>
  </si>
  <si>
    <t>ELECTRIC OTHER PRODUCTION - SOLAR</t>
  </si>
  <si>
    <t>STR AND IMPROVEMENTS-SOLAR</t>
  </si>
  <si>
    <t>PRIME MOVERS - SOLAR</t>
  </si>
  <si>
    <t>ACCESSORY ELECT EQ-SOLAR</t>
  </si>
  <si>
    <t>TOTAL SOLAR</t>
  </si>
  <si>
    <t>ELECTRIC OTHER PRODUCTION - DISTRIBUTED ENERGY</t>
  </si>
  <si>
    <t>ENERGY STORAGE EQP - PROD</t>
  </si>
  <si>
    <t>ENERGY STORAGE BATTERY EQUIPMENT</t>
  </si>
  <si>
    <t>DISTRIBUTED GENERATION</t>
  </si>
  <si>
    <t>TOTAL DISTRIBUTED ENERGY</t>
  </si>
  <si>
    <t>TRANSMISSION PLANT</t>
  </si>
  <si>
    <t xml:space="preserve">LAND RIGHTS </t>
  </si>
  <si>
    <t>STRUCTURES &amp; IMPROVEMENTS</t>
  </si>
  <si>
    <t>STATION EQUIPMENT</t>
  </si>
  <si>
    <t>TOWERS &amp; FIXTURES</t>
  </si>
  <si>
    <t>POLES &amp; FIXTURES</t>
  </si>
  <si>
    <t>OVERHEAD CONDUCTORS &amp; DEVICES</t>
  </si>
  <si>
    <t>CLEARING RIGHTS-OF-WAY</t>
  </si>
  <si>
    <t>UNDERGROUND CONDUIT</t>
  </si>
  <si>
    <t>UNDERGROUND CONDUCTORS &amp; DEVICES</t>
  </si>
  <si>
    <t>ROADS AND TRAILS</t>
  </si>
  <si>
    <t>DISTRIBUTION PLANT</t>
  </si>
  <si>
    <t>POLES, TOWERS &amp; FIXTURES</t>
  </si>
  <si>
    <t>LINE TRANSFORMERS</t>
  </si>
  <si>
    <t>OVERHEAD SERVICES</t>
  </si>
  <si>
    <t>UNDERGROUND SERVICE</t>
  </si>
  <si>
    <t>METERS</t>
  </si>
  <si>
    <t>METERS - AMI</t>
  </si>
  <si>
    <t>STREET LIGHTING &amp; SIGNAL SYSTEMS</t>
  </si>
  <si>
    <t>GENERAL PLANT</t>
  </si>
  <si>
    <t>OFFICE FURNITURE &amp; EQUIPMENT - AMORT</t>
  </si>
  <si>
    <t>COMPUTER EQUIPMENT - AMORT</t>
  </si>
  <si>
    <t>DATA HANDLING EQUIPMENT - AMORT</t>
  </si>
  <si>
    <t>MAINFRAME EQUIPMENT - AMORT</t>
  </si>
  <si>
    <t>LIGHT TRUCKS - ENERGY DELIVERY</t>
  </si>
  <si>
    <t>HEAVY TRUCKS  - ENERGY DELIVERY</t>
  </si>
  <si>
    <t>MEDIUM TRUCKS - ENERGY DELIVERY</t>
  </si>
  <si>
    <t>LIGHT TRUCKS - ENERGY SUPPLY</t>
  </si>
  <si>
    <t>HEAVY TRUCKS - ENERGY SUPPLY</t>
  </si>
  <si>
    <t>MEDIUM TRUCKS - ENERGY SUPPLY</t>
  </si>
  <si>
    <t>STORES EQUIPMENT - AMORT</t>
  </si>
  <si>
    <t>TOOLS, SHOP &amp; GARAGE EQUIP - AMORT</t>
  </si>
  <si>
    <t>ECCR SOLAR CAR PORT - AMORT</t>
  </si>
  <si>
    <t>LABORATORY EQUIPMENT - AMORT</t>
  </si>
  <si>
    <t>POWER OPERATED EQUIPMENT - AMORT</t>
  </si>
  <si>
    <t>COMMUNICATION EQUIPMENT - AMORT</t>
  </si>
  <si>
    <t>COMMUNICATION EQUIPMENT- FIBER</t>
  </si>
  <si>
    <t>MISCELLANEOUS EQUIPMENT - AMORT</t>
  </si>
  <si>
    <t>NON-DEPRECIABLE PROPERTY</t>
  </si>
  <si>
    <t>310's</t>
  </si>
  <si>
    <t>LAND-STEAM PRODUCTION</t>
  </si>
  <si>
    <t>340's</t>
  </si>
  <si>
    <t xml:space="preserve">LAND-OTHER PRODUCTION </t>
  </si>
  <si>
    <t>LAND-TRANSMISSION</t>
  </si>
  <si>
    <t>LAND-DISTRIBUTION</t>
  </si>
  <si>
    <t>LAND-GENERAL</t>
  </si>
  <si>
    <t>INTANGIBLES</t>
  </si>
  <si>
    <t>SOFTWARE - AMORT - 5YR</t>
  </si>
  <si>
    <t>SOFTWARE - AMORT - 10YR</t>
  </si>
  <si>
    <t>SOFTWARE - AMORT - 15YR</t>
  </si>
  <si>
    <t>ASSET RETIREMENT COST - AMORT</t>
  </si>
  <si>
    <t>INTANGIBLE SOFTWARE SOLAR 30YR</t>
  </si>
  <si>
    <t>ASSET RETIREMENT OBLIGATION</t>
  </si>
  <si>
    <t>ARO COSTS-STEAM</t>
  </si>
  <si>
    <t>ARO COSTS-OTHER</t>
  </si>
  <si>
    <t>ARO COSTS-DISTRIBUTION</t>
  </si>
  <si>
    <t>ARO COSTS-GENERAL</t>
  </si>
  <si>
    <t>TOTAL ASSET RETIREMENT OBLIGATION</t>
  </si>
  <si>
    <t>RIGHT OF USE ASSET-OPERATING LEASE</t>
  </si>
  <si>
    <t>ACQUISITION ADJUSTMENTS</t>
  </si>
  <si>
    <t>ACQUISITION ADJUSTMENT - SEBRING</t>
  </si>
  <si>
    <t>ACQUISITION ADJUSTMENT - OUC</t>
  </si>
  <si>
    <t>ACQUISITION ADJUSTMENT - FPL</t>
  </si>
  <si>
    <t>ACQUISITION ADJUSTMENT - UNION HALL</t>
  </si>
  <si>
    <t>Page 1 of 10</t>
  </si>
  <si>
    <t>Page 10 of 10</t>
  </si>
  <si>
    <t/>
  </si>
  <si>
    <t>Page 2 of 10</t>
  </si>
  <si>
    <t>Page 3 of 10</t>
  </si>
  <si>
    <t>Page 4 of 10</t>
  </si>
  <si>
    <t>Page 5 of 10</t>
  </si>
  <si>
    <t>Page 6 of 10</t>
  </si>
  <si>
    <t>Page 7 of 10</t>
  </si>
  <si>
    <t>Page 8 of 10</t>
  </si>
  <si>
    <t>Page 9 of 10</t>
  </si>
  <si>
    <t>Page 1 of 11</t>
  </si>
  <si>
    <t>Page 11 of 11</t>
  </si>
  <si>
    <t>Provide the depreciation rate and plant balances for each account or sub-account to which</t>
  </si>
  <si>
    <t>a separate depreciation rate is prescribed. (Includes Amortization/Recovery amounts).</t>
  </si>
  <si>
    <t>Year Ending December 31, 2012</t>
  </si>
  <si>
    <t>RULE 25-6.0436(9), F.A.C.</t>
  </si>
  <si>
    <t>TOTAL ELECTRIC PLANT IN SERVICE</t>
  </si>
  <si>
    <t xml:space="preserve"> </t>
  </si>
  <si>
    <t>Page 2 of 11</t>
  </si>
  <si>
    <t>BIG BEND UNIT 4 FGD</t>
  </si>
  <si>
    <t>TOTAL BIG BEND UNIT 4 FGD</t>
  </si>
  <si>
    <t>Page 3 of 11</t>
  </si>
  <si>
    <t>MISC. POWER PLANT EQUIPMENT - AMORT</t>
  </si>
  <si>
    <t>Page 4 of 11</t>
  </si>
  <si>
    <t>BIG BEND COMBUSTION TURBINE 1</t>
  </si>
  <si>
    <t>TOTAL BIG BEND COMBUSTION TURBINE 1</t>
  </si>
  <si>
    <t>BIG BEND COMBUSTION TURBINE 2 &amp; 3</t>
  </si>
  <si>
    <t>TOTAL BIG BEND COMBUSTION TURBINE 2 &amp; 3</t>
  </si>
  <si>
    <t>Page 5 of 11</t>
  </si>
  <si>
    <t>PHILLIPS POWER STATION</t>
  </si>
  <si>
    <t>TOTAL PHILLIPS POWER STATION</t>
  </si>
  <si>
    <t>Page 6 of 11</t>
  </si>
  <si>
    <t>Page 7 of 11</t>
  </si>
  <si>
    <t>Page 8 of 11</t>
  </si>
  <si>
    <t>CITY OF TAMPA PRIME MOVERS</t>
  </si>
  <si>
    <t>Page 9 of 11</t>
  </si>
  <si>
    <t>Page 10 of 11</t>
  </si>
  <si>
    <t>LAND-PRODUCTION</t>
  </si>
  <si>
    <t>SOFTWARE - AMORT</t>
  </si>
  <si>
    <t>SAP - AMORT</t>
  </si>
  <si>
    <t xml:space="preserve">TOTAL INTANGIBLES </t>
  </si>
  <si>
    <t>Big Bend FGD 3&amp;4</t>
  </si>
  <si>
    <t>Big Bend FGD 1&amp;2</t>
  </si>
  <si>
    <t>FORM 1 pages 402,403</t>
  </si>
  <si>
    <t>Aquarium Community Solar</t>
  </si>
  <si>
    <t>Big Bend Battery Storage</t>
  </si>
  <si>
    <t>Big Bend I Solar</t>
  </si>
  <si>
    <t>TIA Solar</t>
  </si>
  <si>
    <t>Durrance Solar</t>
  </si>
  <si>
    <t>Mountain View Solar</t>
  </si>
  <si>
    <t>Big Bend II Solar</t>
  </si>
  <si>
    <t>Laurel Oaks Solar</t>
  </si>
  <si>
    <t>Riverside Solar</t>
  </si>
  <si>
    <t>Palm River Dairy Solar</t>
  </si>
  <si>
    <t>Jamison Solar</t>
  </si>
  <si>
    <t>Magnolia Solar</t>
  </si>
  <si>
    <t>Florida Conservation &amp; Technology Center</t>
  </si>
  <si>
    <t>Solar Array</t>
  </si>
  <si>
    <t>Big Bend III Solar</t>
  </si>
  <si>
    <t>Small Scale Solar - Convention Center</t>
  </si>
  <si>
    <t>Small Scale Solar - Agrivoltaics</t>
  </si>
  <si>
    <t>Plant Balance</t>
  </si>
  <si>
    <t>December</t>
  </si>
  <si>
    <t>Ratio</t>
  </si>
  <si>
    <t>Budget Year 2022</t>
  </si>
  <si>
    <t>Was not under construction for studying</t>
  </si>
  <si>
    <t>Actual B-7</t>
  </si>
  <si>
    <t>Budgeted B-7</t>
  </si>
  <si>
    <t>Sold after 2012</t>
  </si>
  <si>
    <t>Notes</t>
  </si>
  <si>
    <t>Shutdown / retired / repowered into Bayside prior to 2012</t>
  </si>
  <si>
    <t>Shutdown / retired asset cost in 2021</t>
  </si>
  <si>
    <t>Excluding 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</si>
</sst>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;;;"/>
    <numFmt numFmtId="166" formatCode="_(&quot;$&quot;* #,##0_);_(&quot;$&quot;* \(#,##0\);_(&quot;$&quot;* &quot;-&quot;??_);_(@_)"/>
    <numFmt numFmtId="167" formatCode="0.0"/>
    <numFmt numFmtId="168" formatCode="0.000"/>
    <numFmt numFmtId="169" formatCode="0.000%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rgb="FF0000FF"/>
      <name val="Arial"/>
      <family val="2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u val="singleAccounting"/>
      <sz val="10"/>
      <color theme="1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4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</cellStyleXfs>
  <cellXfs count="220">
    <xf numFmtId="0" fontId="0" fillId="0" borderId="0" xfId="0"/>
    <xf numFmtId="0" fontId="2" fillId="0" borderId="0" xfId="3"/>
    <xf numFmtId="0" fontId="2" fillId="0" borderId="0" xfId="3" quotePrefix="1" applyAlignment="1">
      <alignment horizontal="left"/>
    </xf>
    <xf numFmtId="0" fontId="0" fillId="0" borderId="0" xfId="0" applyAlignment="1">
      <alignment horizontal="right"/>
    </xf>
    <xf numFmtId="164" fontId="2" fillId="0" borderId="0" xfId="1" applyNumberFormat="1"/>
    <xf numFmtId="0" fontId="3" fillId="0" borderId="0" xfId="3" applyFont="1" applyAlignment="1">
      <alignment vertical="center"/>
    </xf>
    <xf numFmtId="0" fontId="2" fillId="0" borderId="0" xfId="3" applyAlignment="1">
      <alignment vertical="center"/>
    </xf>
    <xf numFmtId="0" fontId="2" fillId="2" borderId="0" xfId="3" applyFill="1" applyAlignment="1">
      <alignment vertical="center"/>
    </xf>
    <xf numFmtId="0" fontId="3" fillId="0" borderId="0" xfId="3" quotePrefix="1" applyFont="1" applyAlignment="1">
      <alignment horizontal="left" vertical="center"/>
    </xf>
    <xf numFmtId="0" fontId="4" fillId="3" borderId="0" xfId="3" applyFont="1" applyFill="1" applyAlignment="1">
      <alignment vertical="center"/>
    </xf>
    <xf numFmtId="0" fontId="5" fillId="0" borderId="0" xfId="3" applyFont="1" applyAlignment="1">
      <alignment horizontal="center" vertical="center"/>
    </xf>
    <xf numFmtId="0" fontId="4" fillId="3" borderId="0" xfId="3" quotePrefix="1" applyFont="1" applyFill="1" applyAlignment="1">
      <alignment horizontal="left" vertical="center"/>
    </xf>
    <xf numFmtId="0" fontId="5" fillId="0" borderId="0" xfId="3" quotePrefix="1" applyFont="1" applyAlignment="1">
      <alignment horizontal="left" vertical="center"/>
    </xf>
    <xf numFmtId="0" fontId="5" fillId="0" borderId="1" xfId="3" applyFont="1" applyBorder="1" applyAlignment="1">
      <alignment horizontal="left" vertical="center"/>
    </xf>
    <xf numFmtId="0" fontId="5" fillId="0" borderId="1" xfId="3" applyFont="1" applyBorder="1" applyAlignment="1">
      <alignment horizontal="center" vertical="center"/>
    </xf>
    <xf numFmtId="0" fontId="5" fillId="0" borderId="1" xfId="3" quotePrefix="1" applyFont="1" applyBorder="1" applyAlignment="1">
      <alignment horizontal="center" vertical="center"/>
    </xf>
    <xf numFmtId="0" fontId="9" fillId="3" borderId="1" xfId="3" quotePrefix="1" applyFont="1" applyFill="1" applyBorder="1" applyAlignment="1">
      <alignment horizontal="center" vertical="center"/>
    </xf>
    <xf numFmtId="38" fontId="2" fillId="0" borderId="0" xfId="3" quotePrefix="1" applyNumberFormat="1" applyAlignment="1">
      <alignment horizontal="fill" vertical="center"/>
    </xf>
    <xf numFmtId="38" fontId="2" fillId="0" borderId="0" xfId="3" applyNumberFormat="1" applyAlignment="1">
      <alignment horizontal="left" vertical="center"/>
    </xf>
    <xf numFmtId="37" fontId="10" fillId="0" borderId="0" xfId="3" applyNumberFormat="1" applyFont="1" applyAlignment="1">
      <alignment vertical="center"/>
    </xf>
    <xf numFmtId="38" fontId="2" fillId="0" borderId="0" xfId="3" quotePrefix="1" applyNumberFormat="1" applyAlignment="1">
      <alignment horizontal="left" vertical="center"/>
    </xf>
    <xf numFmtId="38" fontId="6" fillId="0" borderId="0" xfId="3" quotePrefix="1" applyNumberFormat="1" applyFont="1" applyAlignment="1">
      <alignment horizontal="left" vertical="center"/>
    </xf>
    <xf numFmtId="37" fontId="11" fillId="0" borderId="0" xfId="3" applyNumberFormat="1" applyFont="1" applyAlignment="1">
      <alignment vertical="center"/>
    </xf>
    <xf numFmtId="37" fontId="12" fillId="0" borderId="0" xfId="3" applyNumberFormat="1" applyFont="1" applyAlignment="1">
      <alignment vertical="center"/>
    </xf>
    <xf numFmtId="0" fontId="2" fillId="0" borderId="0" xfId="3" applyAlignment="1">
      <alignment horizontal="left" vertical="center"/>
    </xf>
    <xf numFmtId="37" fontId="10" fillId="0" borderId="0" xfId="3" quotePrefix="1" applyNumberFormat="1" applyFont="1" applyAlignment="1">
      <alignment horizontal="fill" vertical="center"/>
    </xf>
    <xf numFmtId="0" fontId="2" fillId="0" borderId="0" xfId="3" quotePrefix="1" applyAlignment="1">
      <alignment horizontal="left" vertical="center"/>
    </xf>
    <xf numFmtId="0" fontId="6" fillId="0" borderId="0" xfId="3" quotePrefix="1" applyFont="1" applyAlignment="1">
      <alignment horizontal="left" vertical="center"/>
    </xf>
    <xf numFmtId="0" fontId="6" fillId="0" borderId="0" xfId="3" applyFont="1" applyAlignment="1">
      <alignment horizontal="left" vertical="center"/>
    </xf>
    <xf numFmtId="0" fontId="5" fillId="0" borderId="0" xfId="3" applyFont="1" applyAlignment="1">
      <alignment horizontal="left" vertical="center"/>
    </xf>
    <xf numFmtId="38" fontId="2" fillId="0" borderId="1" xfId="3" quotePrefix="1" applyNumberFormat="1" applyBorder="1" applyAlignment="1">
      <alignment horizontal="left" vertical="center"/>
    </xf>
    <xf numFmtId="37" fontId="10" fillId="0" borderId="1" xfId="3" quotePrefix="1" applyNumberFormat="1" applyFont="1" applyBorder="1" applyAlignment="1">
      <alignment horizontal="fill" vertical="center"/>
    </xf>
    <xf numFmtId="0" fontId="5" fillId="0" borderId="1" xfId="3" quotePrefix="1" applyFont="1" applyBorder="1" applyAlignment="1">
      <alignment horizontal="left" vertical="center"/>
    </xf>
    <xf numFmtId="37" fontId="5" fillId="0" borderId="1" xfId="3" applyNumberFormat="1" applyFont="1" applyBorder="1" applyAlignment="1">
      <alignment vertical="center"/>
    </xf>
    <xf numFmtId="37" fontId="12" fillId="0" borderId="1" xfId="3" applyNumberFormat="1" applyFont="1" applyBorder="1" applyAlignment="1">
      <alignment vertical="center"/>
    </xf>
    <xf numFmtId="38" fontId="2" fillId="2" borderId="0" xfId="3" applyNumberFormat="1" applyFill="1" applyAlignment="1">
      <alignment vertical="center"/>
    </xf>
    <xf numFmtId="0" fontId="0" fillId="2" borderId="0" xfId="0" applyFill="1" applyAlignment="1">
      <alignment vertical="center"/>
    </xf>
    <xf numFmtId="0" fontId="13" fillId="0" borderId="1" xfId="4" quotePrefix="1" applyFont="1" applyBorder="1" applyAlignment="1">
      <alignment horizontal="left"/>
    </xf>
    <xf numFmtId="0" fontId="13" fillId="0" borderId="1" xfId="4" applyFont="1" applyBorder="1"/>
    <xf numFmtId="165" fontId="13" fillId="0" borderId="1" xfId="4" applyNumberFormat="1" applyFont="1" applyBorder="1" applyAlignment="1">
      <alignment horizontal="center"/>
    </xf>
    <xf numFmtId="0" fontId="13" fillId="0" borderId="0" xfId="4" applyFont="1"/>
    <xf numFmtId="43" fontId="13" fillId="0" borderId="0" xfId="1" applyFont="1" applyFill="1"/>
    <xf numFmtId="0" fontId="13" fillId="0" borderId="0" xfId="4" applyFont="1" applyAlignment="1">
      <alignment horizontal="right"/>
    </xf>
    <xf numFmtId="0" fontId="13" fillId="0" borderId="0" xfId="4" quotePrefix="1" applyFont="1" applyAlignment="1">
      <alignment horizontal="left"/>
    </xf>
    <xf numFmtId="0" fontId="13" fillId="0" borderId="3" xfId="4" applyFont="1" applyBorder="1" applyAlignment="1">
      <alignment horizontal="left"/>
    </xf>
    <xf numFmtId="0" fontId="13" fillId="0" borderId="0" xfId="4" applyFont="1" applyAlignment="1">
      <alignment horizontal="left"/>
    </xf>
    <xf numFmtId="0" fontId="13" fillId="0" borderId="0" xfId="5" quotePrefix="1" applyFont="1" applyAlignment="1">
      <alignment horizontal="left"/>
    </xf>
    <xf numFmtId="0" fontId="13" fillId="0" borderId="1" xfId="4" applyFont="1" applyBorder="1" applyAlignment="1">
      <alignment horizontal="center"/>
    </xf>
    <xf numFmtId="0" fontId="13" fillId="0" borderId="1" xfId="4" applyFont="1" applyBorder="1" applyAlignment="1">
      <alignment horizontal="left"/>
    </xf>
    <xf numFmtId="0" fontId="13" fillId="0" borderId="0" xfId="4" quotePrefix="1" applyFont="1" applyAlignment="1">
      <alignment horizontal="center"/>
    </xf>
    <xf numFmtId="0" fontId="13" fillId="0" borderId="0" xfId="4" applyFont="1" applyAlignment="1">
      <alignment horizontal="center"/>
    </xf>
    <xf numFmtId="14" fontId="13" fillId="0" borderId="1" xfId="4" applyNumberFormat="1" applyFont="1" applyBorder="1" applyAlignment="1">
      <alignment horizontal="center"/>
    </xf>
    <xf numFmtId="14" fontId="13" fillId="0" borderId="1" xfId="4" quotePrefix="1" applyNumberFormat="1" applyFont="1" applyBorder="1" applyAlignment="1">
      <alignment horizontal="center"/>
    </xf>
    <xf numFmtId="0" fontId="13" fillId="0" borderId="1" xfId="4" quotePrefix="1" applyFont="1" applyBorder="1" applyAlignment="1">
      <alignment horizontal="center"/>
    </xf>
    <xf numFmtId="0" fontId="13" fillId="0" borderId="0" xfId="6" applyFont="1" applyAlignment="1">
      <alignment wrapText="1"/>
    </xf>
    <xf numFmtId="165" fontId="13" fillId="0" borderId="0" xfId="4" applyNumberFormat="1" applyFont="1" applyAlignment="1">
      <alignment horizontal="center"/>
    </xf>
    <xf numFmtId="165" fontId="13" fillId="0" borderId="0" xfId="4" applyNumberFormat="1" applyFont="1"/>
    <xf numFmtId="164" fontId="13" fillId="0" borderId="0" xfId="7" applyNumberFormat="1" applyFont="1" applyFill="1"/>
    <xf numFmtId="166" fontId="13" fillId="0" borderId="0" xfId="8" applyNumberFormat="1" applyFont="1" applyFill="1" applyProtection="1">
      <protection locked="0"/>
    </xf>
    <xf numFmtId="4" fontId="13" fillId="0" borderId="0" xfId="7" applyNumberFormat="1" applyFont="1" applyFill="1"/>
    <xf numFmtId="167" fontId="13" fillId="0" borderId="0" xfId="4" applyNumberFormat="1" applyFont="1" applyAlignment="1">
      <alignment horizontal="center"/>
    </xf>
    <xf numFmtId="164" fontId="13" fillId="0" borderId="0" xfId="7" applyNumberFormat="1" applyFont="1" applyFill="1" applyAlignment="1">
      <alignment horizontal="center"/>
    </xf>
    <xf numFmtId="43" fontId="13" fillId="0" borderId="0" xfId="7" applyFont="1" applyFill="1" applyAlignment="1">
      <alignment horizontal="right"/>
    </xf>
    <xf numFmtId="43" fontId="13" fillId="0" borderId="0" xfId="7" applyFont="1" applyFill="1"/>
    <xf numFmtId="164" fontId="13" fillId="0" borderId="4" xfId="7" applyNumberFormat="1" applyFont="1" applyFill="1" applyBorder="1"/>
    <xf numFmtId="43" fontId="13" fillId="0" borderId="0" xfId="4" applyNumberFormat="1" applyFont="1"/>
    <xf numFmtId="164" fontId="13" fillId="0" borderId="5" xfId="7" applyNumberFormat="1" applyFont="1" applyFill="1" applyBorder="1" applyAlignment="1">
      <alignment horizontal="right"/>
    </xf>
    <xf numFmtId="164" fontId="13" fillId="0" borderId="0" xfId="7" applyNumberFormat="1" applyFont="1" applyFill="1" applyAlignment="1">
      <alignment horizontal="right"/>
    </xf>
    <xf numFmtId="41" fontId="13" fillId="0" borderId="0" xfId="7" applyNumberFormat="1" applyFont="1" applyFill="1" applyAlignment="1" applyProtection="1">
      <alignment horizontal="right"/>
      <protection locked="0"/>
    </xf>
    <xf numFmtId="41" fontId="13" fillId="0" borderId="0" xfId="7" applyNumberFormat="1" applyFont="1" applyFill="1" applyAlignment="1">
      <alignment horizontal="right"/>
    </xf>
    <xf numFmtId="41" fontId="13" fillId="0" borderId="0" xfId="8" applyNumberFormat="1" applyFont="1" applyFill="1" applyAlignment="1" applyProtection="1">
      <alignment horizontal="right"/>
      <protection locked="0"/>
    </xf>
    <xf numFmtId="164" fontId="13" fillId="0" borderId="0" xfId="7" applyNumberFormat="1" applyFont="1" applyFill="1" applyBorder="1"/>
    <xf numFmtId="0" fontId="13" fillId="0" borderId="0" xfId="4" applyFont="1" applyProtection="1">
      <protection locked="0"/>
    </xf>
    <xf numFmtId="164" fontId="13" fillId="0" borderId="0" xfId="4" applyNumberFormat="1" applyFont="1"/>
    <xf numFmtId="5" fontId="13" fillId="0" borderId="0" xfId="4" applyNumberFormat="1" applyFont="1"/>
    <xf numFmtId="41" fontId="13" fillId="0" borderId="0" xfId="4" applyNumberFormat="1" applyFont="1"/>
    <xf numFmtId="0" fontId="13" fillId="0" borderId="0" xfId="7" quotePrefix="1" applyNumberFormat="1" applyFont="1" applyFill="1" applyAlignment="1" applyProtection="1">
      <alignment horizontal="left"/>
      <protection locked="0"/>
    </xf>
    <xf numFmtId="164" fontId="13" fillId="6" borderId="0" xfId="4" applyNumberFormat="1" applyFont="1" applyFill="1"/>
    <xf numFmtId="164" fontId="13" fillId="0" borderId="5" xfId="7" applyNumberFormat="1" applyFont="1" applyFill="1" applyBorder="1"/>
    <xf numFmtId="164" fontId="13" fillId="0" borderId="6" xfId="7" applyNumberFormat="1" applyFont="1" applyFill="1" applyBorder="1"/>
    <xf numFmtId="2" fontId="13" fillId="0" borderId="0" xfId="4" applyNumberFormat="1" applyFont="1" applyAlignment="1">
      <alignment horizontal="center"/>
    </xf>
    <xf numFmtId="0" fontId="13" fillId="0" borderId="0" xfId="6" quotePrefix="1" applyFont="1" applyAlignment="1">
      <alignment horizontal="right" wrapText="1"/>
    </xf>
    <xf numFmtId="43" fontId="13" fillId="0" borderId="1" xfId="7" quotePrefix="1" applyFont="1" applyFill="1" applyBorder="1" applyAlignment="1">
      <alignment horizontal="left"/>
    </xf>
    <xf numFmtId="1" fontId="13" fillId="0" borderId="0" xfId="4" applyNumberFormat="1" applyFont="1"/>
    <xf numFmtId="1" fontId="13" fillId="0" borderId="1" xfId="4" applyNumberFormat="1" applyFont="1" applyBorder="1"/>
    <xf numFmtId="5" fontId="13" fillId="0" borderId="0" xfId="4" quotePrefix="1" applyNumberFormat="1" applyFont="1" applyAlignment="1">
      <alignment horizontal="left"/>
    </xf>
    <xf numFmtId="41" fontId="13" fillId="0" borderId="0" xfId="4" applyNumberFormat="1" applyFont="1" applyAlignment="1">
      <alignment horizontal="right"/>
    </xf>
    <xf numFmtId="0" fontId="13" fillId="0" borderId="0" xfId="4" quotePrefix="1" applyFont="1" applyAlignment="1">
      <alignment horizontal="right"/>
    </xf>
    <xf numFmtId="41" fontId="13" fillId="0" borderId="0" xfId="8" applyNumberFormat="1" applyFont="1" applyFill="1" applyAlignment="1">
      <alignment horizontal="right"/>
    </xf>
    <xf numFmtId="5" fontId="13" fillId="0" borderId="0" xfId="4" applyNumberFormat="1" applyFont="1" applyAlignment="1">
      <alignment horizontal="right"/>
    </xf>
    <xf numFmtId="41" fontId="13" fillId="0" borderId="5" xfId="7" applyNumberFormat="1" applyFont="1" applyFill="1" applyBorder="1" applyAlignment="1">
      <alignment horizontal="right"/>
    </xf>
    <xf numFmtId="14" fontId="13" fillId="0" borderId="0" xfId="4" applyNumberFormat="1" applyFont="1" applyAlignment="1">
      <alignment horizontal="center"/>
    </xf>
    <xf numFmtId="164" fontId="13" fillId="0" borderId="0" xfId="7" quotePrefix="1" applyNumberFormat="1" applyFont="1" applyFill="1" applyAlignment="1">
      <alignment horizontal="center"/>
    </xf>
    <xf numFmtId="43" fontId="13" fillId="6" borderId="0" xfId="4" applyNumberFormat="1" applyFont="1" applyFill="1"/>
    <xf numFmtId="168" fontId="13" fillId="0" borderId="0" xfId="4" applyNumberFormat="1" applyFont="1" applyAlignment="1">
      <alignment horizontal="right"/>
    </xf>
    <xf numFmtId="43" fontId="13" fillId="0" borderId="0" xfId="8" applyNumberFormat="1" applyFont="1" applyFill="1" applyProtection="1">
      <protection locked="0"/>
    </xf>
    <xf numFmtId="43" fontId="13" fillId="0" borderId="0" xfId="7" applyFont="1" applyFill="1" applyProtection="1">
      <protection locked="0"/>
    </xf>
    <xf numFmtId="14" fontId="13" fillId="0" borderId="0" xfId="4" quotePrefix="1" applyNumberFormat="1" applyFont="1" applyAlignment="1">
      <alignment horizontal="center"/>
    </xf>
    <xf numFmtId="164" fontId="13" fillId="0" borderId="5" xfId="7" applyNumberFormat="1" applyFont="1" applyFill="1" applyBorder="1" applyAlignment="1">
      <alignment horizontal="center"/>
    </xf>
    <xf numFmtId="0" fontId="13" fillId="0" borderId="0" xfId="9" applyFont="1"/>
    <xf numFmtId="164" fontId="13" fillId="0" borderId="6" xfId="7" applyNumberFormat="1" applyFont="1" applyFill="1" applyBorder="1" applyAlignment="1"/>
    <xf numFmtId="41" fontId="13" fillId="0" borderId="0" xfId="4" applyNumberFormat="1" applyFont="1" applyAlignment="1">
      <alignment horizontal="center"/>
    </xf>
    <xf numFmtId="43" fontId="13" fillId="0" borderId="0" xfId="4" applyNumberFormat="1" applyFont="1" applyAlignment="1">
      <alignment horizontal="center"/>
    </xf>
    <xf numFmtId="0" fontId="13" fillId="0" borderId="0" xfId="0" applyFont="1"/>
    <xf numFmtId="0" fontId="13" fillId="0" borderId="0" xfId="0" applyFont="1" applyProtection="1">
      <protection locked="0"/>
    </xf>
    <xf numFmtId="5" fontId="13" fillId="0" borderId="0" xfId="0" applyNumberFormat="1" applyFont="1"/>
    <xf numFmtId="37" fontId="13" fillId="0" borderId="0" xfId="4" applyNumberFormat="1" applyFont="1" applyAlignment="1">
      <alignment horizontal="center"/>
    </xf>
    <xf numFmtId="37" fontId="13" fillId="0" borderId="0" xfId="7" applyNumberFormat="1" applyFont="1" applyFill="1" applyAlignment="1">
      <alignment horizontal="center"/>
    </xf>
    <xf numFmtId="164" fontId="13" fillId="0" borderId="6" xfId="7" applyNumberFormat="1" applyFont="1" applyFill="1" applyBorder="1" applyAlignment="1">
      <alignment horizontal="right"/>
    </xf>
    <xf numFmtId="0" fontId="13" fillId="0" borderId="0" xfId="8" quotePrefix="1" applyNumberFormat="1" applyFont="1" applyFill="1" applyAlignment="1" applyProtection="1">
      <alignment horizontal="left"/>
      <protection locked="0"/>
    </xf>
    <xf numFmtId="0" fontId="13" fillId="0" borderId="0" xfId="7" applyNumberFormat="1" applyFont="1" applyFill="1" applyProtection="1">
      <protection locked="0"/>
    </xf>
    <xf numFmtId="166" fontId="13" fillId="0" borderId="0" xfId="7" applyNumberFormat="1" applyFont="1" applyFill="1" applyProtection="1">
      <protection locked="0"/>
    </xf>
    <xf numFmtId="0" fontId="13" fillId="0" borderId="0" xfId="7" applyNumberFormat="1" applyFont="1" applyFill="1"/>
    <xf numFmtId="166" fontId="13" fillId="0" borderId="0" xfId="7" applyNumberFormat="1" applyFont="1" applyFill="1"/>
    <xf numFmtId="0" fontId="13" fillId="0" borderId="0" xfId="8" applyNumberFormat="1" applyFont="1" applyFill="1" applyProtection="1">
      <protection locked="0"/>
    </xf>
    <xf numFmtId="164" fontId="13" fillId="0" borderId="0" xfId="7" applyNumberFormat="1" applyFont="1" applyFill="1" applyProtection="1">
      <protection locked="0"/>
    </xf>
    <xf numFmtId="0" fontId="13" fillId="0" borderId="0" xfId="9" quotePrefix="1" applyFont="1" applyAlignment="1">
      <alignment horizontal="left"/>
    </xf>
    <xf numFmtId="164" fontId="13" fillId="0" borderId="4" xfId="7" applyNumberFormat="1" applyFont="1" applyFill="1" applyBorder="1" applyAlignment="1">
      <alignment horizontal="center"/>
    </xf>
    <xf numFmtId="0" fontId="13" fillId="0" borderId="0" xfId="7" applyNumberFormat="1" applyFont="1" applyFill="1" applyAlignment="1" applyProtection="1">
      <alignment horizontal="left"/>
      <protection locked="0"/>
    </xf>
    <xf numFmtId="0" fontId="13" fillId="0" borderId="4" xfId="4" applyFont="1" applyBorder="1"/>
    <xf numFmtId="0" fontId="0" fillId="0" borderId="1" xfId="0" quotePrefix="1" applyBorder="1" applyAlignment="1">
      <alignment horizontal="left"/>
    </xf>
    <xf numFmtId="0" fontId="0" fillId="0" borderId="1" xfId="0" applyBorder="1"/>
    <xf numFmtId="165" fontId="0" fillId="0" borderId="0" xfId="0" applyNumberFormat="1" applyAlignment="1">
      <alignment horizontal="center"/>
    </xf>
    <xf numFmtId="0" fontId="0" fillId="0" borderId="0" xfId="0" quotePrefix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1" quotePrefix="1" applyNumberFormat="1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6" applyFont="1" applyAlignment="1">
      <alignment wrapText="1"/>
    </xf>
    <xf numFmtId="165" fontId="0" fillId="0" borderId="0" xfId="0" applyNumberFormat="1"/>
    <xf numFmtId="164" fontId="0" fillId="0" borderId="0" xfId="1" applyNumberFormat="1" applyFont="1" applyFill="1"/>
    <xf numFmtId="166" fontId="0" fillId="0" borderId="0" xfId="8" applyNumberFormat="1" applyFont="1" applyFill="1" applyBorder="1" applyAlignment="1" applyProtection="1">
      <protection locked="0"/>
    </xf>
    <xf numFmtId="164" fontId="0" fillId="0" borderId="0" xfId="1" applyNumberFormat="1" applyFont="1" applyFill="1" applyBorder="1" applyAlignment="1"/>
    <xf numFmtId="4" fontId="0" fillId="0" borderId="0" xfId="1" applyNumberFormat="1" applyFont="1" applyFill="1" applyBorder="1" applyAlignment="1"/>
    <xf numFmtId="167" fontId="0" fillId="0" borderId="0" xfId="0" applyNumberFormat="1" applyAlignment="1">
      <alignment horizontal="center"/>
    </xf>
    <xf numFmtId="164" fontId="0" fillId="0" borderId="0" xfId="1" applyNumberFormat="1" applyFont="1" applyFill="1" applyAlignment="1">
      <alignment horizontal="center"/>
    </xf>
    <xf numFmtId="43" fontId="0" fillId="0" borderId="0" xfId="1" applyFont="1" applyFill="1" applyBorder="1" applyAlignment="1">
      <alignment horizontal="right"/>
    </xf>
    <xf numFmtId="43" fontId="0" fillId="0" borderId="0" xfId="1" applyFont="1" applyFill="1" applyBorder="1" applyAlignment="1"/>
    <xf numFmtId="164" fontId="0" fillId="0" borderId="4" xfId="1" applyNumberFormat="1" applyFont="1" applyFill="1" applyBorder="1"/>
    <xf numFmtId="164" fontId="0" fillId="0" borderId="5" xfId="1" applyNumberFormat="1" applyFont="1" applyFill="1" applyBorder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41" fontId="0" fillId="0" borderId="0" xfId="1" applyNumberFormat="1" applyFont="1" applyFill="1" applyBorder="1" applyAlignment="1" applyProtection="1">
      <alignment horizontal="right"/>
      <protection locked="0"/>
    </xf>
    <xf numFmtId="41" fontId="0" fillId="0" borderId="0" xfId="1" applyNumberFormat="1" applyFont="1" applyFill="1" applyBorder="1" applyAlignment="1">
      <alignment horizontal="right"/>
    </xf>
    <xf numFmtId="41" fontId="0" fillId="0" borderId="0" xfId="8" applyNumberFormat="1" applyFont="1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41" fontId="0" fillId="0" borderId="0" xfId="0" applyNumberFormat="1"/>
    <xf numFmtId="0" fontId="0" fillId="0" borderId="0" xfId="1" quotePrefix="1" applyNumberFormat="1" applyFont="1" applyFill="1" applyBorder="1" applyAlignment="1" applyProtection="1">
      <alignment horizontal="left"/>
      <protection locked="0"/>
    </xf>
    <xf numFmtId="5" fontId="0" fillId="0" borderId="0" xfId="0" applyNumberFormat="1"/>
    <xf numFmtId="164" fontId="0" fillId="0" borderId="5" xfId="1" applyNumberFormat="1" applyFont="1" applyFill="1" applyBorder="1"/>
    <xf numFmtId="164" fontId="0" fillId="0" borderId="6" xfId="1" applyNumberFormat="1" applyFont="1" applyFill="1" applyBorder="1"/>
    <xf numFmtId="0" fontId="0" fillId="0" borderId="0" xfId="6" quotePrefix="1" applyFont="1" applyAlignment="1">
      <alignment horizontal="right" wrapText="1"/>
    </xf>
    <xf numFmtId="43" fontId="0" fillId="0" borderId="1" xfId="1" quotePrefix="1" applyFont="1" applyFill="1" applyBorder="1" applyAlignment="1">
      <alignment horizontal="left"/>
    </xf>
    <xf numFmtId="1" fontId="0" fillId="0" borderId="0" xfId="0" applyNumberFormat="1"/>
    <xf numFmtId="1" fontId="0" fillId="0" borderId="1" xfId="0" applyNumberFormat="1" applyBorder="1"/>
    <xf numFmtId="2" fontId="0" fillId="0" borderId="0" xfId="0" applyNumberFormat="1" applyAlignment="1">
      <alignment horizontal="center"/>
    </xf>
    <xf numFmtId="5" fontId="0" fillId="0" borderId="0" xfId="0" applyNumberFormat="1" applyAlignment="1">
      <alignment horizontal="right"/>
    </xf>
    <xf numFmtId="41" fontId="0" fillId="0" borderId="0" xfId="0" applyNumberFormat="1" applyAlignment="1">
      <alignment horizontal="right"/>
    </xf>
    <xf numFmtId="5" fontId="0" fillId="0" borderId="0" xfId="0" quotePrefix="1" applyNumberFormat="1" applyAlignment="1">
      <alignment horizontal="left"/>
    </xf>
    <xf numFmtId="41" fontId="0" fillId="0" borderId="0" xfId="8" applyNumberFormat="1" applyFont="1" applyFill="1" applyBorder="1" applyAlignment="1">
      <alignment horizontal="right"/>
    </xf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/>
    <xf numFmtId="43" fontId="0" fillId="0" borderId="0" xfId="0" applyNumberFormat="1"/>
    <xf numFmtId="168" fontId="0" fillId="0" borderId="0" xfId="0" applyNumberFormat="1" applyAlignment="1">
      <alignment horizontal="right"/>
    </xf>
    <xf numFmtId="164" fontId="0" fillId="0" borderId="6" xfId="1" applyNumberFormat="1" applyFont="1" applyFill="1" applyBorder="1" applyAlignment="1"/>
    <xf numFmtId="14" fontId="0" fillId="0" borderId="0" xfId="0" applyNumberFormat="1" applyAlignment="1">
      <alignment horizontal="center"/>
    </xf>
    <xf numFmtId="14" fontId="0" fillId="0" borderId="0" xfId="0" quotePrefix="1" applyNumberFormat="1" applyAlignment="1">
      <alignment horizontal="center"/>
    </xf>
    <xf numFmtId="41" fontId="0" fillId="0" borderId="5" xfId="1" applyNumberFormat="1" applyFont="1" applyFill="1" applyBorder="1" applyAlignment="1" applyProtection="1">
      <alignment horizontal="right"/>
      <protection locked="0"/>
    </xf>
    <xf numFmtId="43" fontId="0" fillId="0" borderId="0" xfId="8" applyNumberFormat="1" applyFont="1" applyFill="1" applyBorder="1" applyAlignment="1" applyProtection="1">
      <protection locked="0"/>
    </xf>
    <xf numFmtId="166" fontId="0" fillId="0" borderId="0" xfId="8" applyNumberFormat="1" applyFont="1" applyFill="1" applyBorder="1" applyAlignment="1"/>
    <xf numFmtId="43" fontId="0" fillId="0" borderId="0" xfId="1" applyFont="1" applyFill="1" applyBorder="1" applyAlignment="1" applyProtection="1">
      <protection locked="0"/>
    </xf>
    <xf numFmtId="41" fontId="0" fillId="0" borderId="5" xfId="1" applyNumberFormat="1" applyFont="1" applyFill="1" applyBorder="1" applyAlignment="1">
      <alignment horizontal="right"/>
    </xf>
    <xf numFmtId="37" fontId="0" fillId="0" borderId="0" xfId="0" applyNumberFormat="1" applyAlignment="1">
      <alignment horizontal="center"/>
    </xf>
    <xf numFmtId="37" fontId="0" fillId="0" borderId="0" xfId="1" applyNumberFormat="1" applyFont="1" applyFill="1" applyBorder="1" applyAlignment="1">
      <alignment horizontal="center"/>
    </xf>
    <xf numFmtId="164" fontId="0" fillId="0" borderId="6" xfId="1" applyNumberFormat="1" applyFont="1" applyFill="1" applyBorder="1" applyAlignment="1">
      <alignment horizontal="right"/>
    </xf>
    <xf numFmtId="0" fontId="0" fillId="0" borderId="0" xfId="8" applyNumberFormat="1" applyFont="1" applyFill="1" applyBorder="1" applyAlignment="1" applyProtection="1">
      <protection locked="0"/>
    </xf>
    <xf numFmtId="0" fontId="0" fillId="0" borderId="0" xfId="1" applyNumberFormat="1" applyFont="1" applyFill="1" applyBorder="1" applyAlignment="1" applyProtection="1">
      <protection locked="0"/>
    </xf>
    <xf numFmtId="166" fontId="0" fillId="0" borderId="0" xfId="1" applyNumberFormat="1" applyFont="1" applyFill="1" applyBorder="1" applyAlignment="1" applyProtection="1">
      <protection locked="0"/>
    </xf>
    <xf numFmtId="0" fontId="0" fillId="0" borderId="0" xfId="1" applyNumberFormat="1" applyFont="1" applyFill="1" applyBorder="1" applyAlignment="1"/>
    <xf numFmtId="166" fontId="0" fillId="0" borderId="0" xfId="1" applyNumberFormat="1" applyFont="1" applyFill="1" applyBorder="1" applyAlignment="1"/>
    <xf numFmtId="164" fontId="0" fillId="0" borderId="0" xfId="1" applyNumberFormat="1" applyFont="1" applyFill="1" applyAlignment="1">
      <alignment horizontal="right"/>
    </xf>
    <xf numFmtId="0" fontId="0" fillId="0" borderId="0" xfId="8" quotePrefix="1" applyNumberFormat="1" applyFont="1" applyFill="1" applyBorder="1" applyAlignment="1" applyProtection="1">
      <alignment horizontal="left"/>
      <protection locked="0"/>
    </xf>
    <xf numFmtId="164" fontId="0" fillId="0" borderId="0" xfId="1" applyNumberFormat="1" applyFont="1" applyFill="1" applyBorder="1" applyAlignment="1" applyProtection="1">
      <protection locked="0"/>
    </xf>
    <xf numFmtId="164" fontId="0" fillId="0" borderId="0" xfId="1" applyNumberFormat="1" applyFont="1" applyFill="1" applyBorder="1"/>
    <xf numFmtId="164" fontId="0" fillId="0" borderId="4" xfId="1" applyNumberFormat="1" applyFont="1" applyFill="1" applyBorder="1" applyAlignment="1">
      <alignment horizontal="center"/>
    </xf>
    <xf numFmtId="166" fontId="0" fillId="0" borderId="0" xfId="8" applyNumberFormat="1" applyFont="1" applyFill="1" applyBorder="1" applyAlignment="1">
      <alignment horizontal="right"/>
    </xf>
    <xf numFmtId="38" fontId="5" fillId="5" borderId="0" xfId="3" applyNumberFormat="1" applyFont="1" applyFill="1"/>
    <xf numFmtId="38" fontId="5" fillId="5" borderId="0" xfId="3" quotePrefix="1" applyNumberFormat="1" applyFont="1" applyFill="1" applyAlignment="1">
      <alignment horizontal="left"/>
    </xf>
    <xf numFmtId="0" fontId="5" fillId="5" borderId="0" xfId="3" applyFont="1" applyFill="1"/>
    <xf numFmtId="0" fontId="5" fillId="5" borderId="0" xfId="3" quotePrefix="1" applyFont="1" applyFill="1" applyAlignment="1">
      <alignment horizontal="left"/>
    </xf>
    <xf numFmtId="0" fontId="7" fillId="0" borderId="0" xfId="0" applyFont="1"/>
    <xf numFmtId="164" fontId="0" fillId="0" borderId="0" xfId="1" applyNumberFormat="1" applyFont="1"/>
    <xf numFmtId="0" fontId="2" fillId="0" borderId="0" xfId="10"/>
    <xf numFmtId="164" fontId="5" fillId="0" borderId="2" xfId="1" applyNumberFormat="1" applyFont="1" applyBorder="1"/>
    <xf numFmtId="0" fontId="5" fillId="5" borderId="0" xfId="0" applyFont="1" applyFill="1"/>
    <xf numFmtId="164" fontId="10" fillId="0" borderId="0" xfId="1" applyNumberFormat="1" applyFont="1" applyAlignment="1">
      <alignment vertical="center"/>
    </xf>
    <xf numFmtId="164" fontId="11" fillId="0" borderId="0" xfId="1" applyNumberFormat="1" applyFont="1" applyAlignment="1">
      <alignment vertical="center"/>
    </xf>
    <xf numFmtId="164" fontId="12" fillId="0" borderId="0" xfId="1" applyNumberFormat="1" applyFont="1" applyAlignment="1">
      <alignment vertical="center"/>
    </xf>
    <xf numFmtId="164" fontId="10" fillId="0" borderId="0" xfId="1" quotePrefix="1" applyNumberFormat="1" applyFont="1" applyAlignment="1">
      <alignment horizontal="fill" vertical="center"/>
    </xf>
    <xf numFmtId="164" fontId="10" fillId="0" borderId="1" xfId="1" quotePrefix="1" applyNumberFormat="1" applyFont="1" applyBorder="1" applyAlignment="1">
      <alignment horizontal="fill" vertical="center"/>
    </xf>
    <xf numFmtId="164" fontId="12" fillId="0" borderId="1" xfId="1" applyNumberFormat="1" applyFont="1" applyBorder="1" applyAlignment="1">
      <alignment vertical="center"/>
    </xf>
    <xf numFmtId="0" fontId="2" fillId="0" borderId="0" xfId="0" applyFont="1"/>
    <xf numFmtId="0" fontId="5" fillId="6" borderId="1" xfId="3" quotePrefix="1" applyFont="1" applyFill="1" applyBorder="1" applyAlignment="1">
      <alignment horizontal="center" vertical="center"/>
    </xf>
    <xf numFmtId="0" fontId="9" fillId="6" borderId="1" xfId="3" quotePrefix="1" applyFont="1" applyFill="1" applyBorder="1" applyAlignment="1">
      <alignment horizontal="center" vertical="center"/>
    </xf>
    <xf numFmtId="164" fontId="2" fillId="0" borderId="0" xfId="3" applyNumberFormat="1"/>
    <xf numFmtId="169" fontId="0" fillId="0" borderId="0" xfId="2" applyNumberFormat="1" applyFont="1" applyAlignment="1">
      <alignment horizontal="center"/>
    </xf>
    <xf numFmtId="169" fontId="6" fillId="0" borderId="0" xfId="2" applyNumberFormat="1" applyFont="1" applyAlignment="1">
      <alignment horizontal="center"/>
    </xf>
    <xf numFmtId="164" fontId="15" fillId="0" borderId="0" xfId="1" applyNumberFormat="1" applyFont="1" applyAlignment="1">
      <alignment vertical="center"/>
    </xf>
    <xf numFmtId="0" fontId="5" fillId="4" borderId="1" xfId="3" quotePrefix="1" applyFont="1" applyFill="1" applyBorder="1" applyAlignment="1">
      <alignment horizontal="center" vertical="center"/>
    </xf>
    <xf numFmtId="0" fontId="16" fillId="6" borderId="4" xfId="0" applyFont="1" applyFill="1" applyBorder="1"/>
    <xf numFmtId="164" fontId="16" fillId="6" borderId="4" xfId="1" applyNumberFormat="1" applyFont="1" applyFill="1" applyBorder="1"/>
    <xf numFmtId="0" fontId="16" fillId="6" borderId="4" xfId="0" applyFont="1" applyFill="1" applyBorder="1" applyAlignment="1">
      <alignment horizontal="center"/>
    </xf>
    <xf numFmtId="0" fontId="16" fillId="0" borderId="0" xfId="3" applyFont="1" applyAlignment="1">
      <alignment horizontal="center" vertical="center"/>
    </xf>
    <xf numFmtId="0" fontId="5" fillId="0" borderId="1" xfId="3" quotePrefix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</cellXfs>
  <cellStyles count="11">
    <cellStyle name="Comma" xfId="1" builtinId="3"/>
    <cellStyle name="Comma 2" xfId="7" xr:uid="{248891C5-5608-4031-94BB-5994F0ACBD44}"/>
    <cellStyle name="Currency 2" xfId="8" xr:uid="{D5E209D7-28BF-4FAC-A393-D471A8986728}"/>
    <cellStyle name="Normal" xfId="0" builtinId="0"/>
    <cellStyle name="Normal 16 20" xfId="10" xr:uid="{D54CD746-7F1B-46C5-8DDB-656E49D8B309}"/>
    <cellStyle name="Normal 2 2 6" xfId="4" xr:uid="{1AF115CD-9565-4A82-9EA7-76317BE339B8}"/>
    <cellStyle name="Normal 2 2 6 4 5" xfId="9" xr:uid="{ED4033F2-10B1-4C20-A1C2-8E3044C7D6C3}"/>
    <cellStyle name="Normal 25" xfId="5" xr:uid="{5A69213A-A763-4492-BEE5-C5B3E049A4B2}"/>
    <cellStyle name="Normal_Dismantling Estimate in 2006 Dollars" xfId="3" xr:uid="{5410CAD9-6A6E-4250-89A0-20F20863FE14}"/>
    <cellStyle name="Normal_Sheet1 2" xfId="6" xr:uid="{0B503644-EA10-4B75-9614-8AAC7D3EFFA9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bmitted%20Already/2020%20Dismantling%20Study%20-%20Generation%20Master%20File%20-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7 FPSC Accruals"/>
      <sheetName val="Cost Estimates in 2011"/>
      <sheetName val="Reserves Dec 31, 2011"/>
      <sheetName val="2012 Rate Change"/>
      <sheetName val="2012 PAA Dismantling"/>
      <sheetName val="2012 FPSC Accruals"/>
      <sheetName val="Legacy 2012"/>
      <sheetName val="COR + Salvage 2012-2019"/>
      <sheetName val="Comparison Nominal"/>
      <sheetName val="Comparison Adjusted"/>
      <sheetName val="2022 FPSC Accruals"/>
      <sheetName val="Cost Estimates in 2020"/>
      <sheetName val="Cost Estimate Bayside 1898"/>
      <sheetName val="Cost Estimate Polk 1898"/>
      <sheetName val="Cost Estimate Solar 1898"/>
      <sheetName val="Cost Estimate Big Bend 1898"/>
      <sheetName val="Cost Estimate Big Bend #1 S&amp;L"/>
      <sheetName val="Cost Estimate Big Bend #2 S&amp;L"/>
      <sheetName val="Cost Estimate Big Bend #3 S&amp;L"/>
      <sheetName val="Reserves Dec 31, 2021"/>
      <sheetName val="Reserve Deficiency"/>
      <sheetName val="Moodys"/>
      <sheetName val="Escalation Factors"/>
      <sheetName val="TEC Plant In-Service"/>
      <sheetName val="Bayside Common"/>
      <sheetName val="Bayside Unit #1 (3xGT ..."/>
      <sheetName val="Bayside Unit #2 (4xGT ..."/>
      <sheetName val="Bayside GTs 3-6"/>
      <sheetName val="Big Bend Common (Handling)"/>
      <sheetName val="Big Bend Unit #1"/>
      <sheetName val="Big Bend Unit #2"/>
      <sheetName val="Big Bend Unit #3"/>
      <sheetName val="Big Bend Unit #4"/>
      <sheetName val="Big Bend GT 4"/>
      <sheetName val="Big Bend GTs 5-6"/>
      <sheetName val="Polk Common (Handling)"/>
      <sheetName val="Polk Unit #1 (Gasifier ..."/>
      <sheetName val="Polk Unit #2"/>
      <sheetName val="Polk Unit #3"/>
      <sheetName val="Polk Unit #4"/>
      <sheetName val="Polk Unit #5"/>
      <sheetName val="Polk 2-5 (4xGT ..."/>
      <sheetName val="Tampa International"/>
      <sheetName val="Big Bend Solar"/>
      <sheetName val="Legoland Solar"/>
      <sheetName val="Balm Solar"/>
      <sheetName val="Bonnie Mine Solar"/>
      <sheetName val="Grange Hall Solar"/>
      <sheetName val="Lake Hancock Solar"/>
      <sheetName val="Lithia Solar"/>
      <sheetName val="Little Manatee River Solar"/>
      <sheetName val="Payne Creek Solar"/>
      <sheetName val="Peace Creek Solar"/>
      <sheetName val="Wimauma Sola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7">
          <cell r="B37">
            <v>1336986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4">
          <cell r="A4" t="str">
            <v>Includes Contingency @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">
          <cell r="A1" t="str">
            <v>Moody's Inflation Forecast - Labor</v>
          </cell>
          <cell r="G1" t="str">
            <v>Moody's Inflation Forecast - Materials</v>
          </cell>
          <cell r="M1" t="str">
            <v>Moody's Inflation Forecast - Disposal</v>
          </cell>
        </row>
        <row r="3">
          <cell r="A3" t="str">
            <v>Compensation Per Hour, Productivity and Costs
(2012=100)</v>
          </cell>
          <cell r="G3" t="str">
            <v>Intermediate Goods, Producer Prices
(1982=100)</v>
          </cell>
          <cell r="M3" t="str">
            <v>GDP Chain Price Deflator
(2012=100)</v>
          </cell>
        </row>
        <row r="6">
          <cell r="B6" t="str">
            <v>Annual</v>
          </cell>
          <cell r="C6" t="str">
            <v>Compound</v>
          </cell>
          <cell r="D6" t="str">
            <v>Compound</v>
          </cell>
          <cell r="H6" t="str">
            <v>Annual</v>
          </cell>
          <cell r="I6" t="str">
            <v>Compound</v>
          </cell>
          <cell r="J6" t="str">
            <v>Compound</v>
          </cell>
          <cell r="N6" t="str">
            <v>Annual</v>
          </cell>
          <cell r="O6" t="str">
            <v>Compound</v>
          </cell>
          <cell r="P6" t="str">
            <v>Compound</v>
          </cell>
        </row>
        <row r="7">
          <cell r="B7" t="str">
            <v>Rate of</v>
          </cell>
          <cell r="C7" t="str">
            <v>Multiplier to</v>
          </cell>
          <cell r="D7" t="str">
            <v>Multiplier</v>
          </cell>
          <cell r="H7" t="str">
            <v>Rate of</v>
          </cell>
          <cell r="I7" t="str">
            <v>Multiplier to</v>
          </cell>
          <cell r="J7" t="str">
            <v>Multiplier</v>
          </cell>
          <cell r="N7" t="str">
            <v>Rate of</v>
          </cell>
          <cell r="O7" t="str">
            <v>Multiplier to</v>
          </cell>
          <cell r="P7" t="str">
            <v>Multiplier</v>
          </cell>
        </row>
        <row r="8">
          <cell r="A8" t="str">
            <v>Year</v>
          </cell>
          <cell r="B8" t="str">
            <v>Change</v>
          </cell>
          <cell r="C8">
            <v>2022</v>
          </cell>
          <cell r="D8" t="str">
            <v>from 2022</v>
          </cell>
          <cell r="G8" t="str">
            <v>Year</v>
          </cell>
          <cell r="H8" t="str">
            <v>Change</v>
          </cell>
          <cell r="I8">
            <v>2022</v>
          </cell>
          <cell r="J8" t="str">
            <v>from 2022</v>
          </cell>
          <cell r="M8" t="str">
            <v>Year</v>
          </cell>
          <cell r="N8" t="str">
            <v>Change</v>
          </cell>
          <cell r="O8">
            <v>2022</v>
          </cell>
          <cell r="P8" t="str">
            <v>from 2022</v>
          </cell>
        </row>
        <row r="9">
          <cell r="A9" t="str">
            <v>-</v>
          </cell>
          <cell r="B9" t="str">
            <v>-</v>
          </cell>
          <cell r="C9" t="str">
            <v>-</v>
          </cell>
          <cell r="D9" t="str">
            <v>-</v>
          </cell>
          <cell r="G9" t="str">
            <v>-</v>
          </cell>
          <cell r="H9" t="str">
            <v>-</v>
          </cell>
          <cell r="I9" t="str">
            <v>-</v>
          </cell>
          <cell r="J9" t="str">
            <v>-</v>
          </cell>
          <cell r="M9" t="str">
            <v>-</v>
          </cell>
          <cell r="N9" t="str">
            <v>-</v>
          </cell>
          <cell r="O9" t="str">
            <v>-</v>
          </cell>
          <cell r="P9" t="str">
            <v>-</v>
          </cell>
        </row>
        <row r="10">
          <cell r="A10">
            <v>2020</v>
          </cell>
          <cell r="C10">
            <v>1</v>
          </cell>
          <cell r="G10">
            <v>2020</v>
          </cell>
          <cell r="I10">
            <v>1</v>
          </cell>
          <cell r="M10">
            <v>2020</v>
          </cell>
          <cell r="O10">
            <v>1</v>
          </cell>
        </row>
        <row r="11">
          <cell r="A11">
            <v>2021</v>
          </cell>
          <cell r="B11">
            <v>3.613623702692359E-2</v>
          </cell>
          <cell r="C11">
            <v>1.0361362370269236</v>
          </cell>
          <cell r="G11">
            <v>2021</v>
          </cell>
          <cell r="H11">
            <v>1.8454456646069595E-2</v>
          </cell>
          <cell r="I11">
            <v>1.0184544566460696</v>
          </cell>
          <cell r="M11">
            <v>2021</v>
          </cell>
          <cell r="N11">
            <v>1.6483294662380965E-2</v>
          </cell>
          <cell r="O11">
            <v>1.016483294662381</v>
          </cell>
        </row>
        <row r="12">
          <cell r="A12">
            <v>2022</v>
          </cell>
          <cell r="B12">
            <v>2.0610437922857772E-2</v>
          </cell>
          <cell r="C12">
            <v>1.0574914586197905</v>
          </cell>
          <cell r="D12">
            <v>1</v>
          </cell>
          <cell r="G12">
            <v>2022</v>
          </cell>
          <cell r="H12">
            <v>3.8979815990543898E-2</v>
          </cell>
          <cell r="I12">
            <v>1.0581536239608829</v>
          </cell>
          <cell r="J12">
            <v>1</v>
          </cell>
          <cell r="M12">
            <v>2022</v>
          </cell>
          <cell r="N12">
            <v>2.2771437133748185E-2</v>
          </cell>
          <cell r="O12">
            <v>1.0396300801042906</v>
          </cell>
          <cell r="P12">
            <v>1</v>
          </cell>
        </row>
        <row r="13">
          <cell r="A13">
            <v>2023</v>
          </cell>
          <cell r="B13">
            <v>2.0347088070431063E-2</v>
          </cell>
          <cell r="D13">
            <v>1.0203470880704311</v>
          </cell>
          <cell r="G13">
            <v>2023</v>
          </cell>
          <cell r="H13">
            <v>3.1246006941091586E-2</v>
          </cell>
          <cell r="J13">
            <v>1.0312460069410916</v>
          </cell>
          <cell r="M13">
            <v>2023</v>
          </cell>
          <cell r="N13">
            <v>2.3127231545555071E-2</v>
          </cell>
          <cell r="P13">
            <v>1.0231272315455551</v>
          </cell>
        </row>
        <row r="14">
          <cell r="A14">
            <v>2024</v>
          </cell>
          <cell r="B14">
            <v>1.9669168336900578E-2</v>
          </cell>
          <cell r="D14">
            <v>1.0404164667077547</v>
          </cell>
          <cell r="G14">
            <v>2024</v>
          </cell>
          <cell r="H14">
            <v>2.4469304503137668E-2</v>
          </cell>
          <cell r="J14">
            <v>1.056479879502578</v>
          </cell>
          <cell r="M14">
            <v>2024</v>
          </cell>
          <cell r="N14">
            <v>2.4206142454428425E-2</v>
          </cell>
          <cell r="P14">
            <v>1.0478931950613517</v>
          </cell>
        </row>
        <row r="15">
          <cell r="A15">
            <v>2025</v>
          </cell>
          <cell r="B15">
            <v>1.9043906230976182E-2</v>
          </cell>
          <cell r="D15">
            <v>1.0602300603409007</v>
          </cell>
          <cell r="G15">
            <v>2025</v>
          </cell>
          <cell r="H15">
            <v>2.6567466937961193E-2</v>
          </cell>
          <cell r="J15">
            <v>1.0845478737718841</v>
          </cell>
          <cell r="M15">
            <v>2025</v>
          </cell>
          <cell r="N15">
            <v>2.229323825001428E-2</v>
          </cell>
          <cell r="P15">
            <v>1.0712541277194232</v>
          </cell>
        </row>
        <row r="16">
          <cell r="A16">
            <v>2026</v>
          </cell>
          <cell r="B16">
            <v>2.2226983483274898E-2</v>
          </cell>
          <cell r="D16">
            <v>1.0837957763805695</v>
          </cell>
          <cell r="G16">
            <v>2026</v>
          </cell>
          <cell r="H16">
            <v>2.8431715354777731E-2</v>
          </cell>
          <cell r="J16">
            <v>1.1153834302075958</v>
          </cell>
          <cell r="M16">
            <v>2026</v>
          </cell>
          <cell r="N16">
            <v>2.031162774450479E-2</v>
          </cell>
          <cell r="P16">
            <v>1.0930130427814242</v>
          </cell>
        </row>
        <row r="17">
          <cell r="A17">
            <v>2027</v>
          </cell>
          <cell r="B17">
            <v>2.5420362025784238E-2</v>
          </cell>
          <cell r="D17">
            <v>1.1113462573781794</v>
          </cell>
          <cell r="G17">
            <v>2027</v>
          </cell>
          <cell r="H17">
            <v>2.705301125999382E-2</v>
          </cell>
          <cell r="J17">
            <v>1.1455579107042124</v>
          </cell>
          <cell r="M17">
            <v>2027</v>
          </cell>
          <cell r="N17">
            <v>2.005714186051466E-2</v>
          </cell>
          <cell r="P17">
            <v>1.114935760435884</v>
          </cell>
        </row>
        <row r="18">
          <cell r="A18">
            <v>2028</v>
          </cell>
          <cell r="B18">
            <v>2.739370956826237E-2</v>
          </cell>
          <cell r="D18">
            <v>1.1417901539825726</v>
          </cell>
          <cell r="G18">
            <v>2028</v>
          </cell>
          <cell r="H18">
            <v>2.632249068032011E-2</v>
          </cell>
          <cell r="J18">
            <v>1.1757118481324911</v>
          </cell>
          <cell r="M18">
            <v>2028</v>
          </cell>
          <cell r="N18">
            <v>2.0390380254406315E-2</v>
          </cell>
          <cell r="P18">
            <v>1.1376697245504075</v>
          </cell>
        </row>
        <row r="19">
          <cell r="A19">
            <v>2029</v>
          </cell>
          <cell r="B19">
            <v>2.8148775565066231E-2</v>
          </cell>
          <cell r="D19">
            <v>1.1739301487694305</v>
          </cell>
          <cell r="G19">
            <v>2029</v>
          </cell>
          <cell r="H19">
            <v>2.5047368969149497E-2</v>
          </cell>
          <cell r="J19">
            <v>1.2051603365940662</v>
          </cell>
          <cell r="M19">
            <v>2029</v>
          </cell>
          <cell r="N19">
            <v>2.0684827278899531E-2</v>
          </cell>
          <cell r="P19">
            <v>1.1612022263031658</v>
          </cell>
        </row>
        <row r="20">
          <cell r="A20">
            <v>2030</v>
          </cell>
          <cell r="B20">
            <v>2.6900837207758155E-2</v>
          </cell>
          <cell r="D20">
            <v>1.2055098525947563</v>
          </cell>
          <cell r="G20">
            <v>2030</v>
          </cell>
          <cell r="H20">
            <v>2.4446919512227439E-2</v>
          </cell>
          <cell r="J20">
            <v>1.2346227943421102</v>
          </cell>
          <cell r="M20">
            <v>2030</v>
          </cell>
          <cell r="N20">
            <v>2.0680312478718932E-2</v>
          </cell>
          <cell r="P20">
            <v>1.1852162511940993</v>
          </cell>
        </row>
        <row r="21">
          <cell r="A21">
            <v>2031</v>
          </cell>
          <cell r="B21">
            <v>2.6147640862218324E-2</v>
          </cell>
          <cell r="D21">
            <v>1.2370310912762696</v>
          </cell>
          <cell r="G21">
            <v>2031</v>
          </cell>
          <cell r="H21">
            <v>2.4043898059276758E-2</v>
          </cell>
          <cell r="J21">
            <v>1.2643079389509313</v>
          </cell>
          <cell r="M21">
            <v>2031</v>
          </cell>
          <cell r="N21">
            <v>2.0338149056275512E-2</v>
          </cell>
          <cell r="P21">
            <v>1.2093213559748051</v>
          </cell>
        </row>
        <row r="22">
          <cell r="A22">
            <v>2032</v>
          </cell>
          <cell r="B22">
            <v>2.5407023399845574E-2</v>
          </cell>
          <cell r="D22">
            <v>1.2684603691586622</v>
          </cell>
          <cell r="G22">
            <v>2032</v>
          </cell>
          <cell r="H22">
            <v>2.3312978334616208E-2</v>
          </cell>
          <cell r="J22">
            <v>1.2937827225399776</v>
          </cell>
          <cell r="M22">
            <v>2032</v>
          </cell>
          <cell r="N22">
            <v>1.9627407375837347E-2</v>
          </cell>
          <cell r="P22">
            <v>1.2330571988768226</v>
          </cell>
        </row>
        <row r="23">
          <cell r="A23">
            <v>2033</v>
          </cell>
          <cell r="B23">
            <v>2.4959946073034756E-2</v>
          </cell>
          <cell r="D23">
            <v>1.3001210715686442</v>
          </cell>
          <cell r="G23">
            <v>2033</v>
          </cell>
          <cell r="H23">
            <v>2.2313772963195255E-2</v>
          </cell>
          <cell r="J23">
            <v>1.3226518964744394</v>
          </cell>
          <cell r="M23">
            <v>2033</v>
          </cell>
          <cell r="N23">
            <v>1.9380140137549295E-2</v>
          </cell>
          <cell r="P23">
            <v>1.2569540201886695</v>
          </cell>
        </row>
        <row r="24">
          <cell r="A24">
            <v>2034</v>
          </cell>
          <cell r="B24">
            <v>2.4273422759185204E-2</v>
          </cell>
          <cell r="D24">
            <v>1.3316794599769548</v>
          </cell>
          <cell r="G24">
            <v>2034</v>
          </cell>
          <cell r="H24">
            <v>2.2767026888836694E-2</v>
          </cell>
          <cell r="J24">
            <v>1.3527647477660438</v>
          </cell>
          <cell r="M24">
            <v>2034</v>
          </cell>
          <cell r="N24">
            <v>1.9329619670690912E-2</v>
          </cell>
          <cell r="P24">
            <v>1.2812504633424624</v>
          </cell>
        </row>
        <row r="25">
          <cell r="A25">
            <v>2035</v>
          </cell>
          <cell r="B25">
            <v>2.4348047194235223E-2</v>
          </cell>
          <cell r="D25">
            <v>1.3641032543160674</v>
          </cell>
          <cell r="G25">
            <v>2035</v>
          </cell>
          <cell r="H25">
            <v>2.2828183613165409E-2</v>
          </cell>
          <cell r="J25">
            <v>1.3836459098134644</v>
          </cell>
          <cell r="M25">
            <v>2035</v>
          </cell>
          <cell r="N25">
            <v>1.9519641149841505E-2</v>
          </cell>
          <cell r="P25">
            <v>1.3062600126099755</v>
          </cell>
        </row>
        <row r="26">
          <cell r="A26">
            <v>2036</v>
          </cell>
          <cell r="B26">
            <v>2.460105818971936E-2</v>
          </cell>
          <cell r="D26">
            <v>1.3976616378522826</v>
          </cell>
          <cell r="G26">
            <v>2036</v>
          </cell>
          <cell r="H26">
            <v>2.2754895000135056E-2</v>
          </cell>
          <cell r="J26">
            <v>1.4151306272086361</v>
          </cell>
          <cell r="M26">
            <v>2036</v>
          </cell>
          <cell r="N26">
            <v>1.9735615291440078E-2</v>
          </cell>
          <cell r="P26">
            <v>1.3320398576894377</v>
          </cell>
        </row>
        <row r="27">
          <cell r="A27">
            <v>2037</v>
          </cell>
          <cell r="B27">
            <v>2.5088824845335367E-2</v>
          </cell>
          <cell r="D27">
            <v>1.4327273258774031</v>
          </cell>
          <cell r="G27">
            <v>2037</v>
          </cell>
          <cell r="H27">
            <v>2.3216024611082409E-2</v>
          </cell>
          <cell r="J27">
            <v>1.4479843346778083</v>
          </cell>
          <cell r="M27">
            <v>2037</v>
          </cell>
          <cell r="N27">
            <v>1.9768686857978945E-2</v>
          </cell>
          <cell r="P27">
            <v>1.3583725365184469</v>
          </cell>
        </row>
        <row r="28">
          <cell r="A28">
            <v>2038</v>
          </cell>
          <cell r="B28">
            <v>2.5375083314063573E-2</v>
          </cell>
          <cell r="D28">
            <v>1.4690829011378779</v>
          </cell>
          <cell r="G28">
            <v>2038</v>
          </cell>
          <cell r="H28">
            <v>2.3094460830840102E-2</v>
          </cell>
          <cell r="J28">
            <v>1.481424752178695</v>
          </cell>
          <cell r="M28">
            <v>2038</v>
          </cell>
          <cell r="N28">
            <v>1.962039922740888E-2</v>
          </cell>
          <cell r="P28">
            <v>1.3850243479844868</v>
          </cell>
        </row>
        <row r="29">
          <cell r="A29">
            <v>2039</v>
          </cell>
          <cell r="B29">
            <v>2.5738732464431591E-2</v>
          </cell>
          <cell r="D29">
            <v>1.5068952328983367</v>
          </cell>
          <cell r="G29">
            <v>2039</v>
          </cell>
          <cell r="H29">
            <v>2.2852984311315216E-2</v>
          </cell>
          <cell r="J29">
            <v>1.5152797287986286</v>
          </cell>
          <cell r="M29">
            <v>2039</v>
          </cell>
          <cell r="N29">
            <v>1.943452089654496E-2</v>
          </cell>
          <cell r="P29">
            <v>1.4119416326176149</v>
          </cell>
        </row>
        <row r="30">
          <cell r="A30">
            <v>2040</v>
          </cell>
          <cell r="B30">
            <v>2.6224494084858385E-2</v>
          </cell>
          <cell r="D30">
            <v>1.5464127980199804</v>
          </cell>
          <cell r="G30">
            <v>2040</v>
          </cell>
          <cell r="H30">
            <v>2.3643079172333659E-2</v>
          </cell>
          <cell r="J30">
            <v>1.5511056073948468</v>
          </cell>
          <cell r="M30">
            <v>2040</v>
          </cell>
          <cell r="N30">
            <v>1.9145529426119356E-2</v>
          </cell>
          <cell r="P30">
            <v>1.4389740026928584</v>
          </cell>
        </row>
        <row r="31">
          <cell r="A31">
            <v>2041</v>
          </cell>
          <cell r="B31">
            <v>2.6054498711413299E-2</v>
          </cell>
          <cell r="D31">
            <v>1.5867038082733051</v>
          </cell>
          <cell r="G31">
            <v>2041</v>
          </cell>
          <cell r="H31">
            <v>2.4844162762071909E-2</v>
          </cell>
          <cell r="J31">
            <v>1.5896415275661269</v>
          </cell>
          <cell r="M31">
            <v>2041</v>
          </cell>
          <cell r="N31">
            <v>1.8794695975368869E-2</v>
          </cell>
          <cell r="P31">
            <v>1.4660190815899303</v>
          </cell>
        </row>
        <row r="32">
          <cell r="A32">
            <v>2042</v>
          </cell>
          <cell r="B32">
            <v>2.5806659619693972E-2</v>
          </cell>
          <cell r="D32">
            <v>1.6276513333706866</v>
          </cell>
          <cell r="G32">
            <v>2042</v>
          </cell>
          <cell r="H32">
            <v>2.4796810376511269E-2</v>
          </cell>
          <cell r="J32">
            <v>1.6290595670918118</v>
          </cell>
          <cell r="M32">
            <v>2042</v>
          </cell>
          <cell r="N32">
            <v>1.8536106107745143E-2</v>
          </cell>
          <cell r="P32">
            <v>1.4931933668422603</v>
          </cell>
        </row>
        <row r="33">
          <cell r="A33">
            <v>2043</v>
          </cell>
          <cell r="B33">
            <v>2.5774430238605595E-2</v>
          </cell>
          <cell r="D33">
            <v>1.6696031191154228</v>
          </cell>
          <cell r="G33">
            <v>2043</v>
          </cell>
          <cell r="H33">
            <v>2.4597060367930856E-2</v>
          </cell>
          <cell r="J33">
            <v>1.6691296436065244</v>
          </cell>
          <cell r="M33">
            <v>2043</v>
          </cell>
          <cell r="N33">
            <v>1.8348662895272927E-2</v>
          </cell>
          <cell r="P33">
            <v>1.5205914685679065</v>
          </cell>
        </row>
        <row r="34">
          <cell r="A34">
            <v>2044</v>
          </cell>
          <cell r="B34">
            <v>2.5463843632762329E-2</v>
          </cell>
          <cell r="D34">
            <v>1.7121176318693503</v>
          </cell>
          <cell r="G34">
            <v>2044</v>
          </cell>
          <cell r="H34">
            <v>2.4507983112915355E-2</v>
          </cell>
          <cell r="J34">
            <v>1.7100366447252995</v>
          </cell>
          <cell r="M34">
            <v>2044</v>
          </cell>
          <cell r="N34">
            <v>1.8189855191572901E-2</v>
          </cell>
          <cell r="P34">
            <v>1.5482508071866978</v>
          </cell>
        </row>
        <row r="35">
          <cell r="A35">
            <v>2045</v>
          </cell>
          <cell r="B35">
            <v>2.5663535498117618E-2</v>
          </cell>
          <cell r="D35">
            <v>1.7560566234917825</v>
          </cell>
          <cell r="G35">
            <v>2045</v>
          </cell>
          <cell r="H35">
            <v>2.4518527648575761E-2</v>
          </cell>
          <cell r="J35">
            <v>1.7519642254790744</v>
          </cell>
          <cell r="M35">
            <v>2045</v>
          </cell>
          <cell r="N35">
            <v>1.8021768950697847E-2</v>
          </cell>
          <cell r="P35">
            <v>1.5761530255115479</v>
          </cell>
        </row>
        <row r="36">
          <cell r="A36">
            <v>2046</v>
          </cell>
          <cell r="B36">
            <v>2.5650505019677361E-2</v>
          </cell>
          <cell r="D36">
            <v>1.8011003627274962</v>
          </cell>
          <cell r="G36">
            <v>2046</v>
          </cell>
          <cell r="H36">
            <v>2.432058159645889E-2</v>
          </cell>
          <cell r="J36">
            <v>1.7945730143789151</v>
          </cell>
          <cell r="M36">
            <v>2046</v>
          </cell>
          <cell r="N36">
            <v>1.7851903383269807E-2</v>
          </cell>
          <cell r="P36">
            <v>1.6042903570402285</v>
          </cell>
        </row>
        <row r="37">
          <cell r="A37">
            <v>2047</v>
          </cell>
          <cell r="B37">
            <v>2.5583499638535789E-2</v>
          </cell>
          <cell r="D37">
            <v>1.8471788132063018</v>
          </cell>
          <cell r="G37">
            <v>2047</v>
          </cell>
          <cell r="H37">
            <v>2.4258264571133781E-2</v>
          </cell>
          <cell r="J37">
            <v>1.838106241353936</v>
          </cell>
          <cell r="M37">
            <v>2047</v>
          </cell>
          <cell r="N37">
            <v>1.7699878400805558E-2</v>
          </cell>
          <cell r="P37">
            <v>1.6326861012794254</v>
          </cell>
        </row>
        <row r="38">
          <cell r="A38">
            <v>2048</v>
          </cell>
          <cell r="B38">
            <v>2.5856927375683236E-2</v>
          </cell>
          <cell r="D38">
            <v>1.8949411816292778</v>
          </cell>
          <cell r="G38">
            <v>2048</v>
          </cell>
          <cell r="H38">
            <v>2.4198291067500488E-2</v>
          </cell>
          <cell r="J38">
            <v>1.8825852711952078</v>
          </cell>
          <cell r="M38">
            <v>2048</v>
          </cell>
          <cell r="N38">
            <v>1.7612155487911618E-2</v>
          </cell>
          <cell r="P38">
            <v>1.6614412227581108</v>
          </cell>
        </row>
        <row r="39">
          <cell r="A39">
            <v>2049</v>
          </cell>
          <cell r="B39">
            <v>2.6189932126005955E-2</v>
          </cell>
          <cell r="D39">
            <v>1.9445695625589221</v>
          </cell>
          <cell r="G39">
            <v>2049</v>
          </cell>
          <cell r="H39">
            <v>2.3960917014127947E-2</v>
          </cell>
          <cell r="J39">
            <v>1.9276937406503358</v>
          </cell>
          <cell r="M39">
            <v>2049</v>
          </cell>
          <cell r="N39">
            <v>1.7637529725935019E-2</v>
          </cell>
          <cell r="P39">
            <v>1.6907449417124008</v>
          </cell>
        </row>
        <row r="40">
          <cell r="A40">
            <v>2050</v>
          </cell>
          <cell r="B40">
            <v>2.6372764595954168E-2</v>
          </cell>
          <cell r="D40">
            <v>1.995853237872746</v>
          </cell>
          <cell r="G40">
            <v>2050</v>
          </cell>
          <cell r="H40">
            <v>2.3831187584388847E-2</v>
          </cell>
          <cell r="J40">
            <v>1.9736329717890262</v>
          </cell>
          <cell r="M40">
            <v>2050</v>
          </cell>
          <cell r="N40">
            <v>1.7620396647886061E-2</v>
          </cell>
          <cell r="P40">
            <v>1.7205365382157802</v>
          </cell>
        </row>
        <row r="41">
          <cell r="A41">
            <v>2051</v>
          </cell>
          <cell r="B41">
            <v>2.6372764595954168E-2</v>
          </cell>
          <cell r="D41">
            <v>2.0484894054832368</v>
          </cell>
          <cell r="G41">
            <v>2051</v>
          </cell>
          <cell r="H41">
            <v>2.3831187584388847E-2</v>
          </cell>
          <cell r="J41">
            <v>2.0206669893624651</v>
          </cell>
          <cell r="M41">
            <v>2051</v>
          </cell>
          <cell r="N41">
            <v>1.7620396647886061E-2</v>
          </cell>
          <cell r="P41">
            <v>1.7508530744663231</v>
          </cell>
        </row>
        <row r="42">
          <cell r="A42">
            <v>2052</v>
          </cell>
          <cell r="B42">
            <v>2.6372764595954168E-2</v>
          </cell>
          <cell r="D42">
            <v>2.1025137343513522</v>
          </cell>
          <cell r="G42">
            <v>2052</v>
          </cell>
          <cell r="H42">
            <v>2.3831187584388847E-2</v>
          </cell>
          <cell r="J42">
            <v>2.0688218834315442</v>
          </cell>
          <cell r="M42">
            <v>2052</v>
          </cell>
          <cell r="N42">
            <v>1.7620396647886061E-2</v>
          </cell>
          <cell r="P42">
            <v>1.7817038001105905</v>
          </cell>
        </row>
        <row r="43">
          <cell r="A43">
            <v>2053</v>
          </cell>
          <cell r="B43">
            <v>2.6372764595954168E-2</v>
          </cell>
          <cell r="D43">
            <v>2.1579628341271611</v>
          </cell>
          <cell r="G43">
            <v>2053</v>
          </cell>
          <cell r="H43">
            <v>2.3831187584388847E-2</v>
          </cell>
          <cell r="J43">
            <v>2.1181243658142899</v>
          </cell>
          <cell r="M43">
            <v>2053</v>
          </cell>
          <cell r="N43">
            <v>1.7620396647886061E-2</v>
          </cell>
          <cell r="P43">
            <v>1.8130981277775851</v>
          </cell>
        </row>
        <row r="44">
          <cell r="A44">
            <v>2054</v>
          </cell>
          <cell r="B44">
            <v>2.6372764595954168E-2</v>
          </cell>
          <cell r="D44">
            <v>2.2148742799584147</v>
          </cell>
          <cell r="G44">
            <v>2054</v>
          </cell>
          <cell r="H44">
            <v>2.3831187584388847E-2</v>
          </cell>
          <cell r="J44">
            <v>2.1686017849030748</v>
          </cell>
          <cell r="M44">
            <v>2054</v>
          </cell>
          <cell r="N44">
            <v>1.7620396647886061E-2</v>
          </cell>
          <cell r="P44">
            <v>1.8450456359505658</v>
          </cell>
        </row>
        <row r="45">
          <cell r="A45">
            <v>2055</v>
          </cell>
          <cell r="B45">
            <v>2.6372764595954168E-2</v>
          </cell>
          <cell r="D45">
            <v>2.2732866379533916</v>
          </cell>
          <cell r="G45">
            <v>2055</v>
          </cell>
          <cell r="H45">
            <v>2.3831187584388847E-2</v>
          </cell>
          <cell r="J45">
            <v>2.2202821408349402</v>
          </cell>
          <cell r="M45">
            <v>2055</v>
          </cell>
          <cell r="N45">
            <v>1.7620396647886061E-2</v>
          </cell>
          <cell r="P45">
            <v>1.8775560718894659</v>
          </cell>
        </row>
        <row r="46">
          <cell r="A46">
            <v>2056</v>
          </cell>
          <cell r="B46">
            <v>2.6372764595954168E-2</v>
          </cell>
          <cell r="D46">
            <v>2.3332394913152643</v>
          </cell>
          <cell r="G46">
            <v>2056</v>
          </cell>
          <cell r="H46">
            <v>2.3831187584388847E-2</v>
          </cell>
          <cell r="J46">
            <v>2.2731941010234462</v>
          </cell>
          <cell r="M46">
            <v>2056</v>
          </cell>
          <cell r="N46">
            <v>1.7620396647886061E-2</v>
          </cell>
          <cell r="P46">
            <v>1.9106393546048053</v>
          </cell>
        </row>
        <row r="47">
          <cell r="A47">
            <v>2057</v>
          </cell>
          <cell r="B47">
            <v>2.6372764595954168E-2</v>
          </cell>
          <cell r="D47">
            <v>2.3947734671657055</v>
          </cell>
          <cell r="G47">
            <v>2057</v>
          </cell>
          <cell r="H47">
            <v>2.3831187584388847E-2</v>
          </cell>
          <cell r="J47">
            <v>2.3273670160606623</v>
          </cell>
          <cell r="M47">
            <v>2057</v>
          </cell>
          <cell r="N47">
            <v>1.7620396647886061E-2</v>
          </cell>
          <cell r="P47">
            <v>1.944305577884003</v>
          </cell>
        </row>
        <row r="48">
          <cell r="A48">
            <v>2058</v>
          </cell>
          <cell r="B48">
            <v>2.6372764595954168E-2</v>
          </cell>
          <cell r="D48">
            <v>2.4579302640759035</v>
          </cell>
          <cell r="G48">
            <v>2058</v>
          </cell>
          <cell r="H48">
            <v>2.3831187584388847E-2</v>
          </cell>
          <cell r="J48">
            <v>2.3828309359981232</v>
          </cell>
          <cell r="M48">
            <v>2058</v>
          </cell>
          <cell r="N48">
            <v>1.7620396647886061E-2</v>
          </cell>
          <cell r="P48">
            <v>1.9785650133710164</v>
          </cell>
        </row>
        <row r="49">
          <cell r="A49">
            <v>2059</v>
          </cell>
          <cell r="B49">
            <v>2.6372764595954168E-2</v>
          </cell>
          <cell r="D49">
            <v>2.5227526803236486</v>
          </cell>
          <cell r="G49">
            <v>2059</v>
          </cell>
          <cell r="H49">
            <v>2.3831187584388847E-2</v>
          </cell>
          <cell r="J49">
            <v>2.4396166270157793</v>
          </cell>
          <cell r="M49">
            <v>2059</v>
          </cell>
          <cell r="N49">
            <v>1.7620396647886061E-2</v>
          </cell>
          <cell r="P49">
            <v>2.0134281137002437</v>
          </cell>
        </row>
        <row r="50">
          <cell r="A50">
            <v>2060</v>
          </cell>
          <cell r="B50">
            <v>2.6372764595954168E-2</v>
          </cell>
          <cell r="D50">
            <v>2.5892846428956364</v>
          </cell>
          <cell r="G50">
            <v>2060</v>
          </cell>
          <cell r="H50">
            <v>2.3831187584388847E-2</v>
          </cell>
          <cell r="J50">
            <v>2.4977555884881864</v>
          </cell>
          <cell r="M50">
            <v>2060</v>
          </cell>
          <cell r="N50">
            <v>1.7620396647886061E-2</v>
          </cell>
          <cell r="P50">
            <v>2.048905515685647</v>
          </cell>
        </row>
        <row r="51">
          <cell r="A51">
            <v>2061</v>
          </cell>
          <cell r="B51">
            <v>2.6372764595954168E-2</v>
          </cell>
          <cell r="D51">
            <v>2.6575712372546425</v>
          </cell>
          <cell r="G51">
            <v>2061</v>
          </cell>
          <cell r="H51">
            <v>2.3831187584388847E-2</v>
          </cell>
          <cell r="J51">
            <v>2.5572800704574039</v>
          </cell>
          <cell r="M51">
            <v>2061</v>
          </cell>
          <cell r="N51">
            <v>1.7620396647886061E-2</v>
          </cell>
          <cell r="P51">
            <v>2.0850080435660696</v>
          </cell>
        </row>
        <row r="52">
          <cell r="A52">
            <v>2062</v>
          </cell>
          <cell r="B52">
            <v>2.6372764595954168E-2</v>
          </cell>
          <cell r="D52">
            <v>2.7276587378917379</v>
          </cell>
          <cell r="G52">
            <v>2062</v>
          </cell>
          <cell r="H52">
            <v>2.3831187584388847E-2</v>
          </cell>
          <cell r="J52">
            <v>2.6182230915222933</v>
          </cell>
          <cell r="M52">
            <v>2062</v>
          </cell>
          <cell r="N52">
            <v>1.7620396647886061E-2</v>
          </cell>
          <cell r="P52">
            <v>2.1217467123077367</v>
          </cell>
        </row>
        <row r="53">
          <cell r="A53">
            <v>2063</v>
          </cell>
          <cell r="B53">
            <v>2.6372764595954168E-2</v>
          </cell>
          <cell r="D53">
            <v>2.7995946396842539</v>
          </cell>
          <cell r="G53">
            <v>2063</v>
          </cell>
          <cell r="H53">
            <v>2.3831187584388847E-2</v>
          </cell>
          <cell r="J53">
            <v>2.6806184571541394</v>
          </cell>
          <cell r="M53">
            <v>2063</v>
          </cell>
          <cell r="N53">
            <v>1.7620396647886061E-2</v>
          </cell>
          <cell r="P53">
            <v>2.1591327309649473</v>
          </cell>
        </row>
        <row r="54">
          <cell r="A54">
            <v>2064</v>
          </cell>
          <cell r="B54">
            <v>2.6372764595954168E-2</v>
          </cell>
          <cell r="D54">
            <v>2.8734276900807418</v>
          </cell>
          <cell r="G54">
            <v>2064</v>
          </cell>
          <cell r="H54">
            <v>2.3831187584388847E-2</v>
          </cell>
          <cell r="J54">
            <v>2.7445007784487547</v>
          </cell>
          <cell r="M54">
            <v>2064</v>
          </cell>
          <cell r="N54">
            <v>1.7620396647886061E-2</v>
          </cell>
          <cell r="P54">
            <v>2.1971775060999832</v>
          </cell>
        </row>
        <row r="55">
          <cell r="A55">
            <v>2065</v>
          </cell>
          <cell r="B55">
            <v>2.6372764595954168E-2</v>
          </cell>
          <cell r="D55">
            <v>2.9492079221347374</v>
          </cell>
          <cell r="G55">
            <v>2065</v>
          </cell>
          <cell r="H55">
            <v>2.3831187584388847E-2</v>
          </cell>
          <cell r="J55">
            <v>2.8099054913254684</v>
          </cell>
          <cell r="M55">
            <v>2065</v>
          </cell>
          <cell r="N55">
            <v>1.7620396647886061E-2</v>
          </cell>
          <cell r="P55">
            <v>2.2358926452632781</v>
          </cell>
        </row>
        <row r="56">
          <cell r="A56">
            <v>2066</v>
          </cell>
          <cell r="B56">
            <v>2.6372764595954168E-2</v>
          </cell>
          <cell r="D56">
            <v>3.0269866884097199</v>
          </cell>
          <cell r="G56">
            <v>2066</v>
          </cell>
          <cell r="H56">
            <v>2.3831187584388847E-2</v>
          </cell>
          <cell r="J56">
            <v>2.8768688761836501</v>
          </cell>
          <cell r="M56">
            <v>2066</v>
          </cell>
          <cell r="N56">
            <v>1.7620396647886061E-2</v>
          </cell>
          <cell r="P56">
            <v>2.2752899605349084</v>
          </cell>
        </row>
        <row r="57">
          <cell r="A57">
            <v>2067</v>
          </cell>
          <cell r="B57">
            <v>2.6372764595954168E-2</v>
          </cell>
          <cell r="D57">
            <v>3.1068166957782362</v>
          </cell>
          <cell r="G57">
            <v>2067</v>
          </cell>
          <cell r="H57">
            <v>2.3831187584388847E-2</v>
          </cell>
          <cell r="J57">
            <v>2.9454280780276725</v>
          </cell>
          <cell r="M57">
            <v>2067</v>
          </cell>
          <cell r="N57">
            <v>1.7620396647886061E-2</v>
          </cell>
          <cell r="P57">
            <v>2.3153814721284864</v>
          </cell>
        </row>
        <row r="58">
          <cell r="A58">
            <v>2068</v>
          </cell>
          <cell r="B58">
            <v>2.6372764595954168E-2</v>
          </cell>
          <cell r="D58">
            <v>3.1887520411387755</v>
          </cell>
          <cell r="G58">
            <v>2068</v>
          </cell>
          <cell r="H58">
            <v>2.3831187584388847E-2</v>
          </cell>
          <cell r="J58">
            <v>3.0156211270714759</v>
          </cell>
          <cell r="M58">
            <v>2068</v>
          </cell>
          <cell r="N58">
            <v>1.7620396647886061E-2</v>
          </cell>
          <cell r="P58">
            <v>2.3561794120585566</v>
          </cell>
        </row>
        <row r="59">
          <cell r="A59">
            <v>2069</v>
          </cell>
          <cell r="B59">
            <v>2.6372764595954168E-2</v>
          </cell>
          <cell r="D59">
            <v>3.2728482480745966</v>
          </cell>
          <cell r="G59">
            <v>2069</v>
          </cell>
          <cell r="H59">
            <v>2.3831187584388847E-2</v>
          </cell>
          <cell r="J59">
            <v>3.0874869598341625</v>
          </cell>
          <cell r="M59">
            <v>2069</v>
          </cell>
          <cell r="N59">
            <v>1.7620396647886061E-2</v>
          </cell>
          <cell r="P59">
            <v>2.3976962278726113</v>
          </cell>
        </row>
        <row r="60">
          <cell r="A60">
            <v>2070</v>
          </cell>
          <cell r="B60">
            <v>2.6372764595954168E-2</v>
          </cell>
          <cell r="D60">
            <v>3.3591623044793488</v>
          </cell>
          <cell r="G60">
            <v>2070</v>
          </cell>
          <cell r="H60">
            <v>2.3831187584388847E-2</v>
          </cell>
          <cell r="J60">
            <v>3.1610654407383247</v>
          </cell>
          <cell r="M60">
            <v>2070</v>
          </cell>
          <cell r="N60">
            <v>1.7620396647886061E-2</v>
          </cell>
          <cell r="P60">
            <v>2.4399445864488669</v>
          </cell>
        </row>
        <row r="61">
          <cell r="A61">
            <v>2071</v>
          </cell>
          <cell r="B61">
            <v>2.6372764595954168E-2</v>
          </cell>
          <cell r="D61">
            <v>3.4477527011749856</v>
          </cell>
          <cell r="G61">
            <v>2071</v>
          </cell>
          <cell r="H61">
            <v>2.3831187584388847E-2</v>
          </cell>
          <cell r="J61">
            <v>3.2363973842230886</v>
          </cell>
          <cell r="M61">
            <v>2071</v>
          </cell>
          <cell r="N61">
            <v>1.7620396647886061E-2</v>
          </cell>
          <cell r="P61">
            <v>2.4829373778609583</v>
          </cell>
        </row>
        <row r="62">
          <cell r="A62">
            <v>2072</v>
          </cell>
          <cell r="B62">
            <v>2.6372764595954168E-2</v>
          </cell>
          <cell r="D62">
            <v>3.5386794715481384</v>
          </cell>
          <cell r="G62">
            <v>2072</v>
          </cell>
          <cell r="H62">
            <v>2.3831187584388847E-2</v>
          </cell>
          <cell r="J62">
            <v>3.3135245773841344</v>
          </cell>
          <cell r="M62">
            <v>2072</v>
          </cell>
          <cell r="N62">
            <v>1.7620396647886061E-2</v>
          </cell>
          <cell r="P62">
            <v>2.5266877193107304</v>
          </cell>
        </row>
        <row r="63">
          <cell r="A63">
            <v>2073</v>
          </cell>
          <cell r="B63">
            <v>2.6372764595954168E-2</v>
          </cell>
          <cell r="D63">
            <v>3.6320042322318131</v>
          </cell>
          <cell r="G63">
            <v>2073</v>
          </cell>
          <cell r="H63">
            <v>2.3831187584388847E-2</v>
          </cell>
          <cell r="J63">
            <v>3.3924898031532584</v>
          </cell>
          <cell r="M63">
            <v>2073</v>
          </cell>
          <cell r="N63">
            <v>1.7620396647886061E-2</v>
          </cell>
          <cell r="P63">
            <v>2.571208959130328</v>
          </cell>
        </row>
        <row r="64">
          <cell r="A64">
            <v>2074</v>
          </cell>
          <cell r="B64">
            <v>2.6372764595954168E-2</v>
          </cell>
          <cell r="D64">
            <v>3.7277902248599721</v>
          </cell>
          <cell r="G64">
            <v>2074</v>
          </cell>
          <cell r="H64">
            <v>2.3831187584388847E-2</v>
          </cell>
          <cell r="J64">
            <v>3.4733368640303302</v>
          </cell>
          <cell r="M64">
            <v>2074</v>
          </cell>
          <cell r="N64">
            <v>1.7620396647886061E-2</v>
          </cell>
          <cell r="P64">
            <v>2.6165146808548028</v>
          </cell>
        </row>
      </sheetData>
      <sheetData sheetId="23" refreshError="1"/>
      <sheetData sheetId="24">
        <row r="20">
          <cell r="U20">
            <v>270547.22390597814</v>
          </cell>
        </row>
      </sheetData>
      <sheetData sheetId="25">
        <row r="20">
          <cell r="U20">
            <v>67969.286109193956</v>
          </cell>
        </row>
      </sheetData>
      <sheetData sheetId="26">
        <row r="20">
          <cell r="U20">
            <v>107665.65608256774</v>
          </cell>
        </row>
      </sheetData>
      <sheetData sheetId="27">
        <row r="20">
          <cell r="U20">
            <v>-290.92138639356563</v>
          </cell>
        </row>
      </sheetData>
      <sheetData sheetId="28">
        <row r="20">
          <cell r="U20">
            <v>1756377.0588010312</v>
          </cell>
        </row>
      </sheetData>
      <sheetData sheetId="29" refreshError="1"/>
      <sheetData sheetId="30" refreshError="1"/>
      <sheetData sheetId="31" refreshError="1"/>
      <sheetData sheetId="32">
        <row r="20">
          <cell r="U20">
            <v>377928.4181582341</v>
          </cell>
        </row>
      </sheetData>
      <sheetData sheetId="33">
        <row r="20">
          <cell r="U20">
            <v>3200.9728683344179</v>
          </cell>
        </row>
      </sheetData>
      <sheetData sheetId="34">
        <row r="20">
          <cell r="U20">
            <v>174383.9824098984</v>
          </cell>
        </row>
      </sheetData>
      <sheetData sheetId="35">
        <row r="20">
          <cell r="U20">
            <v>430877.22958377475</v>
          </cell>
        </row>
      </sheetData>
      <sheetData sheetId="36">
        <row r="20">
          <cell r="U20">
            <v>149967.6738190538</v>
          </cell>
        </row>
      </sheetData>
      <sheetData sheetId="37">
        <row r="20">
          <cell r="U20">
            <v>0</v>
          </cell>
        </row>
      </sheetData>
      <sheetData sheetId="38">
        <row r="20">
          <cell r="U20">
            <v>0</v>
          </cell>
        </row>
      </sheetData>
      <sheetData sheetId="39">
        <row r="20">
          <cell r="U20">
            <v>0</v>
          </cell>
        </row>
      </sheetData>
      <sheetData sheetId="40">
        <row r="20">
          <cell r="U20">
            <v>0</v>
          </cell>
        </row>
      </sheetData>
      <sheetData sheetId="41">
        <row r="20">
          <cell r="U20">
            <v>99409.855344501702</v>
          </cell>
        </row>
      </sheetData>
      <sheetData sheetId="42">
        <row r="20">
          <cell r="U20">
            <v>36807.867747039563</v>
          </cell>
        </row>
      </sheetData>
      <sheetData sheetId="43">
        <row r="20">
          <cell r="U20">
            <v>213003.06810624665</v>
          </cell>
        </row>
      </sheetData>
      <sheetData sheetId="44">
        <row r="20">
          <cell r="U20">
            <v>8160.3184921749898</v>
          </cell>
        </row>
      </sheetData>
      <sheetData sheetId="45">
        <row r="20">
          <cell r="U20">
            <v>725321.69050344417</v>
          </cell>
        </row>
      </sheetData>
      <sheetData sheetId="46">
        <row r="20">
          <cell r="U20">
            <v>289423.40048354882</v>
          </cell>
        </row>
      </sheetData>
      <sheetData sheetId="47">
        <row r="20">
          <cell r="U20">
            <v>431870.08957384358</v>
          </cell>
        </row>
      </sheetData>
      <sheetData sheetId="48">
        <row r="20">
          <cell r="U20">
            <v>337631.85640079388</v>
          </cell>
        </row>
      </sheetData>
      <sheetData sheetId="49">
        <row r="20">
          <cell r="U20">
            <v>524578.35069599468</v>
          </cell>
        </row>
      </sheetData>
      <sheetData sheetId="50">
        <row r="20">
          <cell r="U20">
            <v>536439.74215204152</v>
          </cell>
        </row>
      </sheetData>
      <sheetData sheetId="51">
        <row r="20">
          <cell r="U20">
            <v>535696.22594514769</v>
          </cell>
        </row>
      </sheetData>
      <sheetData sheetId="52">
        <row r="20">
          <cell r="U20">
            <v>373932.05914827803</v>
          </cell>
        </row>
      </sheetData>
      <sheetData sheetId="53">
        <row r="20">
          <cell r="U20">
            <v>563840.23853388615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2B58F-039B-47D4-BA87-CC0AFB53DE80}">
  <sheetPr>
    <tabColor rgb="FFFF0000"/>
  </sheetPr>
  <dimension ref="A1:K60"/>
  <sheetViews>
    <sheetView tabSelected="1" workbookViewId="0">
      <pane ySplit="6" topLeftCell="A35" activePane="bottomLeft" state="frozen"/>
      <selection pane="bottomLeft" activeCell="A62" sqref="A62"/>
    </sheetView>
  </sheetViews>
  <sheetFormatPr defaultRowHeight="12.75" x14ac:dyDescent="0.2"/>
  <cols>
    <col min="1" max="1" width="39.140625" style="1" bestFit="1" customWidth="1"/>
    <col min="2" max="2" width="2.85546875" customWidth="1"/>
    <col min="3" max="3" width="14.7109375" style="1" customWidth="1"/>
    <col min="4" max="4" width="15.5703125" style="1" bestFit="1" customWidth="1"/>
    <col min="5" max="5" width="11" style="130" customWidth="1"/>
    <col min="6" max="6" width="2.85546875" customWidth="1"/>
    <col min="7" max="8" width="14.7109375" style="1" customWidth="1"/>
    <col min="9" max="9" width="11" style="130" customWidth="1"/>
    <col min="10" max="10" width="2.85546875" customWidth="1"/>
    <col min="11" max="11" width="50.140625" bestFit="1" customWidth="1"/>
  </cols>
  <sheetData>
    <row r="1" spans="1:11" ht="15.75" x14ac:dyDescent="0.2">
      <c r="A1" s="5" t="s">
        <v>0</v>
      </c>
      <c r="C1" s="6"/>
      <c r="D1" s="6"/>
      <c r="G1" s="6"/>
      <c r="H1" s="6"/>
    </row>
    <row r="2" spans="1:11" ht="15.75" x14ac:dyDescent="0.2">
      <c r="A2" s="8" t="s">
        <v>1</v>
      </c>
      <c r="C2" s="6"/>
      <c r="D2" s="6"/>
      <c r="G2" s="6"/>
      <c r="H2" s="6"/>
    </row>
    <row r="3" spans="1:11" ht="15.75" x14ac:dyDescent="0.2">
      <c r="A3" s="9" t="s">
        <v>2</v>
      </c>
      <c r="C3" s="6"/>
      <c r="D3" s="10" t="s">
        <v>340</v>
      </c>
      <c r="G3" s="10" t="s">
        <v>3</v>
      </c>
      <c r="H3" s="217" t="s">
        <v>341</v>
      </c>
    </row>
    <row r="4" spans="1:11" x14ac:dyDescent="0.2">
      <c r="A4" s="6"/>
      <c r="C4" s="10" t="s">
        <v>4</v>
      </c>
      <c r="D4" s="10" t="s">
        <v>335</v>
      </c>
      <c r="G4" s="10" t="s">
        <v>5</v>
      </c>
      <c r="H4" s="10" t="s">
        <v>335</v>
      </c>
    </row>
    <row r="5" spans="1:11" x14ac:dyDescent="0.2">
      <c r="A5" s="6"/>
      <c r="C5" s="10" t="s">
        <v>6</v>
      </c>
      <c r="D5" s="10" t="s">
        <v>336</v>
      </c>
      <c r="G5" s="10" t="s">
        <v>6</v>
      </c>
      <c r="H5" s="10" t="s">
        <v>336</v>
      </c>
    </row>
    <row r="6" spans="1:11" ht="13.5" thickBot="1" x14ac:dyDescent="0.25">
      <c r="A6" s="13" t="s">
        <v>8</v>
      </c>
      <c r="C6" s="213" t="s">
        <v>47</v>
      </c>
      <c r="D6" s="213">
        <v>2012</v>
      </c>
      <c r="E6" s="213" t="s">
        <v>337</v>
      </c>
      <c r="G6" s="208" t="s">
        <v>48</v>
      </c>
      <c r="H6" s="208">
        <v>2022</v>
      </c>
      <c r="I6" s="207" t="s">
        <v>337</v>
      </c>
      <c r="K6" s="218" t="s">
        <v>343</v>
      </c>
    </row>
    <row r="7" spans="1:11" x14ac:dyDescent="0.2">
      <c r="A7" s="17"/>
      <c r="C7" s="17"/>
      <c r="D7" s="17"/>
      <c r="G7" s="17"/>
      <c r="H7" s="17"/>
    </row>
    <row r="8" spans="1:11" x14ac:dyDescent="0.2">
      <c r="A8" s="18" t="s">
        <v>9</v>
      </c>
      <c r="C8" s="200">
        <f>SUMIF('2022 FPSC Accruals'!$A:$A,$A8,'2022 FPSC Accruals'!B:B)</f>
        <v>130996</v>
      </c>
      <c r="D8" s="200">
        <f>SUMIF('2012 B-7'!$B:$B,$A8,'2012 B-7'!$P:$P)</f>
        <v>158661498.81</v>
      </c>
      <c r="E8" s="210">
        <f>IF(D8=0,0,C8/D8)</f>
        <v>8.2563193328250397E-4</v>
      </c>
      <c r="G8" s="200">
        <f>SUMIF('2022 FPSC Accruals'!$A:$A,$A8,'2022 FPSC Accruals'!C:C)</f>
        <v>270547</v>
      </c>
      <c r="H8" s="200">
        <f>SUMIF('2022 B-7'!$B:$B,$A8,'2022 B-7'!$P:$P)</f>
        <v>200475813.57800001</v>
      </c>
      <c r="I8" s="210">
        <f>IF(H8=0,0,G8/H8)</f>
        <v>1.3495243898573185E-3</v>
      </c>
    </row>
    <row r="9" spans="1:11" x14ac:dyDescent="0.2">
      <c r="A9" s="20" t="s">
        <v>10</v>
      </c>
      <c r="C9" s="200">
        <f>SUMIF('2022 FPSC Accruals'!$A:$A,$A9,'2022 FPSC Accruals'!B:B)</f>
        <v>74301</v>
      </c>
      <c r="D9" s="200">
        <f>SUMIF('2012 B-7'!$B:$B,$A9,'2012 B-7'!$P:$P)</f>
        <v>325298677.33999997</v>
      </c>
      <c r="E9" s="210">
        <f t="shared" ref="E9:E12" si="0">IF(D9=0,0,C9/D9)</f>
        <v>2.2840855243423292E-4</v>
      </c>
      <c r="G9" s="200">
        <f>SUMIF('2022 FPSC Accruals'!$A:$A,$A9,'2022 FPSC Accruals'!C:C)</f>
        <v>67969</v>
      </c>
      <c r="H9" s="200">
        <f>SUMIF('2022 B-7'!$B:$B,$A9,'2022 B-7'!$P:$P)</f>
        <v>397504682.90200001</v>
      </c>
      <c r="I9" s="210">
        <f t="shared" ref="I9:I12" si="1">IF(H9=0,0,G9/H9)</f>
        <v>1.7098918056458956E-4</v>
      </c>
    </row>
    <row r="10" spans="1:11" x14ac:dyDescent="0.2">
      <c r="A10" s="20" t="s">
        <v>11</v>
      </c>
      <c r="C10" s="200">
        <f>SUMIF('2022 FPSC Accruals'!$A:$A,$A10,'2022 FPSC Accruals'!B:B)</f>
        <v>101744</v>
      </c>
      <c r="D10" s="200">
        <f>SUMIF('2012 B-7'!$B:$B,$A10,'2012 B-7'!$P:$P)</f>
        <v>440334705.56</v>
      </c>
      <c r="E10" s="210">
        <f t="shared" si="0"/>
        <v>2.3106059712146938E-4</v>
      </c>
      <c r="G10" s="200">
        <f>SUMIF('2022 FPSC Accruals'!$A:$A,$A10,'2022 FPSC Accruals'!C:C)</f>
        <v>107666</v>
      </c>
      <c r="H10" s="200">
        <f>SUMIF('2022 B-7'!$B:$B,$A10,'2022 B-7'!$P:$P)</f>
        <v>466768298.85600013</v>
      </c>
      <c r="I10" s="210">
        <f t="shared" si="1"/>
        <v>2.306626226842697E-4</v>
      </c>
    </row>
    <row r="11" spans="1:11" x14ac:dyDescent="0.2">
      <c r="A11" s="21" t="s">
        <v>12</v>
      </c>
      <c r="C11" s="201">
        <f>SUMIF('2022 FPSC Accruals'!$A:$A,$A11,'2022 FPSC Accruals'!B:B)</f>
        <v>20438</v>
      </c>
      <c r="D11" s="201">
        <f>SUMIF('2012 B-7'!$B:$B,$A11,'2012 B-7'!$P:$P)</f>
        <v>119958019.35999998</v>
      </c>
      <c r="E11" s="211">
        <f t="shared" si="0"/>
        <v>1.7037627087410092E-4</v>
      </c>
      <c r="G11" s="201">
        <f>SUMIF('2022 FPSC Accruals'!$A:$A,$A11,'2022 FPSC Accruals'!C:C)</f>
        <v>-290</v>
      </c>
      <c r="H11" s="201">
        <f>SUMIF('2022 B-7'!$B:$B,$A11,'2022 B-7'!$P:$P)</f>
        <v>126041631.59200001</v>
      </c>
      <c r="I11" s="211">
        <f t="shared" si="1"/>
        <v>-2.3008270865513501E-6</v>
      </c>
    </row>
    <row r="12" spans="1:11" x14ac:dyDescent="0.2">
      <c r="A12" s="12" t="s">
        <v>13</v>
      </c>
      <c r="C12" s="202">
        <f>SUM(C8:C11)</f>
        <v>327479</v>
      </c>
      <c r="D12" s="202">
        <f>SUM(D8:D11)</f>
        <v>1044252901.0700001</v>
      </c>
      <c r="E12" s="210">
        <f t="shared" si="0"/>
        <v>3.1360123554787032E-4</v>
      </c>
      <c r="G12" s="202">
        <f>SUM(G8:G11)</f>
        <v>445892</v>
      </c>
      <c r="H12" s="202">
        <f>SUM(H8:H11)</f>
        <v>1190790426.9280002</v>
      </c>
      <c r="I12" s="210">
        <f t="shared" si="1"/>
        <v>3.7445044057862612E-4</v>
      </c>
    </row>
    <row r="13" spans="1:11" x14ac:dyDescent="0.2">
      <c r="A13" s="24"/>
      <c r="C13" s="203"/>
      <c r="D13" s="203"/>
      <c r="G13" s="203"/>
      <c r="H13" s="203"/>
    </row>
    <row r="14" spans="1:11" x14ac:dyDescent="0.2">
      <c r="A14" s="26" t="s">
        <v>49</v>
      </c>
      <c r="C14" s="200">
        <f>SUMIF('2022 FPSC Accruals'!$A:$A,$A14,'2022 FPSC Accruals'!B:B)</f>
        <v>698900</v>
      </c>
      <c r="D14" s="200">
        <f>SUMIF('2012 B-7'!$B:$B,$A14,'2012 B-7'!$P:$P)</f>
        <v>328210308.59000003</v>
      </c>
      <c r="E14" s="210">
        <f>IF(D14=0,0,C14/D14)</f>
        <v>2.1294273266506845E-3</v>
      </c>
      <c r="G14" s="200">
        <f>SUMIF('2022 FPSC Accruals'!$A:$A,$A14,'2022 FPSC Accruals'!C:C)</f>
        <v>1756377</v>
      </c>
      <c r="H14" s="200">
        <f>SUMIF('2022 B-7'!$B:$B,$A14,'2022 B-7'!$P:$P)</f>
        <v>466151417</v>
      </c>
      <c r="I14" s="210">
        <f>IF(H14=0,0,G14/H14)</f>
        <v>3.7678250798924419E-3</v>
      </c>
    </row>
    <row r="15" spans="1:11" x14ac:dyDescent="0.2">
      <c r="A15" s="26" t="s">
        <v>14</v>
      </c>
      <c r="C15" s="200">
        <f>SUMIF('2022 FPSC Accruals'!$A:$A,$A15,'2022 FPSC Accruals'!B:B)</f>
        <v>102098</v>
      </c>
      <c r="D15" s="200">
        <f>SUMIF('2012 B-7'!$B:$B,$A15,'2012 B-7'!$P:$P)+SUMIF('2012 B-7'!$B:$B,"Big Bend FGD 3&amp;4",'2012 B-7'!$P:$P)*50%</f>
        <v>600691382.24000001</v>
      </c>
      <c r="E15" s="210">
        <f t="shared" ref="E15:E18" si="2">IF(D15=0,0,C15/D15)</f>
        <v>1.6996747917253757E-4</v>
      </c>
      <c r="G15" s="200">
        <f>SUMIF('2022 FPSC Accruals'!$A:$A,$A15,'2022 FPSC Accruals'!C:C)</f>
        <v>377928</v>
      </c>
      <c r="H15" s="200">
        <f>SUMIF('2022 B-7'!$B:$B,$A15,'2022 B-7'!$P:$P)+SUMIF('2022 B-7'!$B:$B,"Big Bend FGD 3&amp;4",'2022 B-7'!$P:$P)*50%</f>
        <v>871103548.28599989</v>
      </c>
      <c r="I15" s="210">
        <f t="shared" ref="I15:I18" si="3">IF(H15=0,0,G15/H15)</f>
        <v>4.3384968496985047E-4</v>
      </c>
    </row>
    <row r="16" spans="1:11" x14ac:dyDescent="0.2">
      <c r="A16" s="20" t="s">
        <v>15</v>
      </c>
      <c r="C16" s="200">
        <f>SUMIF('2022 FPSC Accruals'!$A:$A,$A16,'2022 FPSC Accruals'!B:B)</f>
        <v>6339</v>
      </c>
      <c r="D16" s="200">
        <f>SUMIF('2012 B-7'!$B:$B,$A16,'2012 B-7'!$P:$P)</f>
        <v>40011957.330000006</v>
      </c>
      <c r="E16" s="210">
        <f t="shared" si="2"/>
        <v>1.5842764071047257E-4</v>
      </c>
      <c r="G16" s="200">
        <f>SUMIF('2022 FPSC Accruals'!$A:$A,$A16,'2022 FPSC Accruals'!C:C)</f>
        <v>3201</v>
      </c>
      <c r="H16" s="200">
        <f>SUMIF('2022 B-7'!$B:$B,$A16,'2022 B-7'!$P:$P)</f>
        <v>41316484.25</v>
      </c>
      <c r="I16" s="210">
        <f t="shared" si="3"/>
        <v>7.7475130280476375E-5</v>
      </c>
    </row>
    <row r="17" spans="1:9" x14ac:dyDescent="0.2">
      <c r="A17" s="21" t="s">
        <v>16</v>
      </c>
      <c r="C17" s="201">
        <f>SUMIF('2022 FPSC Accruals'!$A:$A,$A17,'2022 FPSC Accruals'!B:B)</f>
        <v>0</v>
      </c>
      <c r="D17" s="201">
        <f>SUMIF('2012 B-7'!$B:$B,$A17,'2012 B-7'!$P:$P)</f>
        <v>0</v>
      </c>
      <c r="E17" s="211">
        <f t="shared" si="2"/>
        <v>0</v>
      </c>
      <c r="G17" s="201">
        <f>SUMIF('2022 FPSC Accruals'!$A:$A,$A17,'2022 FPSC Accruals'!C:C)</f>
        <v>174385</v>
      </c>
      <c r="H17" s="201">
        <f>SUMIF('2022 B-7'!$B:$B,$A17,'2022 B-7'!$P:$P)</f>
        <v>825600282.27999997</v>
      </c>
      <c r="I17" s="211">
        <f t="shared" si="3"/>
        <v>2.1122206925415976E-4</v>
      </c>
    </row>
    <row r="18" spans="1:9" x14ac:dyDescent="0.2">
      <c r="A18" s="12" t="s">
        <v>17</v>
      </c>
      <c r="C18" s="202">
        <f>SUM(C14:C17)</f>
        <v>807337</v>
      </c>
      <c r="D18" s="202">
        <f>SUM(D14:D17)</f>
        <v>968913648.16000009</v>
      </c>
      <c r="E18" s="210">
        <f t="shared" si="2"/>
        <v>8.3323937229407431E-4</v>
      </c>
      <c r="G18" s="202">
        <f>SUM(G14:G17)</f>
        <v>2311891</v>
      </c>
      <c r="H18" s="202">
        <f>SUM(H14:H17)</f>
        <v>2204171731.816</v>
      </c>
      <c r="I18" s="210">
        <f t="shared" si="3"/>
        <v>1.0488706331857596E-3</v>
      </c>
    </row>
    <row r="19" spans="1:9" x14ac:dyDescent="0.2">
      <c r="A19" s="24"/>
      <c r="C19" s="200"/>
      <c r="D19" s="200"/>
      <c r="G19" s="200"/>
      <c r="H19" s="200"/>
    </row>
    <row r="20" spans="1:9" x14ac:dyDescent="0.2">
      <c r="A20" s="26" t="s">
        <v>50</v>
      </c>
      <c r="C20" s="200">
        <f>SUMIF('2022 FPSC Accruals'!$A:$A,$A20,'2022 FPSC Accruals'!B:B)</f>
        <v>-283233</v>
      </c>
      <c r="D20" s="200">
        <f>SUMIF('2012 B-7'!$B:$B,$A20,'2012 B-7'!$P:$P)</f>
        <v>75968191.270000011</v>
      </c>
      <c r="E20" s="210">
        <f>IF(D20=0,0,C20/D20)</f>
        <v>-3.7283104318405601E-3</v>
      </c>
      <c r="G20" s="200">
        <f>SUMIF('2022 FPSC Accruals'!$A:$A,$A20,'2022 FPSC Accruals'!C:C)</f>
        <v>430877</v>
      </c>
      <c r="H20" s="200">
        <f>SUMIF('2022 B-7'!$B:$B,$A20,'2022 B-7'!$P:$P)</f>
        <v>269795360.47200006</v>
      </c>
      <c r="I20" s="210">
        <f>IF(H20=0,0,G20/H20)</f>
        <v>1.597051184446581E-3</v>
      </c>
    </row>
    <row r="21" spans="1:9" x14ac:dyDescent="0.2">
      <c r="A21" s="26" t="s">
        <v>18</v>
      </c>
      <c r="C21" s="200">
        <f>SUMIF('2022 FPSC Accruals'!$A:$A,$A21,'2022 FPSC Accruals'!B:B)</f>
        <v>-2690</v>
      </c>
      <c r="D21" s="200">
        <f>SUMIF('2012 B-7'!$B:$B,$A21,'2012 B-7'!$P:$P)</f>
        <v>474252935.09000003</v>
      </c>
      <c r="E21" s="210">
        <f t="shared" ref="E21:E54" si="4">IF(D21=0,0,C21/D21)</f>
        <v>-5.672078760017611E-6</v>
      </c>
      <c r="G21" s="200">
        <f>SUMIF('2022 FPSC Accruals'!$A:$A,$A21,'2022 FPSC Accruals'!C:C)</f>
        <v>149968</v>
      </c>
      <c r="H21" s="200">
        <f>SUMIF('2022 B-7'!$B:$B,$A21,'2022 B-7'!$P:$P)</f>
        <v>519353261.34400022</v>
      </c>
      <c r="I21" s="210">
        <f t="shared" ref="I21:I54" si="5">IF(H21=0,0,G21/H21)</f>
        <v>2.8875913787834441E-4</v>
      </c>
    </row>
    <row r="22" spans="1:9" x14ac:dyDescent="0.2">
      <c r="A22" s="27" t="s">
        <v>23</v>
      </c>
      <c r="C22" s="201">
        <f>SUMIF('2022 FPSC Accruals'!$A:$A,$A22,'2022 FPSC Accruals'!B:B)</f>
        <v>-17119</v>
      </c>
      <c r="D22" s="201">
        <f>SUMIF('2012 B-7'!$B:$B,$A22,'2012 B-7'!$P:$P)</f>
        <v>180044579.67000002</v>
      </c>
      <c r="E22" s="211">
        <f t="shared" si="4"/>
        <v>-9.5082007086117563E-5</v>
      </c>
      <c r="G22" s="201">
        <f>SUMIF('2022 FPSC Accruals'!$A:$A,$A22,'2022 FPSC Accruals'!C:C)</f>
        <v>99409</v>
      </c>
      <c r="H22" s="201">
        <f>SUMIF('2022 B-7'!$B:$B,$A22,'2022 B-7'!$P:$P)</f>
        <v>678572897.73999977</v>
      </c>
      <c r="I22" s="211">
        <f t="shared" si="5"/>
        <v>1.4649715650460489E-4</v>
      </c>
    </row>
    <row r="23" spans="1:9" x14ac:dyDescent="0.2">
      <c r="A23" s="12" t="s">
        <v>24</v>
      </c>
      <c r="C23" s="202">
        <f>SUM(C20:C22)</f>
        <v>-303042</v>
      </c>
      <c r="D23" s="202">
        <f>SUM(D20:D22)</f>
        <v>730265706.02999997</v>
      </c>
      <c r="E23" s="210">
        <f t="shared" si="4"/>
        <v>-4.1497498444429315E-4</v>
      </c>
      <c r="G23" s="202">
        <f>SUM(G20:G22)</f>
        <v>680254</v>
      </c>
      <c r="H23" s="202">
        <f>SUM(H20:H22)</f>
        <v>1467721519.556</v>
      </c>
      <c r="I23" s="210">
        <f t="shared" si="5"/>
        <v>4.6347620508131775E-4</v>
      </c>
    </row>
    <row r="24" spans="1:9" x14ac:dyDescent="0.2">
      <c r="A24" s="24"/>
      <c r="C24" s="200"/>
      <c r="D24" s="200"/>
      <c r="E24" s="210"/>
      <c r="G24" s="200"/>
      <c r="H24" s="200"/>
      <c r="I24" s="210"/>
    </row>
    <row r="25" spans="1:9" x14ac:dyDescent="0.2">
      <c r="A25" s="26" t="s">
        <v>25</v>
      </c>
      <c r="C25" s="200"/>
      <c r="D25" s="200"/>
      <c r="G25" s="200"/>
      <c r="H25" s="200"/>
    </row>
    <row r="26" spans="1:9" x14ac:dyDescent="0.2">
      <c r="A26" s="26" t="s">
        <v>51</v>
      </c>
      <c r="C26" s="200">
        <f>SUMIF('2022 FPSC Accruals'!$A:$A,$A26,'2022 FPSC Accruals'!B:B)</f>
        <v>0</v>
      </c>
      <c r="D26" s="200">
        <f>SUMIF('2012 B-7'!$B:$B,$A26,'2012 B-7'!$P:$P)</f>
        <v>0</v>
      </c>
      <c r="E26" s="210">
        <f t="shared" si="4"/>
        <v>0</v>
      </c>
      <c r="G26" s="200">
        <f>SUMIF('2022 FPSC Accruals'!$A:$A,$A26,'2022 FPSC Accruals'!C:C)</f>
        <v>36807</v>
      </c>
      <c r="H26" s="200">
        <f>SUMIF('2022 Solar Locations'!$A:$A,$A26,'2022 Solar Locations'!$H:$H)</f>
        <v>6050699.6899999995</v>
      </c>
      <c r="I26" s="210">
        <f t="shared" si="5"/>
        <v>6.0830981350522128E-3</v>
      </c>
    </row>
    <row r="27" spans="1:9" x14ac:dyDescent="0.2">
      <c r="A27" s="24" t="s">
        <v>26</v>
      </c>
      <c r="C27" s="200">
        <f>SUMIF('2022 FPSC Accruals'!$A:$A,$A27,'2022 FPSC Accruals'!B:B)</f>
        <v>0</v>
      </c>
      <c r="D27" s="200">
        <f>SUMIF('2012 B-7'!$B:$B,$A27,'2012 B-7'!$P:$P)</f>
        <v>0</v>
      </c>
      <c r="E27" s="210">
        <f t="shared" si="4"/>
        <v>0</v>
      </c>
      <c r="G27" s="200">
        <f>SUMIF('2022 FPSC Accruals'!$A:$A,$A27,'2022 FPSC Accruals'!C:C)</f>
        <v>213003</v>
      </c>
      <c r="H27" s="200">
        <f>SUMIF('2022 Solar Locations'!$A:$A,$A27,'2022 Solar Locations'!$H:$H)</f>
        <v>81936322.819999993</v>
      </c>
      <c r="I27" s="210">
        <f t="shared" si="5"/>
        <v>2.5996162955461274E-3</v>
      </c>
    </row>
    <row r="28" spans="1:9" x14ac:dyDescent="0.2">
      <c r="A28" s="26" t="s">
        <v>52</v>
      </c>
      <c r="C28" s="200">
        <f>SUMIF('2022 FPSC Accruals'!$A:$A,$A28,'2022 FPSC Accruals'!B:B)</f>
        <v>0</v>
      </c>
      <c r="D28" s="200">
        <f>SUMIF('2012 B-7'!$B:$B,$A28,'2012 B-7'!$P:$P)</f>
        <v>0</v>
      </c>
      <c r="E28" s="210">
        <f t="shared" si="4"/>
        <v>0</v>
      </c>
      <c r="G28" s="200">
        <f>SUMIF('2022 FPSC Accruals'!$A:$A,$A28,'2022 FPSC Accruals'!C:C)</f>
        <v>8161</v>
      </c>
      <c r="H28" s="200">
        <f>SUMIF('2022 Solar Locations'!$A:$A,$A28,'2022 Solar Locations'!$H:$H)</f>
        <v>4685516.12</v>
      </c>
      <c r="I28" s="210">
        <f t="shared" si="5"/>
        <v>1.7417504904454367E-3</v>
      </c>
    </row>
    <row r="29" spans="1:9" x14ac:dyDescent="0.2">
      <c r="A29" s="24" t="s">
        <v>27</v>
      </c>
      <c r="C29" s="200">
        <f>SUMIF('2022 FPSC Accruals'!$A:$A,$A29,'2022 FPSC Accruals'!B:B)</f>
        <v>0</v>
      </c>
      <c r="D29" s="200">
        <f>SUMIF('2012 B-7'!$B:$B,$A29,'2012 B-7'!$P:$P)</f>
        <v>0</v>
      </c>
      <c r="E29" s="210">
        <f t="shared" si="4"/>
        <v>0</v>
      </c>
      <c r="G29" s="200">
        <f>SUMIF('2022 FPSC Accruals'!$A:$A,$A29,'2022 FPSC Accruals'!C:C)</f>
        <v>725322</v>
      </c>
      <c r="H29" s="200">
        <f>SUMIF('2022 Solar Locations'!$A:$A,$A29,'2022 Solar Locations'!$H:$H)</f>
        <v>103673192.88999999</v>
      </c>
      <c r="I29" s="210">
        <f t="shared" si="5"/>
        <v>6.9962348007318147E-3</v>
      </c>
    </row>
    <row r="30" spans="1:9" x14ac:dyDescent="0.2">
      <c r="A30" s="24" t="s">
        <v>28</v>
      </c>
      <c r="C30" s="200">
        <f>SUMIF('2022 FPSC Accruals'!$A:$A,$A30,'2022 FPSC Accruals'!B:B)</f>
        <v>0</v>
      </c>
      <c r="D30" s="200">
        <f>SUMIF('2012 B-7'!$B:$B,$A30,'2012 B-7'!$P:$P)</f>
        <v>0</v>
      </c>
      <c r="E30" s="210">
        <f t="shared" si="4"/>
        <v>0</v>
      </c>
      <c r="G30" s="200">
        <f>SUMIF('2022 FPSC Accruals'!$A:$A,$A30,'2022 FPSC Accruals'!C:C)</f>
        <v>289424</v>
      </c>
      <c r="H30" s="200">
        <f>SUMIF('2022 Solar Locations'!$A:$A,$A30,'2022 Solar Locations'!$H:$H)</f>
        <v>52946488.170000002</v>
      </c>
      <c r="I30" s="210">
        <f t="shared" si="5"/>
        <v>5.4663493274704185E-3</v>
      </c>
    </row>
    <row r="31" spans="1:9" x14ac:dyDescent="0.2">
      <c r="A31" s="24" t="s">
        <v>29</v>
      </c>
      <c r="C31" s="200">
        <f>SUMIF('2022 FPSC Accruals'!$A:$A,$A31,'2022 FPSC Accruals'!B:B)</f>
        <v>0</v>
      </c>
      <c r="D31" s="200">
        <f>SUMIF('2012 B-7'!$B:$B,$A31,'2012 B-7'!$P:$P)</f>
        <v>0</v>
      </c>
      <c r="E31" s="210">
        <f t="shared" si="4"/>
        <v>0</v>
      </c>
      <c r="G31" s="200">
        <f>SUMIF('2022 FPSC Accruals'!$A:$A,$A31,'2022 FPSC Accruals'!C:C)</f>
        <v>431870</v>
      </c>
      <c r="H31" s="200">
        <f>SUMIF('2022 Solar Locations'!$A:$A,$A31,'2022 Solar Locations'!$H:$H)</f>
        <v>80378510.439999998</v>
      </c>
      <c r="I31" s="210">
        <f t="shared" si="5"/>
        <v>5.3729535125234401E-3</v>
      </c>
    </row>
    <row r="32" spans="1:9" x14ac:dyDescent="0.2">
      <c r="A32" s="24" t="s">
        <v>30</v>
      </c>
      <c r="C32" s="200">
        <f>SUMIF('2022 FPSC Accruals'!$A:$A,$A32,'2022 FPSC Accruals'!B:B)</f>
        <v>0</v>
      </c>
      <c r="D32" s="200">
        <f>SUMIF('2012 B-7'!$B:$B,$A32,'2012 B-7'!$P:$P)</f>
        <v>0</v>
      </c>
      <c r="E32" s="210">
        <f t="shared" si="4"/>
        <v>0</v>
      </c>
      <c r="G32" s="200">
        <f>SUMIF('2022 FPSC Accruals'!$A:$A,$A32,'2022 FPSC Accruals'!C:C)</f>
        <v>337632</v>
      </c>
      <c r="H32" s="200">
        <f>SUMIF('2022 Solar Locations'!$A:$A,$A32,'2022 Solar Locations'!$H:$H)</f>
        <v>65501912.100000001</v>
      </c>
      <c r="I32" s="210">
        <f t="shared" si="5"/>
        <v>5.1545365497811168E-3</v>
      </c>
    </row>
    <row r="33" spans="1:11" x14ac:dyDescent="0.2">
      <c r="A33" s="24" t="s">
        <v>31</v>
      </c>
      <c r="C33" s="200">
        <f>SUMIF('2022 FPSC Accruals'!$A:$A,$A33,'2022 FPSC Accruals'!B:B)</f>
        <v>0</v>
      </c>
      <c r="D33" s="200">
        <f>SUMIF('2012 B-7'!$B:$B,$A33,'2012 B-7'!$P:$P)</f>
        <v>0</v>
      </c>
      <c r="E33" s="210">
        <f t="shared" si="4"/>
        <v>0</v>
      </c>
      <c r="G33" s="200">
        <f>SUMIF('2022 FPSC Accruals'!$A:$A,$A33,'2022 FPSC Accruals'!C:C)</f>
        <v>524578</v>
      </c>
      <c r="H33" s="200">
        <f>SUMIF('2022 Solar Locations'!$A:$A,$A33,'2022 Solar Locations'!$H:$H)</f>
        <v>101880457.15000001</v>
      </c>
      <c r="I33" s="210">
        <f t="shared" si="5"/>
        <v>5.1489560871095874E-3</v>
      </c>
    </row>
    <row r="34" spans="1:11" x14ac:dyDescent="0.2">
      <c r="A34" s="26" t="s">
        <v>32</v>
      </c>
      <c r="C34" s="200">
        <f>SUMIF('2022 FPSC Accruals'!$A:$A,$A34,'2022 FPSC Accruals'!B:B)</f>
        <v>0</v>
      </c>
      <c r="D34" s="200">
        <f>SUMIF('2012 B-7'!$B:$B,$A34,'2012 B-7'!$P:$P)</f>
        <v>0</v>
      </c>
      <c r="E34" s="210">
        <f t="shared" si="4"/>
        <v>0</v>
      </c>
      <c r="G34" s="200">
        <f>SUMIF('2022 FPSC Accruals'!$A:$A,$A34,'2022 FPSC Accruals'!C:C)</f>
        <v>536440</v>
      </c>
      <c r="H34" s="200">
        <f>SUMIF('2022 Solar Locations'!$A:$A,$A34,'2022 Solar Locations'!$H:$H)</f>
        <v>96875377.680000007</v>
      </c>
      <c r="I34" s="210">
        <f t="shared" si="5"/>
        <v>5.537423572912154E-3</v>
      </c>
    </row>
    <row r="35" spans="1:11" x14ac:dyDescent="0.2">
      <c r="A35" s="24" t="s">
        <v>33</v>
      </c>
      <c r="C35" s="200">
        <f>SUMIF('2022 FPSC Accruals'!$A:$A,$A35,'2022 FPSC Accruals'!B:B)</f>
        <v>0</v>
      </c>
      <c r="D35" s="200">
        <f>SUMIF('2012 B-7'!$B:$B,$A35,'2012 B-7'!$P:$P)</f>
        <v>0</v>
      </c>
      <c r="E35" s="210">
        <f t="shared" si="4"/>
        <v>0</v>
      </c>
      <c r="G35" s="200">
        <f>SUMIF('2022 FPSC Accruals'!$A:$A,$A35,'2022 FPSC Accruals'!C:C)</f>
        <v>535696</v>
      </c>
      <c r="H35" s="200">
        <f>SUMIF('2022 Solar Locations'!$A:$A,$A35,'2022 Solar Locations'!$H:$H)</f>
        <v>86270170.189999998</v>
      </c>
      <c r="I35" s="210">
        <f t="shared" si="5"/>
        <v>6.2095159754546906E-3</v>
      </c>
    </row>
    <row r="36" spans="1:11" x14ac:dyDescent="0.2">
      <c r="A36" s="24" t="s">
        <v>34</v>
      </c>
      <c r="C36" s="200">
        <f>SUMIF('2022 FPSC Accruals'!$A:$A,$A36,'2022 FPSC Accruals'!B:B)</f>
        <v>0</v>
      </c>
      <c r="D36" s="200">
        <f>SUMIF('2012 B-7'!$B:$B,$A36,'2012 B-7'!$P:$P)</f>
        <v>0</v>
      </c>
      <c r="E36" s="210">
        <f t="shared" si="4"/>
        <v>0</v>
      </c>
      <c r="G36" s="200">
        <f>SUMIF('2022 FPSC Accruals'!$A:$A,$A36,'2022 FPSC Accruals'!C:C)</f>
        <v>373933</v>
      </c>
      <c r="H36" s="200">
        <f>SUMIF('2022 Solar Locations'!$A:$A,$A36,'2022 Solar Locations'!$H:$H)</f>
        <v>75814214.650000006</v>
      </c>
      <c r="I36" s="210">
        <f t="shared" si="5"/>
        <v>4.9322281016334442E-3</v>
      </c>
    </row>
    <row r="37" spans="1:11" ht="15" x14ac:dyDescent="0.2">
      <c r="A37" s="28" t="s">
        <v>35</v>
      </c>
      <c r="C37" s="201">
        <f>SUMIF('2022 FPSC Accruals'!$A:$A,$A37,'2022 FPSC Accruals'!B:B)</f>
        <v>0</v>
      </c>
      <c r="D37" s="212">
        <f>SUMIF('2012 B-7'!$B:$B,$A37,'2012 B-7'!$P:$P)</f>
        <v>0</v>
      </c>
      <c r="E37" s="211">
        <f t="shared" si="4"/>
        <v>0</v>
      </c>
      <c r="G37" s="201">
        <f>SUMIF('2022 FPSC Accruals'!$A:$A,$A37,'2022 FPSC Accruals'!C:C)</f>
        <v>563840</v>
      </c>
      <c r="H37" s="201">
        <f>SUMIF('2022 Solar Locations'!$A:$A,$A37,'2022 Solar Locations'!$H:$H)</f>
        <v>105015448.08999999</v>
      </c>
      <c r="I37" s="211">
        <f t="shared" si="5"/>
        <v>5.3691148326747099E-3</v>
      </c>
    </row>
    <row r="38" spans="1:11" x14ac:dyDescent="0.2">
      <c r="A38" s="29" t="s">
        <v>36</v>
      </c>
      <c r="C38" s="202">
        <f>SUM(C26:C37)</f>
        <v>0</v>
      </c>
      <c r="D38" s="202">
        <f>SUM(D26:D37)</f>
        <v>0</v>
      </c>
      <c r="E38" s="210">
        <f t="shared" si="4"/>
        <v>0</v>
      </c>
      <c r="G38" s="202">
        <f>SUM(G26:G37)</f>
        <v>4576706</v>
      </c>
      <c r="H38" s="202">
        <f>SUM(H26:H37)</f>
        <v>861028309.99000001</v>
      </c>
      <c r="I38" s="210">
        <f t="shared" si="5"/>
        <v>5.3153954950135775E-3</v>
      </c>
    </row>
    <row r="39" spans="1:11" ht="13.5" thickBot="1" x14ac:dyDescent="0.25">
      <c r="A39" s="30"/>
      <c r="C39" s="204"/>
      <c r="D39" s="204"/>
      <c r="G39" s="204"/>
      <c r="H39" s="204"/>
    </row>
    <row r="40" spans="1:11" ht="13.5" thickBot="1" x14ac:dyDescent="0.25">
      <c r="A40" s="32" t="s">
        <v>37</v>
      </c>
      <c r="C40" s="205">
        <f>SUM(C12,C18,C23,C38)</f>
        <v>831774</v>
      </c>
      <c r="D40" s="205">
        <f>SUM(D12,D18,D23,D38)</f>
        <v>2743432255.2600002</v>
      </c>
      <c r="E40" s="210">
        <f t="shared" si="4"/>
        <v>3.0318736626546339E-4</v>
      </c>
      <c r="G40" s="205">
        <f>SUM(G12,G18,G23,G38)</f>
        <v>8014743</v>
      </c>
      <c r="H40" s="205">
        <f>SUM(H12,H18,H23,H38)</f>
        <v>5723711988.29</v>
      </c>
      <c r="I40" s="210">
        <f t="shared" si="5"/>
        <v>1.4002701422428598E-3</v>
      </c>
    </row>
    <row r="41" spans="1:11" x14ac:dyDescent="0.2">
      <c r="A41" s="20"/>
      <c r="C41" s="203"/>
      <c r="D41" s="203"/>
      <c r="G41" s="203"/>
      <c r="H41" s="203"/>
    </row>
    <row r="42" spans="1:11" x14ac:dyDescent="0.2">
      <c r="A42" s="26" t="s">
        <v>38</v>
      </c>
      <c r="C42" s="200">
        <f>SUMIF('2022 FPSC Accruals'!$A:$A,$A42,'2022 FPSC Accruals'!B:B)</f>
        <v>91195</v>
      </c>
      <c r="D42" s="200">
        <f>SUMIF('2012 B-7'!$B:$B,$A42,'2012 B-7'!$P:$P)+SUMIF('2012 B-7'!$B:$B,"Big Bend FGD 1&amp;2",'2012 B-7'!$P:$P)*50%</f>
        <v>284650432.58499992</v>
      </c>
      <c r="E42" s="210">
        <f t="shared" si="4"/>
        <v>3.2037541335113942E-4</v>
      </c>
      <c r="G42" s="200">
        <f>SUMIF('2022 FPSC Accruals'!$A:$A,$A42,'2022 FPSC Accruals'!C:C)</f>
        <v>0</v>
      </c>
      <c r="H42" s="200">
        <f>SUMIF('2022 B-7'!$B:$B,$A42,'2022 B-7'!$P:$P)+SUMIF('2022 B-7'!$B:$B,"Big Bend FGD 1&amp;2",'2022 B-7'!$P:$P)*50%</f>
        <v>0</v>
      </c>
      <c r="I42" s="210">
        <f t="shared" si="5"/>
        <v>0</v>
      </c>
      <c r="K42" s="206" t="s">
        <v>345</v>
      </c>
    </row>
    <row r="43" spans="1:11" x14ac:dyDescent="0.2">
      <c r="A43" s="26"/>
      <c r="C43" s="200"/>
      <c r="D43" s="200">
        <f>SUMIF('2012 B-7'!$B:$B,'Plant to Accrual'!$A43,'2012 B-7'!$P:$P)</f>
        <v>0</v>
      </c>
      <c r="G43" s="200"/>
      <c r="H43" s="200"/>
    </row>
    <row r="44" spans="1:11" x14ac:dyDescent="0.2">
      <c r="A44" s="26" t="s">
        <v>39</v>
      </c>
      <c r="C44" s="200">
        <f>SUMIF('2022 FPSC Accruals'!$A:$A,$A44,'2022 FPSC Accruals'!B:B)</f>
        <v>89603</v>
      </c>
      <c r="D44" s="200">
        <f>SUMIF('2012 B-7'!$B:$B,$A44,'2012 B-7'!$P:$P)+SUMIF('2012 B-7'!$B:$B,"Big Bend FGD 1&amp;2",'2012 B-7'!$P:$P)*50%</f>
        <v>301738763.30500001</v>
      </c>
      <c r="E44" s="210">
        <f t="shared" si="4"/>
        <v>2.9695554862942336E-4</v>
      </c>
      <c r="G44" s="200">
        <f>SUMIF('2022 FPSC Accruals'!$A:$A,$A44,'2022 FPSC Accruals'!C:C)</f>
        <v>0</v>
      </c>
      <c r="H44" s="200">
        <f>SUMIF('2022 B-7'!$B:$B,$A44,'2022 B-7'!$P:$P)+SUMIF('2022 B-7'!$B:$B,"Big Bend FGD 1&amp;2",'2022 B-7'!$P:$P)*50%</f>
        <v>3.5273842513561249E-8</v>
      </c>
      <c r="I44" s="210">
        <f t="shared" si="5"/>
        <v>0</v>
      </c>
      <c r="K44" s="206" t="s">
        <v>345</v>
      </c>
    </row>
    <row r="45" spans="1:11" x14ac:dyDescent="0.2">
      <c r="A45" s="20"/>
      <c r="C45" s="203"/>
      <c r="D45" s="203">
        <f>SUMIF('2012 B-7'!$B:$B,'Plant to Accrual'!$A45,'2012 B-7'!$P:$P)</f>
        <v>0</v>
      </c>
      <c r="G45" s="203"/>
      <c r="H45" s="203"/>
    </row>
    <row r="46" spans="1:11" x14ac:dyDescent="0.2">
      <c r="A46" s="26" t="s">
        <v>40</v>
      </c>
      <c r="C46" s="200">
        <f>SUMIF('2022 FPSC Accruals'!$A:$A,$A46,'2022 FPSC Accruals'!B:B)</f>
        <v>106214</v>
      </c>
      <c r="D46" s="200">
        <f>SUMIF('2012 B-7'!$B:$B,$A46,'2012 B-7'!$P:$P)+SUMIF('2012 B-7'!$B:$B,"Big Bend FGD 3&amp;4",'2012 B-7'!$P:$P)*50%</f>
        <v>398973571.25999999</v>
      </c>
      <c r="E46" s="210">
        <f t="shared" si="4"/>
        <v>2.6621813486182844E-4</v>
      </c>
      <c r="G46" s="200">
        <f>SUMIF('2022 FPSC Accruals'!$A:$A,$A46,'2022 FPSC Accruals'!C:C)</f>
        <v>0</v>
      </c>
      <c r="H46" s="200">
        <f>SUMIF('2022 B-7'!$B:$B,$A46,'2022 B-7'!$P:$P)+SUMIF('2022 B-7'!$B:$B,"Big Bend FGD 3&amp;4",'2022 B-7'!$P:$P)*50%</f>
        <v>0</v>
      </c>
      <c r="I46" s="210">
        <f t="shared" si="5"/>
        <v>0</v>
      </c>
      <c r="K46" s="206" t="s">
        <v>345</v>
      </c>
    </row>
    <row r="47" spans="1:11" x14ac:dyDescent="0.2">
      <c r="A47" s="20"/>
      <c r="C47" s="203"/>
      <c r="D47" s="203">
        <f>SUMIF('2012 B-7'!$B:$B,'Plant to Accrual'!$A47,'2012 B-7'!$P:$P)</f>
        <v>0</v>
      </c>
      <c r="G47" s="203"/>
      <c r="H47" s="203"/>
    </row>
    <row r="48" spans="1:11" x14ac:dyDescent="0.2">
      <c r="A48" s="18" t="s">
        <v>41</v>
      </c>
      <c r="C48" s="200">
        <f>SUMIF('2022 FPSC Accruals'!$A:$A,$A48,'2022 FPSC Accruals'!B:B)</f>
        <v>7356</v>
      </c>
      <c r="D48" s="200">
        <f>SUMIF('2012 B-7'!$B:$B,$A48,'2012 B-7'!$P:$P)</f>
        <v>6498548.2199999997</v>
      </c>
      <c r="E48" s="210">
        <f t="shared" si="4"/>
        <v>1.1319451285074869E-3</v>
      </c>
      <c r="G48" s="200">
        <f>SUMIF('2022 FPSC Accruals'!$A:$A,$A48,'2022 FPSC Accruals'!C:C)</f>
        <v>0</v>
      </c>
      <c r="H48" s="200">
        <f>SUMIF('2022 B-7'!$B:$B,$A48,'2022 B-7'!$P:$P)</f>
        <v>0</v>
      </c>
      <c r="I48" s="210">
        <f t="shared" si="5"/>
        <v>0</v>
      </c>
      <c r="K48" s="206" t="s">
        <v>342</v>
      </c>
    </row>
    <row r="49" spans="1:11" x14ac:dyDescent="0.2">
      <c r="A49" s="24"/>
      <c r="C49" s="200"/>
      <c r="D49" s="200">
        <f>SUMIF('2012 B-7'!$B:$B,'Plant to Accrual'!$A49,'2012 B-7'!$P:$P)</f>
        <v>0</v>
      </c>
      <c r="G49" s="200"/>
      <c r="H49" s="200"/>
    </row>
    <row r="50" spans="1:11" x14ac:dyDescent="0.2">
      <c r="A50" s="24" t="s">
        <v>42</v>
      </c>
      <c r="C50" s="200">
        <f>SUMIF('2022 FPSC Accruals'!$A:$A,$A50,'2022 FPSC Accruals'!B:B)</f>
        <v>59952</v>
      </c>
      <c r="D50" s="200">
        <f>SUMIF('2012 B-7'!$B:$B,$A50,'2012 B-7'!$P:$P)</f>
        <v>60328734.219999999</v>
      </c>
      <c r="E50" s="210">
        <f t="shared" si="4"/>
        <v>9.9375531038615583E-4</v>
      </c>
      <c r="G50" s="200">
        <f>SUMIF('2022 FPSC Accruals'!$A:$A,$A50,'2022 FPSC Accruals'!C:C)</f>
        <v>0</v>
      </c>
      <c r="H50" s="200">
        <f>SUMIF('2022 B-7'!$B:$B,$A50,'2022 B-7'!$P:$P)</f>
        <v>0</v>
      </c>
      <c r="I50" s="210">
        <f t="shared" si="5"/>
        <v>0</v>
      </c>
      <c r="K50" s="206" t="s">
        <v>342</v>
      </c>
    </row>
    <row r="51" spans="1:11" x14ac:dyDescent="0.2">
      <c r="A51" s="20"/>
      <c r="C51" s="203"/>
      <c r="D51" s="203"/>
      <c r="G51" s="203"/>
      <c r="H51" s="203"/>
    </row>
    <row r="52" spans="1:11" x14ac:dyDescent="0.2">
      <c r="A52" s="26" t="s">
        <v>43</v>
      </c>
      <c r="C52" s="200">
        <f>SUMIF('2022 FPSC Accruals'!$A:$A,$A52,'2022 FPSC Accruals'!B:B)</f>
        <v>0</v>
      </c>
      <c r="D52" s="200">
        <f>SUMIF('2012 B-7'!$B:$B,$A52,'2012 B-7'!$P:$P)</f>
        <v>0</v>
      </c>
      <c r="E52" s="210">
        <f t="shared" si="4"/>
        <v>0</v>
      </c>
      <c r="G52" s="200">
        <f>SUMIF('2022 FPSC Accruals'!$A:$A,$A52,'2022 FPSC Accruals'!C:C)</f>
        <v>0</v>
      </c>
      <c r="H52" s="200">
        <f>SUMIF('2022 B-7'!$B:$B,$A52,'2022 B-7'!$P:$P)</f>
        <v>0</v>
      </c>
      <c r="I52" s="210">
        <f t="shared" si="5"/>
        <v>0</v>
      </c>
      <c r="K52" s="206" t="s">
        <v>344</v>
      </c>
    </row>
    <row r="53" spans="1:11" ht="13.5" thickBot="1" x14ac:dyDescent="0.25">
      <c r="A53" s="30"/>
      <c r="C53" s="204"/>
      <c r="D53" s="204"/>
      <c r="G53" s="204"/>
      <c r="H53" s="204"/>
    </row>
    <row r="54" spans="1:11" ht="13.5" thickBot="1" x14ac:dyDescent="0.25">
      <c r="A54" s="32" t="s">
        <v>44</v>
      </c>
      <c r="C54" s="205">
        <f>SUM(C42:C53)</f>
        <v>354320</v>
      </c>
      <c r="D54" s="205">
        <f>SUM(D42:D53)</f>
        <v>1052190049.5899999</v>
      </c>
      <c r="E54" s="210">
        <f t="shared" si="4"/>
        <v>3.3674524876762098E-4</v>
      </c>
      <c r="G54" s="205">
        <f>SUM(G42:G53)</f>
        <v>0</v>
      </c>
      <c r="H54" s="205">
        <f>SUM(H42:H53)</f>
        <v>3.5273842513561249E-8</v>
      </c>
      <c r="I54" s="210">
        <f t="shared" si="5"/>
        <v>0</v>
      </c>
    </row>
    <row r="55" spans="1:11" x14ac:dyDescent="0.2">
      <c r="A55" s="20"/>
      <c r="C55" s="203"/>
      <c r="D55" s="203"/>
      <c r="G55" s="203"/>
      <c r="H55" s="203"/>
    </row>
    <row r="56" spans="1:11" ht="13.5" thickBot="1" x14ac:dyDescent="0.25">
      <c r="A56" s="30"/>
      <c r="C56" s="204"/>
      <c r="D56" s="204"/>
      <c r="G56" s="204"/>
      <c r="H56" s="204"/>
    </row>
    <row r="57" spans="1:11" ht="13.5" thickBot="1" x14ac:dyDescent="0.25">
      <c r="A57" s="13" t="s">
        <v>45</v>
      </c>
      <c r="C57" s="205">
        <f>SUM(C54,C40)</f>
        <v>1186094</v>
      </c>
      <c r="D57" s="205">
        <f>SUM(D54,D40)</f>
        <v>3795622304.8500004</v>
      </c>
      <c r="E57" s="210">
        <f t="shared" ref="E57" si="6">IF(D57=0,0,C57/D57)</f>
        <v>3.12489996300323E-4</v>
      </c>
      <c r="G57" s="205">
        <f>SUM(G54,G40)</f>
        <v>8014743</v>
      </c>
      <c r="H57" s="205">
        <f>SUM(H54,H40)</f>
        <v>5723711988.29</v>
      </c>
      <c r="I57" s="210">
        <f t="shared" ref="I57" si="7">IF(H57=0,0,G57/H57)</f>
        <v>1.4002701422428598E-3</v>
      </c>
    </row>
    <row r="58" spans="1:11" x14ac:dyDescent="0.2">
      <c r="C58" s="4">
        <f>C57-'2022 FPSC Accruals'!B61</f>
        <v>0</v>
      </c>
      <c r="D58" s="4">
        <f>D57-SUM('2012 B-7'!P21,'2012 B-7'!P29,'2012 B-7'!P37,'2012 B-7'!P45,'2012 B-7'!P70,'2012 B-7'!P78,'2012 B-7'!P86,'2012 B-7'!P95,'2012 B-7'!P122,'2012 B-7'!P129,'2012 B-7'!P136,'2012 B-7'!P192,'2012 B-7'!P226,'2012 B-7'!P235,'2012 B-7'!P243,'2012 B-7'!P251,'2012 B-7'!P276,'2012 B-7'!P284,'2012 B-7'!P292,'2012 B-7'!P305,'2012 B-7'!P327,'2012 B-7'!P335,'2012 B-7'!P343,'2012 B-7'!P351,'2012 B-7'!P378,'2012 B-7'!P386,'2012 B-7'!P390)</f>
        <v>0</v>
      </c>
      <c r="G58" s="4">
        <f>G57-'2022 FPSC Accruals'!C61</f>
        <v>0</v>
      </c>
      <c r="H58" s="4">
        <f>H57-SUM('2022 B-7'!P21,'2022 B-7'!P29,'2022 B-7'!P37,'2022 B-7'!P45,'2022 B-7'!P53,'2022 B-7'!P74,'2022 B-7'!P82,'2022 B-7'!P90,'2022 B-7'!P98,'2022 B-7'!P106,'2022 B-7'!P130,'2022 B-7'!P148,'2022 B-7'!P152,'2022 B-7'!P156,'2022 B-7'!P160,'2022 B-7'!P188,'2022 B-7'!P197,'2022 B-7'!P205,'2022 B-7'!P213,'2022 B-7'!P221,'2022 B-7'!P243,'2022 B-7'!P251,'2022 B-7'!P267,'2022 B-7'!P275,'2022 B-7'!P299,'2022 B-7'!P307,'2022 B-7'!P315,'2022 B-7'!P323,'2022 B-7'!P355,'2022 Solar Locations'!H3:H15)</f>
        <v>0</v>
      </c>
    </row>
    <row r="60" spans="1:11" x14ac:dyDescent="0.2">
      <c r="A60" s="219" t="s">
        <v>346</v>
      </c>
      <c r="C60" s="209">
        <f>C57-C38</f>
        <v>1186094</v>
      </c>
      <c r="D60" s="209">
        <f>D57-D38</f>
        <v>3795622304.8500004</v>
      </c>
      <c r="E60" s="210">
        <f t="shared" ref="E60" si="8">IF(D60=0,0,C60/D60)</f>
        <v>3.12489996300323E-4</v>
      </c>
      <c r="G60" s="209">
        <f>G57-G38</f>
        <v>3438037</v>
      </c>
      <c r="H60" s="209">
        <f>H57-H38</f>
        <v>4862683678.3000002</v>
      </c>
      <c r="I60" s="210">
        <f t="shared" ref="I60" si="9">IF(H60=0,0,G60/H60)</f>
        <v>7.0702460358308596E-4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B24BA-6441-4262-8137-717E2168C88F}">
  <sheetPr>
    <tabColor indexed="12"/>
    <pageSetUpPr fitToPage="1"/>
  </sheetPr>
  <dimension ref="A1:E62"/>
  <sheetViews>
    <sheetView zoomScaleNormal="100" workbookViewId="0">
      <pane ySplit="6" topLeftCell="A7" activePane="bottomLeft" state="frozen"/>
      <selection activeCell="O11" sqref="O11"/>
      <selection pane="bottomLeft" sqref="A1:A3"/>
    </sheetView>
  </sheetViews>
  <sheetFormatPr defaultRowHeight="12.75" x14ac:dyDescent="0.2"/>
  <cols>
    <col min="1" max="1" width="35.140625" style="1" customWidth="1"/>
    <col min="2" max="4" width="14" style="1" customWidth="1"/>
    <col min="5" max="5" width="2.7109375" style="1" customWidth="1"/>
    <col min="6" max="16384" width="9.140625" style="1"/>
  </cols>
  <sheetData>
    <row r="1" spans="1:5" ht="15.75" x14ac:dyDescent="0.2">
      <c r="A1" s="5" t="s">
        <v>0</v>
      </c>
      <c r="B1" s="6"/>
      <c r="C1" s="6"/>
      <c r="D1" s="6"/>
      <c r="E1" s="7"/>
    </row>
    <row r="2" spans="1:5" ht="15.75" x14ac:dyDescent="0.2">
      <c r="A2" s="8" t="s">
        <v>1</v>
      </c>
      <c r="B2" s="6"/>
      <c r="C2" s="6"/>
      <c r="D2" s="6"/>
      <c r="E2" s="7"/>
    </row>
    <row r="3" spans="1:5" ht="15.75" x14ac:dyDescent="0.2">
      <c r="A3" s="9" t="s">
        <v>2</v>
      </c>
      <c r="B3" s="6"/>
      <c r="C3" s="10" t="s">
        <v>3</v>
      </c>
      <c r="D3" s="10" t="s">
        <v>3</v>
      </c>
      <c r="E3" s="7"/>
    </row>
    <row r="4" spans="1:5" ht="15.75" x14ac:dyDescent="0.2">
      <c r="A4" s="11" t="s">
        <v>46</v>
      </c>
      <c r="B4" s="10" t="s">
        <v>4</v>
      </c>
      <c r="C4" s="10" t="s">
        <v>5</v>
      </c>
      <c r="D4" s="10" t="s">
        <v>5</v>
      </c>
      <c r="E4" s="7"/>
    </row>
    <row r="5" spans="1:5" x14ac:dyDescent="0.2">
      <c r="A5" s="6"/>
      <c r="B5" s="10" t="s">
        <v>6</v>
      </c>
      <c r="C5" s="10" t="s">
        <v>6</v>
      </c>
      <c r="D5" s="10" t="s">
        <v>7</v>
      </c>
      <c r="E5" s="7"/>
    </row>
    <row r="6" spans="1:5" ht="13.5" thickBot="1" x14ac:dyDescent="0.25">
      <c r="A6" s="13" t="s">
        <v>8</v>
      </c>
      <c r="B6" s="15" t="s">
        <v>47</v>
      </c>
      <c r="C6" s="16" t="s">
        <v>48</v>
      </c>
      <c r="D6" s="14" t="s">
        <v>6</v>
      </c>
      <c r="E6" s="7"/>
    </row>
    <row r="7" spans="1:5" x14ac:dyDescent="0.2">
      <c r="A7" s="17"/>
      <c r="B7" s="17"/>
      <c r="C7" s="17"/>
      <c r="D7" s="17"/>
      <c r="E7" s="7"/>
    </row>
    <row r="8" spans="1:5" x14ac:dyDescent="0.2">
      <c r="A8" s="18" t="s">
        <v>9</v>
      </c>
      <c r="B8" s="19">
        <v>130996</v>
      </c>
      <c r="C8" s="19">
        <v>270547</v>
      </c>
      <c r="D8" s="19">
        <v>139551</v>
      </c>
      <c r="E8" s="7"/>
    </row>
    <row r="9" spans="1:5" x14ac:dyDescent="0.2">
      <c r="A9" s="20" t="s">
        <v>10</v>
      </c>
      <c r="B9" s="19">
        <v>74301</v>
      </c>
      <c r="C9" s="19">
        <v>67969</v>
      </c>
      <c r="D9" s="19">
        <v>-6332</v>
      </c>
      <c r="E9" s="7"/>
    </row>
    <row r="10" spans="1:5" x14ac:dyDescent="0.2">
      <c r="A10" s="20" t="s">
        <v>11</v>
      </c>
      <c r="B10" s="19">
        <v>101744</v>
      </c>
      <c r="C10" s="19">
        <v>107666</v>
      </c>
      <c r="D10" s="19">
        <v>5922</v>
      </c>
      <c r="E10" s="7"/>
    </row>
    <row r="11" spans="1:5" x14ac:dyDescent="0.2">
      <c r="A11" s="21" t="s">
        <v>12</v>
      </c>
      <c r="B11" s="22">
        <v>20438</v>
      </c>
      <c r="C11" s="22">
        <v>-290</v>
      </c>
      <c r="D11" s="22">
        <v>-20728</v>
      </c>
      <c r="E11" s="7"/>
    </row>
    <row r="12" spans="1:5" x14ac:dyDescent="0.2">
      <c r="A12" s="12" t="s">
        <v>13</v>
      </c>
      <c r="B12" s="23">
        <v>327479</v>
      </c>
      <c r="C12" s="23">
        <v>445892</v>
      </c>
      <c r="D12" s="23">
        <v>118413</v>
      </c>
      <c r="E12" s="7"/>
    </row>
    <row r="13" spans="1:5" x14ac:dyDescent="0.2">
      <c r="A13" s="24"/>
      <c r="B13" s="25"/>
      <c r="C13" s="25"/>
      <c r="D13" s="25"/>
      <c r="E13" s="7"/>
    </row>
    <row r="14" spans="1:5" x14ac:dyDescent="0.2">
      <c r="A14" s="26" t="s">
        <v>49</v>
      </c>
      <c r="B14" s="19">
        <v>698900</v>
      </c>
      <c r="C14" s="19">
        <v>1756377</v>
      </c>
      <c r="D14" s="19">
        <v>1057477</v>
      </c>
      <c r="E14" s="7"/>
    </row>
    <row r="15" spans="1:5" x14ac:dyDescent="0.2">
      <c r="A15" s="26" t="s">
        <v>14</v>
      </c>
      <c r="B15" s="19">
        <v>102098</v>
      </c>
      <c r="C15" s="19">
        <v>377928</v>
      </c>
      <c r="D15" s="19">
        <v>275830</v>
      </c>
      <c r="E15" s="7"/>
    </row>
    <row r="16" spans="1:5" x14ac:dyDescent="0.2">
      <c r="A16" s="20" t="s">
        <v>15</v>
      </c>
      <c r="B16" s="19">
        <v>6339</v>
      </c>
      <c r="C16" s="19">
        <v>3201</v>
      </c>
      <c r="D16" s="19">
        <v>-3138</v>
      </c>
      <c r="E16" s="7"/>
    </row>
    <row r="17" spans="1:5" x14ac:dyDescent="0.2">
      <c r="A17" s="21" t="s">
        <v>16</v>
      </c>
      <c r="B17" s="22">
        <v>0</v>
      </c>
      <c r="C17" s="22">
        <v>174385</v>
      </c>
      <c r="D17" s="22">
        <v>174385</v>
      </c>
      <c r="E17" s="7"/>
    </row>
    <row r="18" spans="1:5" x14ac:dyDescent="0.2">
      <c r="A18" s="12" t="s">
        <v>17</v>
      </c>
      <c r="B18" s="23">
        <v>807337</v>
      </c>
      <c r="C18" s="23">
        <v>2311891</v>
      </c>
      <c r="D18" s="23">
        <v>1504554</v>
      </c>
      <c r="E18" s="7"/>
    </row>
    <row r="19" spans="1:5" x14ac:dyDescent="0.2">
      <c r="A19" s="24"/>
      <c r="B19" s="19"/>
      <c r="C19" s="19"/>
      <c r="D19" s="19"/>
      <c r="E19" s="7"/>
    </row>
    <row r="20" spans="1:5" x14ac:dyDescent="0.2">
      <c r="A20" s="26" t="s">
        <v>50</v>
      </c>
      <c r="B20" s="19">
        <v>-283233</v>
      </c>
      <c r="C20" s="19">
        <v>430877</v>
      </c>
      <c r="D20" s="19">
        <v>714110</v>
      </c>
      <c r="E20" s="7"/>
    </row>
    <row r="21" spans="1:5" x14ac:dyDescent="0.2">
      <c r="A21" s="26" t="s">
        <v>18</v>
      </c>
      <c r="B21" s="19">
        <v>-2690</v>
      </c>
      <c r="C21" s="19">
        <v>149968</v>
      </c>
      <c r="D21" s="19">
        <v>152658</v>
      </c>
      <c r="E21" s="7"/>
    </row>
    <row r="22" spans="1:5" x14ac:dyDescent="0.2">
      <c r="A22" s="26" t="s">
        <v>19</v>
      </c>
      <c r="B22" s="19">
        <v>0</v>
      </c>
      <c r="C22" s="19">
        <v>0</v>
      </c>
      <c r="D22" s="19">
        <v>11439</v>
      </c>
      <c r="E22" s="7"/>
    </row>
    <row r="23" spans="1:5" x14ac:dyDescent="0.2">
      <c r="A23" s="26" t="s">
        <v>20</v>
      </c>
      <c r="B23" s="19">
        <v>0</v>
      </c>
      <c r="C23" s="19">
        <v>0</v>
      </c>
      <c r="D23" s="19">
        <v>5680</v>
      </c>
      <c r="E23" s="7"/>
    </row>
    <row r="24" spans="1:5" x14ac:dyDescent="0.2">
      <c r="A24" s="26" t="s">
        <v>21</v>
      </c>
      <c r="B24" s="19">
        <v>0</v>
      </c>
      <c r="C24" s="19">
        <v>0</v>
      </c>
      <c r="D24" s="19">
        <v>0</v>
      </c>
      <c r="E24" s="7"/>
    </row>
    <row r="25" spans="1:5" x14ac:dyDescent="0.2">
      <c r="A25" s="26" t="s">
        <v>22</v>
      </c>
      <c r="B25" s="19">
        <v>0</v>
      </c>
      <c r="C25" s="19">
        <v>0</v>
      </c>
      <c r="D25" s="19">
        <v>0</v>
      </c>
      <c r="E25" s="7"/>
    </row>
    <row r="26" spans="1:5" x14ac:dyDescent="0.2">
      <c r="A26" s="27" t="s">
        <v>23</v>
      </c>
      <c r="B26" s="22">
        <v>-17119</v>
      </c>
      <c r="C26" s="22">
        <v>99409</v>
      </c>
      <c r="D26" s="22">
        <v>99409</v>
      </c>
      <c r="E26" s="7"/>
    </row>
    <row r="27" spans="1:5" x14ac:dyDescent="0.2">
      <c r="A27" s="12" t="s">
        <v>24</v>
      </c>
      <c r="B27" s="23">
        <v>-303042</v>
      </c>
      <c r="C27" s="23">
        <v>680254</v>
      </c>
      <c r="D27" s="23">
        <v>983296</v>
      </c>
      <c r="E27" s="7"/>
    </row>
    <row r="28" spans="1:5" x14ac:dyDescent="0.2">
      <c r="A28" s="24"/>
      <c r="B28" s="19"/>
      <c r="C28" s="19"/>
      <c r="D28" s="19"/>
      <c r="E28" s="7"/>
    </row>
    <row r="29" spans="1:5" x14ac:dyDescent="0.2">
      <c r="A29" s="26" t="s">
        <v>25</v>
      </c>
      <c r="B29" s="19"/>
      <c r="C29" s="19"/>
      <c r="D29" s="19"/>
      <c r="E29" s="7"/>
    </row>
    <row r="30" spans="1:5" x14ac:dyDescent="0.2">
      <c r="A30" s="26" t="s">
        <v>51</v>
      </c>
      <c r="B30" s="19">
        <v>0</v>
      </c>
      <c r="C30" s="19">
        <v>36807</v>
      </c>
      <c r="D30" s="19">
        <v>36807</v>
      </c>
      <c r="E30" s="7"/>
    </row>
    <row r="31" spans="1:5" x14ac:dyDescent="0.2">
      <c r="A31" s="24" t="s">
        <v>26</v>
      </c>
      <c r="B31" s="19">
        <v>0</v>
      </c>
      <c r="C31" s="19">
        <v>213003</v>
      </c>
      <c r="D31" s="19">
        <v>213003</v>
      </c>
      <c r="E31" s="7"/>
    </row>
    <row r="32" spans="1:5" x14ac:dyDescent="0.2">
      <c r="A32" s="26" t="s">
        <v>52</v>
      </c>
      <c r="B32" s="19">
        <v>0</v>
      </c>
      <c r="C32" s="19">
        <v>8161</v>
      </c>
      <c r="D32" s="19">
        <v>8161</v>
      </c>
      <c r="E32" s="7"/>
    </row>
    <row r="33" spans="1:5" x14ac:dyDescent="0.2">
      <c r="A33" s="24" t="s">
        <v>27</v>
      </c>
      <c r="B33" s="19">
        <v>0</v>
      </c>
      <c r="C33" s="19">
        <v>725322</v>
      </c>
      <c r="D33" s="19">
        <v>725322</v>
      </c>
      <c r="E33" s="7"/>
    </row>
    <row r="34" spans="1:5" x14ac:dyDescent="0.2">
      <c r="A34" s="24" t="s">
        <v>28</v>
      </c>
      <c r="B34" s="19">
        <v>0</v>
      </c>
      <c r="C34" s="19">
        <v>289424</v>
      </c>
      <c r="D34" s="19">
        <v>289424</v>
      </c>
      <c r="E34" s="7"/>
    </row>
    <row r="35" spans="1:5" x14ac:dyDescent="0.2">
      <c r="A35" s="24" t="s">
        <v>29</v>
      </c>
      <c r="B35" s="19">
        <v>0</v>
      </c>
      <c r="C35" s="19">
        <v>431870</v>
      </c>
      <c r="D35" s="19">
        <v>431870</v>
      </c>
      <c r="E35" s="7"/>
    </row>
    <row r="36" spans="1:5" x14ac:dyDescent="0.2">
      <c r="A36" s="24" t="s">
        <v>30</v>
      </c>
      <c r="B36" s="19">
        <v>0</v>
      </c>
      <c r="C36" s="19">
        <v>337632</v>
      </c>
      <c r="D36" s="19">
        <v>337632</v>
      </c>
      <c r="E36" s="7"/>
    </row>
    <row r="37" spans="1:5" x14ac:dyDescent="0.2">
      <c r="A37" s="24" t="s">
        <v>31</v>
      </c>
      <c r="B37" s="19">
        <v>0</v>
      </c>
      <c r="C37" s="19">
        <v>524578</v>
      </c>
      <c r="D37" s="19">
        <v>524578</v>
      </c>
      <c r="E37" s="7"/>
    </row>
    <row r="38" spans="1:5" x14ac:dyDescent="0.2">
      <c r="A38" s="26" t="s">
        <v>32</v>
      </c>
      <c r="B38" s="19">
        <v>0</v>
      </c>
      <c r="C38" s="19">
        <v>536440</v>
      </c>
      <c r="D38" s="19">
        <v>536440</v>
      </c>
      <c r="E38" s="7"/>
    </row>
    <row r="39" spans="1:5" x14ac:dyDescent="0.2">
      <c r="A39" s="24" t="s">
        <v>33</v>
      </c>
      <c r="B39" s="19">
        <v>0</v>
      </c>
      <c r="C39" s="19">
        <v>535696</v>
      </c>
      <c r="D39" s="19">
        <v>535696</v>
      </c>
      <c r="E39" s="7"/>
    </row>
    <row r="40" spans="1:5" x14ac:dyDescent="0.2">
      <c r="A40" s="24" t="s">
        <v>34</v>
      </c>
      <c r="B40" s="19">
        <v>0</v>
      </c>
      <c r="C40" s="19">
        <v>373933</v>
      </c>
      <c r="D40" s="19">
        <v>373933</v>
      </c>
      <c r="E40" s="7"/>
    </row>
    <row r="41" spans="1:5" x14ac:dyDescent="0.2">
      <c r="A41" s="28" t="s">
        <v>35</v>
      </c>
      <c r="B41" s="22">
        <v>0</v>
      </c>
      <c r="C41" s="22">
        <v>563840</v>
      </c>
      <c r="D41" s="22">
        <v>563840</v>
      </c>
      <c r="E41" s="7"/>
    </row>
    <row r="42" spans="1:5" x14ac:dyDescent="0.2">
      <c r="A42" s="29" t="s">
        <v>36</v>
      </c>
      <c r="B42" s="23">
        <v>0</v>
      </c>
      <c r="C42" s="23">
        <v>4576706</v>
      </c>
      <c r="D42" s="23">
        <v>4576706</v>
      </c>
      <c r="E42" s="7"/>
    </row>
    <row r="43" spans="1:5" ht="13.5" thickBot="1" x14ac:dyDescent="0.25">
      <c r="A43" s="30"/>
      <c r="B43" s="31"/>
      <c r="C43" s="31"/>
      <c r="D43" s="31"/>
      <c r="E43" s="7"/>
    </row>
    <row r="44" spans="1:5" ht="24.75" customHeight="1" thickBot="1" x14ac:dyDescent="0.25">
      <c r="A44" s="32" t="s">
        <v>37</v>
      </c>
      <c r="B44" s="34">
        <v>831774</v>
      </c>
      <c r="C44" s="34">
        <v>8014743</v>
      </c>
      <c r="D44" s="34">
        <v>7182969</v>
      </c>
      <c r="E44" s="7"/>
    </row>
    <row r="45" spans="1:5" x14ac:dyDescent="0.2">
      <c r="A45" s="20"/>
      <c r="B45" s="25"/>
      <c r="C45" s="25"/>
      <c r="D45" s="25"/>
      <c r="E45" s="7"/>
    </row>
    <row r="46" spans="1:5" x14ac:dyDescent="0.2">
      <c r="A46" s="26" t="s">
        <v>38</v>
      </c>
      <c r="B46" s="19">
        <v>91195</v>
      </c>
      <c r="C46" s="19">
        <v>0</v>
      </c>
      <c r="D46" s="19">
        <v>-91195</v>
      </c>
      <c r="E46" s="7"/>
    </row>
    <row r="47" spans="1:5" x14ac:dyDescent="0.2">
      <c r="A47" s="26"/>
      <c r="B47" s="19"/>
      <c r="C47" s="19"/>
      <c r="D47" s="19"/>
      <c r="E47" s="7"/>
    </row>
    <row r="48" spans="1:5" x14ac:dyDescent="0.2">
      <c r="A48" s="26" t="s">
        <v>39</v>
      </c>
      <c r="B48" s="19">
        <v>89603</v>
      </c>
      <c r="C48" s="19">
        <v>0</v>
      </c>
      <c r="D48" s="19">
        <v>-89603</v>
      </c>
      <c r="E48" s="7"/>
    </row>
    <row r="49" spans="1:5" x14ac:dyDescent="0.2">
      <c r="A49" s="20"/>
      <c r="B49" s="25"/>
      <c r="C49" s="25"/>
      <c r="D49" s="25"/>
      <c r="E49" s="7"/>
    </row>
    <row r="50" spans="1:5" x14ac:dyDescent="0.2">
      <c r="A50" s="26" t="s">
        <v>40</v>
      </c>
      <c r="B50" s="19">
        <v>106214</v>
      </c>
      <c r="C50" s="19">
        <v>0</v>
      </c>
      <c r="D50" s="19">
        <v>-106214</v>
      </c>
      <c r="E50" s="7"/>
    </row>
    <row r="51" spans="1:5" x14ac:dyDescent="0.2">
      <c r="A51" s="20"/>
      <c r="B51" s="25"/>
      <c r="C51" s="25"/>
      <c r="D51" s="25"/>
      <c r="E51" s="7"/>
    </row>
    <row r="52" spans="1:5" x14ac:dyDescent="0.2">
      <c r="A52" s="18" t="s">
        <v>41</v>
      </c>
      <c r="B52" s="19">
        <v>7356</v>
      </c>
      <c r="C52" s="19">
        <v>0</v>
      </c>
      <c r="D52" s="19">
        <v>-7356</v>
      </c>
      <c r="E52" s="7"/>
    </row>
    <row r="53" spans="1:5" x14ac:dyDescent="0.2">
      <c r="A53" s="24"/>
      <c r="B53" s="19"/>
      <c r="C53" s="19"/>
      <c r="D53" s="19"/>
      <c r="E53" s="7"/>
    </row>
    <row r="54" spans="1:5" x14ac:dyDescent="0.2">
      <c r="A54" s="24" t="s">
        <v>42</v>
      </c>
      <c r="B54" s="19">
        <v>59952</v>
      </c>
      <c r="C54" s="19">
        <v>0</v>
      </c>
      <c r="D54" s="19">
        <v>-59952</v>
      </c>
      <c r="E54" s="7"/>
    </row>
    <row r="55" spans="1:5" x14ac:dyDescent="0.2">
      <c r="A55" s="20"/>
      <c r="B55" s="25"/>
      <c r="C55" s="25"/>
      <c r="D55" s="25"/>
      <c r="E55" s="7"/>
    </row>
    <row r="56" spans="1:5" x14ac:dyDescent="0.2">
      <c r="A56" s="26" t="s">
        <v>43</v>
      </c>
      <c r="B56" s="19">
        <v>0</v>
      </c>
      <c r="C56" s="19">
        <v>0</v>
      </c>
      <c r="D56" s="19">
        <v>0</v>
      </c>
      <c r="E56" s="7"/>
    </row>
    <row r="57" spans="1:5" ht="13.5" thickBot="1" x14ac:dyDescent="0.25">
      <c r="A57" s="30"/>
      <c r="B57" s="31"/>
      <c r="C57" s="31"/>
      <c r="D57" s="31"/>
      <c r="E57" s="7"/>
    </row>
    <row r="58" spans="1:5" ht="24.75" customHeight="1" thickBot="1" x14ac:dyDescent="0.25">
      <c r="A58" s="32" t="s">
        <v>44</v>
      </c>
      <c r="B58" s="33">
        <v>354320</v>
      </c>
      <c r="C58" s="33">
        <v>0</v>
      </c>
      <c r="D58" s="33">
        <v>-354320</v>
      </c>
      <c r="E58" s="7"/>
    </row>
    <row r="59" spans="1:5" x14ac:dyDescent="0.2">
      <c r="A59" s="20"/>
      <c r="B59" s="25"/>
      <c r="C59" s="25"/>
      <c r="D59" s="25"/>
      <c r="E59" s="7"/>
    </row>
    <row r="60" spans="1:5" ht="13.5" thickBot="1" x14ac:dyDescent="0.25">
      <c r="A60" s="30"/>
      <c r="B60" s="31"/>
      <c r="C60" s="31"/>
      <c r="D60" s="31"/>
      <c r="E60" s="7"/>
    </row>
    <row r="61" spans="1:5" ht="24.75" customHeight="1" thickBot="1" x14ac:dyDescent="0.25">
      <c r="A61" s="13" t="s">
        <v>45</v>
      </c>
      <c r="B61" s="34">
        <v>1186094</v>
      </c>
      <c r="C61" s="34">
        <v>8014743</v>
      </c>
      <c r="D61" s="34">
        <v>6828649</v>
      </c>
      <c r="E61" s="7"/>
    </row>
    <row r="62" spans="1:5" x14ac:dyDescent="0.2">
      <c r="A62" s="35"/>
      <c r="B62" s="35"/>
      <c r="C62" s="35"/>
      <c r="D62" s="35"/>
      <c r="E62" s="36"/>
    </row>
  </sheetData>
  <printOptions horizontalCentered="1"/>
  <pageMargins left="1" right="1" top="1" bottom="1" header="1" footer="1"/>
  <pageSetup scale="80" orientation="portrait" blackAndWhite="1" r:id="rId1"/>
  <headerFooter alignWithMargins="0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F120C-46EB-4DA2-B286-9EE811DE96CD}">
  <dimension ref="A1:AV506"/>
  <sheetViews>
    <sheetView workbookViewId="0"/>
  </sheetViews>
  <sheetFormatPr defaultRowHeight="11.25" x14ac:dyDescent="0.2"/>
  <cols>
    <col min="1" max="1" width="4.7109375" style="40" customWidth="1"/>
    <col min="2" max="2" width="40.28515625" style="40" customWidth="1"/>
    <col min="3" max="3" width="10.5703125" style="40" customWidth="1"/>
    <col min="4" max="4" width="33.28515625" style="40" customWidth="1"/>
    <col min="5" max="5" width="1.85546875" style="40" customWidth="1"/>
    <col min="6" max="6" width="10.140625" style="40" customWidth="1"/>
    <col min="7" max="7" width="1.85546875" style="40" customWidth="1"/>
    <col min="8" max="8" width="14.7109375" style="40" customWidth="1"/>
    <col min="9" max="9" width="1.85546875" style="40" customWidth="1"/>
    <col min="10" max="10" width="14.7109375" style="40" customWidth="1"/>
    <col min="11" max="11" width="1.85546875" style="40" customWidth="1"/>
    <col min="12" max="12" width="14.7109375" style="40" customWidth="1"/>
    <col min="13" max="13" width="1.85546875" style="40" customWidth="1"/>
    <col min="14" max="14" width="14.7109375" style="40" customWidth="1"/>
    <col min="15" max="15" width="1.85546875" style="40" customWidth="1"/>
    <col min="16" max="16" width="14.7109375" style="40" customWidth="1"/>
    <col min="17" max="17" width="1.85546875" style="40" customWidth="1"/>
    <col min="18" max="18" width="14.7109375" style="40" customWidth="1"/>
    <col min="19" max="19" width="3.28515625" style="40" customWidth="1"/>
    <col min="20" max="21" width="4.7109375" style="40" customWidth="1"/>
    <col min="22" max="22" width="10.5703125" style="40" customWidth="1"/>
    <col min="23" max="23" width="32.7109375" style="40" customWidth="1"/>
    <col min="24" max="24" width="1.85546875" style="40" customWidth="1"/>
    <col min="25" max="25" width="10.140625" style="40" customWidth="1"/>
    <col min="26" max="26" width="1.85546875" style="40" customWidth="1"/>
    <col min="27" max="27" width="14.7109375" style="40" customWidth="1"/>
    <col min="28" max="28" width="1.85546875" style="40" customWidth="1"/>
    <col min="29" max="29" width="14.7109375" style="40" customWidth="1"/>
    <col min="30" max="30" width="1.85546875" style="40" customWidth="1"/>
    <col min="31" max="31" width="14.7109375" style="40" customWidth="1"/>
    <col min="32" max="32" width="1.85546875" style="40" customWidth="1"/>
    <col min="33" max="33" width="14.7109375" style="40" customWidth="1"/>
    <col min="34" max="34" width="1.85546875" style="40" customWidth="1"/>
    <col min="35" max="35" width="14.7109375" style="40" customWidth="1"/>
    <col min="36" max="36" width="1.85546875" style="40" customWidth="1"/>
    <col min="37" max="37" width="14.7109375" style="40" customWidth="1"/>
    <col min="38" max="38" width="13.5703125" style="40" customWidth="1"/>
    <col min="39" max="39" width="9.140625" style="40"/>
    <col min="40" max="40" width="12.140625" style="40" bestFit="1" customWidth="1"/>
    <col min="41" max="41" width="9.140625" style="40"/>
    <col min="42" max="43" width="12.85546875" style="41" bestFit="1" customWidth="1"/>
    <col min="44" max="44" width="9.140625" style="41"/>
    <col min="45" max="256" width="9.140625" style="40"/>
    <col min="257" max="257" width="3.5703125" style="40" customWidth="1"/>
    <col min="258" max="258" width="6.7109375" style="40" bestFit="1" customWidth="1"/>
    <col min="259" max="259" width="10.7109375" style="40" bestFit="1" customWidth="1"/>
    <col min="260" max="260" width="40.28515625" style="40" bestFit="1" customWidth="1"/>
    <col min="261" max="261" width="2.28515625" style="40" customWidth="1"/>
    <col min="262" max="262" width="9.5703125" style="40" customWidth="1"/>
    <col min="263" max="263" width="2.28515625" style="40" customWidth="1"/>
    <col min="264" max="264" width="13.5703125" style="40" customWidth="1"/>
    <col min="265" max="265" width="2.28515625" style="40" customWidth="1"/>
    <col min="266" max="266" width="13.5703125" style="40" customWidth="1"/>
    <col min="267" max="267" width="2.28515625" style="40" customWidth="1"/>
    <col min="268" max="268" width="13.5703125" style="40" customWidth="1"/>
    <col min="269" max="269" width="2.28515625" style="40" customWidth="1"/>
    <col min="270" max="270" width="13.5703125" style="40" customWidth="1"/>
    <col min="271" max="271" width="2.28515625" style="40" customWidth="1"/>
    <col min="272" max="272" width="13.5703125" style="40" customWidth="1"/>
    <col min="273" max="273" width="2.28515625" style="40" customWidth="1"/>
    <col min="274" max="274" width="13.5703125" style="40" customWidth="1"/>
    <col min="275" max="275" width="3.28515625" style="40" customWidth="1"/>
    <col min="276" max="276" width="3.5703125" style="40" customWidth="1"/>
    <col min="277" max="277" width="11.28515625" style="40" customWidth="1"/>
    <col min="278" max="278" width="11.7109375" style="40" bestFit="1" customWidth="1"/>
    <col min="279" max="279" width="40.28515625" style="40" bestFit="1" customWidth="1"/>
    <col min="280" max="280" width="2.28515625" style="40" customWidth="1"/>
    <col min="281" max="281" width="9.5703125" style="40" customWidth="1"/>
    <col min="282" max="282" width="2.28515625" style="40" customWidth="1"/>
    <col min="283" max="283" width="13.5703125" style="40" customWidth="1"/>
    <col min="284" max="284" width="2.28515625" style="40" customWidth="1"/>
    <col min="285" max="285" width="13.5703125" style="40" customWidth="1"/>
    <col min="286" max="286" width="2.28515625" style="40" customWidth="1"/>
    <col min="287" max="287" width="13.5703125" style="40" customWidth="1"/>
    <col min="288" max="288" width="2.28515625" style="40" customWidth="1"/>
    <col min="289" max="289" width="13.5703125" style="40" customWidth="1"/>
    <col min="290" max="290" width="2.28515625" style="40" customWidth="1"/>
    <col min="291" max="291" width="13.5703125" style="40" customWidth="1"/>
    <col min="292" max="292" width="2.28515625" style="40" customWidth="1"/>
    <col min="293" max="294" width="13.5703125" style="40" customWidth="1"/>
    <col min="295" max="512" width="9.140625" style="40"/>
    <col min="513" max="513" width="3.5703125" style="40" customWidth="1"/>
    <col min="514" max="514" width="6.7109375" style="40" bestFit="1" customWidth="1"/>
    <col min="515" max="515" width="10.7109375" style="40" bestFit="1" customWidth="1"/>
    <col min="516" max="516" width="40.28515625" style="40" bestFit="1" customWidth="1"/>
    <col min="517" max="517" width="2.28515625" style="40" customWidth="1"/>
    <col min="518" max="518" width="9.5703125" style="40" customWidth="1"/>
    <col min="519" max="519" width="2.28515625" style="40" customWidth="1"/>
    <col min="520" max="520" width="13.5703125" style="40" customWidth="1"/>
    <col min="521" max="521" width="2.28515625" style="40" customWidth="1"/>
    <col min="522" max="522" width="13.5703125" style="40" customWidth="1"/>
    <col min="523" max="523" width="2.28515625" style="40" customWidth="1"/>
    <col min="524" max="524" width="13.5703125" style="40" customWidth="1"/>
    <col min="525" max="525" width="2.28515625" style="40" customWidth="1"/>
    <col min="526" max="526" width="13.5703125" style="40" customWidth="1"/>
    <col min="527" max="527" width="2.28515625" style="40" customWidth="1"/>
    <col min="528" max="528" width="13.5703125" style="40" customWidth="1"/>
    <col min="529" max="529" width="2.28515625" style="40" customWidth="1"/>
    <col min="530" max="530" width="13.5703125" style="40" customWidth="1"/>
    <col min="531" max="531" width="3.28515625" style="40" customWidth="1"/>
    <col min="532" max="532" width="3.5703125" style="40" customWidth="1"/>
    <col min="533" max="533" width="11.28515625" style="40" customWidth="1"/>
    <col min="534" max="534" width="11.7109375" style="40" bestFit="1" customWidth="1"/>
    <col min="535" max="535" width="40.28515625" style="40" bestFit="1" customWidth="1"/>
    <col min="536" max="536" width="2.28515625" style="40" customWidth="1"/>
    <col min="537" max="537" width="9.5703125" style="40" customWidth="1"/>
    <col min="538" max="538" width="2.28515625" style="40" customWidth="1"/>
    <col min="539" max="539" width="13.5703125" style="40" customWidth="1"/>
    <col min="540" max="540" width="2.28515625" style="40" customWidth="1"/>
    <col min="541" max="541" width="13.5703125" style="40" customWidth="1"/>
    <col min="542" max="542" width="2.28515625" style="40" customWidth="1"/>
    <col min="543" max="543" width="13.5703125" style="40" customWidth="1"/>
    <col min="544" max="544" width="2.28515625" style="40" customWidth="1"/>
    <col min="545" max="545" width="13.5703125" style="40" customWidth="1"/>
    <col min="546" max="546" width="2.28515625" style="40" customWidth="1"/>
    <col min="547" max="547" width="13.5703125" style="40" customWidth="1"/>
    <col min="548" max="548" width="2.28515625" style="40" customWidth="1"/>
    <col min="549" max="550" width="13.5703125" style="40" customWidth="1"/>
    <col min="551" max="768" width="9.140625" style="40"/>
    <col min="769" max="769" width="3.5703125" style="40" customWidth="1"/>
    <col min="770" max="770" width="6.7109375" style="40" bestFit="1" customWidth="1"/>
    <col min="771" max="771" width="10.7109375" style="40" bestFit="1" customWidth="1"/>
    <col min="772" max="772" width="40.28515625" style="40" bestFit="1" customWidth="1"/>
    <col min="773" max="773" width="2.28515625" style="40" customWidth="1"/>
    <col min="774" max="774" width="9.5703125" style="40" customWidth="1"/>
    <col min="775" max="775" width="2.28515625" style="40" customWidth="1"/>
    <col min="776" max="776" width="13.5703125" style="40" customWidth="1"/>
    <col min="777" max="777" width="2.28515625" style="40" customWidth="1"/>
    <col min="778" max="778" width="13.5703125" style="40" customWidth="1"/>
    <col min="779" max="779" width="2.28515625" style="40" customWidth="1"/>
    <col min="780" max="780" width="13.5703125" style="40" customWidth="1"/>
    <col min="781" max="781" width="2.28515625" style="40" customWidth="1"/>
    <col min="782" max="782" width="13.5703125" style="40" customWidth="1"/>
    <col min="783" max="783" width="2.28515625" style="40" customWidth="1"/>
    <col min="784" max="784" width="13.5703125" style="40" customWidth="1"/>
    <col min="785" max="785" width="2.28515625" style="40" customWidth="1"/>
    <col min="786" max="786" width="13.5703125" style="40" customWidth="1"/>
    <col min="787" max="787" width="3.28515625" style="40" customWidth="1"/>
    <col min="788" max="788" width="3.5703125" style="40" customWidth="1"/>
    <col min="789" max="789" width="11.28515625" style="40" customWidth="1"/>
    <col min="790" max="790" width="11.7109375" style="40" bestFit="1" customWidth="1"/>
    <col min="791" max="791" width="40.28515625" style="40" bestFit="1" customWidth="1"/>
    <col min="792" max="792" width="2.28515625" style="40" customWidth="1"/>
    <col min="793" max="793" width="9.5703125" style="40" customWidth="1"/>
    <col min="794" max="794" width="2.28515625" style="40" customWidth="1"/>
    <col min="795" max="795" width="13.5703125" style="40" customWidth="1"/>
    <col min="796" max="796" width="2.28515625" style="40" customWidth="1"/>
    <col min="797" max="797" width="13.5703125" style="40" customWidth="1"/>
    <col min="798" max="798" width="2.28515625" style="40" customWidth="1"/>
    <col min="799" max="799" width="13.5703125" style="40" customWidth="1"/>
    <col min="800" max="800" width="2.28515625" style="40" customWidth="1"/>
    <col min="801" max="801" width="13.5703125" style="40" customWidth="1"/>
    <col min="802" max="802" width="2.28515625" style="40" customWidth="1"/>
    <col min="803" max="803" width="13.5703125" style="40" customWidth="1"/>
    <col min="804" max="804" width="2.28515625" style="40" customWidth="1"/>
    <col min="805" max="806" width="13.5703125" style="40" customWidth="1"/>
    <col min="807" max="1024" width="9.140625" style="40"/>
    <col min="1025" max="1025" width="3.5703125" style="40" customWidth="1"/>
    <col min="1026" max="1026" width="6.7109375" style="40" bestFit="1" customWidth="1"/>
    <col min="1027" max="1027" width="10.7109375" style="40" bestFit="1" customWidth="1"/>
    <col min="1028" max="1028" width="40.28515625" style="40" bestFit="1" customWidth="1"/>
    <col min="1029" max="1029" width="2.28515625" style="40" customWidth="1"/>
    <col min="1030" max="1030" width="9.5703125" style="40" customWidth="1"/>
    <col min="1031" max="1031" width="2.28515625" style="40" customWidth="1"/>
    <col min="1032" max="1032" width="13.5703125" style="40" customWidth="1"/>
    <col min="1033" max="1033" width="2.28515625" style="40" customWidth="1"/>
    <col min="1034" max="1034" width="13.5703125" style="40" customWidth="1"/>
    <col min="1035" max="1035" width="2.28515625" style="40" customWidth="1"/>
    <col min="1036" max="1036" width="13.5703125" style="40" customWidth="1"/>
    <col min="1037" max="1037" width="2.28515625" style="40" customWidth="1"/>
    <col min="1038" max="1038" width="13.5703125" style="40" customWidth="1"/>
    <col min="1039" max="1039" width="2.28515625" style="40" customWidth="1"/>
    <col min="1040" max="1040" width="13.5703125" style="40" customWidth="1"/>
    <col min="1041" max="1041" width="2.28515625" style="40" customWidth="1"/>
    <col min="1042" max="1042" width="13.5703125" style="40" customWidth="1"/>
    <col min="1043" max="1043" width="3.28515625" style="40" customWidth="1"/>
    <col min="1044" max="1044" width="3.5703125" style="40" customWidth="1"/>
    <col min="1045" max="1045" width="11.28515625" style="40" customWidth="1"/>
    <col min="1046" max="1046" width="11.7109375" style="40" bestFit="1" customWidth="1"/>
    <col min="1047" max="1047" width="40.28515625" style="40" bestFit="1" customWidth="1"/>
    <col min="1048" max="1048" width="2.28515625" style="40" customWidth="1"/>
    <col min="1049" max="1049" width="9.5703125" style="40" customWidth="1"/>
    <col min="1050" max="1050" width="2.28515625" style="40" customWidth="1"/>
    <col min="1051" max="1051" width="13.5703125" style="40" customWidth="1"/>
    <col min="1052" max="1052" width="2.28515625" style="40" customWidth="1"/>
    <col min="1053" max="1053" width="13.5703125" style="40" customWidth="1"/>
    <col min="1054" max="1054" width="2.28515625" style="40" customWidth="1"/>
    <col min="1055" max="1055" width="13.5703125" style="40" customWidth="1"/>
    <col min="1056" max="1056" width="2.28515625" style="40" customWidth="1"/>
    <col min="1057" max="1057" width="13.5703125" style="40" customWidth="1"/>
    <col min="1058" max="1058" width="2.28515625" style="40" customWidth="1"/>
    <col min="1059" max="1059" width="13.5703125" style="40" customWidth="1"/>
    <col min="1060" max="1060" width="2.28515625" style="40" customWidth="1"/>
    <col min="1061" max="1062" width="13.5703125" style="40" customWidth="1"/>
    <col min="1063" max="1280" width="9.140625" style="40"/>
    <col min="1281" max="1281" width="3.5703125" style="40" customWidth="1"/>
    <col min="1282" max="1282" width="6.7109375" style="40" bestFit="1" customWidth="1"/>
    <col min="1283" max="1283" width="10.7109375" style="40" bestFit="1" customWidth="1"/>
    <col min="1284" max="1284" width="40.28515625" style="40" bestFit="1" customWidth="1"/>
    <col min="1285" max="1285" width="2.28515625" style="40" customWidth="1"/>
    <col min="1286" max="1286" width="9.5703125" style="40" customWidth="1"/>
    <col min="1287" max="1287" width="2.28515625" style="40" customWidth="1"/>
    <col min="1288" max="1288" width="13.5703125" style="40" customWidth="1"/>
    <col min="1289" max="1289" width="2.28515625" style="40" customWidth="1"/>
    <col min="1290" max="1290" width="13.5703125" style="40" customWidth="1"/>
    <col min="1291" max="1291" width="2.28515625" style="40" customWidth="1"/>
    <col min="1292" max="1292" width="13.5703125" style="40" customWidth="1"/>
    <col min="1293" max="1293" width="2.28515625" style="40" customWidth="1"/>
    <col min="1294" max="1294" width="13.5703125" style="40" customWidth="1"/>
    <col min="1295" max="1295" width="2.28515625" style="40" customWidth="1"/>
    <col min="1296" max="1296" width="13.5703125" style="40" customWidth="1"/>
    <col min="1297" max="1297" width="2.28515625" style="40" customWidth="1"/>
    <col min="1298" max="1298" width="13.5703125" style="40" customWidth="1"/>
    <col min="1299" max="1299" width="3.28515625" style="40" customWidth="1"/>
    <col min="1300" max="1300" width="3.5703125" style="40" customWidth="1"/>
    <col min="1301" max="1301" width="11.28515625" style="40" customWidth="1"/>
    <col min="1302" max="1302" width="11.7109375" style="40" bestFit="1" customWidth="1"/>
    <col min="1303" max="1303" width="40.28515625" style="40" bestFit="1" customWidth="1"/>
    <col min="1304" max="1304" width="2.28515625" style="40" customWidth="1"/>
    <col min="1305" max="1305" width="9.5703125" style="40" customWidth="1"/>
    <col min="1306" max="1306" width="2.28515625" style="40" customWidth="1"/>
    <col min="1307" max="1307" width="13.5703125" style="40" customWidth="1"/>
    <col min="1308" max="1308" width="2.28515625" style="40" customWidth="1"/>
    <col min="1309" max="1309" width="13.5703125" style="40" customWidth="1"/>
    <col min="1310" max="1310" width="2.28515625" style="40" customWidth="1"/>
    <col min="1311" max="1311" width="13.5703125" style="40" customWidth="1"/>
    <col min="1312" max="1312" width="2.28515625" style="40" customWidth="1"/>
    <col min="1313" max="1313" width="13.5703125" style="40" customWidth="1"/>
    <col min="1314" max="1314" width="2.28515625" style="40" customWidth="1"/>
    <col min="1315" max="1315" width="13.5703125" style="40" customWidth="1"/>
    <col min="1316" max="1316" width="2.28515625" style="40" customWidth="1"/>
    <col min="1317" max="1318" width="13.5703125" style="40" customWidth="1"/>
    <col min="1319" max="1536" width="9.140625" style="40"/>
    <col min="1537" max="1537" width="3.5703125" style="40" customWidth="1"/>
    <col min="1538" max="1538" width="6.7109375" style="40" bestFit="1" customWidth="1"/>
    <col min="1539" max="1539" width="10.7109375" style="40" bestFit="1" customWidth="1"/>
    <col min="1540" max="1540" width="40.28515625" style="40" bestFit="1" customWidth="1"/>
    <col min="1541" max="1541" width="2.28515625" style="40" customWidth="1"/>
    <col min="1542" max="1542" width="9.5703125" style="40" customWidth="1"/>
    <col min="1543" max="1543" width="2.28515625" style="40" customWidth="1"/>
    <col min="1544" max="1544" width="13.5703125" style="40" customWidth="1"/>
    <col min="1545" max="1545" width="2.28515625" style="40" customWidth="1"/>
    <col min="1546" max="1546" width="13.5703125" style="40" customWidth="1"/>
    <col min="1547" max="1547" width="2.28515625" style="40" customWidth="1"/>
    <col min="1548" max="1548" width="13.5703125" style="40" customWidth="1"/>
    <col min="1549" max="1549" width="2.28515625" style="40" customWidth="1"/>
    <col min="1550" max="1550" width="13.5703125" style="40" customWidth="1"/>
    <col min="1551" max="1551" width="2.28515625" style="40" customWidth="1"/>
    <col min="1552" max="1552" width="13.5703125" style="40" customWidth="1"/>
    <col min="1553" max="1553" width="2.28515625" style="40" customWidth="1"/>
    <col min="1554" max="1554" width="13.5703125" style="40" customWidth="1"/>
    <col min="1555" max="1555" width="3.28515625" style="40" customWidth="1"/>
    <col min="1556" max="1556" width="3.5703125" style="40" customWidth="1"/>
    <col min="1557" max="1557" width="11.28515625" style="40" customWidth="1"/>
    <col min="1558" max="1558" width="11.7109375" style="40" bestFit="1" customWidth="1"/>
    <col min="1559" max="1559" width="40.28515625" style="40" bestFit="1" customWidth="1"/>
    <col min="1560" max="1560" width="2.28515625" style="40" customWidth="1"/>
    <col min="1561" max="1561" width="9.5703125" style="40" customWidth="1"/>
    <col min="1562" max="1562" width="2.28515625" style="40" customWidth="1"/>
    <col min="1563" max="1563" width="13.5703125" style="40" customWidth="1"/>
    <col min="1564" max="1564" width="2.28515625" style="40" customWidth="1"/>
    <col min="1565" max="1565" width="13.5703125" style="40" customWidth="1"/>
    <col min="1566" max="1566" width="2.28515625" style="40" customWidth="1"/>
    <col min="1567" max="1567" width="13.5703125" style="40" customWidth="1"/>
    <col min="1568" max="1568" width="2.28515625" style="40" customWidth="1"/>
    <col min="1569" max="1569" width="13.5703125" style="40" customWidth="1"/>
    <col min="1570" max="1570" width="2.28515625" style="40" customWidth="1"/>
    <col min="1571" max="1571" width="13.5703125" style="40" customWidth="1"/>
    <col min="1572" max="1572" width="2.28515625" style="40" customWidth="1"/>
    <col min="1573" max="1574" width="13.5703125" style="40" customWidth="1"/>
    <col min="1575" max="1792" width="9.140625" style="40"/>
    <col min="1793" max="1793" width="3.5703125" style="40" customWidth="1"/>
    <col min="1794" max="1794" width="6.7109375" style="40" bestFit="1" customWidth="1"/>
    <col min="1795" max="1795" width="10.7109375" style="40" bestFit="1" customWidth="1"/>
    <col min="1796" max="1796" width="40.28515625" style="40" bestFit="1" customWidth="1"/>
    <col min="1797" max="1797" width="2.28515625" style="40" customWidth="1"/>
    <col min="1798" max="1798" width="9.5703125" style="40" customWidth="1"/>
    <col min="1799" max="1799" width="2.28515625" style="40" customWidth="1"/>
    <col min="1800" max="1800" width="13.5703125" style="40" customWidth="1"/>
    <col min="1801" max="1801" width="2.28515625" style="40" customWidth="1"/>
    <col min="1802" max="1802" width="13.5703125" style="40" customWidth="1"/>
    <col min="1803" max="1803" width="2.28515625" style="40" customWidth="1"/>
    <col min="1804" max="1804" width="13.5703125" style="40" customWidth="1"/>
    <col min="1805" max="1805" width="2.28515625" style="40" customWidth="1"/>
    <col min="1806" max="1806" width="13.5703125" style="40" customWidth="1"/>
    <col min="1807" max="1807" width="2.28515625" style="40" customWidth="1"/>
    <col min="1808" max="1808" width="13.5703125" style="40" customWidth="1"/>
    <col min="1809" max="1809" width="2.28515625" style="40" customWidth="1"/>
    <col min="1810" max="1810" width="13.5703125" style="40" customWidth="1"/>
    <col min="1811" max="1811" width="3.28515625" style="40" customWidth="1"/>
    <col min="1812" max="1812" width="3.5703125" style="40" customWidth="1"/>
    <col min="1813" max="1813" width="11.28515625" style="40" customWidth="1"/>
    <col min="1814" max="1814" width="11.7109375" style="40" bestFit="1" customWidth="1"/>
    <col min="1815" max="1815" width="40.28515625" style="40" bestFit="1" customWidth="1"/>
    <col min="1816" max="1816" width="2.28515625" style="40" customWidth="1"/>
    <col min="1817" max="1817" width="9.5703125" style="40" customWidth="1"/>
    <col min="1818" max="1818" width="2.28515625" style="40" customWidth="1"/>
    <col min="1819" max="1819" width="13.5703125" style="40" customWidth="1"/>
    <col min="1820" max="1820" width="2.28515625" style="40" customWidth="1"/>
    <col min="1821" max="1821" width="13.5703125" style="40" customWidth="1"/>
    <col min="1822" max="1822" width="2.28515625" style="40" customWidth="1"/>
    <col min="1823" max="1823" width="13.5703125" style="40" customWidth="1"/>
    <col min="1824" max="1824" width="2.28515625" style="40" customWidth="1"/>
    <col min="1825" max="1825" width="13.5703125" style="40" customWidth="1"/>
    <col min="1826" max="1826" width="2.28515625" style="40" customWidth="1"/>
    <col min="1827" max="1827" width="13.5703125" style="40" customWidth="1"/>
    <col min="1828" max="1828" width="2.28515625" style="40" customWidth="1"/>
    <col min="1829" max="1830" width="13.5703125" style="40" customWidth="1"/>
    <col min="1831" max="2048" width="9.140625" style="40"/>
    <col min="2049" max="2049" width="3.5703125" style="40" customWidth="1"/>
    <col min="2050" max="2050" width="6.7109375" style="40" bestFit="1" customWidth="1"/>
    <col min="2051" max="2051" width="10.7109375" style="40" bestFit="1" customWidth="1"/>
    <col min="2052" max="2052" width="40.28515625" style="40" bestFit="1" customWidth="1"/>
    <col min="2053" max="2053" width="2.28515625" style="40" customWidth="1"/>
    <col min="2054" max="2054" width="9.5703125" style="40" customWidth="1"/>
    <col min="2055" max="2055" width="2.28515625" style="40" customWidth="1"/>
    <col min="2056" max="2056" width="13.5703125" style="40" customWidth="1"/>
    <col min="2057" max="2057" width="2.28515625" style="40" customWidth="1"/>
    <col min="2058" max="2058" width="13.5703125" style="40" customWidth="1"/>
    <col min="2059" max="2059" width="2.28515625" style="40" customWidth="1"/>
    <col min="2060" max="2060" width="13.5703125" style="40" customWidth="1"/>
    <col min="2061" max="2061" width="2.28515625" style="40" customWidth="1"/>
    <col min="2062" max="2062" width="13.5703125" style="40" customWidth="1"/>
    <col min="2063" max="2063" width="2.28515625" style="40" customWidth="1"/>
    <col min="2064" max="2064" width="13.5703125" style="40" customWidth="1"/>
    <col min="2065" max="2065" width="2.28515625" style="40" customWidth="1"/>
    <col min="2066" max="2066" width="13.5703125" style="40" customWidth="1"/>
    <col min="2067" max="2067" width="3.28515625" style="40" customWidth="1"/>
    <col min="2068" max="2068" width="3.5703125" style="40" customWidth="1"/>
    <col min="2069" max="2069" width="11.28515625" style="40" customWidth="1"/>
    <col min="2070" max="2070" width="11.7109375" style="40" bestFit="1" customWidth="1"/>
    <col min="2071" max="2071" width="40.28515625" style="40" bestFit="1" customWidth="1"/>
    <col min="2072" max="2072" width="2.28515625" style="40" customWidth="1"/>
    <col min="2073" max="2073" width="9.5703125" style="40" customWidth="1"/>
    <col min="2074" max="2074" width="2.28515625" style="40" customWidth="1"/>
    <col min="2075" max="2075" width="13.5703125" style="40" customWidth="1"/>
    <col min="2076" max="2076" width="2.28515625" style="40" customWidth="1"/>
    <col min="2077" max="2077" width="13.5703125" style="40" customWidth="1"/>
    <col min="2078" max="2078" width="2.28515625" style="40" customWidth="1"/>
    <col min="2079" max="2079" width="13.5703125" style="40" customWidth="1"/>
    <col min="2080" max="2080" width="2.28515625" style="40" customWidth="1"/>
    <col min="2081" max="2081" width="13.5703125" style="40" customWidth="1"/>
    <col min="2082" max="2082" width="2.28515625" style="40" customWidth="1"/>
    <col min="2083" max="2083" width="13.5703125" style="40" customWidth="1"/>
    <col min="2084" max="2084" width="2.28515625" style="40" customWidth="1"/>
    <col min="2085" max="2086" width="13.5703125" style="40" customWidth="1"/>
    <col min="2087" max="2304" width="9.140625" style="40"/>
    <col min="2305" max="2305" width="3.5703125" style="40" customWidth="1"/>
    <col min="2306" max="2306" width="6.7109375" style="40" bestFit="1" customWidth="1"/>
    <col min="2307" max="2307" width="10.7109375" style="40" bestFit="1" customWidth="1"/>
    <col min="2308" max="2308" width="40.28515625" style="40" bestFit="1" customWidth="1"/>
    <col min="2309" max="2309" width="2.28515625" style="40" customWidth="1"/>
    <col min="2310" max="2310" width="9.5703125" style="40" customWidth="1"/>
    <col min="2311" max="2311" width="2.28515625" style="40" customWidth="1"/>
    <col min="2312" max="2312" width="13.5703125" style="40" customWidth="1"/>
    <col min="2313" max="2313" width="2.28515625" style="40" customWidth="1"/>
    <col min="2314" max="2314" width="13.5703125" style="40" customWidth="1"/>
    <col min="2315" max="2315" width="2.28515625" style="40" customWidth="1"/>
    <col min="2316" max="2316" width="13.5703125" style="40" customWidth="1"/>
    <col min="2317" max="2317" width="2.28515625" style="40" customWidth="1"/>
    <col min="2318" max="2318" width="13.5703125" style="40" customWidth="1"/>
    <col min="2319" max="2319" width="2.28515625" style="40" customWidth="1"/>
    <col min="2320" max="2320" width="13.5703125" style="40" customWidth="1"/>
    <col min="2321" max="2321" width="2.28515625" style="40" customWidth="1"/>
    <col min="2322" max="2322" width="13.5703125" style="40" customWidth="1"/>
    <col min="2323" max="2323" width="3.28515625" style="40" customWidth="1"/>
    <col min="2324" max="2324" width="3.5703125" style="40" customWidth="1"/>
    <col min="2325" max="2325" width="11.28515625" style="40" customWidth="1"/>
    <col min="2326" max="2326" width="11.7109375" style="40" bestFit="1" customWidth="1"/>
    <col min="2327" max="2327" width="40.28515625" style="40" bestFit="1" customWidth="1"/>
    <col min="2328" max="2328" width="2.28515625" style="40" customWidth="1"/>
    <col min="2329" max="2329" width="9.5703125" style="40" customWidth="1"/>
    <col min="2330" max="2330" width="2.28515625" style="40" customWidth="1"/>
    <col min="2331" max="2331" width="13.5703125" style="40" customWidth="1"/>
    <col min="2332" max="2332" width="2.28515625" style="40" customWidth="1"/>
    <col min="2333" max="2333" width="13.5703125" style="40" customWidth="1"/>
    <col min="2334" max="2334" width="2.28515625" style="40" customWidth="1"/>
    <col min="2335" max="2335" width="13.5703125" style="40" customWidth="1"/>
    <col min="2336" max="2336" width="2.28515625" style="40" customWidth="1"/>
    <col min="2337" max="2337" width="13.5703125" style="40" customWidth="1"/>
    <col min="2338" max="2338" width="2.28515625" style="40" customWidth="1"/>
    <col min="2339" max="2339" width="13.5703125" style="40" customWidth="1"/>
    <col min="2340" max="2340" width="2.28515625" style="40" customWidth="1"/>
    <col min="2341" max="2342" width="13.5703125" style="40" customWidth="1"/>
    <col min="2343" max="2560" width="9.140625" style="40"/>
    <col min="2561" max="2561" width="3.5703125" style="40" customWidth="1"/>
    <col min="2562" max="2562" width="6.7109375" style="40" bestFit="1" customWidth="1"/>
    <col min="2563" max="2563" width="10.7109375" style="40" bestFit="1" customWidth="1"/>
    <col min="2564" max="2564" width="40.28515625" style="40" bestFit="1" customWidth="1"/>
    <col min="2565" max="2565" width="2.28515625" style="40" customWidth="1"/>
    <col min="2566" max="2566" width="9.5703125" style="40" customWidth="1"/>
    <col min="2567" max="2567" width="2.28515625" style="40" customWidth="1"/>
    <col min="2568" max="2568" width="13.5703125" style="40" customWidth="1"/>
    <col min="2569" max="2569" width="2.28515625" style="40" customWidth="1"/>
    <col min="2570" max="2570" width="13.5703125" style="40" customWidth="1"/>
    <col min="2571" max="2571" width="2.28515625" style="40" customWidth="1"/>
    <col min="2572" max="2572" width="13.5703125" style="40" customWidth="1"/>
    <col min="2573" max="2573" width="2.28515625" style="40" customWidth="1"/>
    <col min="2574" max="2574" width="13.5703125" style="40" customWidth="1"/>
    <col min="2575" max="2575" width="2.28515625" style="40" customWidth="1"/>
    <col min="2576" max="2576" width="13.5703125" style="40" customWidth="1"/>
    <col min="2577" max="2577" width="2.28515625" style="40" customWidth="1"/>
    <col min="2578" max="2578" width="13.5703125" style="40" customWidth="1"/>
    <col min="2579" max="2579" width="3.28515625" style="40" customWidth="1"/>
    <col min="2580" max="2580" width="3.5703125" style="40" customWidth="1"/>
    <col min="2581" max="2581" width="11.28515625" style="40" customWidth="1"/>
    <col min="2582" max="2582" width="11.7109375" style="40" bestFit="1" customWidth="1"/>
    <col min="2583" max="2583" width="40.28515625" style="40" bestFit="1" customWidth="1"/>
    <col min="2584" max="2584" width="2.28515625" style="40" customWidth="1"/>
    <col min="2585" max="2585" width="9.5703125" style="40" customWidth="1"/>
    <col min="2586" max="2586" width="2.28515625" style="40" customWidth="1"/>
    <col min="2587" max="2587" width="13.5703125" style="40" customWidth="1"/>
    <col min="2588" max="2588" width="2.28515625" style="40" customWidth="1"/>
    <col min="2589" max="2589" width="13.5703125" style="40" customWidth="1"/>
    <col min="2590" max="2590" width="2.28515625" style="40" customWidth="1"/>
    <col min="2591" max="2591" width="13.5703125" style="40" customWidth="1"/>
    <col min="2592" max="2592" width="2.28515625" style="40" customWidth="1"/>
    <col min="2593" max="2593" width="13.5703125" style="40" customWidth="1"/>
    <col min="2594" max="2594" width="2.28515625" style="40" customWidth="1"/>
    <col min="2595" max="2595" width="13.5703125" style="40" customWidth="1"/>
    <col min="2596" max="2596" width="2.28515625" style="40" customWidth="1"/>
    <col min="2597" max="2598" width="13.5703125" style="40" customWidth="1"/>
    <col min="2599" max="2816" width="9.140625" style="40"/>
    <col min="2817" max="2817" width="3.5703125" style="40" customWidth="1"/>
    <col min="2818" max="2818" width="6.7109375" style="40" bestFit="1" customWidth="1"/>
    <col min="2819" max="2819" width="10.7109375" style="40" bestFit="1" customWidth="1"/>
    <col min="2820" max="2820" width="40.28515625" style="40" bestFit="1" customWidth="1"/>
    <col min="2821" max="2821" width="2.28515625" style="40" customWidth="1"/>
    <col min="2822" max="2822" width="9.5703125" style="40" customWidth="1"/>
    <col min="2823" max="2823" width="2.28515625" style="40" customWidth="1"/>
    <col min="2824" max="2824" width="13.5703125" style="40" customWidth="1"/>
    <col min="2825" max="2825" width="2.28515625" style="40" customWidth="1"/>
    <col min="2826" max="2826" width="13.5703125" style="40" customWidth="1"/>
    <col min="2827" max="2827" width="2.28515625" style="40" customWidth="1"/>
    <col min="2828" max="2828" width="13.5703125" style="40" customWidth="1"/>
    <col min="2829" max="2829" width="2.28515625" style="40" customWidth="1"/>
    <col min="2830" max="2830" width="13.5703125" style="40" customWidth="1"/>
    <col min="2831" max="2831" width="2.28515625" style="40" customWidth="1"/>
    <col min="2832" max="2832" width="13.5703125" style="40" customWidth="1"/>
    <col min="2833" max="2833" width="2.28515625" style="40" customWidth="1"/>
    <col min="2834" max="2834" width="13.5703125" style="40" customWidth="1"/>
    <col min="2835" max="2835" width="3.28515625" style="40" customWidth="1"/>
    <col min="2836" max="2836" width="3.5703125" style="40" customWidth="1"/>
    <col min="2837" max="2837" width="11.28515625" style="40" customWidth="1"/>
    <col min="2838" max="2838" width="11.7109375" style="40" bestFit="1" customWidth="1"/>
    <col min="2839" max="2839" width="40.28515625" style="40" bestFit="1" customWidth="1"/>
    <col min="2840" max="2840" width="2.28515625" style="40" customWidth="1"/>
    <col min="2841" max="2841" width="9.5703125" style="40" customWidth="1"/>
    <col min="2842" max="2842" width="2.28515625" style="40" customWidth="1"/>
    <col min="2843" max="2843" width="13.5703125" style="40" customWidth="1"/>
    <col min="2844" max="2844" width="2.28515625" style="40" customWidth="1"/>
    <col min="2845" max="2845" width="13.5703125" style="40" customWidth="1"/>
    <col min="2846" max="2846" width="2.28515625" style="40" customWidth="1"/>
    <col min="2847" max="2847" width="13.5703125" style="40" customWidth="1"/>
    <col min="2848" max="2848" width="2.28515625" style="40" customWidth="1"/>
    <col min="2849" max="2849" width="13.5703125" style="40" customWidth="1"/>
    <col min="2850" max="2850" width="2.28515625" style="40" customWidth="1"/>
    <col min="2851" max="2851" width="13.5703125" style="40" customWidth="1"/>
    <col min="2852" max="2852" width="2.28515625" style="40" customWidth="1"/>
    <col min="2853" max="2854" width="13.5703125" style="40" customWidth="1"/>
    <col min="2855" max="3072" width="9.140625" style="40"/>
    <col min="3073" max="3073" width="3.5703125" style="40" customWidth="1"/>
    <col min="3074" max="3074" width="6.7109375" style="40" bestFit="1" customWidth="1"/>
    <col min="3075" max="3075" width="10.7109375" style="40" bestFit="1" customWidth="1"/>
    <col min="3076" max="3076" width="40.28515625" style="40" bestFit="1" customWidth="1"/>
    <col min="3077" max="3077" width="2.28515625" style="40" customWidth="1"/>
    <col min="3078" max="3078" width="9.5703125" style="40" customWidth="1"/>
    <col min="3079" max="3079" width="2.28515625" style="40" customWidth="1"/>
    <col min="3080" max="3080" width="13.5703125" style="40" customWidth="1"/>
    <col min="3081" max="3081" width="2.28515625" style="40" customWidth="1"/>
    <col min="3082" max="3082" width="13.5703125" style="40" customWidth="1"/>
    <col min="3083" max="3083" width="2.28515625" style="40" customWidth="1"/>
    <col min="3084" max="3084" width="13.5703125" style="40" customWidth="1"/>
    <col min="3085" max="3085" width="2.28515625" style="40" customWidth="1"/>
    <col min="3086" max="3086" width="13.5703125" style="40" customWidth="1"/>
    <col min="3087" max="3087" width="2.28515625" style="40" customWidth="1"/>
    <col min="3088" max="3088" width="13.5703125" style="40" customWidth="1"/>
    <col min="3089" max="3089" width="2.28515625" style="40" customWidth="1"/>
    <col min="3090" max="3090" width="13.5703125" style="40" customWidth="1"/>
    <col min="3091" max="3091" width="3.28515625" style="40" customWidth="1"/>
    <col min="3092" max="3092" width="3.5703125" style="40" customWidth="1"/>
    <col min="3093" max="3093" width="11.28515625" style="40" customWidth="1"/>
    <col min="3094" max="3094" width="11.7109375" style="40" bestFit="1" customWidth="1"/>
    <col min="3095" max="3095" width="40.28515625" style="40" bestFit="1" customWidth="1"/>
    <col min="3096" max="3096" width="2.28515625" style="40" customWidth="1"/>
    <col min="3097" max="3097" width="9.5703125" style="40" customWidth="1"/>
    <col min="3098" max="3098" width="2.28515625" style="40" customWidth="1"/>
    <col min="3099" max="3099" width="13.5703125" style="40" customWidth="1"/>
    <col min="3100" max="3100" width="2.28515625" style="40" customWidth="1"/>
    <col min="3101" max="3101" width="13.5703125" style="40" customWidth="1"/>
    <col min="3102" max="3102" width="2.28515625" style="40" customWidth="1"/>
    <col min="3103" max="3103" width="13.5703125" style="40" customWidth="1"/>
    <col min="3104" max="3104" width="2.28515625" style="40" customWidth="1"/>
    <col min="3105" max="3105" width="13.5703125" style="40" customWidth="1"/>
    <col min="3106" max="3106" width="2.28515625" style="40" customWidth="1"/>
    <col min="3107" max="3107" width="13.5703125" style="40" customWidth="1"/>
    <col min="3108" max="3108" width="2.28515625" style="40" customWidth="1"/>
    <col min="3109" max="3110" width="13.5703125" style="40" customWidth="1"/>
    <col min="3111" max="3328" width="9.140625" style="40"/>
    <col min="3329" max="3329" width="3.5703125" style="40" customWidth="1"/>
    <col min="3330" max="3330" width="6.7109375" style="40" bestFit="1" customWidth="1"/>
    <col min="3331" max="3331" width="10.7109375" style="40" bestFit="1" customWidth="1"/>
    <col min="3332" max="3332" width="40.28515625" style="40" bestFit="1" customWidth="1"/>
    <col min="3333" max="3333" width="2.28515625" style="40" customWidth="1"/>
    <col min="3334" max="3334" width="9.5703125" style="40" customWidth="1"/>
    <col min="3335" max="3335" width="2.28515625" style="40" customWidth="1"/>
    <col min="3336" max="3336" width="13.5703125" style="40" customWidth="1"/>
    <col min="3337" max="3337" width="2.28515625" style="40" customWidth="1"/>
    <col min="3338" max="3338" width="13.5703125" style="40" customWidth="1"/>
    <col min="3339" max="3339" width="2.28515625" style="40" customWidth="1"/>
    <col min="3340" max="3340" width="13.5703125" style="40" customWidth="1"/>
    <col min="3341" max="3341" width="2.28515625" style="40" customWidth="1"/>
    <col min="3342" max="3342" width="13.5703125" style="40" customWidth="1"/>
    <col min="3343" max="3343" width="2.28515625" style="40" customWidth="1"/>
    <col min="3344" max="3344" width="13.5703125" style="40" customWidth="1"/>
    <col min="3345" max="3345" width="2.28515625" style="40" customWidth="1"/>
    <col min="3346" max="3346" width="13.5703125" style="40" customWidth="1"/>
    <col min="3347" max="3347" width="3.28515625" style="40" customWidth="1"/>
    <col min="3348" max="3348" width="3.5703125" style="40" customWidth="1"/>
    <col min="3349" max="3349" width="11.28515625" style="40" customWidth="1"/>
    <col min="3350" max="3350" width="11.7109375" style="40" bestFit="1" customWidth="1"/>
    <col min="3351" max="3351" width="40.28515625" style="40" bestFit="1" customWidth="1"/>
    <col min="3352" max="3352" width="2.28515625" style="40" customWidth="1"/>
    <col min="3353" max="3353" width="9.5703125" style="40" customWidth="1"/>
    <col min="3354" max="3354" width="2.28515625" style="40" customWidth="1"/>
    <col min="3355" max="3355" width="13.5703125" style="40" customWidth="1"/>
    <col min="3356" max="3356" width="2.28515625" style="40" customWidth="1"/>
    <col min="3357" max="3357" width="13.5703125" style="40" customWidth="1"/>
    <col min="3358" max="3358" width="2.28515625" style="40" customWidth="1"/>
    <col min="3359" max="3359" width="13.5703125" style="40" customWidth="1"/>
    <col min="3360" max="3360" width="2.28515625" style="40" customWidth="1"/>
    <col min="3361" max="3361" width="13.5703125" style="40" customWidth="1"/>
    <col min="3362" max="3362" width="2.28515625" style="40" customWidth="1"/>
    <col min="3363" max="3363" width="13.5703125" style="40" customWidth="1"/>
    <col min="3364" max="3364" width="2.28515625" style="40" customWidth="1"/>
    <col min="3365" max="3366" width="13.5703125" style="40" customWidth="1"/>
    <col min="3367" max="3584" width="9.140625" style="40"/>
    <col min="3585" max="3585" width="3.5703125" style="40" customWidth="1"/>
    <col min="3586" max="3586" width="6.7109375" style="40" bestFit="1" customWidth="1"/>
    <col min="3587" max="3587" width="10.7109375" style="40" bestFit="1" customWidth="1"/>
    <col min="3588" max="3588" width="40.28515625" style="40" bestFit="1" customWidth="1"/>
    <col min="3589" max="3589" width="2.28515625" style="40" customWidth="1"/>
    <col min="3590" max="3590" width="9.5703125" style="40" customWidth="1"/>
    <col min="3591" max="3591" width="2.28515625" style="40" customWidth="1"/>
    <col min="3592" max="3592" width="13.5703125" style="40" customWidth="1"/>
    <col min="3593" max="3593" width="2.28515625" style="40" customWidth="1"/>
    <col min="3594" max="3594" width="13.5703125" style="40" customWidth="1"/>
    <col min="3595" max="3595" width="2.28515625" style="40" customWidth="1"/>
    <col min="3596" max="3596" width="13.5703125" style="40" customWidth="1"/>
    <col min="3597" max="3597" width="2.28515625" style="40" customWidth="1"/>
    <col min="3598" max="3598" width="13.5703125" style="40" customWidth="1"/>
    <col min="3599" max="3599" width="2.28515625" style="40" customWidth="1"/>
    <col min="3600" max="3600" width="13.5703125" style="40" customWidth="1"/>
    <col min="3601" max="3601" width="2.28515625" style="40" customWidth="1"/>
    <col min="3602" max="3602" width="13.5703125" style="40" customWidth="1"/>
    <col min="3603" max="3603" width="3.28515625" style="40" customWidth="1"/>
    <col min="3604" max="3604" width="3.5703125" style="40" customWidth="1"/>
    <col min="3605" max="3605" width="11.28515625" style="40" customWidth="1"/>
    <col min="3606" max="3606" width="11.7109375" style="40" bestFit="1" customWidth="1"/>
    <col min="3607" max="3607" width="40.28515625" style="40" bestFit="1" customWidth="1"/>
    <col min="3608" max="3608" width="2.28515625" style="40" customWidth="1"/>
    <col min="3609" max="3609" width="9.5703125" style="40" customWidth="1"/>
    <col min="3610" max="3610" width="2.28515625" style="40" customWidth="1"/>
    <col min="3611" max="3611" width="13.5703125" style="40" customWidth="1"/>
    <col min="3612" max="3612" width="2.28515625" style="40" customWidth="1"/>
    <col min="3613" max="3613" width="13.5703125" style="40" customWidth="1"/>
    <col min="3614" max="3614" width="2.28515625" style="40" customWidth="1"/>
    <col min="3615" max="3615" width="13.5703125" style="40" customWidth="1"/>
    <col min="3616" max="3616" width="2.28515625" style="40" customWidth="1"/>
    <col min="3617" max="3617" width="13.5703125" style="40" customWidth="1"/>
    <col min="3618" max="3618" width="2.28515625" style="40" customWidth="1"/>
    <col min="3619" max="3619" width="13.5703125" style="40" customWidth="1"/>
    <col min="3620" max="3620" width="2.28515625" style="40" customWidth="1"/>
    <col min="3621" max="3622" width="13.5703125" style="40" customWidth="1"/>
    <col min="3623" max="3840" width="9.140625" style="40"/>
    <col min="3841" max="3841" width="3.5703125" style="40" customWidth="1"/>
    <col min="3842" max="3842" width="6.7109375" style="40" bestFit="1" customWidth="1"/>
    <col min="3843" max="3843" width="10.7109375" style="40" bestFit="1" customWidth="1"/>
    <col min="3844" max="3844" width="40.28515625" style="40" bestFit="1" customWidth="1"/>
    <col min="3845" max="3845" width="2.28515625" style="40" customWidth="1"/>
    <col min="3846" max="3846" width="9.5703125" style="40" customWidth="1"/>
    <col min="3847" max="3847" width="2.28515625" style="40" customWidth="1"/>
    <col min="3848" max="3848" width="13.5703125" style="40" customWidth="1"/>
    <col min="3849" max="3849" width="2.28515625" style="40" customWidth="1"/>
    <col min="3850" max="3850" width="13.5703125" style="40" customWidth="1"/>
    <col min="3851" max="3851" width="2.28515625" style="40" customWidth="1"/>
    <col min="3852" max="3852" width="13.5703125" style="40" customWidth="1"/>
    <col min="3853" max="3853" width="2.28515625" style="40" customWidth="1"/>
    <col min="3854" max="3854" width="13.5703125" style="40" customWidth="1"/>
    <col min="3855" max="3855" width="2.28515625" style="40" customWidth="1"/>
    <col min="3856" max="3856" width="13.5703125" style="40" customWidth="1"/>
    <col min="3857" max="3857" width="2.28515625" style="40" customWidth="1"/>
    <col min="3858" max="3858" width="13.5703125" style="40" customWidth="1"/>
    <col min="3859" max="3859" width="3.28515625" style="40" customWidth="1"/>
    <col min="3860" max="3860" width="3.5703125" style="40" customWidth="1"/>
    <col min="3861" max="3861" width="11.28515625" style="40" customWidth="1"/>
    <col min="3862" max="3862" width="11.7109375" style="40" bestFit="1" customWidth="1"/>
    <col min="3863" max="3863" width="40.28515625" style="40" bestFit="1" customWidth="1"/>
    <col min="3864" max="3864" width="2.28515625" style="40" customWidth="1"/>
    <col min="3865" max="3865" width="9.5703125" style="40" customWidth="1"/>
    <col min="3866" max="3866" width="2.28515625" style="40" customWidth="1"/>
    <col min="3867" max="3867" width="13.5703125" style="40" customWidth="1"/>
    <col min="3868" max="3868" width="2.28515625" style="40" customWidth="1"/>
    <col min="3869" max="3869" width="13.5703125" style="40" customWidth="1"/>
    <col min="3870" max="3870" width="2.28515625" style="40" customWidth="1"/>
    <col min="3871" max="3871" width="13.5703125" style="40" customWidth="1"/>
    <col min="3872" max="3872" width="2.28515625" style="40" customWidth="1"/>
    <col min="3873" max="3873" width="13.5703125" style="40" customWidth="1"/>
    <col min="3874" max="3874" width="2.28515625" style="40" customWidth="1"/>
    <col min="3875" max="3875" width="13.5703125" style="40" customWidth="1"/>
    <col min="3876" max="3876" width="2.28515625" style="40" customWidth="1"/>
    <col min="3877" max="3878" width="13.5703125" style="40" customWidth="1"/>
    <col min="3879" max="4096" width="9.140625" style="40"/>
    <col min="4097" max="4097" width="3.5703125" style="40" customWidth="1"/>
    <col min="4098" max="4098" width="6.7109375" style="40" bestFit="1" customWidth="1"/>
    <col min="4099" max="4099" width="10.7109375" style="40" bestFit="1" customWidth="1"/>
    <col min="4100" max="4100" width="40.28515625" style="40" bestFit="1" customWidth="1"/>
    <col min="4101" max="4101" width="2.28515625" style="40" customWidth="1"/>
    <col min="4102" max="4102" width="9.5703125" style="40" customWidth="1"/>
    <col min="4103" max="4103" width="2.28515625" style="40" customWidth="1"/>
    <col min="4104" max="4104" width="13.5703125" style="40" customWidth="1"/>
    <col min="4105" max="4105" width="2.28515625" style="40" customWidth="1"/>
    <col min="4106" max="4106" width="13.5703125" style="40" customWidth="1"/>
    <col min="4107" max="4107" width="2.28515625" style="40" customWidth="1"/>
    <col min="4108" max="4108" width="13.5703125" style="40" customWidth="1"/>
    <col min="4109" max="4109" width="2.28515625" style="40" customWidth="1"/>
    <col min="4110" max="4110" width="13.5703125" style="40" customWidth="1"/>
    <col min="4111" max="4111" width="2.28515625" style="40" customWidth="1"/>
    <col min="4112" max="4112" width="13.5703125" style="40" customWidth="1"/>
    <col min="4113" max="4113" width="2.28515625" style="40" customWidth="1"/>
    <col min="4114" max="4114" width="13.5703125" style="40" customWidth="1"/>
    <col min="4115" max="4115" width="3.28515625" style="40" customWidth="1"/>
    <col min="4116" max="4116" width="3.5703125" style="40" customWidth="1"/>
    <col min="4117" max="4117" width="11.28515625" style="40" customWidth="1"/>
    <col min="4118" max="4118" width="11.7109375" style="40" bestFit="1" customWidth="1"/>
    <col min="4119" max="4119" width="40.28515625" style="40" bestFit="1" customWidth="1"/>
    <col min="4120" max="4120" width="2.28515625" style="40" customWidth="1"/>
    <col min="4121" max="4121" width="9.5703125" style="40" customWidth="1"/>
    <col min="4122" max="4122" width="2.28515625" style="40" customWidth="1"/>
    <col min="4123" max="4123" width="13.5703125" style="40" customWidth="1"/>
    <col min="4124" max="4124" width="2.28515625" style="40" customWidth="1"/>
    <col min="4125" max="4125" width="13.5703125" style="40" customWidth="1"/>
    <col min="4126" max="4126" width="2.28515625" style="40" customWidth="1"/>
    <col min="4127" max="4127" width="13.5703125" style="40" customWidth="1"/>
    <col min="4128" max="4128" width="2.28515625" style="40" customWidth="1"/>
    <col min="4129" max="4129" width="13.5703125" style="40" customWidth="1"/>
    <col min="4130" max="4130" width="2.28515625" style="40" customWidth="1"/>
    <col min="4131" max="4131" width="13.5703125" style="40" customWidth="1"/>
    <col min="4132" max="4132" width="2.28515625" style="40" customWidth="1"/>
    <col min="4133" max="4134" width="13.5703125" style="40" customWidth="1"/>
    <col min="4135" max="4352" width="9.140625" style="40"/>
    <col min="4353" max="4353" width="3.5703125" style="40" customWidth="1"/>
    <col min="4354" max="4354" width="6.7109375" style="40" bestFit="1" customWidth="1"/>
    <col min="4355" max="4355" width="10.7109375" style="40" bestFit="1" customWidth="1"/>
    <col min="4356" max="4356" width="40.28515625" style="40" bestFit="1" customWidth="1"/>
    <col min="4357" max="4357" width="2.28515625" style="40" customWidth="1"/>
    <col min="4358" max="4358" width="9.5703125" style="40" customWidth="1"/>
    <col min="4359" max="4359" width="2.28515625" style="40" customWidth="1"/>
    <col min="4360" max="4360" width="13.5703125" style="40" customWidth="1"/>
    <col min="4361" max="4361" width="2.28515625" style="40" customWidth="1"/>
    <col min="4362" max="4362" width="13.5703125" style="40" customWidth="1"/>
    <col min="4363" max="4363" width="2.28515625" style="40" customWidth="1"/>
    <col min="4364" max="4364" width="13.5703125" style="40" customWidth="1"/>
    <col min="4365" max="4365" width="2.28515625" style="40" customWidth="1"/>
    <col min="4366" max="4366" width="13.5703125" style="40" customWidth="1"/>
    <col min="4367" max="4367" width="2.28515625" style="40" customWidth="1"/>
    <col min="4368" max="4368" width="13.5703125" style="40" customWidth="1"/>
    <col min="4369" max="4369" width="2.28515625" style="40" customWidth="1"/>
    <col min="4370" max="4370" width="13.5703125" style="40" customWidth="1"/>
    <col min="4371" max="4371" width="3.28515625" style="40" customWidth="1"/>
    <col min="4372" max="4372" width="3.5703125" style="40" customWidth="1"/>
    <col min="4373" max="4373" width="11.28515625" style="40" customWidth="1"/>
    <col min="4374" max="4374" width="11.7109375" style="40" bestFit="1" customWidth="1"/>
    <col min="4375" max="4375" width="40.28515625" style="40" bestFit="1" customWidth="1"/>
    <col min="4376" max="4376" width="2.28515625" style="40" customWidth="1"/>
    <col min="4377" max="4377" width="9.5703125" style="40" customWidth="1"/>
    <col min="4378" max="4378" width="2.28515625" style="40" customWidth="1"/>
    <col min="4379" max="4379" width="13.5703125" style="40" customWidth="1"/>
    <col min="4380" max="4380" width="2.28515625" style="40" customWidth="1"/>
    <col min="4381" max="4381" width="13.5703125" style="40" customWidth="1"/>
    <col min="4382" max="4382" width="2.28515625" style="40" customWidth="1"/>
    <col min="4383" max="4383" width="13.5703125" style="40" customWidth="1"/>
    <col min="4384" max="4384" width="2.28515625" style="40" customWidth="1"/>
    <col min="4385" max="4385" width="13.5703125" style="40" customWidth="1"/>
    <col min="4386" max="4386" width="2.28515625" style="40" customWidth="1"/>
    <col min="4387" max="4387" width="13.5703125" style="40" customWidth="1"/>
    <col min="4388" max="4388" width="2.28515625" style="40" customWidth="1"/>
    <col min="4389" max="4390" width="13.5703125" style="40" customWidth="1"/>
    <col min="4391" max="4608" width="9.140625" style="40"/>
    <col min="4609" max="4609" width="3.5703125" style="40" customWidth="1"/>
    <col min="4610" max="4610" width="6.7109375" style="40" bestFit="1" customWidth="1"/>
    <col min="4611" max="4611" width="10.7109375" style="40" bestFit="1" customWidth="1"/>
    <col min="4612" max="4612" width="40.28515625" style="40" bestFit="1" customWidth="1"/>
    <col min="4613" max="4613" width="2.28515625" style="40" customWidth="1"/>
    <col min="4614" max="4614" width="9.5703125" style="40" customWidth="1"/>
    <col min="4615" max="4615" width="2.28515625" style="40" customWidth="1"/>
    <col min="4616" max="4616" width="13.5703125" style="40" customWidth="1"/>
    <col min="4617" max="4617" width="2.28515625" style="40" customWidth="1"/>
    <col min="4618" max="4618" width="13.5703125" style="40" customWidth="1"/>
    <col min="4619" max="4619" width="2.28515625" style="40" customWidth="1"/>
    <col min="4620" max="4620" width="13.5703125" style="40" customWidth="1"/>
    <col min="4621" max="4621" width="2.28515625" style="40" customWidth="1"/>
    <col min="4622" max="4622" width="13.5703125" style="40" customWidth="1"/>
    <col min="4623" max="4623" width="2.28515625" style="40" customWidth="1"/>
    <col min="4624" max="4624" width="13.5703125" style="40" customWidth="1"/>
    <col min="4625" max="4625" width="2.28515625" style="40" customWidth="1"/>
    <col min="4626" max="4626" width="13.5703125" style="40" customWidth="1"/>
    <col min="4627" max="4627" width="3.28515625" style="40" customWidth="1"/>
    <col min="4628" max="4628" width="3.5703125" style="40" customWidth="1"/>
    <col min="4629" max="4629" width="11.28515625" style="40" customWidth="1"/>
    <col min="4630" max="4630" width="11.7109375" style="40" bestFit="1" customWidth="1"/>
    <col min="4631" max="4631" width="40.28515625" style="40" bestFit="1" customWidth="1"/>
    <col min="4632" max="4632" width="2.28515625" style="40" customWidth="1"/>
    <col min="4633" max="4633" width="9.5703125" style="40" customWidth="1"/>
    <col min="4634" max="4634" width="2.28515625" style="40" customWidth="1"/>
    <col min="4635" max="4635" width="13.5703125" style="40" customWidth="1"/>
    <col min="4636" max="4636" width="2.28515625" style="40" customWidth="1"/>
    <col min="4637" max="4637" width="13.5703125" style="40" customWidth="1"/>
    <col min="4638" max="4638" width="2.28515625" style="40" customWidth="1"/>
    <col min="4639" max="4639" width="13.5703125" style="40" customWidth="1"/>
    <col min="4640" max="4640" width="2.28515625" style="40" customWidth="1"/>
    <col min="4641" max="4641" width="13.5703125" style="40" customWidth="1"/>
    <col min="4642" max="4642" width="2.28515625" style="40" customWidth="1"/>
    <col min="4643" max="4643" width="13.5703125" style="40" customWidth="1"/>
    <col min="4644" max="4644" width="2.28515625" style="40" customWidth="1"/>
    <col min="4645" max="4646" width="13.5703125" style="40" customWidth="1"/>
    <col min="4647" max="4864" width="9.140625" style="40"/>
    <col min="4865" max="4865" width="3.5703125" style="40" customWidth="1"/>
    <col min="4866" max="4866" width="6.7109375" style="40" bestFit="1" customWidth="1"/>
    <col min="4867" max="4867" width="10.7109375" style="40" bestFit="1" customWidth="1"/>
    <col min="4868" max="4868" width="40.28515625" style="40" bestFit="1" customWidth="1"/>
    <col min="4869" max="4869" width="2.28515625" style="40" customWidth="1"/>
    <col min="4870" max="4870" width="9.5703125" style="40" customWidth="1"/>
    <col min="4871" max="4871" width="2.28515625" style="40" customWidth="1"/>
    <col min="4872" max="4872" width="13.5703125" style="40" customWidth="1"/>
    <col min="4873" max="4873" width="2.28515625" style="40" customWidth="1"/>
    <col min="4874" max="4874" width="13.5703125" style="40" customWidth="1"/>
    <col min="4875" max="4875" width="2.28515625" style="40" customWidth="1"/>
    <col min="4876" max="4876" width="13.5703125" style="40" customWidth="1"/>
    <col min="4877" max="4877" width="2.28515625" style="40" customWidth="1"/>
    <col min="4878" max="4878" width="13.5703125" style="40" customWidth="1"/>
    <col min="4879" max="4879" width="2.28515625" style="40" customWidth="1"/>
    <col min="4880" max="4880" width="13.5703125" style="40" customWidth="1"/>
    <col min="4881" max="4881" width="2.28515625" style="40" customWidth="1"/>
    <col min="4882" max="4882" width="13.5703125" style="40" customWidth="1"/>
    <col min="4883" max="4883" width="3.28515625" style="40" customWidth="1"/>
    <col min="4884" max="4884" width="3.5703125" style="40" customWidth="1"/>
    <col min="4885" max="4885" width="11.28515625" style="40" customWidth="1"/>
    <col min="4886" max="4886" width="11.7109375" style="40" bestFit="1" customWidth="1"/>
    <col min="4887" max="4887" width="40.28515625" style="40" bestFit="1" customWidth="1"/>
    <col min="4888" max="4888" width="2.28515625" style="40" customWidth="1"/>
    <col min="4889" max="4889" width="9.5703125" style="40" customWidth="1"/>
    <col min="4890" max="4890" width="2.28515625" style="40" customWidth="1"/>
    <col min="4891" max="4891" width="13.5703125" style="40" customWidth="1"/>
    <col min="4892" max="4892" width="2.28515625" style="40" customWidth="1"/>
    <col min="4893" max="4893" width="13.5703125" style="40" customWidth="1"/>
    <col min="4894" max="4894" width="2.28515625" style="40" customWidth="1"/>
    <col min="4895" max="4895" width="13.5703125" style="40" customWidth="1"/>
    <col min="4896" max="4896" width="2.28515625" style="40" customWidth="1"/>
    <col min="4897" max="4897" width="13.5703125" style="40" customWidth="1"/>
    <col min="4898" max="4898" width="2.28515625" style="40" customWidth="1"/>
    <col min="4899" max="4899" width="13.5703125" style="40" customWidth="1"/>
    <col min="4900" max="4900" width="2.28515625" style="40" customWidth="1"/>
    <col min="4901" max="4902" width="13.5703125" style="40" customWidth="1"/>
    <col min="4903" max="5120" width="9.140625" style="40"/>
    <col min="5121" max="5121" width="3.5703125" style="40" customWidth="1"/>
    <col min="5122" max="5122" width="6.7109375" style="40" bestFit="1" customWidth="1"/>
    <col min="5123" max="5123" width="10.7109375" style="40" bestFit="1" customWidth="1"/>
    <col min="5124" max="5124" width="40.28515625" style="40" bestFit="1" customWidth="1"/>
    <col min="5125" max="5125" width="2.28515625" style="40" customWidth="1"/>
    <col min="5126" max="5126" width="9.5703125" style="40" customWidth="1"/>
    <col min="5127" max="5127" width="2.28515625" style="40" customWidth="1"/>
    <col min="5128" max="5128" width="13.5703125" style="40" customWidth="1"/>
    <col min="5129" max="5129" width="2.28515625" style="40" customWidth="1"/>
    <col min="5130" max="5130" width="13.5703125" style="40" customWidth="1"/>
    <col min="5131" max="5131" width="2.28515625" style="40" customWidth="1"/>
    <col min="5132" max="5132" width="13.5703125" style="40" customWidth="1"/>
    <col min="5133" max="5133" width="2.28515625" style="40" customWidth="1"/>
    <col min="5134" max="5134" width="13.5703125" style="40" customWidth="1"/>
    <col min="5135" max="5135" width="2.28515625" style="40" customWidth="1"/>
    <col min="5136" max="5136" width="13.5703125" style="40" customWidth="1"/>
    <col min="5137" max="5137" width="2.28515625" style="40" customWidth="1"/>
    <col min="5138" max="5138" width="13.5703125" style="40" customWidth="1"/>
    <col min="5139" max="5139" width="3.28515625" style="40" customWidth="1"/>
    <col min="5140" max="5140" width="3.5703125" style="40" customWidth="1"/>
    <col min="5141" max="5141" width="11.28515625" style="40" customWidth="1"/>
    <col min="5142" max="5142" width="11.7109375" style="40" bestFit="1" customWidth="1"/>
    <col min="5143" max="5143" width="40.28515625" style="40" bestFit="1" customWidth="1"/>
    <col min="5144" max="5144" width="2.28515625" style="40" customWidth="1"/>
    <col min="5145" max="5145" width="9.5703125" style="40" customWidth="1"/>
    <col min="5146" max="5146" width="2.28515625" style="40" customWidth="1"/>
    <col min="5147" max="5147" width="13.5703125" style="40" customWidth="1"/>
    <col min="5148" max="5148" width="2.28515625" style="40" customWidth="1"/>
    <col min="5149" max="5149" width="13.5703125" style="40" customWidth="1"/>
    <col min="5150" max="5150" width="2.28515625" style="40" customWidth="1"/>
    <col min="5151" max="5151" width="13.5703125" style="40" customWidth="1"/>
    <col min="5152" max="5152" width="2.28515625" style="40" customWidth="1"/>
    <col min="5153" max="5153" width="13.5703125" style="40" customWidth="1"/>
    <col min="5154" max="5154" width="2.28515625" style="40" customWidth="1"/>
    <col min="5155" max="5155" width="13.5703125" style="40" customWidth="1"/>
    <col min="5156" max="5156" width="2.28515625" style="40" customWidth="1"/>
    <col min="5157" max="5158" width="13.5703125" style="40" customWidth="1"/>
    <col min="5159" max="5376" width="9.140625" style="40"/>
    <col min="5377" max="5377" width="3.5703125" style="40" customWidth="1"/>
    <col min="5378" max="5378" width="6.7109375" style="40" bestFit="1" customWidth="1"/>
    <col min="5379" max="5379" width="10.7109375" style="40" bestFit="1" customWidth="1"/>
    <col min="5380" max="5380" width="40.28515625" style="40" bestFit="1" customWidth="1"/>
    <col min="5381" max="5381" width="2.28515625" style="40" customWidth="1"/>
    <col min="5382" max="5382" width="9.5703125" style="40" customWidth="1"/>
    <col min="5383" max="5383" width="2.28515625" style="40" customWidth="1"/>
    <col min="5384" max="5384" width="13.5703125" style="40" customWidth="1"/>
    <col min="5385" max="5385" width="2.28515625" style="40" customWidth="1"/>
    <col min="5386" max="5386" width="13.5703125" style="40" customWidth="1"/>
    <col min="5387" max="5387" width="2.28515625" style="40" customWidth="1"/>
    <col min="5388" max="5388" width="13.5703125" style="40" customWidth="1"/>
    <col min="5389" max="5389" width="2.28515625" style="40" customWidth="1"/>
    <col min="5390" max="5390" width="13.5703125" style="40" customWidth="1"/>
    <col min="5391" max="5391" width="2.28515625" style="40" customWidth="1"/>
    <col min="5392" max="5392" width="13.5703125" style="40" customWidth="1"/>
    <col min="5393" max="5393" width="2.28515625" style="40" customWidth="1"/>
    <col min="5394" max="5394" width="13.5703125" style="40" customWidth="1"/>
    <col min="5395" max="5395" width="3.28515625" style="40" customWidth="1"/>
    <col min="5396" max="5396" width="3.5703125" style="40" customWidth="1"/>
    <col min="5397" max="5397" width="11.28515625" style="40" customWidth="1"/>
    <col min="5398" max="5398" width="11.7109375" style="40" bestFit="1" customWidth="1"/>
    <col min="5399" max="5399" width="40.28515625" style="40" bestFit="1" customWidth="1"/>
    <col min="5400" max="5400" width="2.28515625" style="40" customWidth="1"/>
    <col min="5401" max="5401" width="9.5703125" style="40" customWidth="1"/>
    <col min="5402" max="5402" width="2.28515625" style="40" customWidth="1"/>
    <col min="5403" max="5403" width="13.5703125" style="40" customWidth="1"/>
    <col min="5404" max="5404" width="2.28515625" style="40" customWidth="1"/>
    <col min="5405" max="5405" width="13.5703125" style="40" customWidth="1"/>
    <col min="5406" max="5406" width="2.28515625" style="40" customWidth="1"/>
    <col min="5407" max="5407" width="13.5703125" style="40" customWidth="1"/>
    <col min="5408" max="5408" width="2.28515625" style="40" customWidth="1"/>
    <col min="5409" max="5409" width="13.5703125" style="40" customWidth="1"/>
    <col min="5410" max="5410" width="2.28515625" style="40" customWidth="1"/>
    <col min="5411" max="5411" width="13.5703125" style="40" customWidth="1"/>
    <col min="5412" max="5412" width="2.28515625" style="40" customWidth="1"/>
    <col min="5413" max="5414" width="13.5703125" style="40" customWidth="1"/>
    <col min="5415" max="5632" width="9.140625" style="40"/>
    <col min="5633" max="5633" width="3.5703125" style="40" customWidth="1"/>
    <col min="5634" max="5634" width="6.7109375" style="40" bestFit="1" customWidth="1"/>
    <col min="5635" max="5635" width="10.7109375" style="40" bestFit="1" customWidth="1"/>
    <col min="5636" max="5636" width="40.28515625" style="40" bestFit="1" customWidth="1"/>
    <col min="5637" max="5637" width="2.28515625" style="40" customWidth="1"/>
    <col min="5638" max="5638" width="9.5703125" style="40" customWidth="1"/>
    <col min="5639" max="5639" width="2.28515625" style="40" customWidth="1"/>
    <col min="5640" max="5640" width="13.5703125" style="40" customWidth="1"/>
    <col min="5641" max="5641" width="2.28515625" style="40" customWidth="1"/>
    <col min="5642" max="5642" width="13.5703125" style="40" customWidth="1"/>
    <col min="5643" max="5643" width="2.28515625" style="40" customWidth="1"/>
    <col min="5644" max="5644" width="13.5703125" style="40" customWidth="1"/>
    <col min="5645" max="5645" width="2.28515625" style="40" customWidth="1"/>
    <col min="5646" max="5646" width="13.5703125" style="40" customWidth="1"/>
    <col min="5647" max="5647" width="2.28515625" style="40" customWidth="1"/>
    <col min="5648" max="5648" width="13.5703125" style="40" customWidth="1"/>
    <col min="5649" max="5649" width="2.28515625" style="40" customWidth="1"/>
    <col min="5650" max="5650" width="13.5703125" style="40" customWidth="1"/>
    <col min="5651" max="5651" width="3.28515625" style="40" customWidth="1"/>
    <col min="5652" max="5652" width="3.5703125" style="40" customWidth="1"/>
    <col min="5653" max="5653" width="11.28515625" style="40" customWidth="1"/>
    <col min="5654" max="5654" width="11.7109375" style="40" bestFit="1" customWidth="1"/>
    <col min="5655" max="5655" width="40.28515625" style="40" bestFit="1" customWidth="1"/>
    <col min="5656" max="5656" width="2.28515625" style="40" customWidth="1"/>
    <col min="5657" max="5657" width="9.5703125" style="40" customWidth="1"/>
    <col min="5658" max="5658" width="2.28515625" style="40" customWidth="1"/>
    <col min="5659" max="5659" width="13.5703125" style="40" customWidth="1"/>
    <col min="5660" max="5660" width="2.28515625" style="40" customWidth="1"/>
    <col min="5661" max="5661" width="13.5703125" style="40" customWidth="1"/>
    <col min="5662" max="5662" width="2.28515625" style="40" customWidth="1"/>
    <col min="5663" max="5663" width="13.5703125" style="40" customWidth="1"/>
    <col min="5664" max="5664" width="2.28515625" style="40" customWidth="1"/>
    <col min="5665" max="5665" width="13.5703125" style="40" customWidth="1"/>
    <col min="5666" max="5666" width="2.28515625" style="40" customWidth="1"/>
    <col min="5667" max="5667" width="13.5703125" style="40" customWidth="1"/>
    <col min="5668" max="5668" width="2.28515625" style="40" customWidth="1"/>
    <col min="5669" max="5670" width="13.5703125" style="40" customWidth="1"/>
    <col min="5671" max="5888" width="9.140625" style="40"/>
    <col min="5889" max="5889" width="3.5703125" style="40" customWidth="1"/>
    <col min="5890" max="5890" width="6.7109375" style="40" bestFit="1" customWidth="1"/>
    <col min="5891" max="5891" width="10.7109375" style="40" bestFit="1" customWidth="1"/>
    <col min="5892" max="5892" width="40.28515625" style="40" bestFit="1" customWidth="1"/>
    <col min="5893" max="5893" width="2.28515625" style="40" customWidth="1"/>
    <col min="5894" max="5894" width="9.5703125" style="40" customWidth="1"/>
    <col min="5895" max="5895" width="2.28515625" style="40" customWidth="1"/>
    <col min="5896" max="5896" width="13.5703125" style="40" customWidth="1"/>
    <col min="5897" max="5897" width="2.28515625" style="40" customWidth="1"/>
    <col min="5898" max="5898" width="13.5703125" style="40" customWidth="1"/>
    <col min="5899" max="5899" width="2.28515625" style="40" customWidth="1"/>
    <col min="5900" max="5900" width="13.5703125" style="40" customWidth="1"/>
    <col min="5901" max="5901" width="2.28515625" style="40" customWidth="1"/>
    <col min="5902" max="5902" width="13.5703125" style="40" customWidth="1"/>
    <col min="5903" max="5903" width="2.28515625" style="40" customWidth="1"/>
    <col min="5904" max="5904" width="13.5703125" style="40" customWidth="1"/>
    <col min="5905" max="5905" width="2.28515625" style="40" customWidth="1"/>
    <col min="5906" max="5906" width="13.5703125" style="40" customWidth="1"/>
    <col min="5907" max="5907" width="3.28515625" style="40" customWidth="1"/>
    <col min="5908" max="5908" width="3.5703125" style="40" customWidth="1"/>
    <col min="5909" max="5909" width="11.28515625" style="40" customWidth="1"/>
    <col min="5910" max="5910" width="11.7109375" style="40" bestFit="1" customWidth="1"/>
    <col min="5911" max="5911" width="40.28515625" style="40" bestFit="1" customWidth="1"/>
    <col min="5912" max="5912" width="2.28515625" style="40" customWidth="1"/>
    <col min="5913" max="5913" width="9.5703125" style="40" customWidth="1"/>
    <col min="5914" max="5914" width="2.28515625" style="40" customWidth="1"/>
    <col min="5915" max="5915" width="13.5703125" style="40" customWidth="1"/>
    <col min="5916" max="5916" width="2.28515625" style="40" customWidth="1"/>
    <col min="5917" max="5917" width="13.5703125" style="40" customWidth="1"/>
    <col min="5918" max="5918" width="2.28515625" style="40" customWidth="1"/>
    <col min="5919" max="5919" width="13.5703125" style="40" customWidth="1"/>
    <col min="5920" max="5920" width="2.28515625" style="40" customWidth="1"/>
    <col min="5921" max="5921" width="13.5703125" style="40" customWidth="1"/>
    <col min="5922" max="5922" width="2.28515625" style="40" customWidth="1"/>
    <col min="5923" max="5923" width="13.5703125" style="40" customWidth="1"/>
    <col min="5924" max="5924" width="2.28515625" style="40" customWidth="1"/>
    <col min="5925" max="5926" width="13.5703125" style="40" customWidth="1"/>
    <col min="5927" max="6144" width="9.140625" style="40"/>
    <col min="6145" max="6145" width="3.5703125" style="40" customWidth="1"/>
    <col min="6146" max="6146" width="6.7109375" style="40" bestFit="1" customWidth="1"/>
    <col min="6147" max="6147" width="10.7109375" style="40" bestFit="1" customWidth="1"/>
    <col min="6148" max="6148" width="40.28515625" style="40" bestFit="1" customWidth="1"/>
    <col min="6149" max="6149" width="2.28515625" style="40" customWidth="1"/>
    <col min="6150" max="6150" width="9.5703125" style="40" customWidth="1"/>
    <col min="6151" max="6151" width="2.28515625" style="40" customWidth="1"/>
    <col min="6152" max="6152" width="13.5703125" style="40" customWidth="1"/>
    <col min="6153" max="6153" width="2.28515625" style="40" customWidth="1"/>
    <col min="6154" max="6154" width="13.5703125" style="40" customWidth="1"/>
    <col min="6155" max="6155" width="2.28515625" style="40" customWidth="1"/>
    <col min="6156" max="6156" width="13.5703125" style="40" customWidth="1"/>
    <col min="6157" max="6157" width="2.28515625" style="40" customWidth="1"/>
    <col min="6158" max="6158" width="13.5703125" style="40" customWidth="1"/>
    <col min="6159" max="6159" width="2.28515625" style="40" customWidth="1"/>
    <col min="6160" max="6160" width="13.5703125" style="40" customWidth="1"/>
    <col min="6161" max="6161" width="2.28515625" style="40" customWidth="1"/>
    <col min="6162" max="6162" width="13.5703125" style="40" customWidth="1"/>
    <col min="6163" max="6163" width="3.28515625" style="40" customWidth="1"/>
    <col min="6164" max="6164" width="3.5703125" style="40" customWidth="1"/>
    <col min="6165" max="6165" width="11.28515625" style="40" customWidth="1"/>
    <col min="6166" max="6166" width="11.7109375" style="40" bestFit="1" customWidth="1"/>
    <col min="6167" max="6167" width="40.28515625" style="40" bestFit="1" customWidth="1"/>
    <col min="6168" max="6168" width="2.28515625" style="40" customWidth="1"/>
    <col min="6169" max="6169" width="9.5703125" style="40" customWidth="1"/>
    <col min="6170" max="6170" width="2.28515625" style="40" customWidth="1"/>
    <col min="6171" max="6171" width="13.5703125" style="40" customWidth="1"/>
    <col min="6172" max="6172" width="2.28515625" style="40" customWidth="1"/>
    <col min="6173" max="6173" width="13.5703125" style="40" customWidth="1"/>
    <col min="6174" max="6174" width="2.28515625" style="40" customWidth="1"/>
    <col min="6175" max="6175" width="13.5703125" style="40" customWidth="1"/>
    <col min="6176" max="6176" width="2.28515625" style="40" customWidth="1"/>
    <col min="6177" max="6177" width="13.5703125" style="40" customWidth="1"/>
    <col min="6178" max="6178" width="2.28515625" style="40" customWidth="1"/>
    <col min="6179" max="6179" width="13.5703125" style="40" customWidth="1"/>
    <col min="6180" max="6180" width="2.28515625" style="40" customWidth="1"/>
    <col min="6181" max="6182" width="13.5703125" style="40" customWidth="1"/>
    <col min="6183" max="6400" width="9.140625" style="40"/>
    <col min="6401" max="6401" width="3.5703125" style="40" customWidth="1"/>
    <col min="6402" max="6402" width="6.7109375" style="40" bestFit="1" customWidth="1"/>
    <col min="6403" max="6403" width="10.7109375" style="40" bestFit="1" customWidth="1"/>
    <col min="6404" max="6404" width="40.28515625" style="40" bestFit="1" customWidth="1"/>
    <col min="6405" max="6405" width="2.28515625" style="40" customWidth="1"/>
    <col min="6406" max="6406" width="9.5703125" style="40" customWidth="1"/>
    <col min="6407" max="6407" width="2.28515625" style="40" customWidth="1"/>
    <col min="6408" max="6408" width="13.5703125" style="40" customWidth="1"/>
    <col min="6409" max="6409" width="2.28515625" style="40" customWidth="1"/>
    <col min="6410" max="6410" width="13.5703125" style="40" customWidth="1"/>
    <col min="6411" max="6411" width="2.28515625" style="40" customWidth="1"/>
    <col min="6412" max="6412" width="13.5703125" style="40" customWidth="1"/>
    <col min="6413" max="6413" width="2.28515625" style="40" customWidth="1"/>
    <col min="6414" max="6414" width="13.5703125" style="40" customWidth="1"/>
    <col min="6415" max="6415" width="2.28515625" style="40" customWidth="1"/>
    <col min="6416" max="6416" width="13.5703125" style="40" customWidth="1"/>
    <col min="6417" max="6417" width="2.28515625" style="40" customWidth="1"/>
    <col min="6418" max="6418" width="13.5703125" style="40" customWidth="1"/>
    <col min="6419" max="6419" width="3.28515625" style="40" customWidth="1"/>
    <col min="6420" max="6420" width="3.5703125" style="40" customWidth="1"/>
    <col min="6421" max="6421" width="11.28515625" style="40" customWidth="1"/>
    <col min="6422" max="6422" width="11.7109375" style="40" bestFit="1" customWidth="1"/>
    <col min="6423" max="6423" width="40.28515625" style="40" bestFit="1" customWidth="1"/>
    <col min="6424" max="6424" width="2.28515625" style="40" customWidth="1"/>
    <col min="6425" max="6425" width="9.5703125" style="40" customWidth="1"/>
    <col min="6426" max="6426" width="2.28515625" style="40" customWidth="1"/>
    <col min="6427" max="6427" width="13.5703125" style="40" customWidth="1"/>
    <col min="6428" max="6428" width="2.28515625" style="40" customWidth="1"/>
    <col min="6429" max="6429" width="13.5703125" style="40" customWidth="1"/>
    <col min="6430" max="6430" width="2.28515625" style="40" customWidth="1"/>
    <col min="6431" max="6431" width="13.5703125" style="40" customWidth="1"/>
    <col min="6432" max="6432" width="2.28515625" style="40" customWidth="1"/>
    <col min="6433" max="6433" width="13.5703125" style="40" customWidth="1"/>
    <col min="6434" max="6434" width="2.28515625" style="40" customWidth="1"/>
    <col min="6435" max="6435" width="13.5703125" style="40" customWidth="1"/>
    <col min="6436" max="6436" width="2.28515625" style="40" customWidth="1"/>
    <col min="6437" max="6438" width="13.5703125" style="40" customWidth="1"/>
    <col min="6439" max="6656" width="9.140625" style="40"/>
    <col min="6657" max="6657" width="3.5703125" style="40" customWidth="1"/>
    <col min="6658" max="6658" width="6.7109375" style="40" bestFit="1" customWidth="1"/>
    <col min="6659" max="6659" width="10.7109375" style="40" bestFit="1" customWidth="1"/>
    <col min="6660" max="6660" width="40.28515625" style="40" bestFit="1" customWidth="1"/>
    <col min="6661" max="6661" width="2.28515625" style="40" customWidth="1"/>
    <col min="6662" max="6662" width="9.5703125" style="40" customWidth="1"/>
    <col min="6663" max="6663" width="2.28515625" style="40" customWidth="1"/>
    <col min="6664" max="6664" width="13.5703125" style="40" customWidth="1"/>
    <col min="6665" max="6665" width="2.28515625" style="40" customWidth="1"/>
    <col min="6666" max="6666" width="13.5703125" style="40" customWidth="1"/>
    <col min="6667" max="6667" width="2.28515625" style="40" customWidth="1"/>
    <col min="6668" max="6668" width="13.5703125" style="40" customWidth="1"/>
    <col min="6669" max="6669" width="2.28515625" style="40" customWidth="1"/>
    <col min="6670" max="6670" width="13.5703125" style="40" customWidth="1"/>
    <col min="6671" max="6671" width="2.28515625" style="40" customWidth="1"/>
    <col min="6672" max="6672" width="13.5703125" style="40" customWidth="1"/>
    <col min="6673" max="6673" width="2.28515625" style="40" customWidth="1"/>
    <col min="6674" max="6674" width="13.5703125" style="40" customWidth="1"/>
    <col min="6675" max="6675" width="3.28515625" style="40" customWidth="1"/>
    <col min="6676" max="6676" width="3.5703125" style="40" customWidth="1"/>
    <col min="6677" max="6677" width="11.28515625" style="40" customWidth="1"/>
    <col min="6678" max="6678" width="11.7109375" style="40" bestFit="1" customWidth="1"/>
    <col min="6679" max="6679" width="40.28515625" style="40" bestFit="1" customWidth="1"/>
    <col min="6680" max="6680" width="2.28515625" style="40" customWidth="1"/>
    <col min="6681" max="6681" width="9.5703125" style="40" customWidth="1"/>
    <col min="6682" max="6682" width="2.28515625" style="40" customWidth="1"/>
    <col min="6683" max="6683" width="13.5703125" style="40" customWidth="1"/>
    <col min="6684" max="6684" width="2.28515625" style="40" customWidth="1"/>
    <col min="6685" max="6685" width="13.5703125" style="40" customWidth="1"/>
    <col min="6686" max="6686" width="2.28515625" style="40" customWidth="1"/>
    <col min="6687" max="6687" width="13.5703125" style="40" customWidth="1"/>
    <col min="6688" max="6688" width="2.28515625" style="40" customWidth="1"/>
    <col min="6689" max="6689" width="13.5703125" style="40" customWidth="1"/>
    <col min="6690" max="6690" width="2.28515625" style="40" customWidth="1"/>
    <col min="6691" max="6691" width="13.5703125" style="40" customWidth="1"/>
    <col min="6692" max="6692" width="2.28515625" style="40" customWidth="1"/>
    <col min="6693" max="6694" width="13.5703125" style="40" customWidth="1"/>
    <col min="6695" max="6912" width="9.140625" style="40"/>
    <col min="6913" max="6913" width="3.5703125" style="40" customWidth="1"/>
    <col min="6914" max="6914" width="6.7109375" style="40" bestFit="1" customWidth="1"/>
    <col min="6915" max="6915" width="10.7109375" style="40" bestFit="1" customWidth="1"/>
    <col min="6916" max="6916" width="40.28515625" style="40" bestFit="1" customWidth="1"/>
    <col min="6917" max="6917" width="2.28515625" style="40" customWidth="1"/>
    <col min="6918" max="6918" width="9.5703125" style="40" customWidth="1"/>
    <col min="6919" max="6919" width="2.28515625" style="40" customWidth="1"/>
    <col min="6920" max="6920" width="13.5703125" style="40" customWidth="1"/>
    <col min="6921" max="6921" width="2.28515625" style="40" customWidth="1"/>
    <col min="6922" max="6922" width="13.5703125" style="40" customWidth="1"/>
    <col min="6923" max="6923" width="2.28515625" style="40" customWidth="1"/>
    <col min="6924" max="6924" width="13.5703125" style="40" customWidth="1"/>
    <col min="6925" max="6925" width="2.28515625" style="40" customWidth="1"/>
    <col min="6926" max="6926" width="13.5703125" style="40" customWidth="1"/>
    <col min="6927" max="6927" width="2.28515625" style="40" customWidth="1"/>
    <col min="6928" max="6928" width="13.5703125" style="40" customWidth="1"/>
    <col min="6929" max="6929" width="2.28515625" style="40" customWidth="1"/>
    <col min="6930" max="6930" width="13.5703125" style="40" customWidth="1"/>
    <col min="6931" max="6931" width="3.28515625" style="40" customWidth="1"/>
    <col min="6932" max="6932" width="3.5703125" style="40" customWidth="1"/>
    <col min="6933" max="6933" width="11.28515625" style="40" customWidth="1"/>
    <col min="6934" max="6934" width="11.7109375" style="40" bestFit="1" customWidth="1"/>
    <col min="6935" max="6935" width="40.28515625" style="40" bestFit="1" customWidth="1"/>
    <col min="6936" max="6936" width="2.28515625" style="40" customWidth="1"/>
    <col min="6937" max="6937" width="9.5703125" style="40" customWidth="1"/>
    <col min="6938" max="6938" width="2.28515625" style="40" customWidth="1"/>
    <col min="6939" max="6939" width="13.5703125" style="40" customWidth="1"/>
    <col min="6940" max="6940" width="2.28515625" style="40" customWidth="1"/>
    <col min="6941" max="6941" width="13.5703125" style="40" customWidth="1"/>
    <col min="6942" max="6942" width="2.28515625" style="40" customWidth="1"/>
    <col min="6943" max="6943" width="13.5703125" style="40" customWidth="1"/>
    <col min="6944" max="6944" width="2.28515625" style="40" customWidth="1"/>
    <col min="6945" max="6945" width="13.5703125" style="40" customWidth="1"/>
    <col min="6946" max="6946" width="2.28515625" style="40" customWidth="1"/>
    <col min="6947" max="6947" width="13.5703125" style="40" customWidth="1"/>
    <col min="6948" max="6948" width="2.28515625" style="40" customWidth="1"/>
    <col min="6949" max="6950" width="13.5703125" style="40" customWidth="1"/>
    <col min="6951" max="7168" width="9.140625" style="40"/>
    <col min="7169" max="7169" width="3.5703125" style="40" customWidth="1"/>
    <col min="7170" max="7170" width="6.7109375" style="40" bestFit="1" customWidth="1"/>
    <col min="7171" max="7171" width="10.7109375" style="40" bestFit="1" customWidth="1"/>
    <col min="7172" max="7172" width="40.28515625" style="40" bestFit="1" customWidth="1"/>
    <col min="7173" max="7173" width="2.28515625" style="40" customWidth="1"/>
    <col min="7174" max="7174" width="9.5703125" style="40" customWidth="1"/>
    <col min="7175" max="7175" width="2.28515625" style="40" customWidth="1"/>
    <col min="7176" max="7176" width="13.5703125" style="40" customWidth="1"/>
    <col min="7177" max="7177" width="2.28515625" style="40" customWidth="1"/>
    <col min="7178" max="7178" width="13.5703125" style="40" customWidth="1"/>
    <col min="7179" max="7179" width="2.28515625" style="40" customWidth="1"/>
    <col min="7180" max="7180" width="13.5703125" style="40" customWidth="1"/>
    <col min="7181" max="7181" width="2.28515625" style="40" customWidth="1"/>
    <col min="7182" max="7182" width="13.5703125" style="40" customWidth="1"/>
    <col min="7183" max="7183" width="2.28515625" style="40" customWidth="1"/>
    <col min="7184" max="7184" width="13.5703125" style="40" customWidth="1"/>
    <col min="7185" max="7185" width="2.28515625" style="40" customWidth="1"/>
    <col min="7186" max="7186" width="13.5703125" style="40" customWidth="1"/>
    <col min="7187" max="7187" width="3.28515625" style="40" customWidth="1"/>
    <col min="7188" max="7188" width="3.5703125" style="40" customWidth="1"/>
    <col min="7189" max="7189" width="11.28515625" style="40" customWidth="1"/>
    <col min="7190" max="7190" width="11.7109375" style="40" bestFit="1" customWidth="1"/>
    <col min="7191" max="7191" width="40.28515625" style="40" bestFit="1" customWidth="1"/>
    <col min="7192" max="7192" width="2.28515625" style="40" customWidth="1"/>
    <col min="7193" max="7193" width="9.5703125" style="40" customWidth="1"/>
    <col min="7194" max="7194" width="2.28515625" style="40" customWidth="1"/>
    <col min="7195" max="7195" width="13.5703125" style="40" customWidth="1"/>
    <col min="7196" max="7196" width="2.28515625" style="40" customWidth="1"/>
    <col min="7197" max="7197" width="13.5703125" style="40" customWidth="1"/>
    <col min="7198" max="7198" width="2.28515625" style="40" customWidth="1"/>
    <col min="7199" max="7199" width="13.5703125" style="40" customWidth="1"/>
    <col min="7200" max="7200" width="2.28515625" style="40" customWidth="1"/>
    <col min="7201" max="7201" width="13.5703125" style="40" customWidth="1"/>
    <col min="7202" max="7202" width="2.28515625" style="40" customWidth="1"/>
    <col min="7203" max="7203" width="13.5703125" style="40" customWidth="1"/>
    <col min="7204" max="7204" width="2.28515625" style="40" customWidth="1"/>
    <col min="7205" max="7206" width="13.5703125" style="40" customWidth="1"/>
    <col min="7207" max="7424" width="9.140625" style="40"/>
    <col min="7425" max="7425" width="3.5703125" style="40" customWidth="1"/>
    <col min="7426" max="7426" width="6.7109375" style="40" bestFit="1" customWidth="1"/>
    <col min="7427" max="7427" width="10.7109375" style="40" bestFit="1" customWidth="1"/>
    <col min="7428" max="7428" width="40.28515625" style="40" bestFit="1" customWidth="1"/>
    <col min="7429" max="7429" width="2.28515625" style="40" customWidth="1"/>
    <col min="7430" max="7430" width="9.5703125" style="40" customWidth="1"/>
    <col min="7431" max="7431" width="2.28515625" style="40" customWidth="1"/>
    <col min="7432" max="7432" width="13.5703125" style="40" customWidth="1"/>
    <col min="7433" max="7433" width="2.28515625" style="40" customWidth="1"/>
    <col min="7434" max="7434" width="13.5703125" style="40" customWidth="1"/>
    <col min="7435" max="7435" width="2.28515625" style="40" customWidth="1"/>
    <col min="7436" max="7436" width="13.5703125" style="40" customWidth="1"/>
    <col min="7437" max="7437" width="2.28515625" style="40" customWidth="1"/>
    <col min="7438" max="7438" width="13.5703125" style="40" customWidth="1"/>
    <col min="7439" max="7439" width="2.28515625" style="40" customWidth="1"/>
    <col min="7440" max="7440" width="13.5703125" style="40" customWidth="1"/>
    <col min="7441" max="7441" width="2.28515625" style="40" customWidth="1"/>
    <col min="7442" max="7442" width="13.5703125" style="40" customWidth="1"/>
    <col min="7443" max="7443" width="3.28515625" style="40" customWidth="1"/>
    <col min="7444" max="7444" width="3.5703125" style="40" customWidth="1"/>
    <col min="7445" max="7445" width="11.28515625" style="40" customWidth="1"/>
    <col min="7446" max="7446" width="11.7109375" style="40" bestFit="1" customWidth="1"/>
    <col min="7447" max="7447" width="40.28515625" style="40" bestFit="1" customWidth="1"/>
    <col min="7448" max="7448" width="2.28515625" style="40" customWidth="1"/>
    <col min="7449" max="7449" width="9.5703125" style="40" customWidth="1"/>
    <col min="7450" max="7450" width="2.28515625" style="40" customWidth="1"/>
    <col min="7451" max="7451" width="13.5703125" style="40" customWidth="1"/>
    <col min="7452" max="7452" width="2.28515625" style="40" customWidth="1"/>
    <col min="7453" max="7453" width="13.5703125" style="40" customWidth="1"/>
    <col min="7454" max="7454" width="2.28515625" style="40" customWidth="1"/>
    <col min="7455" max="7455" width="13.5703125" style="40" customWidth="1"/>
    <col min="7456" max="7456" width="2.28515625" style="40" customWidth="1"/>
    <col min="7457" max="7457" width="13.5703125" style="40" customWidth="1"/>
    <col min="7458" max="7458" width="2.28515625" style="40" customWidth="1"/>
    <col min="7459" max="7459" width="13.5703125" style="40" customWidth="1"/>
    <col min="7460" max="7460" width="2.28515625" style="40" customWidth="1"/>
    <col min="7461" max="7462" width="13.5703125" style="40" customWidth="1"/>
    <col min="7463" max="7680" width="9.140625" style="40"/>
    <col min="7681" max="7681" width="3.5703125" style="40" customWidth="1"/>
    <col min="7682" max="7682" width="6.7109375" style="40" bestFit="1" customWidth="1"/>
    <col min="7683" max="7683" width="10.7109375" style="40" bestFit="1" customWidth="1"/>
    <col min="7684" max="7684" width="40.28515625" style="40" bestFit="1" customWidth="1"/>
    <col min="7685" max="7685" width="2.28515625" style="40" customWidth="1"/>
    <col min="7686" max="7686" width="9.5703125" style="40" customWidth="1"/>
    <col min="7687" max="7687" width="2.28515625" style="40" customWidth="1"/>
    <col min="7688" max="7688" width="13.5703125" style="40" customWidth="1"/>
    <col min="7689" max="7689" width="2.28515625" style="40" customWidth="1"/>
    <col min="7690" max="7690" width="13.5703125" style="40" customWidth="1"/>
    <col min="7691" max="7691" width="2.28515625" style="40" customWidth="1"/>
    <col min="7692" max="7692" width="13.5703125" style="40" customWidth="1"/>
    <col min="7693" max="7693" width="2.28515625" style="40" customWidth="1"/>
    <col min="7694" max="7694" width="13.5703125" style="40" customWidth="1"/>
    <col min="7695" max="7695" width="2.28515625" style="40" customWidth="1"/>
    <col min="7696" max="7696" width="13.5703125" style="40" customWidth="1"/>
    <col min="7697" max="7697" width="2.28515625" style="40" customWidth="1"/>
    <col min="7698" max="7698" width="13.5703125" style="40" customWidth="1"/>
    <col min="7699" max="7699" width="3.28515625" style="40" customWidth="1"/>
    <col min="7700" max="7700" width="3.5703125" style="40" customWidth="1"/>
    <col min="7701" max="7701" width="11.28515625" style="40" customWidth="1"/>
    <col min="7702" max="7702" width="11.7109375" style="40" bestFit="1" customWidth="1"/>
    <col min="7703" max="7703" width="40.28515625" style="40" bestFit="1" customWidth="1"/>
    <col min="7704" max="7704" width="2.28515625" style="40" customWidth="1"/>
    <col min="7705" max="7705" width="9.5703125" style="40" customWidth="1"/>
    <col min="7706" max="7706" width="2.28515625" style="40" customWidth="1"/>
    <col min="7707" max="7707" width="13.5703125" style="40" customWidth="1"/>
    <col min="7708" max="7708" width="2.28515625" style="40" customWidth="1"/>
    <col min="7709" max="7709" width="13.5703125" style="40" customWidth="1"/>
    <col min="7710" max="7710" width="2.28515625" style="40" customWidth="1"/>
    <col min="7711" max="7711" width="13.5703125" style="40" customWidth="1"/>
    <col min="7712" max="7712" width="2.28515625" style="40" customWidth="1"/>
    <col min="7713" max="7713" width="13.5703125" style="40" customWidth="1"/>
    <col min="7714" max="7714" width="2.28515625" style="40" customWidth="1"/>
    <col min="7715" max="7715" width="13.5703125" style="40" customWidth="1"/>
    <col min="7716" max="7716" width="2.28515625" style="40" customWidth="1"/>
    <col min="7717" max="7718" width="13.5703125" style="40" customWidth="1"/>
    <col min="7719" max="7936" width="9.140625" style="40"/>
    <col min="7937" max="7937" width="3.5703125" style="40" customWidth="1"/>
    <col min="7938" max="7938" width="6.7109375" style="40" bestFit="1" customWidth="1"/>
    <col min="7939" max="7939" width="10.7109375" style="40" bestFit="1" customWidth="1"/>
    <col min="7940" max="7940" width="40.28515625" style="40" bestFit="1" customWidth="1"/>
    <col min="7941" max="7941" width="2.28515625" style="40" customWidth="1"/>
    <col min="7942" max="7942" width="9.5703125" style="40" customWidth="1"/>
    <col min="7943" max="7943" width="2.28515625" style="40" customWidth="1"/>
    <col min="7944" max="7944" width="13.5703125" style="40" customWidth="1"/>
    <col min="7945" max="7945" width="2.28515625" style="40" customWidth="1"/>
    <col min="7946" max="7946" width="13.5703125" style="40" customWidth="1"/>
    <col min="7947" max="7947" width="2.28515625" style="40" customWidth="1"/>
    <col min="7948" max="7948" width="13.5703125" style="40" customWidth="1"/>
    <col min="7949" max="7949" width="2.28515625" style="40" customWidth="1"/>
    <col min="7950" max="7950" width="13.5703125" style="40" customWidth="1"/>
    <col min="7951" max="7951" width="2.28515625" style="40" customWidth="1"/>
    <col min="7952" max="7952" width="13.5703125" style="40" customWidth="1"/>
    <col min="7953" max="7953" width="2.28515625" style="40" customWidth="1"/>
    <col min="7954" max="7954" width="13.5703125" style="40" customWidth="1"/>
    <col min="7955" max="7955" width="3.28515625" style="40" customWidth="1"/>
    <col min="7956" max="7956" width="3.5703125" style="40" customWidth="1"/>
    <col min="7957" max="7957" width="11.28515625" style="40" customWidth="1"/>
    <col min="7958" max="7958" width="11.7109375" style="40" bestFit="1" customWidth="1"/>
    <col min="7959" max="7959" width="40.28515625" style="40" bestFit="1" customWidth="1"/>
    <col min="7960" max="7960" width="2.28515625" style="40" customWidth="1"/>
    <col min="7961" max="7961" width="9.5703125" style="40" customWidth="1"/>
    <col min="7962" max="7962" width="2.28515625" style="40" customWidth="1"/>
    <col min="7963" max="7963" width="13.5703125" style="40" customWidth="1"/>
    <col min="7964" max="7964" width="2.28515625" style="40" customWidth="1"/>
    <col min="7965" max="7965" width="13.5703125" style="40" customWidth="1"/>
    <col min="7966" max="7966" width="2.28515625" style="40" customWidth="1"/>
    <col min="7967" max="7967" width="13.5703125" style="40" customWidth="1"/>
    <col min="7968" max="7968" width="2.28515625" style="40" customWidth="1"/>
    <col min="7969" max="7969" width="13.5703125" style="40" customWidth="1"/>
    <col min="7970" max="7970" width="2.28515625" style="40" customWidth="1"/>
    <col min="7971" max="7971" width="13.5703125" style="40" customWidth="1"/>
    <col min="7972" max="7972" width="2.28515625" style="40" customWidth="1"/>
    <col min="7973" max="7974" width="13.5703125" style="40" customWidth="1"/>
    <col min="7975" max="8192" width="9.140625" style="40"/>
    <col min="8193" max="8193" width="3.5703125" style="40" customWidth="1"/>
    <col min="8194" max="8194" width="6.7109375" style="40" bestFit="1" customWidth="1"/>
    <col min="8195" max="8195" width="10.7109375" style="40" bestFit="1" customWidth="1"/>
    <col min="8196" max="8196" width="40.28515625" style="40" bestFit="1" customWidth="1"/>
    <col min="8197" max="8197" width="2.28515625" style="40" customWidth="1"/>
    <col min="8198" max="8198" width="9.5703125" style="40" customWidth="1"/>
    <col min="8199" max="8199" width="2.28515625" style="40" customWidth="1"/>
    <col min="8200" max="8200" width="13.5703125" style="40" customWidth="1"/>
    <col min="8201" max="8201" width="2.28515625" style="40" customWidth="1"/>
    <col min="8202" max="8202" width="13.5703125" style="40" customWidth="1"/>
    <col min="8203" max="8203" width="2.28515625" style="40" customWidth="1"/>
    <col min="8204" max="8204" width="13.5703125" style="40" customWidth="1"/>
    <col min="8205" max="8205" width="2.28515625" style="40" customWidth="1"/>
    <col min="8206" max="8206" width="13.5703125" style="40" customWidth="1"/>
    <col min="8207" max="8207" width="2.28515625" style="40" customWidth="1"/>
    <col min="8208" max="8208" width="13.5703125" style="40" customWidth="1"/>
    <col min="8209" max="8209" width="2.28515625" style="40" customWidth="1"/>
    <col min="8210" max="8210" width="13.5703125" style="40" customWidth="1"/>
    <col min="8211" max="8211" width="3.28515625" style="40" customWidth="1"/>
    <col min="8212" max="8212" width="3.5703125" style="40" customWidth="1"/>
    <col min="8213" max="8213" width="11.28515625" style="40" customWidth="1"/>
    <col min="8214" max="8214" width="11.7109375" style="40" bestFit="1" customWidth="1"/>
    <col min="8215" max="8215" width="40.28515625" style="40" bestFit="1" customWidth="1"/>
    <col min="8216" max="8216" width="2.28515625" style="40" customWidth="1"/>
    <col min="8217" max="8217" width="9.5703125" style="40" customWidth="1"/>
    <col min="8218" max="8218" width="2.28515625" style="40" customWidth="1"/>
    <col min="8219" max="8219" width="13.5703125" style="40" customWidth="1"/>
    <col min="8220" max="8220" width="2.28515625" style="40" customWidth="1"/>
    <col min="8221" max="8221" width="13.5703125" style="40" customWidth="1"/>
    <col min="8222" max="8222" width="2.28515625" style="40" customWidth="1"/>
    <col min="8223" max="8223" width="13.5703125" style="40" customWidth="1"/>
    <col min="8224" max="8224" width="2.28515625" style="40" customWidth="1"/>
    <col min="8225" max="8225" width="13.5703125" style="40" customWidth="1"/>
    <col min="8226" max="8226" width="2.28515625" style="40" customWidth="1"/>
    <col min="8227" max="8227" width="13.5703125" style="40" customWidth="1"/>
    <col min="8228" max="8228" width="2.28515625" style="40" customWidth="1"/>
    <col min="8229" max="8230" width="13.5703125" style="40" customWidth="1"/>
    <col min="8231" max="8448" width="9.140625" style="40"/>
    <col min="8449" max="8449" width="3.5703125" style="40" customWidth="1"/>
    <col min="8450" max="8450" width="6.7109375" style="40" bestFit="1" customWidth="1"/>
    <col min="8451" max="8451" width="10.7109375" style="40" bestFit="1" customWidth="1"/>
    <col min="8452" max="8452" width="40.28515625" style="40" bestFit="1" customWidth="1"/>
    <col min="8453" max="8453" width="2.28515625" style="40" customWidth="1"/>
    <col min="8454" max="8454" width="9.5703125" style="40" customWidth="1"/>
    <col min="8455" max="8455" width="2.28515625" style="40" customWidth="1"/>
    <col min="8456" max="8456" width="13.5703125" style="40" customWidth="1"/>
    <col min="8457" max="8457" width="2.28515625" style="40" customWidth="1"/>
    <col min="8458" max="8458" width="13.5703125" style="40" customWidth="1"/>
    <col min="8459" max="8459" width="2.28515625" style="40" customWidth="1"/>
    <col min="8460" max="8460" width="13.5703125" style="40" customWidth="1"/>
    <col min="8461" max="8461" width="2.28515625" style="40" customWidth="1"/>
    <col min="8462" max="8462" width="13.5703125" style="40" customWidth="1"/>
    <col min="8463" max="8463" width="2.28515625" style="40" customWidth="1"/>
    <col min="8464" max="8464" width="13.5703125" style="40" customWidth="1"/>
    <col min="8465" max="8465" width="2.28515625" style="40" customWidth="1"/>
    <col min="8466" max="8466" width="13.5703125" style="40" customWidth="1"/>
    <col min="8467" max="8467" width="3.28515625" style="40" customWidth="1"/>
    <col min="8468" max="8468" width="3.5703125" style="40" customWidth="1"/>
    <col min="8469" max="8469" width="11.28515625" style="40" customWidth="1"/>
    <col min="8470" max="8470" width="11.7109375" style="40" bestFit="1" customWidth="1"/>
    <col min="8471" max="8471" width="40.28515625" style="40" bestFit="1" customWidth="1"/>
    <col min="8472" max="8472" width="2.28515625" style="40" customWidth="1"/>
    <col min="8473" max="8473" width="9.5703125" style="40" customWidth="1"/>
    <col min="8474" max="8474" width="2.28515625" style="40" customWidth="1"/>
    <col min="8475" max="8475" width="13.5703125" style="40" customWidth="1"/>
    <col min="8476" max="8476" width="2.28515625" style="40" customWidth="1"/>
    <col min="8477" max="8477" width="13.5703125" style="40" customWidth="1"/>
    <col min="8478" max="8478" width="2.28515625" style="40" customWidth="1"/>
    <col min="8479" max="8479" width="13.5703125" style="40" customWidth="1"/>
    <col min="8480" max="8480" width="2.28515625" style="40" customWidth="1"/>
    <col min="8481" max="8481" width="13.5703125" style="40" customWidth="1"/>
    <col min="8482" max="8482" width="2.28515625" style="40" customWidth="1"/>
    <col min="8483" max="8483" width="13.5703125" style="40" customWidth="1"/>
    <col min="8484" max="8484" width="2.28515625" style="40" customWidth="1"/>
    <col min="8485" max="8486" width="13.5703125" style="40" customWidth="1"/>
    <col min="8487" max="8704" width="9.140625" style="40"/>
    <col min="8705" max="8705" width="3.5703125" style="40" customWidth="1"/>
    <col min="8706" max="8706" width="6.7109375" style="40" bestFit="1" customWidth="1"/>
    <col min="8707" max="8707" width="10.7109375" style="40" bestFit="1" customWidth="1"/>
    <col min="8708" max="8708" width="40.28515625" style="40" bestFit="1" customWidth="1"/>
    <col min="8709" max="8709" width="2.28515625" style="40" customWidth="1"/>
    <col min="8710" max="8710" width="9.5703125" style="40" customWidth="1"/>
    <col min="8711" max="8711" width="2.28515625" style="40" customWidth="1"/>
    <col min="8712" max="8712" width="13.5703125" style="40" customWidth="1"/>
    <col min="8713" max="8713" width="2.28515625" style="40" customWidth="1"/>
    <col min="8714" max="8714" width="13.5703125" style="40" customWidth="1"/>
    <col min="8715" max="8715" width="2.28515625" style="40" customWidth="1"/>
    <col min="8716" max="8716" width="13.5703125" style="40" customWidth="1"/>
    <col min="8717" max="8717" width="2.28515625" style="40" customWidth="1"/>
    <col min="8718" max="8718" width="13.5703125" style="40" customWidth="1"/>
    <col min="8719" max="8719" width="2.28515625" style="40" customWidth="1"/>
    <col min="8720" max="8720" width="13.5703125" style="40" customWidth="1"/>
    <col min="8721" max="8721" width="2.28515625" style="40" customWidth="1"/>
    <col min="8722" max="8722" width="13.5703125" style="40" customWidth="1"/>
    <col min="8723" max="8723" width="3.28515625" style="40" customWidth="1"/>
    <col min="8724" max="8724" width="3.5703125" style="40" customWidth="1"/>
    <col min="8725" max="8725" width="11.28515625" style="40" customWidth="1"/>
    <col min="8726" max="8726" width="11.7109375" style="40" bestFit="1" customWidth="1"/>
    <col min="8727" max="8727" width="40.28515625" style="40" bestFit="1" customWidth="1"/>
    <col min="8728" max="8728" width="2.28515625" style="40" customWidth="1"/>
    <col min="8729" max="8729" width="9.5703125" style="40" customWidth="1"/>
    <col min="8730" max="8730" width="2.28515625" style="40" customWidth="1"/>
    <col min="8731" max="8731" width="13.5703125" style="40" customWidth="1"/>
    <col min="8732" max="8732" width="2.28515625" style="40" customWidth="1"/>
    <col min="8733" max="8733" width="13.5703125" style="40" customWidth="1"/>
    <col min="8734" max="8734" width="2.28515625" style="40" customWidth="1"/>
    <col min="8735" max="8735" width="13.5703125" style="40" customWidth="1"/>
    <col min="8736" max="8736" width="2.28515625" style="40" customWidth="1"/>
    <col min="8737" max="8737" width="13.5703125" style="40" customWidth="1"/>
    <col min="8738" max="8738" width="2.28515625" style="40" customWidth="1"/>
    <col min="8739" max="8739" width="13.5703125" style="40" customWidth="1"/>
    <col min="8740" max="8740" width="2.28515625" style="40" customWidth="1"/>
    <col min="8741" max="8742" width="13.5703125" style="40" customWidth="1"/>
    <col min="8743" max="8960" width="9.140625" style="40"/>
    <col min="8961" max="8961" width="3.5703125" style="40" customWidth="1"/>
    <col min="8962" max="8962" width="6.7109375" style="40" bestFit="1" customWidth="1"/>
    <col min="8963" max="8963" width="10.7109375" style="40" bestFit="1" customWidth="1"/>
    <col min="8964" max="8964" width="40.28515625" style="40" bestFit="1" customWidth="1"/>
    <col min="8965" max="8965" width="2.28515625" style="40" customWidth="1"/>
    <col min="8966" max="8966" width="9.5703125" style="40" customWidth="1"/>
    <col min="8967" max="8967" width="2.28515625" style="40" customWidth="1"/>
    <col min="8968" max="8968" width="13.5703125" style="40" customWidth="1"/>
    <col min="8969" max="8969" width="2.28515625" style="40" customWidth="1"/>
    <col min="8970" max="8970" width="13.5703125" style="40" customWidth="1"/>
    <col min="8971" max="8971" width="2.28515625" style="40" customWidth="1"/>
    <col min="8972" max="8972" width="13.5703125" style="40" customWidth="1"/>
    <col min="8973" max="8973" width="2.28515625" style="40" customWidth="1"/>
    <col min="8974" max="8974" width="13.5703125" style="40" customWidth="1"/>
    <col min="8975" max="8975" width="2.28515625" style="40" customWidth="1"/>
    <col min="8976" max="8976" width="13.5703125" style="40" customWidth="1"/>
    <col min="8977" max="8977" width="2.28515625" style="40" customWidth="1"/>
    <col min="8978" max="8978" width="13.5703125" style="40" customWidth="1"/>
    <col min="8979" max="8979" width="3.28515625" style="40" customWidth="1"/>
    <col min="8980" max="8980" width="3.5703125" style="40" customWidth="1"/>
    <col min="8981" max="8981" width="11.28515625" style="40" customWidth="1"/>
    <col min="8982" max="8982" width="11.7109375" style="40" bestFit="1" customWidth="1"/>
    <col min="8983" max="8983" width="40.28515625" style="40" bestFit="1" customWidth="1"/>
    <col min="8984" max="8984" width="2.28515625" style="40" customWidth="1"/>
    <col min="8985" max="8985" width="9.5703125" style="40" customWidth="1"/>
    <col min="8986" max="8986" width="2.28515625" style="40" customWidth="1"/>
    <col min="8987" max="8987" width="13.5703125" style="40" customWidth="1"/>
    <col min="8988" max="8988" width="2.28515625" style="40" customWidth="1"/>
    <col min="8989" max="8989" width="13.5703125" style="40" customWidth="1"/>
    <col min="8990" max="8990" width="2.28515625" style="40" customWidth="1"/>
    <col min="8991" max="8991" width="13.5703125" style="40" customWidth="1"/>
    <col min="8992" max="8992" width="2.28515625" style="40" customWidth="1"/>
    <col min="8993" max="8993" width="13.5703125" style="40" customWidth="1"/>
    <col min="8994" max="8994" width="2.28515625" style="40" customWidth="1"/>
    <col min="8995" max="8995" width="13.5703125" style="40" customWidth="1"/>
    <col min="8996" max="8996" width="2.28515625" style="40" customWidth="1"/>
    <col min="8997" max="8998" width="13.5703125" style="40" customWidth="1"/>
    <col min="8999" max="9216" width="9.140625" style="40"/>
    <col min="9217" max="9217" width="3.5703125" style="40" customWidth="1"/>
    <col min="9218" max="9218" width="6.7109375" style="40" bestFit="1" customWidth="1"/>
    <col min="9219" max="9219" width="10.7109375" style="40" bestFit="1" customWidth="1"/>
    <col min="9220" max="9220" width="40.28515625" style="40" bestFit="1" customWidth="1"/>
    <col min="9221" max="9221" width="2.28515625" style="40" customWidth="1"/>
    <col min="9222" max="9222" width="9.5703125" style="40" customWidth="1"/>
    <col min="9223" max="9223" width="2.28515625" style="40" customWidth="1"/>
    <col min="9224" max="9224" width="13.5703125" style="40" customWidth="1"/>
    <col min="9225" max="9225" width="2.28515625" style="40" customWidth="1"/>
    <col min="9226" max="9226" width="13.5703125" style="40" customWidth="1"/>
    <col min="9227" max="9227" width="2.28515625" style="40" customWidth="1"/>
    <col min="9228" max="9228" width="13.5703125" style="40" customWidth="1"/>
    <col min="9229" max="9229" width="2.28515625" style="40" customWidth="1"/>
    <col min="9230" max="9230" width="13.5703125" style="40" customWidth="1"/>
    <col min="9231" max="9231" width="2.28515625" style="40" customWidth="1"/>
    <col min="9232" max="9232" width="13.5703125" style="40" customWidth="1"/>
    <col min="9233" max="9233" width="2.28515625" style="40" customWidth="1"/>
    <col min="9234" max="9234" width="13.5703125" style="40" customWidth="1"/>
    <col min="9235" max="9235" width="3.28515625" style="40" customWidth="1"/>
    <col min="9236" max="9236" width="3.5703125" style="40" customWidth="1"/>
    <col min="9237" max="9237" width="11.28515625" style="40" customWidth="1"/>
    <col min="9238" max="9238" width="11.7109375" style="40" bestFit="1" customWidth="1"/>
    <col min="9239" max="9239" width="40.28515625" style="40" bestFit="1" customWidth="1"/>
    <col min="9240" max="9240" width="2.28515625" style="40" customWidth="1"/>
    <col min="9241" max="9241" width="9.5703125" style="40" customWidth="1"/>
    <col min="9242" max="9242" width="2.28515625" style="40" customWidth="1"/>
    <col min="9243" max="9243" width="13.5703125" style="40" customWidth="1"/>
    <col min="9244" max="9244" width="2.28515625" style="40" customWidth="1"/>
    <col min="9245" max="9245" width="13.5703125" style="40" customWidth="1"/>
    <col min="9246" max="9246" width="2.28515625" style="40" customWidth="1"/>
    <col min="9247" max="9247" width="13.5703125" style="40" customWidth="1"/>
    <col min="9248" max="9248" width="2.28515625" style="40" customWidth="1"/>
    <col min="9249" max="9249" width="13.5703125" style="40" customWidth="1"/>
    <col min="9250" max="9250" width="2.28515625" style="40" customWidth="1"/>
    <col min="9251" max="9251" width="13.5703125" style="40" customWidth="1"/>
    <col min="9252" max="9252" width="2.28515625" style="40" customWidth="1"/>
    <col min="9253" max="9254" width="13.5703125" style="40" customWidth="1"/>
    <col min="9255" max="9472" width="9.140625" style="40"/>
    <col min="9473" max="9473" width="3.5703125" style="40" customWidth="1"/>
    <col min="9474" max="9474" width="6.7109375" style="40" bestFit="1" customWidth="1"/>
    <col min="9475" max="9475" width="10.7109375" style="40" bestFit="1" customWidth="1"/>
    <col min="9476" max="9476" width="40.28515625" style="40" bestFit="1" customWidth="1"/>
    <col min="9477" max="9477" width="2.28515625" style="40" customWidth="1"/>
    <col min="9478" max="9478" width="9.5703125" style="40" customWidth="1"/>
    <col min="9479" max="9479" width="2.28515625" style="40" customWidth="1"/>
    <col min="9480" max="9480" width="13.5703125" style="40" customWidth="1"/>
    <col min="9481" max="9481" width="2.28515625" style="40" customWidth="1"/>
    <col min="9482" max="9482" width="13.5703125" style="40" customWidth="1"/>
    <col min="9483" max="9483" width="2.28515625" style="40" customWidth="1"/>
    <col min="9484" max="9484" width="13.5703125" style="40" customWidth="1"/>
    <col min="9485" max="9485" width="2.28515625" style="40" customWidth="1"/>
    <col min="9486" max="9486" width="13.5703125" style="40" customWidth="1"/>
    <col min="9487" max="9487" width="2.28515625" style="40" customWidth="1"/>
    <col min="9488" max="9488" width="13.5703125" style="40" customWidth="1"/>
    <col min="9489" max="9489" width="2.28515625" style="40" customWidth="1"/>
    <col min="9490" max="9490" width="13.5703125" style="40" customWidth="1"/>
    <col min="9491" max="9491" width="3.28515625" style="40" customWidth="1"/>
    <col min="9492" max="9492" width="3.5703125" style="40" customWidth="1"/>
    <col min="9493" max="9493" width="11.28515625" style="40" customWidth="1"/>
    <col min="9494" max="9494" width="11.7109375" style="40" bestFit="1" customWidth="1"/>
    <col min="9495" max="9495" width="40.28515625" style="40" bestFit="1" customWidth="1"/>
    <col min="9496" max="9496" width="2.28515625" style="40" customWidth="1"/>
    <col min="9497" max="9497" width="9.5703125" style="40" customWidth="1"/>
    <col min="9498" max="9498" width="2.28515625" style="40" customWidth="1"/>
    <col min="9499" max="9499" width="13.5703125" style="40" customWidth="1"/>
    <col min="9500" max="9500" width="2.28515625" style="40" customWidth="1"/>
    <col min="9501" max="9501" width="13.5703125" style="40" customWidth="1"/>
    <col min="9502" max="9502" width="2.28515625" style="40" customWidth="1"/>
    <col min="9503" max="9503" width="13.5703125" style="40" customWidth="1"/>
    <col min="9504" max="9504" width="2.28515625" style="40" customWidth="1"/>
    <col min="9505" max="9505" width="13.5703125" style="40" customWidth="1"/>
    <col min="9506" max="9506" width="2.28515625" style="40" customWidth="1"/>
    <col min="9507" max="9507" width="13.5703125" style="40" customWidth="1"/>
    <col min="9508" max="9508" width="2.28515625" style="40" customWidth="1"/>
    <col min="9509" max="9510" width="13.5703125" style="40" customWidth="1"/>
    <col min="9511" max="9728" width="9.140625" style="40"/>
    <col min="9729" max="9729" width="3.5703125" style="40" customWidth="1"/>
    <col min="9730" max="9730" width="6.7109375" style="40" bestFit="1" customWidth="1"/>
    <col min="9731" max="9731" width="10.7109375" style="40" bestFit="1" customWidth="1"/>
    <col min="9732" max="9732" width="40.28515625" style="40" bestFit="1" customWidth="1"/>
    <col min="9733" max="9733" width="2.28515625" style="40" customWidth="1"/>
    <col min="9734" max="9734" width="9.5703125" style="40" customWidth="1"/>
    <col min="9735" max="9735" width="2.28515625" style="40" customWidth="1"/>
    <col min="9736" max="9736" width="13.5703125" style="40" customWidth="1"/>
    <col min="9737" max="9737" width="2.28515625" style="40" customWidth="1"/>
    <col min="9738" max="9738" width="13.5703125" style="40" customWidth="1"/>
    <col min="9739" max="9739" width="2.28515625" style="40" customWidth="1"/>
    <col min="9740" max="9740" width="13.5703125" style="40" customWidth="1"/>
    <col min="9741" max="9741" width="2.28515625" style="40" customWidth="1"/>
    <col min="9742" max="9742" width="13.5703125" style="40" customWidth="1"/>
    <col min="9743" max="9743" width="2.28515625" style="40" customWidth="1"/>
    <col min="9744" max="9744" width="13.5703125" style="40" customWidth="1"/>
    <col min="9745" max="9745" width="2.28515625" style="40" customWidth="1"/>
    <col min="9746" max="9746" width="13.5703125" style="40" customWidth="1"/>
    <col min="9747" max="9747" width="3.28515625" style="40" customWidth="1"/>
    <col min="9748" max="9748" width="3.5703125" style="40" customWidth="1"/>
    <col min="9749" max="9749" width="11.28515625" style="40" customWidth="1"/>
    <col min="9750" max="9750" width="11.7109375" style="40" bestFit="1" customWidth="1"/>
    <col min="9751" max="9751" width="40.28515625" style="40" bestFit="1" customWidth="1"/>
    <col min="9752" max="9752" width="2.28515625" style="40" customWidth="1"/>
    <col min="9753" max="9753" width="9.5703125" style="40" customWidth="1"/>
    <col min="9754" max="9754" width="2.28515625" style="40" customWidth="1"/>
    <col min="9755" max="9755" width="13.5703125" style="40" customWidth="1"/>
    <col min="9756" max="9756" width="2.28515625" style="40" customWidth="1"/>
    <col min="9757" max="9757" width="13.5703125" style="40" customWidth="1"/>
    <col min="9758" max="9758" width="2.28515625" style="40" customWidth="1"/>
    <col min="9759" max="9759" width="13.5703125" style="40" customWidth="1"/>
    <col min="9760" max="9760" width="2.28515625" style="40" customWidth="1"/>
    <col min="9761" max="9761" width="13.5703125" style="40" customWidth="1"/>
    <col min="9762" max="9762" width="2.28515625" style="40" customWidth="1"/>
    <col min="9763" max="9763" width="13.5703125" style="40" customWidth="1"/>
    <col min="9764" max="9764" width="2.28515625" style="40" customWidth="1"/>
    <col min="9765" max="9766" width="13.5703125" style="40" customWidth="1"/>
    <col min="9767" max="9984" width="9.140625" style="40"/>
    <col min="9985" max="9985" width="3.5703125" style="40" customWidth="1"/>
    <col min="9986" max="9986" width="6.7109375" style="40" bestFit="1" customWidth="1"/>
    <col min="9987" max="9987" width="10.7109375" style="40" bestFit="1" customWidth="1"/>
    <col min="9988" max="9988" width="40.28515625" style="40" bestFit="1" customWidth="1"/>
    <col min="9989" max="9989" width="2.28515625" style="40" customWidth="1"/>
    <col min="9990" max="9990" width="9.5703125" style="40" customWidth="1"/>
    <col min="9991" max="9991" width="2.28515625" style="40" customWidth="1"/>
    <col min="9992" max="9992" width="13.5703125" style="40" customWidth="1"/>
    <col min="9993" max="9993" width="2.28515625" style="40" customWidth="1"/>
    <col min="9994" max="9994" width="13.5703125" style="40" customWidth="1"/>
    <col min="9995" max="9995" width="2.28515625" style="40" customWidth="1"/>
    <col min="9996" max="9996" width="13.5703125" style="40" customWidth="1"/>
    <col min="9997" max="9997" width="2.28515625" style="40" customWidth="1"/>
    <col min="9998" max="9998" width="13.5703125" style="40" customWidth="1"/>
    <col min="9999" max="9999" width="2.28515625" style="40" customWidth="1"/>
    <col min="10000" max="10000" width="13.5703125" style="40" customWidth="1"/>
    <col min="10001" max="10001" width="2.28515625" style="40" customWidth="1"/>
    <col min="10002" max="10002" width="13.5703125" style="40" customWidth="1"/>
    <col min="10003" max="10003" width="3.28515625" style="40" customWidth="1"/>
    <col min="10004" max="10004" width="3.5703125" style="40" customWidth="1"/>
    <col min="10005" max="10005" width="11.28515625" style="40" customWidth="1"/>
    <col min="10006" max="10006" width="11.7109375" style="40" bestFit="1" customWidth="1"/>
    <col min="10007" max="10007" width="40.28515625" style="40" bestFit="1" customWidth="1"/>
    <col min="10008" max="10008" width="2.28515625" style="40" customWidth="1"/>
    <col min="10009" max="10009" width="9.5703125" style="40" customWidth="1"/>
    <col min="10010" max="10010" width="2.28515625" style="40" customWidth="1"/>
    <col min="10011" max="10011" width="13.5703125" style="40" customWidth="1"/>
    <col min="10012" max="10012" width="2.28515625" style="40" customWidth="1"/>
    <col min="10013" max="10013" width="13.5703125" style="40" customWidth="1"/>
    <col min="10014" max="10014" width="2.28515625" style="40" customWidth="1"/>
    <col min="10015" max="10015" width="13.5703125" style="40" customWidth="1"/>
    <col min="10016" max="10016" width="2.28515625" style="40" customWidth="1"/>
    <col min="10017" max="10017" width="13.5703125" style="40" customWidth="1"/>
    <col min="10018" max="10018" width="2.28515625" style="40" customWidth="1"/>
    <col min="10019" max="10019" width="13.5703125" style="40" customWidth="1"/>
    <col min="10020" max="10020" width="2.28515625" style="40" customWidth="1"/>
    <col min="10021" max="10022" width="13.5703125" style="40" customWidth="1"/>
    <col min="10023" max="10240" width="9.140625" style="40"/>
    <col min="10241" max="10241" width="3.5703125" style="40" customWidth="1"/>
    <col min="10242" max="10242" width="6.7109375" style="40" bestFit="1" customWidth="1"/>
    <col min="10243" max="10243" width="10.7109375" style="40" bestFit="1" customWidth="1"/>
    <col min="10244" max="10244" width="40.28515625" style="40" bestFit="1" customWidth="1"/>
    <col min="10245" max="10245" width="2.28515625" style="40" customWidth="1"/>
    <col min="10246" max="10246" width="9.5703125" style="40" customWidth="1"/>
    <col min="10247" max="10247" width="2.28515625" style="40" customWidth="1"/>
    <col min="10248" max="10248" width="13.5703125" style="40" customWidth="1"/>
    <col min="10249" max="10249" width="2.28515625" style="40" customWidth="1"/>
    <col min="10250" max="10250" width="13.5703125" style="40" customWidth="1"/>
    <col min="10251" max="10251" width="2.28515625" style="40" customWidth="1"/>
    <col min="10252" max="10252" width="13.5703125" style="40" customWidth="1"/>
    <col min="10253" max="10253" width="2.28515625" style="40" customWidth="1"/>
    <col min="10254" max="10254" width="13.5703125" style="40" customWidth="1"/>
    <col min="10255" max="10255" width="2.28515625" style="40" customWidth="1"/>
    <col min="10256" max="10256" width="13.5703125" style="40" customWidth="1"/>
    <col min="10257" max="10257" width="2.28515625" style="40" customWidth="1"/>
    <col min="10258" max="10258" width="13.5703125" style="40" customWidth="1"/>
    <col min="10259" max="10259" width="3.28515625" style="40" customWidth="1"/>
    <col min="10260" max="10260" width="3.5703125" style="40" customWidth="1"/>
    <col min="10261" max="10261" width="11.28515625" style="40" customWidth="1"/>
    <col min="10262" max="10262" width="11.7109375" style="40" bestFit="1" customWidth="1"/>
    <col min="10263" max="10263" width="40.28515625" style="40" bestFit="1" customWidth="1"/>
    <col min="10264" max="10264" width="2.28515625" style="40" customWidth="1"/>
    <col min="10265" max="10265" width="9.5703125" style="40" customWidth="1"/>
    <col min="10266" max="10266" width="2.28515625" style="40" customWidth="1"/>
    <col min="10267" max="10267" width="13.5703125" style="40" customWidth="1"/>
    <col min="10268" max="10268" width="2.28515625" style="40" customWidth="1"/>
    <col min="10269" max="10269" width="13.5703125" style="40" customWidth="1"/>
    <col min="10270" max="10270" width="2.28515625" style="40" customWidth="1"/>
    <col min="10271" max="10271" width="13.5703125" style="40" customWidth="1"/>
    <col min="10272" max="10272" width="2.28515625" style="40" customWidth="1"/>
    <col min="10273" max="10273" width="13.5703125" style="40" customWidth="1"/>
    <col min="10274" max="10274" width="2.28515625" style="40" customWidth="1"/>
    <col min="10275" max="10275" width="13.5703125" style="40" customWidth="1"/>
    <col min="10276" max="10276" width="2.28515625" style="40" customWidth="1"/>
    <col min="10277" max="10278" width="13.5703125" style="40" customWidth="1"/>
    <col min="10279" max="10496" width="9.140625" style="40"/>
    <col min="10497" max="10497" width="3.5703125" style="40" customWidth="1"/>
    <col min="10498" max="10498" width="6.7109375" style="40" bestFit="1" customWidth="1"/>
    <col min="10499" max="10499" width="10.7109375" style="40" bestFit="1" customWidth="1"/>
    <col min="10500" max="10500" width="40.28515625" style="40" bestFit="1" customWidth="1"/>
    <col min="10501" max="10501" width="2.28515625" style="40" customWidth="1"/>
    <col min="10502" max="10502" width="9.5703125" style="40" customWidth="1"/>
    <col min="10503" max="10503" width="2.28515625" style="40" customWidth="1"/>
    <col min="10504" max="10504" width="13.5703125" style="40" customWidth="1"/>
    <col min="10505" max="10505" width="2.28515625" style="40" customWidth="1"/>
    <col min="10506" max="10506" width="13.5703125" style="40" customWidth="1"/>
    <col min="10507" max="10507" width="2.28515625" style="40" customWidth="1"/>
    <col min="10508" max="10508" width="13.5703125" style="40" customWidth="1"/>
    <col min="10509" max="10509" width="2.28515625" style="40" customWidth="1"/>
    <col min="10510" max="10510" width="13.5703125" style="40" customWidth="1"/>
    <col min="10511" max="10511" width="2.28515625" style="40" customWidth="1"/>
    <col min="10512" max="10512" width="13.5703125" style="40" customWidth="1"/>
    <col min="10513" max="10513" width="2.28515625" style="40" customWidth="1"/>
    <col min="10514" max="10514" width="13.5703125" style="40" customWidth="1"/>
    <col min="10515" max="10515" width="3.28515625" style="40" customWidth="1"/>
    <col min="10516" max="10516" width="3.5703125" style="40" customWidth="1"/>
    <col min="10517" max="10517" width="11.28515625" style="40" customWidth="1"/>
    <col min="10518" max="10518" width="11.7109375" style="40" bestFit="1" customWidth="1"/>
    <col min="10519" max="10519" width="40.28515625" style="40" bestFit="1" customWidth="1"/>
    <col min="10520" max="10520" width="2.28515625" style="40" customWidth="1"/>
    <col min="10521" max="10521" width="9.5703125" style="40" customWidth="1"/>
    <col min="10522" max="10522" width="2.28515625" style="40" customWidth="1"/>
    <col min="10523" max="10523" width="13.5703125" style="40" customWidth="1"/>
    <col min="10524" max="10524" width="2.28515625" style="40" customWidth="1"/>
    <col min="10525" max="10525" width="13.5703125" style="40" customWidth="1"/>
    <col min="10526" max="10526" width="2.28515625" style="40" customWidth="1"/>
    <col min="10527" max="10527" width="13.5703125" style="40" customWidth="1"/>
    <col min="10528" max="10528" width="2.28515625" style="40" customWidth="1"/>
    <col min="10529" max="10529" width="13.5703125" style="40" customWidth="1"/>
    <col min="10530" max="10530" width="2.28515625" style="40" customWidth="1"/>
    <col min="10531" max="10531" width="13.5703125" style="40" customWidth="1"/>
    <col min="10532" max="10532" width="2.28515625" style="40" customWidth="1"/>
    <col min="10533" max="10534" width="13.5703125" style="40" customWidth="1"/>
    <col min="10535" max="10752" width="9.140625" style="40"/>
    <col min="10753" max="10753" width="3.5703125" style="40" customWidth="1"/>
    <col min="10754" max="10754" width="6.7109375" style="40" bestFit="1" customWidth="1"/>
    <col min="10755" max="10755" width="10.7109375" style="40" bestFit="1" customWidth="1"/>
    <col min="10756" max="10756" width="40.28515625" style="40" bestFit="1" customWidth="1"/>
    <col min="10757" max="10757" width="2.28515625" style="40" customWidth="1"/>
    <col min="10758" max="10758" width="9.5703125" style="40" customWidth="1"/>
    <col min="10759" max="10759" width="2.28515625" style="40" customWidth="1"/>
    <col min="10760" max="10760" width="13.5703125" style="40" customWidth="1"/>
    <col min="10761" max="10761" width="2.28515625" style="40" customWidth="1"/>
    <col min="10762" max="10762" width="13.5703125" style="40" customWidth="1"/>
    <col min="10763" max="10763" width="2.28515625" style="40" customWidth="1"/>
    <col min="10764" max="10764" width="13.5703125" style="40" customWidth="1"/>
    <col min="10765" max="10765" width="2.28515625" style="40" customWidth="1"/>
    <col min="10766" max="10766" width="13.5703125" style="40" customWidth="1"/>
    <col min="10767" max="10767" width="2.28515625" style="40" customWidth="1"/>
    <col min="10768" max="10768" width="13.5703125" style="40" customWidth="1"/>
    <col min="10769" max="10769" width="2.28515625" style="40" customWidth="1"/>
    <col min="10770" max="10770" width="13.5703125" style="40" customWidth="1"/>
    <col min="10771" max="10771" width="3.28515625" style="40" customWidth="1"/>
    <col min="10772" max="10772" width="3.5703125" style="40" customWidth="1"/>
    <col min="10773" max="10773" width="11.28515625" style="40" customWidth="1"/>
    <col min="10774" max="10774" width="11.7109375" style="40" bestFit="1" customWidth="1"/>
    <col min="10775" max="10775" width="40.28515625" style="40" bestFit="1" customWidth="1"/>
    <col min="10776" max="10776" width="2.28515625" style="40" customWidth="1"/>
    <col min="10777" max="10777" width="9.5703125" style="40" customWidth="1"/>
    <col min="10778" max="10778" width="2.28515625" style="40" customWidth="1"/>
    <col min="10779" max="10779" width="13.5703125" style="40" customWidth="1"/>
    <col min="10780" max="10780" width="2.28515625" style="40" customWidth="1"/>
    <col min="10781" max="10781" width="13.5703125" style="40" customWidth="1"/>
    <col min="10782" max="10782" width="2.28515625" style="40" customWidth="1"/>
    <col min="10783" max="10783" width="13.5703125" style="40" customWidth="1"/>
    <col min="10784" max="10784" width="2.28515625" style="40" customWidth="1"/>
    <col min="10785" max="10785" width="13.5703125" style="40" customWidth="1"/>
    <col min="10786" max="10786" width="2.28515625" style="40" customWidth="1"/>
    <col min="10787" max="10787" width="13.5703125" style="40" customWidth="1"/>
    <col min="10788" max="10788" width="2.28515625" style="40" customWidth="1"/>
    <col min="10789" max="10790" width="13.5703125" style="40" customWidth="1"/>
    <col min="10791" max="11008" width="9.140625" style="40"/>
    <col min="11009" max="11009" width="3.5703125" style="40" customWidth="1"/>
    <col min="11010" max="11010" width="6.7109375" style="40" bestFit="1" customWidth="1"/>
    <col min="11011" max="11011" width="10.7109375" style="40" bestFit="1" customWidth="1"/>
    <col min="11012" max="11012" width="40.28515625" style="40" bestFit="1" customWidth="1"/>
    <col min="11013" max="11013" width="2.28515625" style="40" customWidth="1"/>
    <col min="11014" max="11014" width="9.5703125" style="40" customWidth="1"/>
    <col min="11015" max="11015" width="2.28515625" style="40" customWidth="1"/>
    <col min="11016" max="11016" width="13.5703125" style="40" customWidth="1"/>
    <col min="11017" max="11017" width="2.28515625" style="40" customWidth="1"/>
    <col min="11018" max="11018" width="13.5703125" style="40" customWidth="1"/>
    <col min="11019" max="11019" width="2.28515625" style="40" customWidth="1"/>
    <col min="11020" max="11020" width="13.5703125" style="40" customWidth="1"/>
    <col min="11021" max="11021" width="2.28515625" style="40" customWidth="1"/>
    <col min="11022" max="11022" width="13.5703125" style="40" customWidth="1"/>
    <col min="11023" max="11023" width="2.28515625" style="40" customWidth="1"/>
    <col min="11024" max="11024" width="13.5703125" style="40" customWidth="1"/>
    <col min="11025" max="11025" width="2.28515625" style="40" customWidth="1"/>
    <col min="11026" max="11026" width="13.5703125" style="40" customWidth="1"/>
    <col min="11027" max="11027" width="3.28515625" style="40" customWidth="1"/>
    <col min="11028" max="11028" width="3.5703125" style="40" customWidth="1"/>
    <col min="11029" max="11029" width="11.28515625" style="40" customWidth="1"/>
    <col min="11030" max="11030" width="11.7109375" style="40" bestFit="1" customWidth="1"/>
    <col min="11031" max="11031" width="40.28515625" style="40" bestFit="1" customWidth="1"/>
    <col min="11032" max="11032" width="2.28515625" style="40" customWidth="1"/>
    <col min="11033" max="11033" width="9.5703125" style="40" customWidth="1"/>
    <col min="11034" max="11034" width="2.28515625" style="40" customWidth="1"/>
    <col min="11035" max="11035" width="13.5703125" style="40" customWidth="1"/>
    <col min="11036" max="11036" width="2.28515625" style="40" customWidth="1"/>
    <col min="11037" max="11037" width="13.5703125" style="40" customWidth="1"/>
    <col min="11038" max="11038" width="2.28515625" style="40" customWidth="1"/>
    <col min="11039" max="11039" width="13.5703125" style="40" customWidth="1"/>
    <col min="11040" max="11040" width="2.28515625" style="40" customWidth="1"/>
    <col min="11041" max="11041" width="13.5703125" style="40" customWidth="1"/>
    <col min="11042" max="11042" width="2.28515625" style="40" customWidth="1"/>
    <col min="11043" max="11043" width="13.5703125" style="40" customWidth="1"/>
    <col min="11044" max="11044" width="2.28515625" style="40" customWidth="1"/>
    <col min="11045" max="11046" width="13.5703125" style="40" customWidth="1"/>
    <col min="11047" max="11264" width="9.140625" style="40"/>
    <col min="11265" max="11265" width="3.5703125" style="40" customWidth="1"/>
    <col min="11266" max="11266" width="6.7109375" style="40" bestFit="1" customWidth="1"/>
    <col min="11267" max="11267" width="10.7109375" style="40" bestFit="1" customWidth="1"/>
    <col min="11268" max="11268" width="40.28515625" style="40" bestFit="1" customWidth="1"/>
    <col min="11269" max="11269" width="2.28515625" style="40" customWidth="1"/>
    <col min="11270" max="11270" width="9.5703125" style="40" customWidth="1"/>
    <col min="11271" max="11271" width="2.28515625" style="40" customWidth="1"/>
    <col min="11272" max="11272" width="13.5703125" style="40" customWidth="1"/>
    <col min="11273" max="11273" width="2.28515625" style="40" customWidth="1"/>
    <col min="11274" max="11274" width="13.5703125" style="40" customWidth="1"/>
    <col min="11275" max="11275" width="2.28515625" style="40" customWidth="1"/>
    <col min="11276" max="11276" width="13.5703125" style="40" customWidth="1"/>
    <col min="11277" max="11277" width="2.28515625" style="40" customWidth="1"/>
    <col min="11278" max="11278" width="13.5703125" style="40" customWidth="1"/>
    <col min="11279" max="11279" width="2.28515625" style="40" customWidth="1"/>
    <col min="11280" max="11280" width="13.5703125" style="40" customWidth="1"/>
    <col min="11281" max="11281" width="2.28515625" style="40" customWidth="1"/>
    <col min="11282" max="11282" width="13.5703125" style="40" customWidth="1"/>
    <col min="11283" max="11283" width="3.28515625" style="40" customWidth="1"/>
    <col min="11284" max="11284" width="3.5703125" style="40" customWidth="1"/>
    <col min="11285" max="11285" width="11.28515625" style="40" customWidth="1"/>
    <col min="11286" max="11286" width="11.7109375" style="40" bestFit="1" customWidth="1"/>
    <col min="11287" max="11287" width="40.28515625" style="40" bestFit="1" customWidth="1"/>
    <col min="11288" max="11288" width="2.28515625" style="40" customWidth="1"/>
    <col min="11289" max="11289" width="9.5703125" style="40" customWidth="1"/>
    <col min="11290" max="11290" width="2.28515625" style="40" customWidth="1"/>
    <col min="11291" max="11291" width="13.5703125" style="40" customWidth="1"/>
    <col min="11292" max="11292" width="2.28515625" style="40" customWidth="1"/>
    <col min="11293" max="11293" width="13.5703125" style="40" customWidth="1"/>
    <col min="11294" max="11294" width="2.28515625" style="40" customWidth="1"/>
    <col min="11295" max="11295" width="13.5703125" style="40" customWidth="1"/>
    <col min="11296" max="11296" width="2.28515625" style="40" customWidth="1"/>
    <col min="11297" max="11297" width="13.5703125" style="40" customWidth="1"/>
    <col min="11298" max="11298" width="2.28515625" style="40" customWidth="1"/>
    <col min="11299" max="11299" width="13.5703125" style="40" customWidth="1"/>
    <col min="11300" max="11300" width="2.28515625" style="40" customWidth="1"/>
    <col min="11301" max="11302" width="13.5703125" style="40" customWidth="1"/>
    <col min="11303" max="11520" width="9.140625" style="40"/>
    <col min="11521" max="11521" width="3.5703125" style="40" customWidth="1"/>
    <col min="11522" max="11522" width="6.7109375" style="40" bestFit="1" customWidth="1"/>
    <col min="11523" max="11523" width="10.7109375" style="40" bestFit="1" customWidth="1"/>
    <col min="11524" max="11524" width="40.28515625" style="40" bestFit="1" customWidth="1"/>
    <col min="11525" max="11525" width="2.28515625" style="40" customWidth="1"/>
    <col min="11526" max="11526" width="9.5703125" style="40" customWidth="1"/>
    <col min="11527" max="11527" width="2.28515625" style="40" customWidth="1"/>
    <col min="11528" max="11528" width="13.5703125" style="40" customWidth="1"/>
    <col min="11529" max="11529" width="2.28515625" style="40" customWidth="1"/>
    <col min="11530" max="11530" width="13.5703125" style="40" customWidth="1"/>
    <col min="11531" max="11531" width="2.28515625" style="40" customWidth="1"/>
    <col min="11532" max="11532" width="13.5703125" style="40" customWidth="1"/>
    <col min="11533" max="11533" width="2.28515625" style="40" customWidth="1"/>
    <col min="11534" max="11534" width="13.5703125" style="40" customWidth="1"/>
    <col min="11535" max="11535" width="2.28515625" style="40" customWidth="1"/>
    <col min="11536" max="11536" width="13.5703125" style="40" customWidth="1"/>
    <col min="11537" max="11537" width="2.28515625" style="40" customWidth="1"/>
    <col min="11538" max="11538" width="13.5703125" style="40" customWidth="1"/>
    <col min="11539" max="11539" width="3.28515625" style="40" customWidth="1"/>
    <col min="11540" max="11540" width="3.5703125" style="40" customWidth="1"/>
    <col min="11541" max="11541" width="11.28515625" style="40" customWidth="1"/>
    <col min="11542" max="11542" width="11.7109375" style="40" bestFit="1" customWidth="1"/>
    <col min="11543" max="11543" width="40.28515625" style="40" bestFit="1" customWidth="1"/>
    <col min="11544" max="11544" width="2.28515625" style="40" customWidth="1"/>
    <col min="11545" max="11545" width="9.5703125" style="40" customWidth="1"/>
    <col min="11546" max="11546" width="2.28515625" style="40" customWidth="1"/>
    <col min="11547" max="11547" width="13.5703125" style="40" customWidth="1"/>
    <col min="11548" max="11548" width="2.28515625" style="40" customWidth="1"/>
    <col min="11549" max="11549" width="13.5703125" style="40" customWidth="1"/>
    <col min="11550" max="11550" width="2.28515625" style="40" customWidth="1"/>
    <col min="11551" max="11551" width="13.5703125" style="40" customWidth="1"/>
    <col min="11552" max="11552" width="2.28515625" style="40" customWidth="1"/>
    <col min="11553" max="11553" width="13.5703125" style="40" customWidth="1"/>
    <col min="11554" max="11554" width="2.28515625" style="40" customWidth="1"/>
    <col min="11555" max="11555" width="13.5703125" style="40" customWidth="1"/>
    <col min="11556" max="11556" width="2.28515625" style="40" customWidth="1"/>
    <col min="11557" max="11558" width="13.5703125" style="40" customWidth="1"/>
    <col min="11559" max="11776" width="9.140625" style="40"/>
    <col min="11777" max="11777" width="3.5703125" style="40" customWidth="1"/>
    <col min="11778" max="11778" width="6.7109375" style="40" bestFit="1" customWidth="1"/>
    <col min="11779" max="11779" width="10.7109375" style="40" bestFit="1" customWidth="1"/>
    <col min="11780" max="11780" width="40.28515625" style="40" bestFit="1" customWidth="1"/>
    <col min="11781" max="11781" width="2.28515625" style="40" customWidth="1"/>
    <col min="11782" max="11782" width="9.5703125" style="40" customWidth="1"/>
    <col min="11783" max="11783" width="2.28515625" style="40" customWidth="1"/>
    <col min="11784" max="11784" width="13.5703125" style="40" customWidth="1"/>
    <col min="11785" max="11785" width="2.28515625" style="40" customWidth="1"/>
    <col min="11786" max="11786" width="13.5703125" style="40" customWidth="1"/>
    <col min="11787" max="11787" width="2.28515625" style="40" customWidth="1"/>
    <col min="11788" max="11788" width="13.5703125" style="40" customWidth="1"/>
    <col min="11789" max="11789" width="2.28515625" style="40" customWidth="1"/>
    <col min="11790" max="11790" width="13.5703125" style="40" customWidth="1"/>
    <col min="11791" max="11791" width="2.28515625" style="40" customWidth="1"/>
    <col min="11792" max="11792" width="13.5703125" style="40" customWidth="1"/>
    <col min="11793" max="11793" width="2.28515625" style="40" customWidth="1"/>
    <col min="11794" max="11794" width="13.5703125" style="40" customWidth="1"/>
    <col min="11795" max="11795" width="3.28515625" style="40" customWidth="1"/>
    <col min="11796" max="11796" width="3.5703125" style="40" customWidth="1"/>
    <col min="11797" max="11797" width="11.28515625" style="40" customWidth="1"/>
    <col min="11798" max="11798" width="11.7109375" style="40" bestFit="1" customWidth="1"/>
    <col min="11799" max="11799" width="40.28515625" style="40" bestFit="1" customWidth="1"/>
    <col min="11800" max="11800" width="2.28515625" style="40" customWidth="1"/>
    <col min="11801" max="11801" width="9.5703125" style="40" customWidth="1"/>
    <col min="11802" max="11802" width="2.28515625" style="40" customWidth="1"/>
    <col min="11803" max="11803" width="13.5703125" style="40" customWidth="1"/>
    <col min="11804" max="11804" width="2.28515625" style="40" customWidth="1"/>
    <col min="11805" max="11805" width="13.5703125" style="40" customWidth="1"/>
    <col min="11806" max="11806" width="2.28515625" style="40" customWidth="1"/>
    <col min="11807" max="11807" width="13.5703125" style="40" customWidth="1"/>
    <col min="11808" max="11808" width="2.28515625" style="40" customWidth="1"/>
    <col min="11809" max="11809" width="13.5703125" style="40" customWidth="1"/>
    <col min="11810" max="11810" width="2.28515625" style="40" customWidth="1"/>
    <col min="11811" max="11811" width="13.5703125" style="40" customWidth="1"/>
    <col min="11812" max="11812" width="2.28515625" style="40" customWidth="1"/>
    <col min="11813" max="11814" width="13.5703125" style="40" customWidth="1"/>
    <col min="11815" max="12032" width="9.140625" style="40"/>
    <col min="12033" max="12033" width="3.5703125" style="40" customWidth="1"/>
    <col min="12034" max="12034" width="6.7109375" style="40" bestFit="1" customWidth="1"/>
    <col min="12035" max="12035" width="10.7109375" style="40" bestFit="1" customWidth="1"/>
    <col min="12036" max="12036" width="40.28515625" style="40" bestFit="1" customWidth="1"/>
    <col min="12037" max="12037" width="2.28515625" style="40" customWidth="1"/>
    <col min="12038" max="12038" width="9.5703125" style="40" customWidth="1"/>
    <col min="12039" max="12039" width="2.28515625" style="40" customWidth="1"/>
    <col min="12040" max="12040" width="13.5703125" style="40" customWidth="1"/>
    <col min="12041" max="12041" width="2.28515625" style="40" customWidth="1"/>
    <col min="12042" max="12042" width="13.5703125" style="40" customWidth="1"/>
    <col min="12043" max="12043" width="2.28515625" style="40" customWidth="1"/>
    <col min="12044" max="12044" width="13.5703125" style="40" customWidth="1"/>
    <col min="12045" max="12045" width="2.28515625" style="40" customWidth="1"/>
    <col min="12046" max="12046" width="13.5703125" style="40" customWidth="1"/>
    <col min="12047" max="12047" width="2.28515625" style="40" customWidth="1"/>
    <col min="12048" max="12048" width="13.5703125" style="40" customWidth="1"/>
    <col min="12049" max="12049" width="2.28515625" style="40" customWidth="1"/>
    <col min="12050" max="12050" width="13.5703125" style="40" customWidth="1"/>
    <col min="12051" max="12051" width="3.28515625" style="40" customWidth="1"/>
    <col min="12052" max="12052" width="3.5703125" style="40" customWidth="1"/>
    <col min="12053" max="12053" width="11.28515625" style="40" customWidth="1"/>
    <col min="12054" max="12054" width="11.7109375" style="40" bestFit="1" customWidth="1"/>
    <col min="12055" max="12055" width="40.28515625" style="40" bestFit="1" customWidth="1"/>
    <col min="12056" max="12056" width="2.28515625" style="40" customWidth="1"/>
    <col min="12057" max="12057" width="9.5703125" style="40" customWidth="1"/>
    <col min="12058" max="12058" width="2.28515625" style="40" customWidth="1"/>
    <col min="12059" max="12059" width="13.5703125" style="40" customWidth="1"/>
    <col min="12060" max="12060" width="2.28515625" style="40" customWidth="1"/>
    <col min="12061" max="12061" width="13.5703125" style="40" customWidth="1"/>
    <col min="12062" max="12062" width="2.28515625" style="40" customWidth="1"/>
    <col min="12063" max="12063" width="13.5703125" style="40" customWidth="1"/>
    <col min="12064" max="12064" width="2.28515625" style="40" customWidth="1"/>
    <col min="12065" max="12065" width="13.5703125" style="40" customWidth="1"/>
    <col min="12066" max="12066" width="2.28515625" style="40" customWidth="1"/>
    <col min="12067" max="12067" width="13.5703125" style="40" customWidth="1"/>
    <col min="12068" max="12068" width="2.28515625" style="40" customWidth="1"/>
    <col min="12069" max="12070" width="13.5703125" style="40" customWidth="1"/>
    <col min="12071" max="12288" width="9.140625" style="40"/>
    <col min="12289" max="12289" width="3.5703125" style="40" customWidth="1"/>
    <col min="12290" max="12290" width="6.7109375" style="40" bestFit="1" customWidth="1"/>
    <col min="12291" max="12291" width="10.7109375" style="40" bestFit="1" customWidth="1"/>
    <col min="12292" max="12292" width="40.28515625" style="40" bestFit="1" customWidth="1"/>
    <col min="12293" max="12293" width="2.28515625" style="40" customWidth="1"/>
    <col min="12294" max="12294" width="9.5703125" style="40" customWidth="1"/>
    <col min="12295" max="12295" width="2.28515625" style="40" customWidth="1"/>
    <col min="12296" max="12296" width="13.5703125" style="40" customWidth="1"/>
    <col min="12297" max="12297" width="2.28515625" style="40" customWidth="1"/>
    <col min="12298" max="12298" width="13.5703125" style="40" customWidth="1"/>
    <col min="12299" max="12299" width="2.28515625" style="40" customWidth="1"/>
    <col min="12300" max="12300" width="13.5703125" style="40" customWidth="1"/>
    <col min="12301" max="12301" width="2.28515625" style="40" customWidth="1"/>
    <col min="12302" max="12302" width="13.5703125" style="40" customWidth="1"/>
    <col min="12303" max="12303" width="2.28515625" style="40" customWidth="1"/>
    <col min="12304" max="12304" width="13.5703125" style="40" customWidth="1"/>
    <col min="12305" max="12305" width="2.28515625" style="40" customWidth="1"/>
    <col min="12306" max="12306" width="13.5703125" style="40" customWidth="1"/>
    <col min="12307" max="12307" width="3.28515625" style="40" customWidth="1"/>
    <col min="12308" max="12308" width="3.5703125" style="40" customWidth="1"/>
    <col min="12309" max="12309" width="11.28515625" style="40" customWidth="1"/>
    <col min="12310" max="12310" width="11.7109375" style="40" bestFit="1" customWidth="1"/>
    <col min="12311" max="12311" width="40.28515625" style="40" bestFit="1" customWidth="1"/>
    <col min="12312" max="12312" width="2.28515625" style="40" customWidth="1"/>
    <col min="12313" max="12313" width="9.5703125" style="40" customWidth="1"/>
    <col min="12314" max="12314" width="2.28515625" style="40" customWidth="1"/>
    <col min="12315" max="12315" width="13.5703125" style="40" customWidth="1"/>
    <col min="12316" max="12316" width="2.28515625" style="40" customWidth="1"/>
    <col min="12317" max="12317" width="13.5703125" style="40" customWidth="1"/>
    <col min="12318" max="12318" width="2.28515625" style="40" customWidth="1"/>
    <col min="12319" max="12319" width="13.5703125" style="40" customWidth="1"/>
    <col min="12320" max="12320" width="2.28515625" style="40" customWidth="1"/>
    <col min="12321" max="12321" width="13.5703125" style="40" customWidth="1"/>
    <col min="12322" max="12322" width="2.28515625" style="40" customWidth="1"/>
    <col min="12323" max="12323" width="13.5703125" style="40" customWidth="1"/>
    <col min="12324" max="12324" width="2.28515625" style="40" customWidth="1"/>
    <col min="12325" max="12326" width="13.5703125" style="40" customWidth="1"/>
    <col min="12327" max="12544" width="9.140625" style="40"/>
    <col min="12545" max="12545" width="3.5703125" style="40" customWidth="1"/>
    <col min="12546" max="12546" width="6.7109375" style="40" bestFit="1" customWidth="1"/>
    <col min="12547" max="12547" width="10.7109375" style="40" bestFit="1" customWidth="1"/>
    <col min="12548" max="12548" width="40.28515625" style="40" bestFit="1" customWidth="1"/>
    <col min="12549" max="12549" width="2.28515625" style="40" customWidth="1"/>
    <col min="12550" max="12550" width="9.5703125" style="40" customWidth="1"/>
    <col min="12551" max="12551" width="2.28515625" style="40" customWidth="1"/>
    <col min="12552" max="12552" width="13.5703125" style="40" customWidth="1"/>
    <col min="12553" max="12553" width="2.28515625" style="40" customWidth="1"/>
    <col min="12554" max="12554" width="13.5703125" style="40" customWidth="1"/>
    <col min="12555" max="12555" width="2.28515625" style="40" customWidth="1"/>
    <col min="12556" max="12556" width="13.5703125" style="40" customWidth="1"/>
    <col min="12557" max="12557" width="2.28515625" style="40" customWidth="1"/>
    <col min="12558" max="12558" width="13.5703125" style="40" customWidth="1"/>
    <col min="12559" max="12559" width="2.28515625" style="40" customWidth="1"/>
    <col min="12560" max="12560" width="13.5703125" style="40" customWidth="1"/>
    <col min="12561" max="12561" width="2.28515625" style="40" customWidth="1"/>
    <col min="12562" max="12562" width="13.5703125" style="40" customWidth="1"/>
    <col min="12563" max="12563" width="3.28515625" style="40" customWidth="1"/>
    <col min="12564" max="12564" width="3.5703125" style="40" customWidth="1"/>
    <col min="12565" max="12565" width="11.28515625" style="40" customWidth="1"/>
    <col min="12566" max="12566" width="11.7109375" style="40" bestFit="1" customWidth="1"/>
    <col min="12567" max="12567" width="40.28515625" style="40" bestFit="1" customWidth="1"/>
    <col min="12568" max="12568" width="2.28515625" style="40" customWidth="1"/>
    <col min="12569" max="12569" width="9.5703125" style="40" customWidth="1"/>
    <col min="12570" max="12570" width="2.28515625" style="40" customWidth="1"/>
    <col min="12571" max="12571" width="13.5703125" style="40" customWidth="1"/>
    <col min="12572" max="12572" width="2.28515625" style="40" customWidth="1"/>
    <col min="12573" max="12573" width="13.5703125" style="40" customWidth="1"/>
    <col min="12574" max="12574" width="2.28515625" style="40" customWidth="1"/>
    <col min="12575" max="12575" width="13.5703125" style="40" customWidth="1"/>
    <col min="12576" max="12576" width="2.28515625" style="40" customWidth="1"/>
    <col min="12577" max="12577" width="13.5703125" style="40" customWidth="1"/>
    <col min="12578" max="12578" width="2.28515625" style="40" customWidth="1"/>
    <col min="12579" max="12579" width="13.5703125" style="40" customWidth="1"/>
    <col min="12580" max="12580" width="2.28515625" style="40" customWidth="1"/>
    <col min="12581" max="12582" width="13.5703125" style="40" customWidth="1"/>
    <col min="12583" max="12800" width="9.140625" style="40"/>
    <col min="12801" max="12801" width="3.5703125" style="40" customWidth="1"/>
    <col min="12802" max="12802" width="6.7109375" style="40" bestFit="1" customWidth="1"/>
    <col min="12803" max="12803" width="10.7109375" style="40" bestFit="1" customWidth="1"/>
    <col min="12804" max="12804" width="40.28515625" style="40" bestFit="1" customWidth="1"/>
    <col min="12805" max="12805" width="2.28515625" style="40" customWidth="1"/>
    <col min="12806" max="12806" width="9.5703125" style="40" customWidth="1"/>
    <col min="12807" max="12807" width="2.28515625" style="40" customWidth="1"/>
    <col min="12808" max="12808" width="13.5703125" style="40" customWidth="1"/>
    <col min="12809" max="12809" width="2.28515625" style="40" customWidth="1"/>
    <col min="12810" max="12810" width="13.5703125" style="40" customWidth="1"/>
    <col min="12811" max="12811" width="2.28515625" style="40" customWidth="1"/>
    <col min="12812" max="12812" width="13.5703125" style="40" customWidth="1"/>
    <col min="12813" max="12813" width="2.28515625" style="40" customWidth="1"/>
    <col min="12814" max="12814" width="13.5703125" style="40" customWidth="1"/>
    <col min="12815" max="12815" width="2.28515625" style="40" customWidth="1"/>
    <col min="12816" max="12816" width="13.5703125" style="40" customWidth="1"/>
    <col min="12817" max="12817" width="2.28515625" style="40" customWidth="1"/>
    <col min="12818" max="12818" width="13.5703125" style="40" customWidth="1"/>
    <col min="12819" max="12819" width="3.28515625" style="40" customWidth="1"/>
    <col min="12820" max="12820" width="3.5703125" style="40" customWidth="1"/>
    <col min="12821" max="12821" width="11.28515625" style="40" customWidth="1"/>
    <col min="12822" max="12822" width="11.7109375" style="40" bestFit="1" customWidth="1"/>
    <col min="12823" max="12823" width="40.28515625" style="40" bestFit="1" customWidth="1"/>
    <col min="12824" max="12824" width="2.28515625" style="40" customWidth="1"/>
    <col min="12825" max="12825" width="9.5703125" style="40" customWidth="1"/>
    <col min="12826" max="12826" width="2.28515625" style="40" customWidth="1"/>
    <col min="12827" max="12827" width="13.5703125" style="40" customWidth="1"/>
    <col min="12828" max="12828" width="2.28515625" style="40" customWidth="1"/>
    <col min="12829" max="12829" width="13.5703125" style="40" customWidth="1"/>
    <col min="12830" max="12830" width="2.28515625" style="40" customWidth="1"/>
    <col min="12831" max="12831" width="13.5703125" style="40" customWidth="1"/>
    <col min="12832" max="12832" width="2.28515625" style="40" customWidth="1"/>
    <col min="12833" max="12833" width="13.5703125" style="40" customWidth="1"/>
    <col min="12834" max="12834" width="2.28515625" style="40" customWidth="1"/>
    <col min="12835" max="12835" width="13.5703125" style="40" customWidth="1"/>
    <col min="12836" max="12836" width="2.28515625" style="40" customWidth="1"/>
    <col min="12837" max="12838" width="13.5703125" style="40" customWidth="1"/>
    <col min="12839" max="13056" width="9.140625" style="40"/>
    <col min="13057" max="13057" width="3.5703125" style="40" customWidth="1"/>
    <col min="13058" max="13058" width="6.7109375" style="40" bestFit="1" customWidth="1"/>
    <col min="13059" max="13059" width="10.7109375" style="40" bestFit="1" customWidth="1"/>
    <col min="13060" max="13060" width="40.28515625" style="40" bestFit="1" customWidth="1"/>
    <col min="13061" max="13061" width="2.28515625" style="40" customWidth="1"/>
    <col min="13062" max="13062" width="9.5703125" style="40" customWidth="1"/>
    <col min="13063" max="13063" width="2.28515625" style="40" customWidth="1"/>
    <col min="13064" max="13064" width="13.5703125" style="40" customWidth="1"/>
    <col min="13065" max="13065" width="2.28515625" style="40" customWidth="1"/>
    <col min="13066" max="13066" width="13.5703125" style="40" customWidth="1"/>
    <col min="13067" max="13067" width="2.28515625" style="40" customWidth="1"/>
    <col min="13068" max="13068" width="13.5703125" style="40" customWidth="1"/>
    <col min="13069" max="13069" width="2.28515625" style="40" customWidth="1"/>
    <col min="13070" max="13070" width="13.5703125" style="40" customWidth="1"/>
    <col min="13071" max="13071" width="2.28515625" style="40" customWidth="1"/>
    <col min="13072" max="13072" width="13.5703125" style="40" customWidth="1"/>
    <col min="13073" max="13073" width="2.28515625" style="40" customWidth="1"/>
    <col min="13074" max="13074" width="13.5703125" style="40" customWidth="1"/>
    <col min="13075" max="13075" width="3.28515625" style="40" customWidth="1"/>
    <col min="13076" max="13076" width="3.5703125" style="40" customWidth="1"/>
    <col min="13077" max="13077" width="11.28515625" style="40" customWidth="1"/>
    <col min="13078" max="13078" width="11.7109375" style="40" bestFit="1" customWidth="1"/>
    <col min="13079" max="13079" width="40.28515625" style="40" bestFit="1" customWidth="1"/>
    <col min="13080" max="13080" width="2.28515625" style="40" customWidth="1"/>
    <col min="13081" max="13081" width="9.5703125" style="40" customWidth="1"/>
    <col min="13082" max="13082" width="2.28515625" style="40" customWidth="1"/>
    <col min="13083" max="13083" width="13.5703125" style="40" customWidth="1"/>
    <col min="13084" max="13084" width="2.28515625" style="40" customWidth="1"/>
    <col min="13085" max="13085" width="13.5703125" style="40" customWidth="1"/>
    <col min="13086" max="13086" width="2.28515625" style="40" customWidth="1"/>
    <col min="13087" max="13087" width="13.5703125" style="40" customWidth="1"/>
    <col min="13088" max="13088" width="2.28515625" style="40" customWidth="1"/>
    <col min="13089" max="13089" width="13.5703125" style="40" customWidth="1"/>
    <col min="13090" max="13090" width="2.28515625" style="40" customWidth="1"/>
    <col min="13091" max="13091" width="13.5703125" style="40" customWidth="1"/>
    <col min="13092" max="13092" width="2.28515625" style="40" customWidth="1"/>
    <col min="13093" max="13094" width="13.5703125" style="40" customWidth="1"/>
    <col min="13095" max="13312" width="9.140625" style="40"/>
    <col min="13313" max="13313" width="3.5703125" style="40" customWidth="1"/>
    <col min="13314" max="13314" width="6.7109375" style="40" bestFit="1" customWidth="1"/>
    <col min="13315" max="13315" width="10.7109375" style="40" bestFit="1" customWidth="1"/>
    <col min="13316" max="13316" width="40.28515625" style="40" bestFit="1" customWidth="1"/>
    <col min="13317" max="13317" width="2.28515625" style="40" customWidth="1"/>
    <col min="13318" max="13318" width="9.5703125" style="40" customWidth="1"/>
    <col min="13319" max="13319" width="2.28515625" style="40" customWidth="1"/>
    <col min="13320" max="13320" width="13.5703125" style="40" customWidth="1"/>
    <col min="13321" max="13321" width="2.28515625" style="40" customWidth="1"/>
    <col min="13322" max="13322" width="13.5703125" style="40" customWidth="1"/>
    <col min="13323" max="13323" width="2.28515625" style="40" customWidth="1"/>
    <col min="13324" max="13324" width="13.5703125" style="40" customWidth="1"/>
    <col min="13325" max="13325" width="2.28515625" style="40" customWidth="1"/>
    <col min="13326" max="13326" width="13.5703125" style="40" customWidth="1"/>
    <col min="13327" max="13327" width="2.28515625" style="40" customWidth="1"/>
    <col min="13328" max="13328" width="13.5703125" style="40" customWidth="1"/>
    <col min="13329" max="13329" width="2.28515625" style="40" customWidth="1"/>
    <col min="13330" max="13330" width="13.5703125" style="40" customWidth="1"/>
    <col min="13331" max="13331" width="3.28515625" style="40" customWidth="1"/>
    <col min="13332" max="13332" width="3.5703125" style="40" customWidth="1"/>
    <col min="13333" max="13333" width="11.28515625" style="40" customWidth="1"/>
    <col min="13334" max="13334" width="11.7109375" style="40" bestFit="1" customWidth="1"/>
    <col min="13335" max="13335" width="40.28515625" style="40" bestFit="1" customWidth="1"/>
    <col min="13336" max="13336" width="2.28515625" style="40" customWidth="1"/>
    <col min="13337" max="13337" width="9.5703125" style="40" customWidth="1"/>
    <col min="13338" max="13338" width="2.28515625" style="40" customWidth="1"/>
    <col min="13339" max="13339" width="13.5703125" style="40" customWidth="1"/>
    <col min="13340" max="13340" width="2.28515625" style="40" customWidth="1"/>
    <col min="13341" max="13341" width="13.5703125" style="40" customWidth="1"/>
    <col min="13342" max="13342" width="2.28515625" style="40" customWidth="1"/>
    <col min="13343" max="13343" width="13.5703125" style="40" customWidth="1"/>
    <col min="13344" max="13344" width="2.28515625" style="40" customWidth="1"/>
    <col min="13345" max="13345" width="13.5703125" style="40" customWidth="1"/>
    <col min="13346" max="13346" width="2.28515625" style="40" customWidth="1"/>
    <col min="13347" max="13347" width="13.5703125" style="40" customWidth="1"/>
    <col min="13348" max="13348" width="2.28515625" style="40" customWidth="1"/>
    <col min="13349" max="13350" width="13.5703125" style="40" customWidth="1"/>
    <col min="13351" max="13568" width="9.140625" style="40"/>
    <col min="13569" max="13569" width="3.5703125" style="40" customWidth="1"/>
    <col min="13570" max="13570" width="6.7109375" style="40" bestFit="1" customWidth="1"/>
    <col min="13571" max="13571" width="10.7109375" style="40" bestFit="1" customWidth="1"/>
    <col min="13572" max="13572" width="40.28515625" style="40" bestFit="1" customWidth="1"/>
    <col min="13573" max="13573" width="2.28515625" style="40" customWidth="1"/>
    <col min="13574" max="13574" width="9.5703125" style="40" customWidth="1"/>
    <col min="13575" max="13575" width="2.28515625" style="40" customWidth="1"/>
    <col min="13576" max="13576" width="13.5703125" style="40" customWidth="1"/>
    <col min="13577" max="13577" width="2.28515625" style="40" customWidth="1"/>
    <col min="13578" max="13578" width="13.5703125" style="40" customWidth="1"/>
    <col min="13579" max="13579" width="2.28515625" style="40" customWidth="1"/>
    <col min="13580" max="13580" width="13.5703125" style="40" customWidth="1"/>
    <col min="13581" max="13581" width="2.28515625" style="40" customWidth="1"/>
    <col min="13582" max="13582" width="13.5703125" style="40" customWidth="1"/>
    <col min="13583" max="13583" width="2.28515625" style="40" customWidth="1"/>
    <col min="13584" max="13584" width="13.5703125" style="40" customWidth="1"/>
    <col min="13585" max="13585" width="2.28515625" style="40" customWidth="1"/>
    <col min="13586" max="13586" width="13.5703125" style="40" customWidth="1"/>
    <col min="13587" max="13587" width="3.28515625" style="40" customWidth="1"/>
    <col min="13588" max="13588" width="3.5703125" style="40" customWidth="1"/>
    <col min="13589" max="13589" width="11.28515625" style="40" customWidth="1"/>
    <col min="13590" max="13590" width="11.7109375" style="40" bestFit="1" customWidth="1"/>
    <col min="13591" max="13591" width="40.28515625" style="40" bestFit="1" customWidth="1"/>
    <col min="13592" max="13592" width="2.28515625" style="40" customWidth="1"/>
    <col min="13593" max="13593" width="9.5703125" style="40" customWidth="1"/>
    <col min="13594" max="13594" width="2.28515625" style="40" customWidth="1"/>
    <col min="13595" max="13595" width="13.5703125" style="40" customWidth="1"/>
    <col min="13596" max="13596" width="2.28515625" style="40" customWidth="1"/>
    <col min="13597" max="13597" width="13.5703125" style="40" customWidth="1"/>
    <col min="13598" max="13598" width="2.28515625" style="40" customWidth="1"/>
    <col min="13599" max="13599" width="13.5703125" style="40" customWidth="1"/>
    <col min="13600" max="13600" width="2.28515625" style="40" customWidth="1"/>
    <col min="13601" max="13601" width="13.5703125" style="40" customWidth="1"/>
    <col min="13602" max="13602" width="2.28515625" style="40" customWidth="1"/>
    <col min="13603" max="13603" width="13.5703125" style="40" customWidth="1"/>
    <col min="13604" max="13604" width="2.28515625" style="40" customWidth="1"/>
    <col min="13605" max="13606" width="13.5703125" style="40" customWidth="1"/>
    <col min="13607" max="13824" width="9.140625" style="40"/>
    <col min="13825" max="13825" width="3.5703125" style="40" customWidth="1"/>
    <col min="13826" max="13826" width="6.7109375" style="40" bestFit="1" customWidth="1"/>
    <col min="13827" max="13827" width="10.7109375" style="40" bestFit="1" customWidth="1"/>
    <col min="13828" max="13828" width="40.28515625" style="40" bestFit="1" customWidth="1"/>
    <col min="13829" max="13829" width="2.28515625" style="40" customWidth="1"/>
    <col min="13830" max="13830" width="9.5703125" style="40" customWidth="1"/>
    <col min="13831" max="13831" width="2.28515625" style="40" customWidth="1"/>
    <col min="13832" max="13832" width="13.5703125" style="40" customWidth="1"/>
    <col min="13833" max="13833" width="2.28515625" style="40" customWidth="1"/>
    <col min="13834" max="13834" width="13.5703125" style="40" customWidth="1"/>
    <col min="13835" max="13835" width="2.28515625" style="40" customWidth="1"/>
    <col min="13836" max="13836" width="13.5703125" style="40" customWidth="1"/>
    <col min="13837" max="13837" width="2.28515625" style="40" customWidth="1"/>
    <col min="13838" max="13838" width="13.5703125" style="40" customWidth="1"/>
    <col min="13839" max="13839" width="2.28515625" style="40" customWidth="1"/>
    <col min="13840" max="13840" width="13.5703125" style="40" customWidth="1"/>
    <col min="13841" max="13841" width="2.28515625" style="40" customWidth="1"/>
    <col min="13842" max="13842" width="13.5703125" style="40" customWidth="1"/>
    <col min="13843" max="13843" width="3.28515625" style="40" customWidth="1"/>
    <col min="13844" max="13844" width="3.5703125" style="40" customWidth="1"/>
    <col min="13845" max="13845" width="11.28515625" style="40" customWidth="1"/>
    <col min="13846" max="13846" width="11.7109375" style="40" bestFit="1" customWidth="1"/>
    <col min="13847" max="13847" width="40.28515625" style="40" bestFit="1" customWidth="1"/>
    <col min="13848" max="13848" width="2.28515625" style="40" customWidth="1"/>
    <col min="13849" max="13849" width="9.5703125" style="40" customWidth="1"/>
    <col min="13850" max="13850" width="2.28515625" style="40" customWidth="1"/>
    <col min="13851" max="13851" width="13.5703125" style="40" customWidth="1"/>
    <col min="13852" max="13852" width="2.28515625" style="40" customWidth="1"/>
    <col min="13853" max="13853" width="13.5703125" style="40" customWidth="1"/>
    <col min="13854" max="13854" width="2.28515625" style="40" customWidth="1"/>
    <col min="13855" max="13855" width="13.5703125" style="40" customWidth="1"/>
    <col min="13856" max="13856" width="2.28515625" style="40" customWidth="1"/>
    <col min="13857" max="13857" width="13.5703125" style="40" customWidth="1"/>
    <col min="13858" max="13858" width="2.28515625" style="40" customWidth="1"/>
    <col min="13859" max="13859" width="13.5703125" style="40" customWidth="1"/>
    <col min="13860" max="13860" width="2.28515625" style="40" customWidth="1"/>
    <col min="13861" max="13862" width="13.5703125" style="40" customWidth="1"/>
    <col min="13863" max="14080" width="9.140625" style="40"/>
    <col min="14081" max="14081" width="3.5703125" style="40" customWidth="1"/>
    <col min="14082" max="14082" width="6.7109375" style="40" bestFit="1" customWidth="1"/>
    <col min="14083" max="14083" width="10.7109375" style="40" bestFit="1" customWidth="1"/>
    <col min="14084" max="14084" width="40.28515625" style="40" bestFit="1" customWidth="1"/>
    <col min="14085" max="14085" width="2.28515625" style="40" customWidth="1"/>
    <col min="14086" max="14086" width="9.5703125" style="40" customWidth="1"/>
    <col min="14087" max="14087" width="2.28515625" style="40" customWidth="1"/>
    <col min="14088" max="14088" width="13.5703125" style="40" customWidth="1"/>
    <col min="14089" max="14089" width="2.28515625" style="40" customWidth="1"/>
    <col min="14090" max="14090" width="13.5703125" style="40" customWidth="1"/>
    <col min="14091" max="14091" width="2.28515625" style="40" customWidth="1"/>
    <col min="14092" max="14092" width="13.5703125" style="40" customWidth="1"/>
    <col min="14093" max="14093" width="2.28515625" style="40" customWidth="1"/>
    <col min="14094" max="14094" width="13.5703125" style="40" customWidth="1"/>
    <col min="14095" max="14095" width="2.28515625" style="40" customWidth="1"/>
    <col min="14096" max="14096" width="13.5703125" style="40" customWidth="1"/>
    <col min="14097" max="14097" width="2.28515625" style="40" customWidth="1"/>
    <col min="14098" max="14098" width="13.5703125" style="40" customWidth="1"/>
    <col min="14099" max="14099" width="3.28515625" style="40" customWidth="1"/>
    <col min="14100" max="14100" width="3.5703125" style="40" customWidth="1"/>
    <col min="14101" max="14101" width="11.28515625" style="40" customWidth="1"/>
    <col min="14102" max="14102" width="11.7109375" style="40" bestFit="1" customWidth="1"/>
    <col min="14103" max="14103" width="40.28515625" style="40" bestFit="1" customWidth="1"/>
    <col min="14104" max="14104" width="2.28515625" style="40" customWidth="1"/>
    <col min="14105" max="14105" width="9.5703125" style="40" customWidth="1"/>
    <col min="14106" max="14106" width="2.28515625" style="40" customWidth="1"/>
    <col min="14107" max="14107" width="13.5703125" style="40" customWidth="1"/>
    <col min="14108" max="14108" width="2.28515625" style="40" customWidth="1"/>
    <col min="14109" max="14109" width="13.5703125" style="40" customWidth="1"/>
    <col min="14110" max="14110" width="2.28515625" style="40" customWidth="1"/>
    <col min="14111" max="14111" width="13.5703125" style="40" customWidth="1"/>
    <col min="14112" max="14112" width="2.28515625" style="40" customWidth="1"/>
    <col min="14113" max="14113" width="13.5703125" style="40" customWidth="1"/>
    <col min="14114" max="14114" width="2.28515625" style="40" customWidth="1"/>
    <col min="14115" max="14115" width="13.5703125" style="40" customWidth="1"/>
    <col min="14116" max="14116" width="2.28515625" style="40" customWidth="1"/>
    <col min="14117" max="14118" width="13.5703125" style="40" customWidth="1"/>
    <col min="14119" max="14336" width="9.140625" style="40"/>
    <col min="14337" max="14337" width="3.5703125" style="40" customWidth="1"/>
    <col min="14338" max="14338" width="6.7109375" style="40" bestFit="1" customWidth="1"/>
    <col min="14339" max="14339" width="10.7109375" style="40" bestFit="1" customWidth="1"/>
    <col min="14340" max="14340" width="40.28515625" style="40" bestFit="1" customWidth="1"/>
    <col min="14341" max="14341" width="2.28515625" style="40" customWidth="1"/>
    <col min="14342" max="14342" width="9.5703125" style="40" customWidth="1"/>
    <col min="14343" max="14343" width="2.28515625" style="40" customWidth="1"/>
    <col min="14344" max="14344" width="13.5703125" style="40" customWidth="1"/>
    <col min="14345" max="14345" width="2.28515625" style="40" customWidth="1"/>
    <col min="14346" max="14346" width="13.5703125" style="40" customWidth="1"/>
    <col min="14347" max="14347" width="2.28515625" style="40" customWidth="1"/>
    <col min="14348" max="14348" width="13.5703125" style="40" customWidth="1"/>
    <col min="14349" max="14349" width="2.28515625" style="40" customWidth="1"/>
    <col min="14350" max="14350" width="13.5703125" style="40" customWidth="1"/>
    <col min="14351" max="14351" width="2.28515625" style="40" customWidth="1"/>
    <col min="14352" max="14352" width="13.5703125" style="40" customWidth="1"/>
    <col min="14353" max="14353" width="2.28515625" style="40" customWidth="1"/>
    <col min="14354" max="14354" width="13.5703125" style="40" customWidth="1"/>
    <col min="14355" max="14355" width="3.28515625" style="40" customWidth="1"/>
    <col min="14356" max="14356" width="3.5703125" style="40" customWidth="1"/>
    <col min="14357" max="14357" width="11.28515625" style="40" customWidth="1"/>
    <col min="14358" max="14358" width="11.7109375" style="40" bestFit="1" customWidth="1"/>
    <col min="14359" max="14359" width="40.28515625" style="40" bestFit="1" customWidth="1"/>
    <col min="14360" max="14360" width="2.28515625" style="40" customWidth="1"/>
    <col min="14361" max="14361" width="9.5703125" style="40" customWidth="1"/>
    <col min="14362" max="14362" width="2.28515625" style="40" customWidth="1"/>
    <col min="14363" max="14363" width="13.5703125" style="40" customWidth="1"/>
    <col min="14364" max="14364" width="2.28515625" style="40" customWidth="1"/>
    <col min="14365" max="14365" width="13.5703125" style="40" customWidth="1"/>
    <col min="14366" max="14366" width="2.28515625" style="40" customWidth="1"/>
    <col min="14367" max="14367" width="13.5703125" style="40" customWidth="1"/>
    <col min="14368" max="14368" width="2.28515625" style="40" customWidth="1"/>
    <col min="14369" max="14369" width="13.5703125" style="40" customWidth="1"/>
    <col min="14370" max="14370" width="2.28515625" style="40" customWidth="1"/>
    <col min="14371" max="14371" width="13.5703125" style="40" customWidth="1"/>
    <col min="14372" max="14372" width="2.28515625" style="40" customWidth="1"/>
    <col min="14373" max="14374" width="13.5703125" style="40" customWidth="1"/>
    <col min="14375" max="14592" width="9.140625" style="40"/>
    <col min="14593" max="14593" width="3.5703125" style="40" customWidth="1"/>
    <col min="14594" max="14594" width="6.7109375" style="40" bestFit="1" customWidth="1"/>
    <col min="14595" max="14595" width="10.7109375" style="40" bestFit="1" customWidth="1"/>
    <col min="14596" max="14596" width="40.28515625" style="40" bestFit="1" customWidth="1"/>
    <col min="14597" max="14597" width="2.28515625" style="40" customWidth="1"/>
    <col min="14598" max="14598" width="9.5703125" style="40" customWidth="1"/>
    <col min="14599" max="14599" width="2.28515625" style="40" customWidth="1"/>
    <col min="14600" max="14600" width="13.5703125" style="40" customWidth="1"/>
    <col min="14601" max="14601" width="2.28515625" style="40" customWidth="1"/>
    <col min="14602" max="14602" width="13.5703125" style="40" customWidth="1"/>
    <col min="14603" max="14603" width="2.28515625" style="40" customWidth="1"/>
    <col min="14604" max="14604" width="13.5703125" style="40" customWidth="1"/>
    <col min="14605" max="14605" width="2.28515625" style="40" customWidth="1"/>
    <col min="14606" max="14606" width="13.5703125" style="40" customWidth="1"/>
    <col min="14607" max="14607" width="2.28515625" style="40" customWidth="1"/>
    <col min="14608" max="14608" width="13.5703125" style="40" customWidth="1"/>
    <col min="14609" max="14609" width="2.28515625" style="40" customWidth="1"/>
    <col min="14610" max="14610" width="13.5703125" style="40" customWidth="1"/>
    <col min="14611" max="14611" width="3.28515625" style="40" customWidth="1"/>
    <col min="14612" max="14612" width="3.5703125" style="40" customWidth="1"/>
    <col min="14613" max="14613" width="11.28515625" style="40" customWidth="1"/>
    <col min="14614" max="14614" width="11.7109375" style="40" bestFit="1" customWidth="1"/>
    <col min="14615" max="14615" width="40.28515625" style="40" bestFit="1" customWidth="1"/>
    <col min="14616" max="14616" width="2.28515625" style="40" customWidth="1"/>
    <col min="14617" max="14617" width="9.5703125" style="40" customWidth="1"/>
    <col min="14618" max="14618" width="2.28515625" style="40" customWidth="1"/>
    <col min="14619" max="14619" width="13.5703125" style="40" customWidth="1"/>
    <col min="14620" max="14620" width="2.28515625" style="40" customWidth="1"/>
    <col min="14621" max="14621" width="13.5703125" style="40" customWidth="1"/>
    <col min="14622" max="14622" width="2.28515625" style="40" customWidth="1"/>
    <col min="14623" max="14623" width="13.5703125" style="40" customWidth="1"/>
    <col min="14624" max="14624" width="2.28515625" style="40" customWidth="1"/>
    <col min="14625" max="14625" width="13.5703125" style="40" customWidth="1"/>
    <col min="14626" max="14626" width="2.28515625" style="40" customWidth="1"/>
    <col min="14627" max="14627" width="13.5703125" style="40" customWidth="1"/>
    <col min="14628" max="14628" width="2.28515625" style="40" customWidth="1"/>
    <col min="14629" max="14630" width="13.5703125" style="40" customWidth="1"/>
    <col min="14631" max="14848" width="9.140625" style="40"/>
    <col min="14849" max="14849" width="3.5703125" style="40" customWidth="1"/>
    <col min="14850" max="14850" width="6.7109375" style="40" bestFit="1" customWidth="1"/>
    <col min="14851" max="14851" width="10.7109375" style="40" bestFit="1" customWidth="1"/>
    <col min="14852" max="14852" width="40.28515625" style="40" bestFit="1" customWidth="1"/>
    <col min="14853" max="14853" width="2.28515625" style="40" customWidth="1"/>
    <col min="14854" max="14854" width="9.5703125" style="40" customWidth="1"/>
    <col min="14855" max="14855" width="2.28515625" style="40" customWidth="1"/>
    <col min="14856" max="14856" width="13.5703125" style="40" customWidth="1"/>
    <col min="14857" max="14857" width="2.28515625" style="40" customWidth="1"/>
    <col min="14858" max="14858" width="13.5703125" style="40" customWidth="1"/>
    <col min="14859" max="14859" width="2.28515625" style="40" customWidth="1"/>
    <col min="14860" max="14860" width="13.5703125" style="40" customWidth="1"/>
    <col min="14861" max="14861" width="2.28515625" style="40" customWidth="1"/>
    <col min="14862" max="14862" width="13.5703125" style="40" customWidth="1"/>
    <col min="14863" max="14863" width="2.28515625" style="40" customWidth="1"/>
    <col min="14864" max="14864" width="13.5703125" style="40" customWidth="1"/>
    <col min="14865" max="14865" width="2.28515625" style="40" customWidth="1"/>
    <col min="14866" max="14866" width="13.5703125" style="40" customWidth="1"/>
    <col min="14867" max="14867" width="3.28515625" style="40" customWidth="1"/>
    <col min="14868" max="14868" width="3.5703125" style="40" customWidth="1"/>
    <col min="14869" max="14869" width="11.28515625" style="40" customWidth="1"/>
    <col min="14870" max="14870" width="11.7109375" style="40" bestFit="1" customWidth="1"/>
    <col min="14871" max="14871" width="40.28515625" style="40" bestFit="1" customWidth="1"/>
    <col min="14872" max="14872" width="2.28515625" style="40" customWidth="1"/>
    <col min="14873" max="14873" width="9.5703125" style="40" customWidth="1"/>
    <col min="14874" max="14874" width="2.28515625" style="40" customWidth="1"/>
    <col min="14875" max="14875" width="13.5703125" style="40" customWidth="1"/>
    <col min="14876" max="14876" width="2.28515625" style="40" customWidth="1"/>
    <col min="14877" max="14877" width="13.5703125" style="40" customWidth="1"/>
    <col min="14878" max="14878" width="2.28515625" style="40" customWidth="1"/>
    <col min="14879" max="14879" width="13.5703125" style="40" customWidth="1"/>
    <col min="14880" max="14880" width="2.28515625" style="40" customWidth="1"/>
    <col min="14881" max="14881" width="13.5703125" style="40" customWidth="1"/>
    <col min="14882" max="14882" width="2.28515625" style="40" customWidth="1"/>
    <col min="14883" max="14883" width="13.5703125" style="40" customWidth="1"/>
    <col min="14884" max="14884" width="2.28515625" style="40" customWidth="1"/>
    <col min="14885" max="14886" width="13.5703125" style="40" customWidth="1"/>
    <col min="14887" max="15104" width="9.140625" style="40"/>
    <col min="15105" max="15105" width="3.5703125" style="40" customWidth="1"/>
    <col min="15106" max="15106" width="6.7109375" style="40" bestFit="1" customWidth="1"/>
    <col min="15107" max="15107" width="10.7109375" style="40" bestFit="1" customWidth="1"/>
    <col min="15108" max="15108" width="40.28515625" style="40" bestFit="1" customWidth="1"/>
    <col min="15109" max="15109" width="2.28515625" style="40" customWidth="1"/>
    <col min="15110" max="15110" width="9.5703125" style="40" customWidth="1"/>
    <col min="15111" max="15111" width="2.28515625" style="40" customWidth="1"/>
    <col min="15112" max="15112" width="13.5703125" style="40" customWidth="1"/>
    <col min="15113" max="15113" width="2.28515625" style="40" customWidth="1"/>
    <col min="15114" max="15114" width="13.5703125" style="40" customWidth="1"/>
    <col min="15115" max="15115" width="2.28515625" style="40" customWidth="1"/>
    <col min="15116" max="15116" width="13.5703125" style="40" customWidth="1"/>
    <col min="15117" max="15117" width="2.28515625" style="40" customWidth="1"/>
    <col min="15118" max="15118" width="13.5703125" style="40" customWidth="1"/>
    <col min="15119" max="15119" width="2.28515625" style="40" customWidth="1"/>
    <col min="15120" max="15120" width="13.5703125" style="40" customWidth="1"/>
    <col min="15121" max="15121" width="2.28515625" style="40" customWidth="1"/>
    <col min="15122" max="15122" width="13.5703125" style="40" customWidth="1"/>
    <col min="15123" max="15123" width="3.28515625" style="40" customWidth="1"/>
    <col min="15124" max="15124" width="3.5703125" style="40" customWidth="1"/>
    <col min="15125" max="15125" width="11.28515625" style="40" customWidth="1"/>
    <col min="15126" max="15126" width="11.7109375" style="40" bestFit="1" customWidth="1"/>
    <col min="15127" max="15127" width="40.28515625" style="40" bestFit="1" customWidth="1"/>
    <col min="15128" max="15128" width="2.28515625" style="40" customWidth="1"/>
    <col min="15129" max="15129" width="9.5703125" style="40" customWidth="1"/>
    <col min="15130" max="15130" width="2.28515625" style="40" customWidth="1"/>
    <col min="15131" max="15131" width="13.5703125" style="40" customWidth="1"/>
    <col min="15132" max="15132" width="2.28515625" style="40" customWidth="1"/>
    <col min="15133" max="15133" width="13.5703125" style="40" customWidth="1"/>
    <col min="15134" max="15134" width="2.28515625" style="40" customWidth="1"/>
    <col min="15135" max="15135" width="13.5703125" style="40" customWidth="1"/>
    <col min="15136" max="15136" width="2.28515625" style="40" customWidth="1"/>
    <col min="15137" max="15137" width="13.5703125" style="40" customWidth="1"/>
    <col min="15138" max="15138" width="2.28515625" style="40" customWidth="1"/>
    <col min="15139" max="15139" width="13.5703125" style="40" customWidth="1"/>
    <col min="15140" max="15140" width="2.28515625" style="40" customWidth="1"/>
    <col min="15141" max="15142" width="13.5703125" style="40" customWidth="1"/>
    <col min="15143" max="15360" width="9.140625" style="40"/>
    <col min="15361" max="15361" width="3.5703125" style="40" customWidth="1"/>
    <col min="15362" max="15362" width="6.7109375" style="40" bestFit="1" customWidth="1"/>
    <col min="15363" max="15363" width="10.7109375" style="40" bestFit="1" customWidth="1"/>
    <col min="15364" max="15364" width="40.28515625" style="40" bestFit="1" customWidth="1"/>
    <col min="15365" max="15365" width="2.28515625" style="40" customWidth="1"/>
    <col min="15366" max="15366" width="9.5703125" style="40" customWidth="1"/>
    <col min="15367" max="15367" width="2.28515625" style="40" customWidth="1"/>
    <col min="15368" max="15368" width="13.5703125" style="40" customWidth="1"/>
    <col min="15369" max="15369" width="2.28515625" style="40" customWidth="1"/>
    <col min="15370" max="15370" width="13.5703125" style="40" customWidth="1"/>
    <col min="15371" max="15371" width="2.28515625" style="40" customWidth="1"/>
    <col min="15372" max="15372" width="13.5703125" style="40" customWidth="1"/>
    <col min="15373" max="15373" width="2.28515625" style="40" customWidth="1"/>
    <col min="15374" max="15374" width="13.5703125" style="40" customWidth="1"/>
    <col min="15375" max="15375" width="2.28515625" style="40" customWidth="1"/>
    <col min="15376" max="15376" width="13.5703125" style="40" customWidth="1"/>
    <col min="15377" max="15377" width="2.28515625" style="40" customWidth="1"/>
    <col min="15378" max="15378" width="13.5703125" style="40" customWidth="1"/>
    <col min="15379" max="15379" width="3.28515625" style="40" customWidth="1"/>
    <col min="15380" max="15380" width="3.5703125" style="40" customWidth="1"/>
    <col min="15381" max="15381" width="11.28515625" style="40" customWidth="1"/>
    <col min="15382" max="15382" width="11.7109375" style="40" bestFit="1" customWidth="1"/>
    <col min="15383" max="15383" width="40.28515625" style="40" bestFit="1" customWidth="1"/>
    <col min="15384" max="15384" width="2.28515625" style="40" customWidth="1"/>
    <col min="15385" max="15385" width="9.5703125" style="40" customWidth="1"/>
    <col min="15386" max="15386" width="2.28515625" style="40" customWidth="1"/>
    <col min="15387" max="15387" width="13.5703125" style="40" customWidth="1"/>
    <col min="15388" max="15388" width="2.28515625" style="40" customWidth="1"/>
    <col min="15389" max="15389" width="13.5703125" style="40" customWidth="1"/>
    <col min="15390" max="15390" width="2.28515625" style="40" customWidth="1"/>
    <col min="15391" max="15391" width="13.5703125" style="40" customWidth="1"/>
    <col min="15392" max="15392" width="2.28515625" style="40" customWidth="1"/>
    <col min="15393" max="15393" width="13.5703125" style="40" customWidth="1"/>
    <col min="15394" max="15394" width="2.28515625" style="40" customWidth="1"/>
    <col min="15395" max="15395" width="13.5703125" style="40" customWidth="1"/>
    <col min="15396" max="15396" width="2.28515625" style="40" customWidth="1"/>
    <col min="15397" max="15398" width="13.5703125" style="40" customWidth="1"/>
    <col min="15399" max="15616" width="9.140625" style="40"/>
    <col min="15617" max="15617" width="3.5703125" style="40" customWidth="1"/>
    <col min="15618" max="15618" width="6.7109375" style="40" bestFit="1" customWidth="1"/>
    <col min="15619" max="15619" width="10.7109375" style="40" bestFit="1" customWidth="1"/>
    <col min="15620" max="15620" width="40.28515625" style="40" bestFit="1" customWidth="1"/>
    <col min="15621" max="15621" width="2.28515625" style="40" customWidth="1"/>
    <col min="15622" max="15622" width="9.5703125" style="40" customWidth="1"/>
    <col min="15623" max="15623" width="2.28515625" style="40" customWidth="1"/>
    <col min="15624" max="15624" width="13.5703125" style="40" customWidth="1"/>
    <col min="15625" max="15625" width="2.28515625" style="40" customWidth="1"/>
    <col min="15626" max="15626" width="13.5703125" style="40" customWidth="1"/>
    <col min="15627" max="15627" width="2.28515625" style="40" customWidth="1"/>
    <col min="15628" max="15628" width="13.5703125" style="40" customWidth="1"/>
    <col min="15629" max="15629" width="2.28515625" style="40" customWidth="1"/>
    <col min="15630" max="15630" width="13.5703125" style="40" customWidth="1"/>
    <col min="15631" max="15631" width="2.28515625" style="40" customWidth="1"/>
    <col min="15632" max="15632" width="13.5703125" style="40" customWidth="1"/>
    <col min="15633" max="15633" width="2.28515625" style="40" customWidth="1"/>
    <col min="15634" max="15634" width="13.5703125" style="40" customWidth="1"/>
    <col min="15635" max="15635" width="3.28515625" style="40" customWidth="1"/>
    <col min="15636" max="15636" width="3.5703125" style="40" customWidth="1"/>
    <col min="15637" max="15637" width="11.28515625" style="40" customWidth="1"/>
    <col min="15638" max="15638" width="11.7109375" style="40" bestFit="1" customWidth="1"/>
    <col min="15639" max="15639" width="40.28515625" style="40" bestFit="1" customWidth="1"/>
    <col min="15640" max="15640" width="2.28515625" style="40" customWidth="1"/>
    <col min="15641" max="15641" width="9.5703125" style="40" customWidth="1"/>
    <col min="15642" max="15642" width="2.28515625" style="40" customWidth="1"/>
    <col min="15643" max="15643" width="13.5703125" style="40" customWidth="1"/>
    <col min="15644" max="15644" width="2.28515625" style="40" customWidth="1"/>
    <col min="15645" max="15645" width="13.5703125" style="40" customWidth="1"/>
    <col min="15646" max="15646" width="2.28515625" style="40" customWidth="1"/>
    <col min="15647" max="15647" width="13.5703125" style="40" customWidth="1"/>
    <col min="15648" max="15648" width="2.28515625" style="40" customWidth="1"/>
    <col min="15649" max="15649" width="13.5703125" style="40" customWidth="1"/>
    <col min="15650" max="15650" width="2.28515625" style="40" customWidth="1"/>
    <col min="15651" max="15651" width="13.5703125" style="40" customWidth="1"/>
    <col min="15652" max="15652" width="2.28515625" style="40" customWidth="1"/>
    <col min="15653" max="15654" width="13.5703125" style="40" customWidth="1"/>
    <col min="15655" max="15872" width="9.140625" style="40"/>
    <col min="15873" max="15873" width="3.5703125" style="40" customWidth="1"/>
    <col min="15874" max="15874" width="6.7109375" style="40" bestFit="1" customWidth="1"/>
    <col min="15875" max="15875" width="10.7109375" style="40" bestFit="1" customWidth="1"/>
    <col min="15876" max="15876" width="40.28515625" style="40" bestFit="1" customWidth="1"/>
    <col min="15877" max="15877" width="2.28515625" style="40" customWidth="1"/>
    <col min="15878" max="15878" width="9.5703125" style="40" customWidth="1"/>
    <col min="15879" max="15879" width="2.28515625" style="40" customWidth="1"/>
    <col min="15880" max="15880" width="13.5703125" style="40" customWidth="1"/>
    <col min="15881" max="15881" width="2.28515625" style="40" customWidth="1"/>
    <col min="15882" max="15882" width="13.5703125" style="40" customWidth="1"/>
    <col min="15883" max="15883" width="2.28515625" style="40" customWidth="1"/>
    <col min="15884" max="15884" width="13.5703125" style="40" customWidth="1"/>
    <col min="15885" max="15885" width="2.28515625" style="40" customWidth="1"/>
    <col min="15886" max="15886" width="13.5703125" style="40" customWidth="1"/>
    <col min="15887" max="15887" width="2.28515625" style="40" customWidth="1"/>
    <col min="15888" max="15888" width="13.5703125" style="40" customWidth="1"/>
    <col min="15889" max="15889" width="2.28515625" style="40" customWidth="1"/>
    <col min="15890" max="15890" width="13.5703125" style="40" customWidth="1"/>
    <col min="15891" max="15891" width="3.28515625" style="40" customWidth="1"/>
    <col min="15892" max="15892" width="3.5703125" style="40" customWidth="1"/>
    <col min="15893" max="15893" width="11.28515625" style="40" customWidth="1"/>
    <col min="15894" max="15894" width="11.7109375" style="40" bestFit="1" customWidth="1"/>
    <col min="15895" max="15895" width="40.28515625" style="40" bestFit="1" customWidth="1"/>
    <col min="15896" max="15896" width="2.28515625" style="40" customWidth="1"/>
    <col min="15897" max="15897" width="9.5703125" style="40" customWidth="1"/>
    <col min="15898" max="15898" width="2.28515625" style="40" customWidth="1"/>
    <col min="15899" max="15899" width="13.5703125" style="40" customWidth="1"/>
    <col min="15900" max="15900" width="2.28515625" style="40" customWidth="1"/>
    <col min="15901" max="15901" width="13.5703125" style="40" customWidth="1"/>
    <col min="15902" max="15902" width="2.28515625" style="40" customWidth="1"/>
    <col min="15903" max="15903" width="13.5703125" style="40" customWidth="1"/>
    <col min="15904" max="15904" width="2.28515625" style="40" customWidth="1"/>
    <col min="15905" max="15905" width="13.5703125" style="40" customWidth="1"/>
    <col min="15906" max="15906" width="2.28515625" style="40" customWidth="1"/>
    <col min="15907" max="15907" width="13.5703125" style="40" customWidth="1"/>
    <col min="15908" max="15908" width="2.28515625" style="40" customWidth="1"/>
    <col min="15909" max="15910" width="13.5703125" style="40" customWidth="1"/>
    <col min="15911" max="16128" width="9.140625" style="40"/>
    <col min="16129" max="16129" width="3.5703125" style="40" customWidth="1"/>
    <col min="16130" max="16130" width="6.7109375" style="40" bestFit="1" customWidth="1"/>
    <col min="16131" max="16131" width="10.7109375" style="40" bestFit="1" customWidth="1"/>
    <col min="16132" max="16132" width="40.28515625" style="40" bestFit="1" customWidth="1"/>
    <col min="16133" max="16133" width="2.28515625" style="40" customWidth="1"/>
    <col min="16134" max="16134" width="9.5703125" style="40" customWidth="1"/>
    <col min="16135" max="16135" width="2.28515625" style="40" customWidth="1"/>
    <col min="16136" max="16136" width="13.5703125" style="40" customWidth="1"/>
    <col min="16137" max="16137" width="2.28515625" style="40" customWidth="1"/>
    <col min="16138" max="16138" width="13.5703125" style="40" customWidth="1"/>
    <col min="16139" max="16139" width="2.28515625" style="40" customWidth="1"/>
    <col min="16140" max="16140" width="13.5703125" style="40" customWidth="1"/>
    <col min="16141" max="16141" width="2.28515625" style="40" customWidth="1"/>
    <col min="16142" max="16142" width="13.5703125" style="40" customWidth="1"/>
    <col min="16143" max="16143" width="2.28515625" style="40" customWidth="1"/>
    <col min="16144" max="16144" width="13.5703125" style="40" customWidth="1"/>
    <col min="16145" max="16145" width="2.28515625" style="40" customWidth="1"/>
    <col min="16146" max="16146" width="13.5703125" style="40" customWidth="1"/>
    <col min="16147" max="16147" width="3.28515625" style="40" customWidth="1"/>
    <col min="16148" max="16148" width="3.5703125" style="40" customWidth="1"/>
    <col min="16149" max="16149" width="11.28515625" style="40" customWidth="1"/>
    <col min="16150" max="16150" width="11.7109375" style="40" bestFit="1" customWidth="1"/>
    <col min="16151" max="16151" width="40.28515625" style="40" bestFit="1" customWidth="1"/>
    <col min="16152" max="16152" width="2.28515625" style="40" customWidth="1"/>
    <col min="16153" max="16153" width="9.5703125" style="40" customWidth="1"/>
    <col min="16154" max="16154" width="2.28515625" style="40" customWidth="1"/>
    <col min="16155" max="16155" width="13.5703125" style="40" customWidth="1"/>
    <col min="16156" max="16156" width="2.28515625" style="40" customWidth="1"/>
    <col min="16157" max="16157" width="13.5703125" style="40" customWidth="1"/>
    <col min="16158" max="16158" width="2.28515625" style="40" customWidth="1"/>
    <col min="16159" max="16159" width="13.5703125" style="40" customWidth="1"/>
    <col min="16160" max="16160" width="2.28515625" style="40" customWidth="1"/>
    <col min="16161" max="16161" width="13.5703125" style="40" customWidth="1"/>
    <col min="16162" max="16162" width="2.28515625" style="40" customWidth="1"/>
    <col min="16163" max="16163" width="13.5703125" style="40" customWidth="1"/>
    <col min="16164" max="16164" width="2.28515625" style="40" customWidth="1"/>
    <col min="16165" max="16166" width="13.5703125" style="40" customWidth="1"/>
    <col min="16167" max="16384" width="9.140625" style="40"/>
  </cols>
  <sheetData>
    <row r="1" spans="1:48" ht="14.1" customHeight="1" thickBot="1" x14ac:dyDescent="0.25">
      <c r="A1" s="37" t="s">
        <v>54</v>
      </c>
      <c r="B1" s="38"/>
      <c r="C1" s="38"/>
      <c r="D1" s="38"/>
      <c r="E1" s="38"/>
      <c r="F1" s="38"/>
      <c r="G1" s="38" t="s">
        <v>55</v>
      </c>
      <c r="H1" s="38"/>
      <c r="I1" s="38"/>
      <c r="J1" s="38"/>
      <c r="K1" s="38"/>
      <c r="L1" s="38"/>
      <c r="M1" s="38"/>
      <c r="N1" s="38"/>
      <c r="O1" s="38"/>
      <c r="P1" s="39">
        <v>10</v>
      </c>
      <c r="Q1" s="38"/>
      <c r="R1" s="38" t="s">
        <v>273</v>
      </c>
      <c r="T1" s="37" t="s">
        <v>54</v>
      </c>
      <c r="U1" s="38"/>
      <c r="V1" s="38"/>
      <c r="W1" s="38"/>
      <c r="X1" s="38"/>
      <c r="Y1" s="38"/>
      <c r="Z1" s="38" t="s">
        <v>55</v>
      </c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 t="s">
        <v>274</v>
      </c>
    </row>
    <row r="2" spans="1:48" ht="14.1" customHeight="1" x14ac:dyDescent="0.2">
      <c r="A2" s="40" t="s">
        <v>56</v>
      </c>
      <c r="E2" s="42" t="s">
        <v>57</v>
      </c>
      <c r="F2" s="43" t="s">
        <v>58</v>
      </c>
      <c r="J2" s="44"/>
      <c r="K2" s="44"/>
      <c r="M2" s="44"/>
      <c r="N2" s="44"/>
      <c r="O2" s="44"/>
      <c r="P2" s="44" t="s">
        <v>59</v>
      </c>
      <c r="R2" s="45"/>
      <c r="S2" s="45"/>
      <c r="T2" s="40" t="s">
        <v>56</v>
      </c>
      <c r="X2" s="42" t="s">
        <v>57</v>
      </c>
      <c r="Y2" s="40" t="s">
        <v>58</v>
      </c>
      <c r="AC2" s="44"/>
      <c r="AD2" s="44"/>
      <c r="AF2" s="44"/>
      <c r="AG2" s="44"/>
      <c r="AH2" s="44"/>
      <c r="AI2" s="44" t="s">
        <v>59</v>
      </c>
      <c r="AK2" s="45"/>
    </row>
    <row r="3" spans="1:48" ht="14.1" customHeight="1" x14ac:dyDescent="0.2">
      <c r="F3" s="40" t="s">
        <v>60</v>
      </c>
      <c r="J3" s="42"/>
      <c r="K3" s="45"/>
      <c r="N3" s="42"/>
      <c r="O3" s="42" t="s">
        <v>61</v>
      </c>
      <c r="P3" s="46" t="s">
        <v>62</v>
      </c>
      <c r="R3" s="42"/>
      <c r="S3" s="45"/>
      <c r="Y3" s="40" t="s">
        <v>60</v>
      </c>
      <c r="AC3" s="42"/>
      <c r="AD3" s="45"/>
      <c r="AG3" s="42"/>
      <c r="AH3" s="42" t="s">
        <v>61</v>
      </c>
      <c r="AI3" s="45" t="s">
        <v>62</v>
      </c>
      <c r="AK3" s="42"/>
    </row>
    <row r="4" spans="1:48" ht="14.1" customHeight="1" x14ac:dyDescent="0.2">
      <c r="A4" s="40" t="s">
        <v>63</v>
      </c>
      <c r="J4" s="42"/>
      <c r="K4" s="45"/>
      <c r="L4" s="42"/>
      <c r="O4" s="42"/>
      <c r="P4" s="46" t="s">
        <v>64</v>
      </c>
      <c r="R4" s="42"/>
      <c r="S4" s="45"/>
      <c r="T4" s="40" t="s">
        <v>63</v>
      </c>
      <c r="AC4" s="42"/>
      <c r="AD4" s="45"/>
      <c r="AE4" s="42"/>
      <c r="AH4" s="42" t="s">
        <v>275</v>
      </c>
      <c r="AI4" s="45" t="s">
        <v>64</v>
      </c>
      <c r="AK4" s="42"/>
    </row>
    <row r="5" spans="1:48" ht="14.1" customHeight="1" x14ac:dyDescent="0.2">
      <c r="J5" s="42"/>
      <c r="K5" s="45"/>
      <c r="L5" s="42"/>
      <c r="O5" s="42"/>
      <c r="P5" s="46" t="s">
        <v>65</v>
      </c>
      <c r="R5" s="42"/>
      <c r="S5" s="45"/>
      <c r="AC5" s="42"/>
      <c r="AD5" s="45"/>
      <c r="AE5" s="42"/>
      <c r="AH5" s="42" t="s">
        <v>275</v>
      </c>
      <c r="AI5" s="45" t="s">
        <v>65</v>
      </c>
      <c r="AK5" s="42"/>
    </row>
    <row r="6" spans="1:48" ht="14.1" customHeight="1" thickBot="1" x14ac:dyDescent="0.25">
      <c r="A6" s="37" t="s">
        <v>66</v>
      </c>
      <c r="B6" s="38"/>
      <c r="C6" s="38"/>
      <c r="D6" s="38"/>
      <c r="E6" s="38"/>
      <c r="F6" s="38"/>
      <c r="G6" s="38"/>
      <c r="H6" s="47" t="s">
        <v>67</v>
      </c>
      <c r="I6" s="38"/>
      <c r="J6" s="38"/>
      <c r="K6" s="38"/>
      <c r="L6" s="38"/>
      <c r="M6" s="38"/>
      <c r="N6" s="38"/>
      <c r="O6" s="38"/>
      <c r="P6" s="38" t="s">
        <v>68</v>
      </c>
      <c r="Q6" s="38"/>
      <c r="R6" s="38"/>
      <c r="T6" s="48" t="s">
        <v>66</v>
      </c>
      <c r="U6" s="38"/>
      <c r="V6" s="38"/>
      <c r="W6" s="38"/>
      <c r="X6" s="38"/>
      <c r="Y6" s="38"/>
      <c r="Z6" s="38"/>
      <c r="AA6" s="47" t="s">
        <v>67</v>
      </c>
      <c r="AB6" s="38"/>
      <c r="AC6" s="38"/>
      <c r="AD6" s="38"/>
      <c r="AE6" s="38"/>
      <c r="AF6" s="38"/>
      <c r="AG6" s="38"/>
      <c r="AH6" s="38"/>
      <c r="AI6" s="38" t="s">
        <v>68</v>
      </c>
      <c r="AJ6" s="38"/>
      <c r="AK6" s="38"/>
    </row>
    <row r="7" spans="1:48" ht="14.1" customHeight="1" x14ac:dyDescent="0.2"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</row>
    <row r="8" spans="1:48" ht="14.1" customHeight="1" x14ac:dyDescent="0.2">
      <c r="C8" s="49" t="s">
        <v>69</v>
      </c>
      <c r="D8" s="49" t="s">
        <v>70</v>
      </c>
      <c r="E8" s="49"/>
      <c r="F8" s="49" t="s">
        <v>71</v>
      </c>
      <c r="G8" s="49"/>
      <c r="H8" s="49" t="s">
        <v>72</v>
      </c>
      <c r="I8" s="49"/>
      <c r="J8" s="50" t="s">
        <v>73</v>
      </c>
      <c r="K8" s="50"/>
      <c r="L8" s="49" t="s">
        <v>74</v>
      </c>
      <c r="M8" s="49"/>
      <c r="N8" s="49" t="s">
        <v>75</v>
      </c>
      <c r="O8" s="49"/>
      <c r="P8" s="49" t="s">
        <v>76</v>
      </c>
      <c r="Q8" s="49"/>
      <c r="R8" s="49" t="s">
        <v>77</v>
      </c>
      <c r="V8" s="49" t="s">
        <v>69</v>
      </c>
      <c r="W8" s="49" t="s">
        <v>70</v>
      </c>
      <c r="X8" s="49"/>
      <c r="Y8" s="49" t="s">
        <v>71</v>
      </c>
      <c r="Z8" s="49"/>
      <c r="AA8" s="49" t="s">
        <v>72</v>
      </c>
      <c r="AB8" s="49"/>
      <c r="AC8" s="50" t="s">
        <v>73</v>
      </c>
      <c r="AD8" s="50"/>
      <c r="AE8" s="49" t="s">
        <v>74</v>
      </c>
      <c r="AF8" s="49"/>
      <c r="AG8" s="49" t="s">
        <v>75</v>
      </c>
      <c r="AH8" s="49"/>
      <c r="AI8" s="49" t="s">
        <v>76</v>
      </c>
      <c r="AJ8" s="49"/>
      <c r="AK8" s="49" t="s">
        <v>77</v>
      </c>
    </row>
    <row r="9" spans="1:48" ht="14.1" customHeight="1" x14ac:dyDescent="0.2">
      <c r="C9" s="50" t="s">
        <v>78</v>
      </c>
      <c r="D9" s="50" t="s">
        <v>78</v>
      </c>
      <c r="F9" s="50" t="s">
        <v>79</v>
      </c>
      <c r="G9" s="50"/>
      <c r="H9" s="49" t="s">
        <v>80</v>
      </c>
      <c r="I9" s="50"/>
      <c r="J9" s="49" t="s">
        <v>53</v>
      </c>
      <c r="K9" s="50"/>
      <c r="L9" s="50" t="s">
        <v>53</v>
      </c>
      <c r="M9" s="50"/>
      <c r="P9" s="50" t="s">
        <v>80</v>
      </c>
      <c r="R9" s="50"/>
      <c r="V9" s="50" t="s">
        <v>78</v>
      </c>
      <c r="W9" s="50" t="s">
        <v>78</v>
      </c>
      <c r="Y9" s="50" t="s">
        <v>79</v>
      </c>
      <c r="Z9" s="50"/>
      <c r="AA9" s="49" t="s">
        <v>80</v>
      </c>
      <c r="AB9" s="50"/>
      <c r="AC9" s="49" t="s">
        <v>53</v>
      </c>
      <c r="AD9" s="50"/>
      <c r="AE9" s="50" t="s">
        <v>53</v>
      </c>
      <c r="AF9" s="50"/>
      <c r="AI9" s="50" t="s">
        <v>80</v>
      </c>
      <c r="AK9" s="50"/>
    </row>
    <row r="10" spans="1:48" ht="14.1" customHeight="1" x14ac:dyDescent="0.2">
      <c r="A10" s="40" t="s">
        <v>81</v>
      </c>
      <c r="B10" s="50"/>
      <c r="C10" s="50" t="s">
        <v>82</v>
      </c>
      <c r="D10" s="50" t="s">
        <v>82</v>
      </c>
      <c r="E10" s="49"/>
      <c r="F10" s="50" t="s">
        <v>83</v>
      </c>
      <c r="G10" s="50"/>
      <c r="H10" s="50" t="s">
        <v>84</v>
      </c>
      <c r="I10" s="50"/>
      <c r="J10" s="50" t="s">
        <v>80</v>
      </c>
      <c r="K10" s="49"/>
      <c r="L10" s="50" t="s">
        <v>80</v>
      </c>
      <c r="M10" s="45"/>
      <c r="N10" s="50" t="s">
        <v>85</v>
      </c>
      <c r="O10" s="49"/>
      <c r="P10" s="49" t="s">
        <v>84</v>
      </c>
      <c r="Q10" s="49"/>
      <c r="R10" s="50" t="s">
        <v>86</v>
      </c>
      <c r="T10" s="40" t="s">
        <v>81</v>
      </c>
      <c r="U10" s="50"/>
      <c r="V10" s="50" t="s">
        <v>82</v>
      </c>
      <c r="W10" s="50" t="s">
        <v>82</v>
      </c>
      <c r="X10" s="49"/>
      <c r="Y10" s="50" t="s">
        <v>83</v>
      </c>
      <c r="Z10" s="50"/>
      <c r="AA10" s="50" t="s">
        <v>84</v>
      </c>
      <c r="AB10" s="50"/>
      <c r="AC10" s="50" t="s">
        <v>80</v>
      </c>
      <c r="AD10" s="49"/>
      <c r="AE10" s="50" t="s">
        <v>80</v>
      </c>
      <c r="AF10" s="45"/>
      <c r="AG10" s="50" t="s">
        <v>85</v>
      </c>
      <c r="AH10" s="49"/>
      <c r="AI10" s="49" t="s">
        <v>84</v>
      </c>
      <c r="AJ10" s="49"/>
      <c r="AK10" s="50" t="s">
        <v>86</v>
      </c>
    </row>
    <row r="11" spans="1:48" ht="14.1" customHeight="1" thickBot="1" x14ac:dyDescent="0.25">
      <c r="A11" s="38" t="s">
        <v>87</v>
      </c>
      <c r="B11" s="47"/>
      <c r="C11" s="47" t="s">
        <v>88</v>
      </c>
      <c r="D11" s="47" t="s">
        <v>89</v>
      </c>
      <c r="E11" s="47"/>
      <c r="F11" s="51" t="s">
        <v>90</v>
      </c>
      <c r="G11" s="51"/>
      <c r="H11" s="51" t="s">
        <v>91</v>
      </c>
      <c r="I11" s="52"/>
      <c r="J11" s="51" t="s">
        <v>92</v>
      </c>
      <c r="K11" s="52"/>
      <c r="L11" s="52" t="s">
        <v>93</v>
      </c>
      <c r="M11" s="53"/>
      <c r="N11" s="53" t="s">
        <v>94</v>
      </c>
      <c r="O11" s="53"/>
      <c r="P11" s="53" t="s">
        <v>95</v>
      </c>
      <c r="Q11" s="53"/>
      <c r="R11" s="53" t="s">
        <v>96</v>
      </c>
      <c r="T11" s="38" t="s">
        <v>87</v>
      </c>
      <c r="U11" s="47"/>
      <c r="V11" s="47" t="s">
        <v>88</v>
      </c>
      <c r="W11" s="47" t="s">
        <v>89</v>
      </c>
      <c r="X11" s="47"/>
      <c r="Y11" s="51" t="s">
        <v>90</v>
      </c>
      <c r="Z11" s="51"/>
      <c r="AA11" s="51" t="s">
        <v>91</v>
      </c>
      <c r="AB11" s="52"/>
      <c r="AC11" s="51" t="s">
        <v>92</v>
      </c>
      <c r="AD11" s="52"/>
      <c r="AE11" s="52" t="s">
        <v>93</v>
      </c>
      <c r="AF11" s="53"/>
      <c r="AG11" s="53" t="s">
        <v>94</v>
      </c>
      <c r="AH11" s="53"/>
      <c r="AI11" s="53" t="s">
        <v>95</v>
      </c>
      <c r="AJ11" s="53"/>
      <c r="AK11" s="53" t="s">
        <v>96</v>
      </c>
    </row>
    <row r="12" spans="1:48" ht="14.1" customHeight="1" x14ac:dyDescent="0.2">
      <c r="A12" s="40">
        <v>1</v>
      </c>
      <c r="B12" s="54"/>
      <c r="T12" s="40">
        <v>1</v>
      </c>
      <c r="U12" s="54"/>
    </row>
    <row r="13" spans="1:48" ht="14.1" customHeight="1" x14ac:dyDescent="0.2">
      <c r="A13" s="40">
        <v>2</v>
      </c>
      <c r="B13" s="54"/>
      <c r="D13" s="40" t="s">
        <v>97</v>
      </c>
      <c r="F13" s="55">
        <v>17</v>
      </c>
      <c r="G13" s="56"/>
      <c r="H13" s="55">
        <v>3</v>
      </c>
      <c r="I13" s="56"/>
      <c r="J13" s="55">
        <v>4</v>
      </c>
      <c r="K13" s="56"/>
      <c r="L13" s="55">
        <v>5</v>
      </c>
      <c r="M13" s="56"/>
      <c r="N13" s="55">
        <v>6</v>
      </c>
      <c r="O13" s="56"/>
      <c r="P13" s="55">
        <v>7</v>
      </c>
      <c r="Q13" s="56"/>
      <c r="R13" s="55">
        <v>8</v>
      </c>
      <c r="T13" s="40">
        <v>2</v>
      </c>
      <c r="U13" s="54"/>
    </row>
    <row r="14" spans="1:48" ht="14.1" customHeight="1" x14ac:dyDescent="0.2">
      <c r="A14" s="40">
        <v>3</v>
      </c>
      <c r="B14" s="54"/>
      <c r="D14" s="40" t="s">
        <v>98</v>
      </c>
      <c r="T14" s="40">
        <v>3</v>
      </c>
      <c r="U14" s="54"/>
      <c r="W14" s="40" t="s">
        <v>99</v>
      </c>
      <c r="Y14" s="57"/>
      <c r="Z14" s="57"/>
      <c r="AA14" s="57">
        <v>1333211295.0540001</v>
      </c>
      <c r="AB14" s="57"/>
      <c r="AC14" s="57">
        <v>53498610.559999995</v>
      </c>
      <c r="AD14" s="57"/>
      <c r="AE14" s="57">
        <v>-10699722.112</v>
      </c>
      <c r="AF14" s="57"/>
      <c r="AG14" s="57">
        <v>0</v>
      </c>
      <c r="AH14" s="57"/>
      <c r="AI14" s="57">
        <v>1376010183.5019999</v>
      </c>
      <c r="AJ14" s="57"/>
      <c r="AK14" s="57">
        <v>1354885193.4589229</v>
      </c>
    </row>
    <row r="15" spans="1:48" ht="14.1" customHeight="1" x14ac:dyDescent="0.2">
      <c r="A15" s="40">
        <v>4</v>
      </c>
      <c r="B15" s="54"/>
      <c r="D15" s="40" t="s">
        <v>100</v>
      </c>
      <c r="H15" s="58"/>
      <c r="I15" s="58"/>
      <c r="J15" s="57"/>
      <c r="K15" s="57"/>
      <c r="L15" s="57"/>
      <c r="M15" s="57"/>
      <c r="N15" s="57"/>
      <c r="O15" s="57"/>
      <c r="P15" s="59"/>
      <c r="Q15" s="59"/>
      <c r="R15" s="57"/>
      <c r="T15" s="40">
        <v>4</v>
      </c>
      <c r="U15" s="54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</row>
    <row r="16" spans="1:48" ht="14.1" customHeight="1" x14ac:dyDescent="0.2">
      <c r="A16" s="40">
        <v>5</v>
      </c>
      <c r="B16" s="54"/>
      <c r="C16" s="50">
        <v>31140</v>
      </c>
      <c r="D16" s="40" t="s">
        <v>101</v>
      </c>
      <c r="F16" s="60">
        <v>3.2</v>
      </c>
      <c r="G16" s="42"/>
      <c r="H16" s="61">
        <v>166834989.85000008</v>
      </c>
      <c r="I16" s="62"/>
      <c r="J16" s="61">
        <v>0</v>
      </c>
      <c r="K16" s="63"/>
      <c r="L16" s="61">
        <v>0</v>
      </c>
      <c r="M16" s="63"/>
      <c r="N16" s="61">
        <v>0</v>
      </c>
      <c r="O16" s="63"/>
      <c r="P16" s="61">
        <v>166834989.85000008</v>
      </c>
      <c r="Q16" s="63"/>
      <c r="R16" s="61">
        <v>166834989.85000011</v>
      </c>
      <c r="T16" s="40">
        <v>5</v>
      </c>
      <c r="U16" s="54"/>
      <c r="W16" s="40" t="s">
        <v>102</v>
      </c>
      <c r="Y16" s="57"/>
      <c r="Z16" s="57"/>
      <c r="AA16" s="64">
        <v>4068194639.5500002</v>
      </c>
      <c r="AB16" s="57"/>
      <c r="AC16" s="64">
        <v>812924833.82999992</v>
      </c>
      <c r="AD16" s="57"/>
      <c r="AE16" s="64">
        <v>-25093282.892000005</v>
      </c>
      <c r="AF16" s="57"/>
      <c r="AG16" s="64">
        <v>0</v>
      </c>
      <c r="AH16" s="57"/>
      <c r="AI16" s="64">
        <v>4856026190.4880009</v>
      </c>
      <c r="AJ16" s="57"/>
      <c r="AK16" s="64">
        <v>4150595810.1704621</v>
      </c>
      <c r="AT16" s="65"/>
      <c r="AU16" s="65"/>
      <c r="AV16" s="65"/>
    </row>
    <row r="17" spans="1:48" ht="14.1" customHeight="1" x14ac:dyDescent="0.2">
      <c r="A17" s="40">
        <v>6</v>
      </c>
      <c r="B17" s="54"/>
      <c r="C17" s="50">
        <v>31240</v>
      </c>
      <c r="D17" s="40" t="s">
        <v>103</v>
      </c>
      <c r="F17" s="60">
        <v>4.5999999999999996</v>
      </c>
      <c r="G17" s="42"/>
      <c r="H17" s="61">
        <v>189463563.57600001</v>
      </c>
      <c r="I17" s="62"/>
      <c r="J17" s="61">
        <v>15614304.104999997</v>
      </c>
      <c r="K17" s="63"/>
      <c r="L17" s="61">
        <v>-3122860.8209999995</v>
      </c>
      <c r="M17" s="63"/>
      <c r="N17" s="61">
        <v>0</v>
      </c>
      <c r="O17" s="63"/>
      <c r="P17" s="61">
        <v>201955006.85999998</v>
      </c>
      <c r="Q17" s="63"/>
      <c r="R17" s="61">
        <v>195889737.50769231</v>
      </c>
      <c r="T17" s="40">
        <v>6</v>
      </c>
      <c r="U17" s="54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U17" s="65"/>
      <c r="AV17" s="65"/>
    </row>
    <row r="18" spans="1:48" ht="14.1" customHeight="1" x14ac:dyDescent="0.2">
      <c r="A18" s="40">
        <v>7</v>
      </c>
      <c r="B18" s="54"/>
      <c r="C18" s="50">
        <v>31440</v>
      </c>
      <c r="D18" s="40" t="s">
        <v>104</v>
      </c>
      <c r="F18" s="60">
        <v>3.1</v>
      </c>
      <c r="G18" s="42"/>
      <c r="H18" s="61">
        <v>15951556.716000004</v>
      </c>
      <c r="I18" s="62"/>
      <c r="J18" s="61">
        <v>15614304.104999997</v>
      </c>
      <c r="K18" s="63"/>
      <c r="L18" s="61">
        <v>-3122860.8209999995</v>
      </c>
      <c r="M18" s="63"/>
      <c r="N18" s="61">
        <v>0</v>
      </c>
      <c r="O18" s="63"/>
      <c r="P18" s="61">
        <v>28443000.000000004</v>
      </c>
      <c r="Q18" s="63"/>
      <c r="R18" s="61">
        <v>22377730.647692308</v>
      </c>
      <c r="T18" s="40">
        <v>7</v>
      </c>
      <c r="U18" s="54"/>
      <c r="W18" s="40" t="s">
        <v>105</v>
      </c>
      <c r="Y18" s="57"/>
      <c r="Z18" s="57"/>
      <c r="AA18" s="57">
        <v>5401405934.6040001</v>
      </c>
      <c r="AB18" s="57"/>
      <c r="AC18" s="57">
        <v>866423444.38999987</v>
      </c>
      <c r="AD18" s="57"/>
      <c r="AE18" s="57">
        <v>-35793005.004000008</v>
      </c>
      <c r="AF18" s="57"/>
      <c r="AG18" s="57">
        <v>0</v>
      </c>
      <c r="AH18" s="57"/>
      <c r="AI18" s="57">
        <v>6232036373.9900007</v>
      </c>
      <c r="AJ18" s="57"/>
      <c r="AK18" s="57">
        <v>5505481003.629385</v>
      </c>
      <c r="AU18" s="65"/>
      <c r="AV18" s="65"/>
    </row>
    <row r="19" spans="1:48" ht="14.1" customHeight="1" x14ac:dyDescent="0.2">
      <c r="A19" s="40">
        <v>8</v>
      </c>
      <c r="B19" s="54"/>
      <c r="C19" s="50">
        <v>31540</v>
      </c>
      <c r="D19" s="40" t="s">
        <v>106</v>
      </c>
      <c r="F19" s="60">
        <v>3.5000000000000004</v>
      </c>
      <c r="G19" s="42"/>
      <c r="H19" s="61">
        <v>43821817.589999981</v>
      </c>
      <c r="I19" s="62"/>
      <c r="J19" s="61">
        <v>0</v>
      </c>
      <c r="K19" s="63"/>
      <c r="L19" s="61">
        <v>0</v>
      </c>
      <c r="M19" s="63"/>
      <c r="N19" s="61">
        <v>0</v>
      </c>
      <c r="O19" s="63"/>
      <c r="P19" s="61">
        <v>43821817.589999981</v>
      </c>
      <c r="Q19" s="63"/>
      <c r="R19" s="61">
        <v>43821817.589999981</v>
      </c>
      <c r="T19" s="40">
        <v>8</v>
      </c>
      <c r="U19" s="54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U19" s="65"/>
      <c r="AV19" s="65"/>
    </row>
    <row r="20" spans="1:48" ht="14.1" customHeight="1" x14ac:dyDescent="0.2">
      <c r="A20" s="40">
        <v>9</v>
      </c>
      <c r="B20" s="54"/>
      <c r="C20" s="50">
        <v>31640</v>
      </c>
      <c r="D20" s="40" t="s">
        <v>107</v>
      </c>
      <c r="F20" s="60">
        <v>3.3000000000000003</v>
      </c>
      <c r="G20" s="42"/>
      <c r="H20" s="61">
        <v>25096602.700000007</v>
      </c>
      <c r="I20" s="62"/>
      <c r="J20" s="61">
        <v>0</v>
      </c>
      <c r="K20" s="63"/>
      <c r="L20" s="61">
        <v>0</v>
      </c>
      <c r="M20" s="63"/>
      <c r="N20" s="61">
        <v>0</v>
      </c>
      <c r="O20" s="63"/>
      <c r="P20" s="61">
        <v>25096602.700000007</v>
      </c>
      <c r="Q20" s="63"/>
      <c r="R20" s="61">
        <v>25096602.700000007</v>
      </c>
      <c r="T20" s="40">
        <v>9</v>
      </c>
      <c r="U20" s="54"/>
      <c r="W20" s="40" t="s">
        <v>108</v>
      </c>
      <c r="Y20" s="57"/>
      <c r="Z20" s="57"/>
      <c r="AA20" s="57">
        <v>1074032465.0606201</v>
      </c>
      <c r="AB20" s="57"/>
      <c r="AC20" s="57">
        <v>94219459.760000005</v>
      </c>
      <c r="AD20" s="57"/>
      <c r="AE20" s="57">
        <v>-11932370.005000001</v>
      </c>
      <c r="AF20" s="57"/>
      <c r="AG20" s="57">
        <v>0</v>
      </c>
      <c r="AH20" s="57"/>
      <c r="AI20" s="57">
        <v>1156319554.8156202</v>
      </c>
      <c r="AJ20" s="57"/>
      <c r="AK20" s="57">
        <v>1111328751.6871104</v>
      </c>
      <c r="AU20" s="65"/>
      <c r="AV20" s="65"/>
    </row>
    <row r="21" spans="1:48" ht="14.1" customHeight="1" x14ac:dyDescent="0.2">
      <c r="A21" s="40">
        <v>10</v>
      </c>
      <c r="B21" s="193" t="s">
        <v>49</v>
      </c>
      <c r="C21" s="50"/>
      <c r="D21" s="40" t="s">
        <v>109</v>
      </c>
      <c r="H21" s="66">
        <v>441168530.4320001</v>
      </c>
      <c r="I21" s="67"/>
      <c r="J21" s="66">
        <v>31228608.209999993</v>
      </c>
      <c r="K21" s="67"/>
      <c r="L21" s="66">
        <v>-6245721.6419999991</v>
      </c>
      <c r="M21" s="67"/>
      <c r="N21" s="66">
        <v>0</v>
      </c>
      <c r="O21" s="67"/>
      <c r="P21" s="66">
        <v>466151417</v>
      </c>
      <c r="Q21" s="67"/>
      <c r="R21" s="66">
        <v>454020878.29538471</v>
      </c>
      <c r="T21" s="40">
        <v>10</v>
      </c>
      <c r="U21" s="54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U21" s="65"/>
      <c r="AV21" s="65"/>
    </row>
    <row r="22" spans="1:48" ht="14.1" customHeight="1" x14ac:dyDescent="0.2">
      <c r="A22" s="40">
        <v>11</v>
      </c>
      <c r="B22" s="134"/>
      <c r="C22" s="50"/>
      <c r="H22" s="68"/>
      <c r="I22" s="68"/>
      <c r="J22" s="68"/>
      <c r="K22" s="69"/>
      <c r="L22" s="68"/>
      <c r="M22" s="69"/>
      <c r="N22" s="68"/>
      <c r="O22" s="69"/>
      <c r="P22" s="68"/>
      <c r="Q22" s="69"/>
      <c r="R22" s="68"/>
      <c r="T22" s="40">
        <v>11</v>
      </c>
      <c r="U22" s="54"/>
      <c r="W22" s="40" t="s">
        <v>110</v>
      </c>
      <c r="Y22" s="57"/>
      <c r="Z22" s="57"/>
      <c r="AA22" s="57">
        <v>3127623108.0379872</v>
      </c>
      <c r="AB22" s="57"/>
      <c r="AC22" s="57">
        <v>310736035.26000005</v>
      </c>
      <c r="AD22" s="57"/>
      <c r="AE22" s="57">
        <v>-91492478.516367704</v>
      </c>
      <c r="AF22" s="57"/>
      <c r="AG22" s="57">
        <v>0</v>
      </c>
      <c r="AH22" s="57"/>
      <c r="AI22" s="57">
        <v>3346866664.7816191</v>
      </c>
      <c r="AJ22" s="57"/>
      <c r="AK22" s="57">
        <v>3239826724.1740298</v>
      </c>
      <c r="AU22" s="65"/>
      <c r="AV22" s="65"/>
    </row>
    <row r="23" spans="1:48" ht="14.1" customHeight="1" x14ac:dyDescent="0.2">
      <c r="A23" s="40">
        <v>12</v>
      </c>
      <c r="B23" s="134"/>
      <c r="C23" s="50"/>
      <c r="D23" s="40" t="s">
        <v>111</v>
      </c>
      <c r="H23" s="70"/>
      <c r="I23" s="70"/>
      <c r="J23" s="70"/>
      <c r="K23" s="69"/>
      <c r="L23" s="70"/>
      <c r="M23" s="69"/>
      <c r="N23" s="70"/>
      <c r="O23" s="69"/>
      <c r="P23" s="70"/>
      <c r="Q23" s="69"/>
      <c r="R23" s="70"/>
      <c r="T23" s="40">
        <v>12</v>
      </c>
      <c r="U23" s="54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U23" s="65"/>
      <c r="AV23" s="65"/>
    </row>
    <row r="24" spans="1:48" ht="14.1" customHeight="1" x14ac:dyDescent="0.2">
      <c r="A24" s="40">
        <v>13</v>
      </c>
      <c r="B24" s="134"/>
      <c r="C24" s="50">
        <v>31141</v>
      </c>
      <c r="D24" s="40" t="s">
        <v>101</v>
      </c>
      <c r="F24" s="60">
        <v>2.8</v>
      </c>
      <c r="G24" s="42"/>
      <c r="H24" s="61">
        <v>2434372.9800000004</v>
      </c>
      <c r="I24" s="62"/>
      <c r="J24" s="61">
        <v>0</v>
      </c>
      <c r="K24" s="63"/>
      <c r="L24" s="61">
        <v>0</v>
      </c>
      <c r="M24" s="63"/>
      <c r="N24" s="61">
        <v>0</v>
      </c>
      <c r="O24" s="63"/>
      <c r="P24" s="61">
        <v>2434372.9800000004</v>
      </c>
      <c r="Q24" s="63"/>
      <c r="R24" s="61">
        <v>2434372.9800000004</v>
      </c>
      <c r="T24" s="40">
        <v>13</v>
      </c>
      <c r="U24" s="54"/>
      <c r="W24" s="40" t="s">
        <v>112</v>
      </c>
      <c r="Y24" s="57"/>
      <c r="Z24" s="57"/>
      <c r="AA24" s="64">
        <v>390184559.17531961</v>
      </c>
      <c r="AB24" s="57"/>
      <c r="AC24" s="64">
        <v>23963689.940000001</v>
      </c>
      <c r="AD24" s="57"/>
      <c r="AE24" s="64">
        <v>-3907803.0597419073</v>
      </c>
      <c r="AF24" s="57"/>
      <c r="AG24" s="64">
        <v>0</v>
      </c>
      <c r="AH24" s="57"/>
      <c r="AI24" s="64">
        <v>410240446.05557775</v>
      </c>
      <c r="AJ24" s="57"/>
      <c r="AK24" s="64">
        <v>397148667.73102349</v>
      </c>
      <c r="AU24" s="65"/>
      <c r="AV24" s="65"/>
    </row>
    <row r="25" spans="1:48" ht="14.1" customHeight="1" x14ac:dyDescent="0.2">
      <c r="A25" s="40">
        <v>14</v>
      </c>
      <c r="B25" s="134"/>
      <c r="C25" s="50">
        <v>31241</v>
      </c>
      <c r="D25" s="40" t="s">
        <v>103</v>
      </c>
      <c r="F25" s="60">
        <v>5.2</v>
      </c>
      <c r="G25" s="42"/>
      <c r="H25" s="61">
        <v>1005718.0600000024</v>
      </c>
      <c r="I25" s="62"/>
      <c r="J25" s="61">
        <v>0</v>
      </c>
      <c r="K25" s="63"/>
      <c r="L25" s="61">
        <v>0</v>
      </c>
      <c r="M25" s="63"/>
      <c r="N25" s="61">
        <v>0</v>
      </c>
      <c r="O25" s="63"/>
      <c r="P25" s="61">
        <v>1005718.0600000024</v>
      </c>
      <c r="Q25" s="63"/>
      <c r="R25" s="61">
        <v>1005718.0600000024</v>
      </c>
      <c r="T25" s="40">
        <v>14</v>
      </c>
      <c r="U25" s="54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U25" s="65"/>
      <c r="AV25" s="65"/>
    </row>
    <row r="26" spans="1:48" ht="14.1" customHeight="1" x14ac:dyDescent="0.2">
      <c r="A26" s="40">
        <v>15</v>
      </c>
      <c r="B26" s="134"/>
      <c r="C26" s="50">
        <v>31441</v>
      </c>
      <c r="D26" s="40" t="s">
        <v>104</v>
      </c>
      <c r="F26" s="60">
        <v>5.8</v>
      </c>
      <c r="G26" s="42"/>
      <c r="H26" s="61">
        <v>21935698.260000002</v>
      </c>
      <c r="I26" s="62"/>
      <c r="J26" s="61">
        <v>0</v>
      </c>
      <c r="K26" s="63"/>
      <c r="L26" s="61">
        <v>0</v>
      </c>
      <c r="M26" s="63"/>
      <c r="N26" s="61">
        <v>0</v>
      </c>
      <c r="O26" s="63"/>
      <c r="P26" s="61">
        <v>21935698.260000002</v>
      </c>
      <c r="Q26" s="63"/>
      <c r="R26" s="61">
        <v>21935698.259999998</v>
      </c>
      <c r="T26" s="40">
        <v>15</v>
      </c>
      <c r="U26" s="54"/>
      <c r="W26" s="43" t="s">
        <v>113</v>
      </c>
      <c r="Y26" s="57"/>
      <c r="Z26" s="57"/>
      <c r="AA26" s="57">
        <v>9993246066.8779278</v>
      </c>
      <c r="AB26" s="57"/>
      <c r="AC26" s="57">
        <v>1295342629.3499999</v>
      </c>
      <c r="AD26" s="57"/>
      <c r="AE26" s="57">
        <v>-143125656.58510962</v>
      </c>
      <c r="AF26" s="57"/>
      <c r="AG26" s="57">
        <v>0</v>
      </c>
      <c r="AH26" s="57"/>
      <c r="AI26" s="57">
        <v>11145463039.642818</v>
      </c>
      <c r="AJ26" s="57"/>
      <c r="AK26" s="57">
        <v>10253785147.22155</v>
      </c>
      <c r="AU26" s="65"/>
      <c r="AV26" s="65"/>
    </row>
    <row r="27" spans="1:48" ht="14.1" customHeight="1" x14ac:dyDescent="0.2">
      <c r="A27" s="40">
        <v>16</v>
      </c>
      <c r="B27" s="134"/>
      <c r="C27" s="50">
        <v>31541</v>
      </c>
      <c r="D27" s="40" t="s">
        <v>106</v>
      </c>
      <c r="F27" s="60">
        <v>4.4000000000000004</v>
      </c>
      <c r="G27" s="42"/>
      <c r="H27" s="61">
        <v>241506.82000000589</v>
      </c>
      <c r="I27" s="62"/>
      <c r="J27" s="61">
        <v>0</v>
      </c>
      <c r="K27" s="63"/>
      <c r="L27" s="61">
        <v>0</v>
      </c>
      <c r="M27" s="63"/>
      <c r="N27" s="61">
        <v>0</v>
      </c>
      <c r="O27" s="63"/>
      <c r="P27" s="61">
        <v>241506.82000000589</v>
      </c>
      <c r="Q27" s="63"/>
      <c r="R27" s="61">
        <v>241506.82000000589</v>
      </c>
      <c r="T27" s="40">
        <v>16</v>
      </c>
      <c r="U27" s="54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U27" s="65"/>
      <c r="AV27" s="65"/>
    </row>
    <row r="28" spans="1:48" ht="14.1" customHeight="1" x14ac:dyDescent="0.2">
      <c r="A28" s="40">
        <v>17</v>
      </c>
      <c r="B28" s="134"/>
      <c r="C28" s="50">
        <v>31641</v>
      </c>
      <c r="D28" s="40" t="s">
        <v>107</v>
      </c>
      <c r="F28" s="60">
        <v>3.6000000000000005</v>
      </c>
      <c r="G28" s="42"/>
      <c r="H28" s="61">
        <v>286868.9099999998</v>
      </c>
      <c r="I28" s="62"/>
      <c r="J28" s="61">
        <v>0</v>
      </c>
      <c r="K28" s="63"/>
      <c r="L28" s="61">
        <v>0</v>
      </c>
      <c r="M28" s="63"/>
      <c r="N28" s="61">
        <v>0</v>
      </c>
      <c r="O28" s="63"/>
      <c r="P28" s="61">
        <v>286868.9099999998</v>
      </c>
      <c r="Q28" s="63"/>
      <c r="R28" s="61">
        <v>286868.90999999974</v>
      </c>
      <c r="T28" s="40">
        <v>17</v>
      </c>
      <c r="U28" s="54"/>
      <c r="W28" s="43" t="s">
        <v>114</v>
      </c>
      <c r="Y28" s="57"/>
      <c r="Z28" s="57"/>
      <c r="AA28" s="57">
        <v>162843146.57999998</v>
      </c>
      <c r="AB28" s="57"/>
      <c r="AC28" s="57">
        <v>46118305.360000007</v>
      </c>
      <c r="AD28" s="57"/>
      <c r="AE28" s="57">
        <v>0</v>
      </c>
      <c r="AF28" s="57"/>
      <c r="AG28" s="57">
        <v>0</v>
      </c>
      <c r="AH28" s="57"/>
      <c r="AI28" s="57">
        <v>208961451.94</v>
      </c>
      <c r="AJ28" s="57"/>
      <c r="AK28" s="57">
        <v>172911091.09615383</v>
      </c>
      <c r="AU28" s="65"/>
      <c r="AV28" s="65"/>
    </row>
    <row r="29" spans="1:48" ht="14.1" customHeight="1" x14ac:dyDescent="0.2">
      <c r="A29" s="40">
        <v>18</v>
      </c>
      <c r="B29" s="192" t="s">
        <v>16</v>
      </c>
      <c r="C29" s="50"/>
      <c r="D29" s="40" t="s">
        <v>115</v>
      </c>
      <c r="F29" s="60"/>
      <c r="H29" s="66">
        <v>25904165.030000012</v>
      </c>
      <c r="I29" s="69"/>
      <c r="J29" s="66">
        <v>0</v>
      </c>
      <c r="K29" s="69"/>
      <c r="L29" s="66">
        <v>0</v>
      </c>
      <c r="M29" s="69"/>
      <c r="N29" s="66">
        <v>0</v>
      </c>
      <c r="O29" s="69"/>
      <c r="P29" s="66">
        <v>25904165.030000012</v>
      </c>
      <c r="Q29" s="69"/>
      <c r="R29" s="66">
        <v>25904165.030000005</v>
      </c>
      <c r="T29" s="40">
        <v>18</v>
      </c>
      <c r="U29" s="54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U29" s="65"/>
      <c r="AV29" s="65"/>
    </row>
    <row r="30" spans="1:48" ht="14.1" customHeight="1" x14ac:dyDescent="0.2">
      <c r="A30" s="40">
        <v>19</v>
      </c>
      <c r="B30" s="134"/>
      <c r="T30" s="40">
        <v>19</v>
      </c>
      <c r="U30" s="54"/>
      <c r="W30" s="43" t="s">
        <v>116</v>
      </c>
      <c r="Y30" s="57"/>
      <c r="Z30" s="57"/>
      <c r="AA30" s="71">
        <v>433832822.53999996</v>
      </c>
      <c r="AB30" s="71"/>
      <c r="AC30" s="71">
        <v>59690950.400000006</v>
      </c>
      <c r="AD30" s="71"/>
      <c r="AE30" s="71">
        <v>0</v>
      </c>
      <c r="AF30" s="71"/>
      <c r="AG30" s="71">
        <v>0</v>
      </c>
      <c r="AH30" s="71"/>
      <c r="AI30" s="71">
        <v>493523772.93999994</v>
      </c>
      <c r="AJ30" s="71"/>
      <c r="AK30" s="71">
        <v>444815314.05307686</v>
      </c>
      <c r="AU30" s="65"/>
      <c r="AV30" s="65"/>
    </row>
    <row r="31" spans="1:48" ht="14.1" customHeight="1" x14ac:dyDescent="0.2">
      <c r="A31" s="40">
        <v>20</v>
      </c>
      <c r="B31" s="134"/>
      <c r="C31" s="50"/>
      <c r="D31" s="72" t="s">
        <v>117</v>
      </c>
      <c r="E31" s="72"/>
      <c r="F31" s="60"/>
      <c r="G31" s="72"/>
      <c r="H31" s="68"/>
      <c r="I31" s="68"/>
      <c r="J31" s="68"/>
      <c r="K31" s="69"/>
      <c r="L31" s="68"/>
      <c r="M31" s="69"/>
      <c r="N31" s="68"/>
      <c r="O31" s="69"/>
      <c r="P31" s="68"/>
      <c r="Q31" s="69"/>
      <c r="R31" s="68"/>
      <c r="T31" s="40">
        <v>20</v>
      </c>
      <c r="U31" s="54"/>
      <c r="W31" s="43"/>
      <c r="Y31" s="57"/>
      <c r="Z31" s="57"/>
      <c r="AA31" s="71"/>
      <c r="AB31" s="57"/>
      <c r="AC31" s="71"/>
      <c r="AD31" s="57"/>
      <c r="AE31" s="71"/>
      <c r="AF31" s="57"/>
      <c r="AG31" s="71"/>
      <c r="AH31" s="57"/>
      <c r="AI31" s="71"/>
      <c r="AJ31" s="57"/>
      <c r="AK31" s="71"/>
      <c r="AU31" s="65"/>
      <c r="AV31" s="65"/>
    </row>
    <row r="32" spans="1:48" ht="14.1" customHeight="1" x14ac:dyDescent="0.2">
      <c r="A32" s="40">
        <v>21</v>
      </c>
      <c r="B32" s="134"/>
      <c r="C32" s="50">
        <v>31142</v>
      </c>
      <c r="D32" s="40" t="s">
        <v>101</v>
      </c>
      <c r="F32" s="60">
        <v>2.6</v>
      </c>
      <c r="G32" s="42"/>
      <c r="H32" s="61">
        <v>258.77999999932945</v>
      </c>
      <c r="I32" s="62"/>
      <c r="J32" s="61">
        <v>0</v>
      </c>
      <c r="K32" s="63"/>
      <c r="L32" s="61">
        <v>0</v>
      </c>
      <c r="M32" s="63"/>
      <c r="N32" s="61">
        <v>0</v>
      </c>
      <c r="O32" s="63"/>
      <c r="P32" s="61">
        <v>258.77999999932945</v>
      </c>
      <c r="Q32" s="63"/>
      <c r="R32" s="61">
        <v>258.77999999932945</v>
      </c>
      <c r="T32" s="40">
        <v>21</v>
      </c>
      <c r="U32" s="54"/>
      <c r="W32" s="40" t="s">
        <v>118</v>
      </c>
      <c r="AA32" s="71">
        <v>47680400.68999999</v>
      </c>
      <c r="AB32" s="71"/>
      <c r="AC32" s="71">
        <v>0</v>
      </c>
      <c r="AD32" s="71"/>
      <c r="AE32" s="71">
        <v>0</v>
      </c>
      <c r="AF32" s="71"/>
      <c r="AG32" s="71">
        <v>0</v>
      </c>
      <c r="AH32" s="71"/>
      <c r="AI32" s="71">
        <v>47680400.68999999</v>
      </c>
      <c r="AJ32" s="71"/>
      <c r="AK32" s="71">
        <v>47680400.68999999</v>
      </c>
      <c r="AN32" s="73"/>
      <c r="AU32" s="65"/>
      <c r="AV32" s="65"/>
    </row>
    <row r="33" spans="1:48" ht="14.1" customHeight="1" x14ac:dyDescent="0.2">
      <c r="A33" s="40">
        <v>22</v>
      </c>
      <c r="B33" s="134"/>
      <c r="C33" s="50">
        <v>31242</v>
      </c>
      <c r="D33" s="40" t="s">
        <v>103</v>
      </c>
      <c r="F33" s="60">
        <v>4.3</v>
      </c>
      <c r="G33" s="42"/>
      <c r="H33" s="61">
        <v>1480962.4020000249</v>
      </c>
      <c r="I33" s="62"/>
      <c r="J33" s="61">
        <v>0</v>
      </c>
      <c r="K33" s="63"/>
      <c r="L33" s="61">
        <v>0</v>
      </c>
      <c r="M33" s="63"/>
      <c r="N33" s="61">
        <v>0</v>
      </c>
      <c r="O33" s="63"/>
      <c r="P33" s="61">
        <v>1480962.4020000249</v>
      </c>
      <c r="Q33" s="63"/>
      <c r="R33" s="61">
        <v>1480962.4020000249</v>
      </c>
      <c r="T33" s="40">
        <v>22</v>
      </c>
      <c r="U33" s="54"/>
      <c r="AU33" s="65"/>
      <c r="AV33" s="65"/>
    </row>
    <row r="34" spans="1:48" ht="14.1" customHeight="1" x14ac:dyDescent="0.2">
      <c r="A34" s="40">
        <v>23</v>
      </c>
      <c r="B34" s="134"/>
      <c r="C34" s="50">
        <v>31442</v>
      </c>
      <c r="D34" s="40" t="s">
        <v>104</v>
      </c>
      <c r="F34" s="60">
        <v>4.0999999999999996</v>
      </c>
      <c r="G34" s="42"/>
      <c r="H34" s="61">
        <v>5595.9920000135899</v>
      </c>
      <c r="I34" s="62"/>
      <c r="J34" s="61">
        <v>0</v>
      </c>
      <c r="K34" s="63"/>
      <c r="L34" s="61">
        <v>0</v>
      </c>
      <c r="M34" s="63"/>
      <c r="N34" s="61">
        <v>0</v>
      </c>
      <c r="O34" s="63"/>
      <c r="P34" s="61">
        <v>5595.9920000135899</v>
      </c>
      <c r="Q34" s="63"/>
      <c r="R34" s="61">
        <v>5595.9920000135899</v>
      </c>
      <c r="T34" s="40">
        <v>23</v>
      </c>
      <c r="U34" s="54"/>
      <c r="W34" s="40" t="s">
        <v>119</v>
      </c>
      <c r="Y34" s="57"/>
      <c r="Z34" s="57"/>
      <c r="AA34" s="64">
        <v>24240</v>
      </c>
      <c r="AB34" s="57"/>
      <c r="AC34" s="64">
        <v>-1715</v>
      </c>
      <c r="AD34" s="57"/>
      <c r="AE34" s="64">
        <v>0</v>
      </c>
      <c r="AF34" s="57"/>
      <c r="AG34" s="64">
        <v>0</v>
      </c>
      <c r="AH34" s="57"/>
      <c r="AI34" s="64">
        <v>22525</v>
      </c>
      <c r="AJ34" s="57"/>
      <c r="AK34" s="64">
        <v>23389.461538461539</v>
      </c>
      <c r="AU34" s="65"/>
      <c r="AV34" s="65"/>
    </row>
    <row r="35" spans="1:48" ht="14.1" customHeight="1" x14ac:dyDescent="0.2">
      <c r="A35" s="40">
        <v>24</v>
      </c>
      <c r="B35" s="134"/>
      <c r="C35" s="50">
        <v>31542</v>
      </c>
      <c r="D35" s="40" t="s">
        <v>106</v>
      </c>
      <c r="F35" s="60">
        <v>5</v>
      </c>
      <c r="G35" s="42"/>
      <c r="H35" s="61">
        <v>-3.7252902984619141E-9</v>
      </c>
      <c r="I35" s="62"/>
      <c r="J35" s="61">
        <v>0</v>
      </c>
      <c r="K35" s="63"/>
      <c r="L35" s="61">
        <v>0</v>
      </c>
      <c r="M35" s="63"/>
      <c r="N35" s="61">
        <v>0</v>
      </c>
      <c r="O35" s="63"/>
      <c r="P35" s="61">
        <v>-3.7252902984619141E-9</v>
      </c>
      <c r="Q35" s="63"/>
      <c r="R35" s="61">
        <v>-3.7252902984619141E-9</v>
      </c>
      <c r="T35" s="40">
        <v>24</v>
      </c>
      <c r="U35" s="54"/>
      <c r="AU35" s="65"/>
      <c r="AV35" s="65"/>
    </row>
    <row r="36" spans="1:48" ht="14.1" customHeight="1" x14ac:dyDescent="0.2">
      <c r="A36" s="40">
        <v>25</v>
      </c>
      <c r="B36" s="134"/>
      <c r="C36" s="50">
        <v>31642</v>
      </c>
      <c r="D36" s="40" t="s">
        <v>107</v>
      </c>
      <c r="F36" s="60">
        <v>1.4</v>
      </c>
      <c r="G36" s="42"/>
      <c r="H36" s="61">
        <v>0</v>
      </c>
      <c r="I36" s="62"/>
      <c r="J36" s="61">
        <v>0</v>
      </c>
      <c r="K36" s="63"/>
      <c r="L36" s="61">
        <v>0</v>
      </c>
      <c r="M36" s="63"/>
      <c r="N36" s="61">
        <v>0</v>
      </c>
      <c r="O36" s="63"/>
      <c r="P36" s="61">
        <v>0</v>
      </c>
      <c r="Q36" s="63"/>
      <c r="R36" s="61">
        <v>0</v>
      </c>
      <c r="T36" s="40">
        <v>25</v>
      </c>
      <c r="U36" s="54"/>
      <c r="W36" s="40" t="s">
        <v>120</v>
      </c>
      <c r="Y36" s="57"/>
      <c r="Z36" s="57"/>
      <c r="AA36" s="57">
        <v>10637626676.687929</v>
      </c>
      <c r="AB36" s="57"/>
      <c r="AC36" s="57">
        <v>1401150170.1099999</v>
      </c>
      <c r="AD36" s="57"/>
      <c r="AE36" s="57">
        <v>-143125656.58510962</v>
      </c>
      <c r="AF36" s="57"/>
      <c r="AG36" s="57">
        <v>0</v>
      </c>
      <c r="AH36" s="57"/>
      <c r="AI36" s="57">
        <v>11895651190.21282</v>
      </c>
      <c r="AJ36" s="57"/>
      <c r="AK36" s="57">
        <v>10919215342.52232</v>
      </c>
      <c r="AU36" s="65"/>
      <c r="AV36" s="65"/>
    </row>
    <row r="37" spans="1:48" ht="14.1" customHeight="1" x14ac:dyDescent="0.2">
      <c r="A37" s="40">
        <v>26</v>
      </c>
      <c r="B37" s="192" t="s">
        <v>16</v>
      </c>
      <c r="C37" s="50"/>
      <c r="D37" s="74" t="s">
        <v>121</v>
      </c>
      <c r="E37" s="74"/>
      <c r="F37" s="60"/>
      <c r="H37" s="66">
        <v>1486817.1740000341</v>
      </c>
      <c r="I37" s="69"/>
      <c r="J37" s="66">
        <v>0</v>
      </c>
      <c r="K37" s="69"/>
      <c r="L37" s="66">
        <v>0</v>
      </c>
      <c r="M37" s="69"/>
      <c r="N37" s="66">
        <v>0</v>
      </c>
      <c r="O37" s="69"/>
      <c r="P37" s="66">
        <v>1486817.1740000341</v>
      </c>
      <c r="Q37" s="69"/>
      <c r="R37" s="66">
        <v>1486817.1740000341</v>
      </c>
      <c r="T37" s="40">
        <v>26</v>
      </c>
      <c r="U37" s="54"/>
      <c r="AU37" s="65"/>
      <c r="AV37" s="65"/>
    </row>
    <row r="38" spans="1:48" ht="14.1" customHeight="1" x14ac:dyDescent="0.2">
      <c r="A38" s="40">
        <v>27</v>
      </c>
      <c r="B38" s="134"/>
      <c r="C38" s="50"/>
      <c r="D38" s="74"/>
      <c r="E38" s="74"/>
      <c r="F38" s="60"/>
      <c r="G38" s="74"/>
      <c r="H38" s="69"/>
      <c r="I38" s="69"/>
      <c r="J38" s="69"/>
      <c r="K38" s="69"/>
      <c r="L38" s="69"/>
      <c r="M38" s="69"/>
      <c r="N38" s="69"/>
      <c r="O38" s="68"/>
      <c r="P38" s="69"/>
      <c r="Q38" s="68"/>
      <c r="R38" s="69"/>
      <c r="T38" s="40">
        <v>27</v>
      </c>
      <c r="U38" s="54"/>
      <c r="W38" s="43" t="s">
        <v>122</v>
      </c>
      <c r="AA38" s="75">
        <v>7484822.7599999998</v>
      </c>
      <c r="AC38" s="75">
        <v>0</v>
      </c>
      <c r="AD38" s="57"/>
      <c r="AE38" s="75">
        <v>0</v>
      </c>
      <c r="AF38" s="57"/>
      <c r="AG38" s="75">
        <v>0</v>
      </c>
      <c r="AH38" s="57"/>
      <c r="AI38" s="75">
        <v>7484822.7599999998</v>
      </c>
      <c r="AJ38" s="57"/>
      <c r="AK38" s="75">
        <v>7484822.7599999998</v>
      </c>
      <c r="AU38" s="65"/>
      <c r="AV38" s="65"/>
    </row>
    <row r="39" spans="1:48" ht="14.1" customHeight="1" x14ac:dyDescent="0.2">
      <c r="A39" s="40">
        <v>28</v>
      </c>
      <c r="B39" s="134"/>
      <c r="C39" s="50"/>
      <c r="D39" s="74" t="s">
        <v>123</v>
      </c>
      <c r="E39" s="74"/>
      <c r="F39" s="60"/>
      <c r="G39" s="74"/>
      <c r="H39" s="69"/>
      <c r="I39" s="69"/>
      <c r="J39" s="69"/>
      <c r="K39" s="69"/>
      <c r="L39" s="69"/>
      <c r="M39" s="69"/>
      <c r="N39" s="69"/>
      <c r="O39" s="68"/>
      <c r="P39" s="69"/>
      <c r="Q39" s="68"/>
      <c r="R39" s="69"/>
      <c r="T39" s="40">
        <v>28</v>
      </c>
      <c r="U39" s="54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U39" s="65"/>
      <c r="AV39" s="65"/>
    </row>
    <row r="40" spans="1:48" ht="14.1" customHeight="1" x14ac:dyDescent="0.2">
      <c r="A40" s="40">
        <v>29</v>
      </c>
      <c r="B40" s="134"/>
      <c r="C40" s="50">
        <v>31143</v>
      </c>
      <c r="D40" s="40" t="s">
        <v>101</v>
      </c>
      <c r="F40" s="60">
        <v>1.7000000000000002</v>
      </c>
      <c r="G40" s="42"/>
      <c r="H40" s="61">
        <v>1.862645149230957E-9</v>
      </c>
      <c r="I40" s="62"/>
      <c r="J40" s="61">
        <v>0</v>
      </c>
      <c r="K40" s="63"/>
      <c r="L40" s="61">
        <v>0</v>
      </c>
      <c r="M40" s="63"/>
      <c r="N40" s="61">
        <v>0</v>
      </c>
      <c r="O40" s="63"/>
      <c r="P40" s="61">
        <v>1.862645149230957E-9</v>
      </c>
      <c r="Q40" s="63"/>
      <c r="R40" s="61">
        <v>1.862645149230957E-9</v>
      </c>
      <c r="T40" s="40">
        <v>29</v>
      </c>
      <c r="U40" s="54"/>
      <c r="W40" s="76" t="s">
        <v>124</v>
      </c>
      <c r="Y40" s="57"/>
      <c r="Z40" s="57"/>
      <c r="AA40" s="57">
        <v>0</v>
      </c>
      <c r="AB40" s="57"/>
      <c r="AC40" s="57">
        <v>0</v>
      </c>
      <c r="AD40" s="57"/>
      <c r="AE40" s="57">
        <v>0</v>
      </c>
      <c r="AF40" s="57"/>
      <c r="AG40" s="57">
        <v>0</v>
      </c>
      <c r="AH40" s="57"/>
      <c r="AI40" s="57">
        <v>0</v>
      </c>
      <c r="AJ40" s="57"/>
      <c r="AK40" s="57">
        <v>0</v>
      </c>
      <c r="AU40" s="65"/>
      <c r="AV40" s="65"/>
    </row>
    <row r="41" spans="1:48" ht="14.1" customHeight="1" x14ac:dyDescent="0.2">
      <c r="A41" s="40">
        <v>30</v>
      </c>
      <c r="B41" s="134"/>
      <c r="C41" s="50">
        <v>31243</v>
      </c>
      <c r="D41" s="40" t="s">
        <v>103</v>
      </c>
      <c r="F41" s="60">
        <v>3.6000000000000005</v>
      </c>
      <c r="G41" s="42"/>
      <c r="H41" s="61">
        <v>356769.90599998832</v>
      </c>
      <c r="I41" s="62"/>
      <c r="J41" s="61">
        <v>0</v>
      </c>
      <c r="K41" s="63"/>
      <c r="L41" s="61">
        <v>0</v>
      </c>
      <c r="M41" s="63"/>
      <c r="N41" s="61">
        <v>0</v>
      </c>
      <c r="O41" s="63"/>
      <c r="P41" s="61">
        <v>356769.90599998832</v>
      </c>
      <c r="Q41" s="63"/>
      <c r="R41" s="61">
        <v>356769.90599998832</v>
      </c>
      <c r="T41" s="40">
        <v>30</v>
      </c>
      <c r="U41" s="54"/>
      <c r="AU41" s="65"/>
      <c r="AV41" s="65"/>
    </row>
    <row r="42" spans="1:48" ht="14.1" customHeight="1" x14ac:dyDescent="0.2">
      <c r="A42" s="40">
        <v>31</v>
      </c>
      <c r="B42" s="134"/>
      <c r="C42" s="50">
        <v>31443</v>
      </c>
      <c r="D42" s="40" t="s">
        <v>104</v>
      </c>
      <c r="F42" s="60">
        <v>3.8</v>
      </c>
      <c r="G42" s="42"/>
      <c r="H42" s="61">
        <v>116385.23599997908</v>
      </c>
      <c r="I42" s="62"/>
      <c r="J42" s="61">
        <v>0</v>
      </c>
      <c r="K42" s="63"/>
      <c r="L42" s="61">
        <v>0</v>
      </c>
      <c r="M42" s="63"/>
      <c r="N42" s="61">
        <v>0</v>
      </c>
      <c r="O42" s="63"/>
      <c r="P42" s="61">
        <v>116385.23599997908</v>
      </c>
      <c r="Q42" s="63"/>
      <c r="R42" s="61">
        <v>116385.23599997908</v>
      </c>
      <c r="T42" s="40">
        <v>31</v>
      </c>
      <c r="U42" s="54"/>
      <c r="W42" s="40" t="s">
        <v>125</v>
      </c>
      <c r="AA42" s="57">
        <v>61271044.840000018</v>
      </c>
      <c r="AC42" s="57">
        <v>502552.74</v>
      </c>
      <c r="AE42" s="57">
        <v>0</v>
      </c>
      <c r="AG42" s="57">
        <v>0</v>
      </c>
      <c r="AI42" s="57">
        <v>61773597.580000021</v>
      </c>
      <c r="AK42" s="57">
        <v>61426461.910769261</v>
      </c>
      <c r="AN42" s="77" t="e">
        <v>#REF!</v>
      </c>
      <c r="AU42" s="65"/>
      <c r="AV42" s="65"/>
    </row>
    <row r="43" spans="1:48" ht="14.1" customHeight="1" x14ac:dyDescent="0.2">
      <c r="A43" s="40">
        <v>32</v>
      </c>
      <c r="B43" s="134"/>
      <c r="C43" s="50">
        <v>31543</v>
      </c>
      <c r="D43" s="40" t="s">
        <v>106</v>
      </c>
      <c r="F43" s="60">
        <v>3.3000000000000003</v>
      </c>
      <c r="G43" s="42"/>
      <c r="H43" s="61">
        <v>-354889.35000000522</v>
      </c>
      <c r="I43" s="62"/>
      <c r="J43" s="61">
        <v>0</v>
      </c>
      <c r="K43" s="63"/>
      <c r="L43" s="61">
        <v>0</v>
      </c>
      <c r="M43" s="63"/>
      <c r="N43" s="61">
        <v>0</v>
      </c>
      <c r="O43" s="63"/>
      <c r="P43" s="61">
        <v>-354889.35000000522</v>
      </c>
      <c r="Q43" s="63"/>
      <c r="R43" s="61">
        <v>-354889.35000000522</v>
      </c>
      <c r="T43" s="40">
        <v>32</v>
      </c>
      <c r="U43" s="54"/>
      <c r="Y43" s="57"/>
      <c r="Z43" s="57"/>
      <c r="AA43" s="78"/>
      <c r="AB43" s="57"/>
      <c r="AC43" s="78"/>
      <c r="AD43" s="57"/>
      <c r="AE43" s="78"/>
      <c r="AF43" s="57"/>
      <c r="AG43" s="78"/>
      <c r="AH43" s="57"/>
      <c r="AI43" s="78"/>
      <c r="AJ43" s="57"/>
      <c r="AK43" s="78"/>
      <c r="AU43" s="65"/>
      <c r="AV43" s="65"/>
    </row>
    <row r="44" spans="1:48" ht="14.1" customHeight="1" thickBot="1" x14ac:dyDescent="0.25">
      <c r="A44" s="40">
        <v>33</v>
      </c>
      <c r="B44" s="134"/>
      <c r="C44" s="50">
        <v>31643</v>
      </c>
      <c r="D44" s="40" t="s">
        <v>107</v>
      </c>
      <c r="F44" s="60">
        <v>3.6000000000000005</v>
      </c>
      <c r="G44" s="42"/>
      <c r="H44" s="61">
        <v>2.3283064365386963E-10</v>
      </c>
      <c r="I44" s="62"/>
      <c r="J44" s="61">
        <v>0</v>
      </c>
      <c r="K44" s="63"/>
      <c r="L44" s="61">
        <v>0</v>
      </c>
      <c r="M44" s="63"/>
      <c r="N44" s="61">
        <v>0</v>
      </c>
      <c r="O44" s="63"/>
      <c r="P44" s="61">
        <v>2.3283064365386963E-10</v>
      </c>
      <c r="Q44" s="63"/>
      <c r="R44" s="61">
        <v>2.3283064365386963E-10</v>
      </c>
      <c r="T44" s="40">
        <v>33</v>
      </c>
      <c r="U44" s="54"/>
      <c r="W44" s="40" t="s">
        <v>126</v>
      </c>
      <c r="Y44" s="57"/>
      <c r="Z44" s="57"/>
      <c r="AA44" s="79">
        <v>10706382544.28793</v>
      </c>
      <c r="AB44" s="57"/>
      <c r="AC44" s="79">
        <v>1401652722.8499999</v>
      </c>
      <c r="AE44" s="79">
        <v>-143125656.58510962</v>
      </c>
      <c r="AG44" s="79">
        <v>0</v>
      </c>
      <c r="AI44" s="79">
        <v>11964909610.55282</v>
      </c>
      <c r="AK44" s="79">
        <v>10988126627.193089</v>
      </c>
      <c r="AL44" s="73">
        <v>0</v>
      </c>
      <c r="AU44" s="65"/>
      <c r="AV44" s="65"/>
    </row>
    <row r="45" spans="1:48" ht="14.1" customHeight="1" thickTop="1" x14ac:dyDescent="0.2">
      <c r="A45" s="40">
        <v>34</v>
      </c>
      <c r="B45" s="192" t="s">
        <v>16</v>
      </c>
      <c r="C45" s="50"/>
      <c r="D45" s="74" t="s">
        <v>127</v>
      </c>
      <c r="E45" s="74"/>
      <c r="F45" s="60"/>
      <c r="H45" s="66">
        <v>118265.79199996428</v>
      </c>
      <c r="I45" s="69"/>
      <c r="J45" s="66">
        <v>0</v>
      </c>
      <c r="K45" s="69"/>
      <c r="L45" s="66">
        <v>0</v>
      </c>
      <c r="M45" s="69"/>
      <c r="N45" s="66">
        <v>0</v>
      </c>
      <c r="O45" s="69"/>
      <c r="P45" s="66">
        <v>118265.79199996428</v>
      </c>
      <c r="Q45" s="69"/>
      <c r="R45" s="66">
        <v>118265.79199996428</v>
      </c>
      <c r="T45" s="40">
        <v>34</v>
      </c>
      <c r="U45" s="54"/>
      <c r="AU45" s="65"/>
      <c r="AV45" s="65"/>
    </row>
    <row r="46" spans="1:48" ht="14.1" customHeight="1" x14ac:dyDescent="0.2">
      <c r="A46" s="40">
        <v>35</v>
      </c>
      <c r="B46" s="54"/>
      <c r="T46" s="40">
        <v>35</v>
      </c>
      <c r="U46" s="54"/>
      <c r="AU46" s="65"/>
      <c r="AV46" s="65"/>
    </row>
    <row r="47" spans="1:48" ht="14.1" customHeight="1" x14ac:dyDescent="0.2">
      <c r="A47" s="40">
        <v>36</v>
      </c>
      <c r="B47" s="54"/>
      <c r="C47" s="80"/>
      <c r="D47" s="74" t="s">
        <v>128</v>
      </c>
      <c r="E47" s="74"/>
      <c r="F47" s="60"/>
      <c r="G47" s="74"/>
      <c r="H47" s="69"/>
      <c r="I47" s="69"/>
      <c r="J47" s="69"/>
      <c r="K47" s="69"/>
      <c r="L47" s="69"/>
      <c r="M47" s="69"/>
      <c r="N47" s="69"/>
      <c r="O47" s="68"/>
      <c r="P47" s="69"/>
      <c r="Q47" s="68"/>
      <c r="R47" s="69"/>
      <c r="T47" s="40">
        <v>36</v>
      </c>
      <c r="U47" s="54"/>
      <c r="AU47" s="65"/>
      <c r="AV47" s="65"/>
    </row>
    <row r="48" spans="1:48" ht="14.1" customHeight="1" x14ac:dyDescent="0.2">
      <c r="A48" s="40">
        <v>37</v>
      </c>
      <c r="B48" s="81"/>
      <c r="C48" s="50">
        <v>31144</v>
      </c>
      <c r="D48" s="40" t="s">
        <v>101</v>
      </c>
      <c r="F48" s="60">
        <v>1.9</v>
      </c>
      <c r="G48" s="42"/>
      <c r="H48" s="61">
        <v>64771779.650000013</v>
      </c>
      <c r="I48" s="62"/>
      <c r="J48" s="61">
        <v>0</v>
      </c>
      <c r="K48" s="63"/>
      <c r="L48" s="61">
        <v>0</v>
      </c>
      <c r="M48" s="63"/>
      <c r="N48" s="61">
        <v>0</v>
      </c>
      <c r="O48" s="63"/>
      <c r="P48" s="61">
        <v>64771779.650000013</v>
      </c>
      <c r="Q48" s="63"/>
      <c r="R48" s="61">
        <v>64771779.650000006</v>
      </c>
      <c r="T48" s="40">
        <v>37</v>
      </c>
      <c r="U48" s="54"/>
      <c r="AU48" s="65"/>
      <c r="AV48" s="65"/>
    </row>
    <row r="49" spans="1:48" ht="14.1" customHeight="1" x14ac:dyDescent="0.2">
      <c r="A49" s="40">
        <v>38</v>
      </c>
      <c r="B49" s="81"/>
      <c r="C49" s="50">
        <v>31244</v>
      </c>
      <c r="D49" s="40" t="s">
        <v>103</v>
      </c>
      <c r="F49" s="60">
        <v>3.3000000000000003</v>
      </c>
      <c r="G49" s="42"/>
      <c r="H49" s="61">
        <v>291535014.69999999</v>
      </c>
      <c r="I49" s="62"/>
      <c r="J49" s="61">
        <v>7446635.9999999991</v>
      </c>
      <c r="K49" s="63"/>
      <c r="L49" s="61">
        <v>-1489327.1999999997</v>
      </c>
      <c r="M49" s="63"/>
      <c r="N49" s="61">
        <v>0</v>
      </c>
      <c r="O49" s="63"/>
      <c r="P49" s="61">
        <v>297492323.5</v>
      </c>
      <c r="Q49" s="63"/>
      <c r="R49" s="61">
        <v>294887539.8058461</v>
      </c>
      <c r="T49" s="40">
        <v>38</v>
      </c>
      <c r="U49" s="54"/>
      <c r="AU49" s="65"/>
      <c r="AV49" s="65"/>
    </row>
    <row r="50" spans="1:48" ht="14.1" customHeight="1" x14ac:dyDescent="0.2">
      <c r="A50" s="40">
        <v>39</v>
      </c>
      <c r="B50" s="81"/>
      <c r="C50" s="50">
        <v>31444</v>
      </c>
      <c r="D50" s="40" t="s">
        <v>104</v>
      </c>
      <c r="F50" s="60">
        <v>3.2</v>
      </c>
      <c r="G50" s="42"/>
      <c r="H50" s="61">
        <v>113075260.69999997</v>
      </c>
      <c r="I50" s="62"/>
      <c r="J50" s="61">
        <v>7446635.9999999991</v>
      </c>
      <c r="K50" s="63"/>
      <c r="L50" s="61">
        <v>-1489327.1999999997</v>
      </c>
      <c r="M50" s="63"/>
      <c r="N50" s="61">
        <v>0</v>
      </c>
      <c r="O50" s="63"/>
      <c r="P50" s="61">
        <v>119032569.49999997</v>
      </c>
      <c r="Q50" s="63"/>
      <c r="R50" s="61">
        <v>116427785.80584612</v>
      </c>
      <c r="T50" s="40">
        <v>39</v>
      </c>
      <c r="U50" s="81"/>
      <c r="AU50" s="65"/>
      <c r="AV50" s="65"/>
    </row>
    <row r="51" spans="1:48" ht="14.1" customHeight="1" x14ac:dyDescent="0.2">
      <c r="A51" s="40">
        <v>40</v>
      </c>
      <c r="B51" s="81"/>
      <c r="C51" s="50">
        <v>31544</v>
      </c>
      <c r="D51" s="40" t="s">
        <v>106</v>
      </c>
      <c r="F51" s="60">
        <v>2.9</v>
      </c>
      <c r="G51" s="42"/>
      <c r="H51" s="61">
        <v>51508720.270000011</v>
      </c>
      <c r="I51" s="62"/>
      <c r="J51" s="61">
        <v>0</v>
      </c>
      <c r="K51" s="63"/>
      <c r="L51" s="61">
        <v>0</v>
      </c>
      <c r="M51" s="63"/>
      <c r="N51" s="61">
        <v>0</v>
      </c>
      <c r="O51" s="63"/>
      <c r="P51" s="61">
        <v>51508720.270000011</v>
      </c>
      <c r="Q51" s="63"/>
      <c r="R51" s="61">
        <v>51508720.269999996</v>
      </c>
      <c r="T51" s="40">
        <v>40</v>
      </c>
      <c r="U51" s="81"/>
      <c r="AU51" s="65"/>
      <c r="AV51" s="65"/>
    </row>
    <row r="52" spans="1:48" ht="14.1" customHeight="1" x14ac:dyDescent="0.2">
      <c r="A52" s="40">
        <v>41</v>
      </c>
      <c r="B52" s="81"/>
      <c r="C52" s="50">
        <v>31644</v>
      </c>
      <c r="D52" s="40" t="s">
        <v>107</v>
      </c>
      <c r="F52" s="60">
        <v>1.8000000000000003</v>
      </c>
      <c r="G52" s="42"/>
      <c r="H52" s="61">
        <v>5865811.79</v>
      </c>
      <c r="I52" s="62"/>
      <c r="J52" s="61">
        <v>0</v>
      </c>
      <c r="K52" s="63"/>
      <c r="L52" s="61">
        <v>0</v>
      </c>
      <c r="M52" s="63"/>
      <c r="N52" s="61">
        <v>0</v>
      </c>
      <c r="O52" s="63"/>
      <c r="P52" s="61">
        <v>5865811.79</v>
      </c>
      <c r="Q52" s="63"/>
      <c r="R52" s="61">
        <v>5865811.790000001</v>
      </c>
      <c r="T52" s="40">
        <v>41</v>
      </c>
      <c r="U52" s="81"/>
      <c r="AU52" s="65"/>
      <c r="AV52" s="65"/>
    </row>
    <row r="53" spans="1:48" ht="14.1" customHeight="1" x14ac:dyDescent="0.2">
      <c r="A53" s="40">
        <v>42</v>
      </c>
      <c r="B53" s="194" t="s">
        <v>14</v>
      </c>
      <c r="D53" s="74" t="s">
        <v>129</v>
      </c>
      <c r="E53" s="74"/>
      <c r="F53" s="60"/>
      <c r="H53" s="66">
        <v>526756587.11000007</v>
      </c>
      <c r="I53" s="69"/>
      <c r="J53" s="66">
        <v>14893271.999999998</v>
      </c>
      <c r="K53" s="69"/>
      <c r="L53" s="66">
        <v>-2978654.3999999994</v>
      </c>
      <c r="M53" s="69"/>
      <c r="N53" s="66">
        <v>0</v>
      </c>
      <c r="O53" s="69"/>
      <c r="P53" s="66">
        <v>538671204.70999992</v>
      </c>
      <c r="Q53" s="69"/>
      <c r="R53" s="66">
        <v>533461637.32169217</v>
      </c>
      <c r="T53" s="40">
        <v>42</v>
      </c>
      <c r="U53" s="81"/>
      <c r="AU53" s="65"/>
      <c r="AV53" s="65"/>
    </row>
    <row r="54" spans="1:48" ht="14.1" customHeight="1" x14ac:dyDescent="0.2">
      <c r="A54" s="40">
        <v>43</v>
      </c>
      <c r="B54" s="81"/>
      <c r="T54" s="40">
        <v>43</v>
      </c>
      <c r="U54" s="81"/>
      <c r="AU54" s="65"/>
      <c r="AV54" s="65"/>
    </row>
    <row r="55" spans="1:48" ht="14.1" customHeight="1" thickBot="1" x14ac:dyDescent="0.25">
      <c r="A55" s="38">
        <v>44</v>
      </c>
      <c r="B55" s="82" t="s">
        <v>130</v>
      </c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T55" s="40">
        <v>44</v>
      </c>
      <c r="U55" s="81"/>
      <c r="AU55" s="65"/>
      <c r="AV55" s="65"/>
    </row>
    <row r="56" spans="1:48" ht="14.1" customHeight="1" x14ac:dyDescent="0.2">
      <c r="A56" s="45" t="s">
        <v>131</v>
      </c>
      <c r="P56" s="40" t="s">
        <v>132</v>
      </c>
      <c r="T56" s="40">
        <v>45</v>
      </c>
      <c r="U56" s="81"/>
      <c r="AU56" s="65"/>
      <c r="AV56" s="65"/>
    </row>
    <row r="57" spans="1:48" ht="14.1" customHeight="1" thickBot="1" x14ac:dyDescent="0.25">
      <c r="A57" s="38" t="s">
        <v>54</v>
      </c>
      <c r="B57" s="38"/>
      <c r="C57" s="38"/>
      <c r="D57" s="38"/>
      <c r="E57" s="38"/>
      <c r="F57" s="38"/>
      <c r="G57" s="38" t="s">
        <v>55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 t="s">
        <v>276</v>
      </c>
      <c r="T57" s="40">
        <v>46</v>
      </c>
      <c r="U57" s="82" t="s">
        <v>130</v>
      </c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U57" s="65"/>
      <c r="AV57" s="65"/>
    </row>
    <row r="58" spans="1:48" ht="14.1" customHeight="1" x14ac:dyDescent="0.2">
      <c r="A58" s="40" t="s">
        <v>56</v>
      </c>
      <c r="B58" s="83"/>
      <c r="E58" s="42" t="s">
        <v>57</v>
      </c>
      <c r="F58" s="40" t="s">
        <v>58</v>
      </c>
      <c r="J58" s="44"/>
      <c r="K58" s="44"/>
      <c r="M58" s="44"/>
      <c r="N58" s="44"/>
      <c r="O58" s="44" t="s">
        <v>133</v>
      </c>
      <c r="R58" s="45"/>
      <c r="T58" s="40" t="s">
        <v>131</v>
      </c>
      <c r="AI58" s="40" t="s">
        <v>132</v>
      </c>
      <c r="AU58" s="65"/>
      <c r="AV58" s="65"/>
    </row>
    <row r="59" spans="1:48" ht="14.1" customHeight="1" x14ac:dyDescent="0.2">
      <c r="B59" s="83"/>
      <c r="F59" s="40" t="s">
        <v>60</v>
      </c>
      <c r="J59" s="42"/>
      <c r="K59" s="45"/>
      <c r="N59" s="42"/>
      <c r="O59" s="42" t="s">
        <v>61</v>
      </c>
      <c r="P59" s="45" t="s">
        <v>62</v>
      </c>
      <c r="R59" s="42"/>
      <c r="AU59" s="65"/>
      <c r="AV59" s="65"/>
    </row>
    <row r="60" spans="1:48" ht="14.1" customHeight="1" x14ac:dyDescent="0.2">
      <c r="A60" s="40" t="s">
        <v>63</v>
      </c>
      <c r="B60" s="83"/>
      <c r="F60" s="40" t="s">
        <v>275</v>
      </c>
      <c r="J60" s="42"/>
      <c r="K60" s="45"/>
      <c r="L60" s="42"/>
      <c r="O60" s="42" t="s">
        <v>275</v>
      </c>
      <c r="P60" s="45" t="s">
        <v>64</v>
      </c>
      <c r="R60" s="42"/>
      <c r="AU60" s="65"/>
      <c r="AV60" s="65"/>
    </row>
    <row r="61" spans="1:48" ht="14.1" customHeight="1" x14ac:dyDescent="0.2">
      <c r="B61" s="83"/>
      <c r="F61" s="40" t="s">
        <v>275</v>
      </c>
      <c r="J61" s="42"/>
      <c r="K61" s="45"/>
      <c r="L61" s="42"/>
      <c r="O61" s="42" t="s">
        <v>275</v>
      </c>
      <c r="P61" s="45" t="s">
        <v>65</v>
      </c>
      <c r="R61" s="42"/>
      <c r="AA61" s="57"/>
      <c r="AU61" s="65"/>
      <c r="AV61" s="65"/>
    </row>
    <row r="62" spans="1:48" ht="14.1" customHeight="1" thickBot="1" x14ac:dyDescent="0.25">
      <c r="A62" s="38" t="s">
        <v>66</v>
      </c>
      <c r="B62" s="84"/>
      <c r="C62" s="38"/>
      <c r="D62" s="38"/>
      <c r="E62" s="38"/>
      <c r="F62" s="38" t="s">
        <v>275</v>
      </c>
      <c r="G62" s="38"/>
      <c r="H62" s="47" t="s">
        <v>67</v>
      </c>
      <c r="I62" s="38"/>
      <c r="J62" s="38"/>
      <c r="K62" s="38"/>
      <c r="L62" s="38"/>
      <c r="M62" s="38"/>
      <c r="N62" s="38"/>
      <c r="O62" s="38"/>
      <c r="P62" s="38" t="s">
        <v>68</v>
      </c>
      <c r="Q62" s="38"/>
      <c r="R62" s="38"/>
      <c r="AU62" s="65"/>
      <c r="AV62" s="65"/>
    </row>
    <row r="63" spans="1:48" ht="14.1" customHeight="1" x14ac:dyDescent="0.2"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AU63" s="65"/>
      <c r="AV63" s="65"/>
    </row>
    <row r="64" spans="1:48" ht="14.1" customHeight="1" x14ac:dyDescent="0.2">
      <c r="C64" s="49" t="s">
        <v>69</v>
      </c>
      <c r="D64" s="49" t="s">
        <v>70</v>
      </c>
      <c r="E64" s="49"/>
      <c r="F64" s="49" t="s">
        <v>71</v>
      </c>
      <c r="G64" s="49"/>
      <c r="H64" s="49" t="s">
        <v>72</v>
      </c>
      <c r="I64" s="49"/>
      <c r="J64" s="50" t="s">
        <v>73</v>
      </c>
      <c r="K64" s="50"/>
      <c r="L64" s="49" t="s">
        <v>74</v>
      </c>
      <c r="M64" s="49"/>
      <c r="N64" s="49" t="s">
        <v>75</v>
      </c>
      <c r="O64" s="49"/>
      <c r="P64" s="49" t="s">
        <v>76</v>
      </c>
      <c r="Q64" s="49"/>
      <c r="R64" s="49" t="s">
        <v>77</v>
      </c>
      <c r="AU64" s="65"/>
      <c r="AV64" s="65"/>
    </row>
    <row r="65" spans="1:48" ht="14.1" customHeight="1" x14ac:dyDescent="0.2">
      <c r="C65" s="50" t="s">
        <v>78</v>
      </c>
      <c r="D65" s="50" t="s">
        <v>78</v>
      </c>
      <c r="F65" s="50" t="s">
        <v>79</v>
      </c>
      <c r="G65" s="50"/>
      <c r="H65" s="49" t="s">
        <v>80</v>
      </c>
      <c r="I65" s="50"/>
      <c r="J65" s="49" t="s">
        <v>53</v>
      </c>
      <c r="K65" s="50"/>
      <c r="L65" s="50" t="s">
        <v>53</v>
      </c>
      <c r="M65" s="50"/>
      <c r="P65" s="50" t="s">
        <v>80</v>
      </c>
      <c r="R65" s="50"/>
      <c r="AU65" s="65"/>
      <c r="AV65" s="65"/>
    </row>
    <row r="66" spans="1:48" ht="14.1" customHeight="1" x14ac:dyDescent="0.2">
      <c r="A66" s="40" t="s">
        <v>81</v>
      </c>
      <c r="B66" s="50"/>
      <c r="C66" s="50" t="s">
        <v>82</v>
      </c>
      <c r="D66" s="50" t="s">
        <v>82</v>
      </c>
      <c r="E66" s="49"/>
      <c r="F66" s="50" t="s">
        <v>83</v>
      </c>
      <c r="G66" s="50"/>
      <c r="H66" s="50" t="s">
        <v>84</v>
      </c>
      <c r="I66" s="50"/>
      <c r="J66" s="50" t="s">
        <v>80</v>
      </c>
      <c r="K66" s="49"/>
      <c r="L66" s="50" t="s">
        <v>80</v>
      </c>
      <c r="M66" s="45"/>
      <c r="N66" s="50" t="s">
        <v>85</v>
      </c>
      <c r="O66" s="49"/>
      <c r="P66" s="49" t="s">
        <v>84</v>
      </c>
      <c r="Q66" s="49"/>
      <c r="R66" s="50" t="s">
        <v>86</v>
      </c>
      <c r="AU66" s="65"/>
      <c r="AV66" s="65"/>
    </row>
    <row r="67" spans="1:48" ht="14.1" customHeight="1" thickBot="1" x14ac:dyDescent="0.25">
      <c r="A67" s="38" t="s">
        <v>87</v>
      </c>
      <c r="B67" s="47"/>
      <c r="C67" s="47" t="s">
        <v>88</v>
      </c>
      <c r="D67" s="47" t="s">
        <v>89</v>
      </c>
      <c r="E67" s="47"/>
      <c r="F67" s="51" t="s">
        <v>90</v>
      </c>
      <c r="G67" s="51"/>
      <c r="H67" s="51" t="s">
        <v>91</v>
      </c>
      <c r="I67" s="52"/>
      <c r="J67" s="51" t="s">
        <v>92</v>
      </c>
      <c r="K67" s="52"/>
      <c r="L67" s="52" t="s">
        <v>93</v>
      </c>
      <c r="M67" s="53"/>
      <c r="N67" s="53" t="s">
        <v>94</v>
      </c>
      <c r="O67" s="53"/>
      <c r="P67" s="53" t="s">
        <v>95</v>
      </c>
      <c r="Q67" s="53"/>
      <c r="R67" s="53" t="s">
        <v>96</v>
      </c>
      <c r="AU67" s="65"/>
      <c r="AV67" s="65"/>
    </row>
    <row r="68" spans="1:48" ht="14.1" customHeight="1" x14ac:dyDescent="0.2">
      <c r="A68" s="40">
        <v>1</v>
      </c>
      <c r="B68" s="50"/>
      <c r="AU68" s="65"/>
      <c r="AV68" s="65"/>
    </row>
    <row r="69" spans="1:48" ht="14.1" customHeight="1" x14ac:dyDescent="0.2">
      <c r="A69" s="40">
        <v>2</v>
      </c>
      <c r="B69" s="54"/>
      <c r="D69" s="85" t="s">
        <v>134</v>
      </c>
      <c r="E69" s="74"/>
      <c r="F69" s="74"/>
      <c r="G69" s="74"/>
      <c r="AU69" s="65"/>
      <c r="AV69" s="65"/>
    </row>
    <row r="70" spans="1:48" ht="14.1" customHeight="1" x14ac:dyDescent="0.2">
      <c r="A70" s="40">
        <v>3</v>
      </c>
      <c r="B70" s="54"/>
      <c r="C70" s="50">
        <v>31145</v>
      </c>
      <c r="D70" s="40" t="s">
        <v>101</v>
      </c>
      <c r="F70" s="60">
        <v>2.1</v>
      </c>
      <c r="G70" s="42"/>
      <c r="H70" s="61">
        <v>24499660.690000013</v>
      </c>
      <c r="I70" s="62"/>
      <c r="J70" s="61">
        <v>0</v>
      </c>
      <c r="K70" s="63"/>
      <c r="L70" s="61">
        <v>0</v>
      </c>
      <c r="M70" s="63"/>
      <c r="N70" s="61">
        <v>0</v>
      </c>
      <c r="O70" s="63"/>
      <c r="P70" s="61">
        <v>24499660.690000013</v>
      </c>
      <c r="Q70" s="63"/>
      <c r="R70" s="61">
        <v>24499660.690000005</v>
      </c>
      <c r="AU70" s="65"/>
      <c r="AV70" s="65"/>
    </row>
    <row r="71" spans="1:48" ht="14.1" customHeight="1" x14ac:dyDescent="0.2">
      <c r="A71" s="40">
        <v>4</v>
      </c>
      <c r="B71" s="54"/>
      <c r="C71" s="50">
        <v>31245</v>
      </c>
      <c r="D71" s="40" t="s">
        <v>103</v>
      </c>
      <c r="F71" s="60">
        <v>3.1</v>
      </c>
      <c r="G71" s="42"/>
      <c r="H71" s="61">
        <v>170362734.02799994</v>
      </c>
      <c r="I71" s="62"/>
      <c r="J71" s="61">
        <v>3688365.1749999998</v>
      </c>
      <c r="K71" s="63"/>
      <c r="L71" s="61">
        <v>-737673.03500000003</v>
      </c>
      <c r="M71" s="63"/>
      <c r="N71" s="61">
        <v>0</v>
      </c>
      <c r="O71" s="63"/>
      <c r="P71" s="61">
        <v>173313426.16799995</v>
      </c>
      <c r="Q71" s="63"/>
      <c r="R71" s="61">
        <v>171420984.19292301</v>
      </c>
      <c r="AU71" s="65"/>
      <c r="AV71" s="65"/>
    </row>
    <row r="72" spans="1:48" ht="14.1" customHeight="1" x14ac:dyDescent="0.2">
      <c r="A72" s="40">
        <v>5</v>
      </c>
      <c r="B72" s="54"/>
      <c r="C72" s="50">
        <v>31545</v>
      </c>
      <c r="D72" s="40" t="s">
        <v>106</v>
      </c>
      <c r="F72" s="60">
        <v>2.4</v>
      </c>
      <c r="G72" s="42"/>
      <c r="H72" s="61">
        <v>34641684.117999993</v>
      </c>
      <c r="I72" s="62"/>
      <c r="J72" s="61">
        <v>3688365.1749999998</v>
      </c>
      <c r="K72" s="63"/>
      <c r="L72" s="61">
        <v>-737673.03500000003</v>
      </c>
      <c r="M72" s="63"/>
      <c r="N72" s="61">
        <v>0</v>
      </c>
      <c r="O72" s="63"/>
      <c r="P72" s="61">
        <v>37592376.257999994</v>
      </c>
      <c r="Q72" s="63"/>
      <c r="R72" s="61">
        <v>35699934.282923073</v>
      </c>
      <c r="U72" s="73"/>
      <c r="AU72" s="65"/>
      <c r="AV72" s="65"/>
    </row>
    <row r="73" spans="1:48" ht="14.1" customHeight="1" x14ac:dyDescent="0.2">
      <c r="A73" s="40">
        <v>6</v>
      </c>
      <c r="B73" s="54"/>
      <c r="C73" s="50">
        <v>31645</v>
      </c>
      <c r="D73" s="40" t="s">
        <v>107</v>
      </c>
      <c r="F73" s="60">
        <v>0.6</v>
      </c>
      <c r="G73" s="42"/>
      <c r="H73" s="61">
        <v>672913.55</v>
      </c>
      <c r="I73" s="62"/>
      <c r="J73" s="61">
        <v>0</v>
      </c>
      <c r="K73" s="63"/>
      <c r="L73" s="61">
        <v>0</v>
      </c>
      <c r="M73" s="63"/>
      <c r="N73" s="61">
        <v>0</v>
      </c>
      <c r="O73" s="63"/>
      <c r="P73" s="61">
        <v>672913.55</v>
      </c>
      <c r="Q73" s="63"/>
      <c r="R73" s="61">
        <v>672913.54999999993</v>
      </c>
      <c r="U73" s="73"/>
      <c r="AU73" s="65"/>
      <c r="AV73" s="65"/>
    </row>
    <row r="74" spans="1:48" ht="14.1" customHeight="1" x14ac:dyDescent="0.2">
      <c r="A74" s="40">
        <v>7</v>
      </c>
      <c r="B74" s="194" t="s">
        <v>14</v>
      </c>
      <c r="C74" s="50"/>
      <c r="D74" s="85" t="s">
        <v>135</v>
      </c>
      <c r="E74" s="74"/>
      <c r="F74" s="60"/>
      <c r="H74" s="66">
        <v>230176992.38599995</v>
      </c>
      <c r="I74" s="69"/>
      <c r="J74" s="66">
        <v>7376730.3499999996</v>
      </c>
      <c r="K74" s="69"/>
      <c r="L74" s="66">
        <v>-1475346.07</v>
      </c>
      <c r="M74" s="69"/>
      <c r="N74" s="66">
        <v>0</v>
      </c>
      <c r="O74" s="69"/>
      <c r="P74" s="66">
        <v>236078376.66599998</v>
      </c>
      <c r="Q74" s="69"/>
      <c r="R74" s="66">
        <v>232293492.71584609</v>
      </c>
      <c r="U74" s="73"/>
      <c r="AU74" s="65"/>
      <c r="AV74" s="65"/>
    </row>
    <row r="75" spans="1:48" ht="14.1" customHeight="1" x14ac:dyDescent="0.2">
      <c r="A75" s="40">
        <v>8</v>
      </c>
      <c r="B75" s="134"/>
      <c r="U75" s="73"/>
      <c r="AU75" s="65"/>
      <c r="AV75" s="65"/>
    </row>
    <row r="76" spans="1:48" ht="14.1" customHeight="1" x14ac:dyDescent="0.2">
      <c r="A76" s="40">
        <v>9</v>
      </c>
      <c r="B76" s="134"/>
      <c r="F76" s="60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U76" s="73"/>
      <c r="AU76" s="65"/>
      <c r="AV76" s="65"/>
    </row>
    <row r="77" spans="1:48" ht="14.1" customHeight="1" x14ac:dyDescent="0.2">
      <c r="A77" s="40">
        <v>10</v>
      </c>
      <c r="B77" s="134"/>
      <c r="C77" s="50"/>
      <c r="D77" s="74" t="s">
        <v>136</v>
      </c>
      <c r="E77" s="74"/>
      <c r="F77" s="60"/>
      <c r="G77" s="74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U77" s="73"/>
      <c r="AU77" s="65"/>
      <c r="AV77" s="65"/>
    </row>
    <row r="78" spans="1:48" ht="14.1" customHeight="1" x14ac:dyDescent="0.2">
      <c r="A78" s="40">
        <v>11</v>
      </c>
      <c r="B78" s="134"/>
      <c r="C78" s="50">
        <v>31146</v>
      </c>
      <c r="D78" s="40" t="s">
        <v>101</v>
      </c>
      <c r="F78" s="60">
        <v>2.9</v>
      </c>
      <c r="G78" s="42"/>
      <c r="H78" s="61">
        <v>7283081.4900000021</v>
      </c>
      <c r="I78" s="62"/>
      <c r="J78" s="61">
        <v>0</v>
      </c>
      <c r="K78" s="63"/>
      <c r="L78" s="61">
        <v>0</v>
      </c>
      <c r="M78" s="63"/>
      <c r="N78" s="61">
        <v>0</v>
      </c>
      <c r="O78" s="63"/>
      <c r="P78" s="61">
        <v>7283081.4900000021</v>
      </c>
      <c r="Q78" s="63"/>
      <c r="R78" s="61">
        <v>7283081.490000003</v>
      </c>
      <c r="U78" s="73"/>
      <c r="AU78" s="65"/>
      <c r="AV78" s="65"/>
    </row>
    <row r="79" spans="1:48" ht="14.1" customHeight="1" x14ac:dyDescent="0.2">
      <c r="A79" s="40">
        <v>12</v>
      </c>
      <c r="B79" s="134"/>
      <c r="C79" s="50">
        <v>31246</v>
      </c>
      <c r="D79" s="40" t="s">
        <v>103</v>
      </c>
      <c r="F79" s="60">
        <v>4.3</v>
      </c>
      <c r="G79" s="42"/>
      <c r="H79" s="61">
        <v>16458090.999999993</v>
      </c>
      <c r="I79" s="62"/>
      <c r="J79" s="61">
        <v>0</v>
      </c>
      <c r="K79" s="63"/>
      <c r="L79" s="61">
        <v>0</v>
      </c>
      <c r="M79" s="63"/>
      <c r="N79" s="61">
        <v>0</v>
      </c>
      <c r="O79" s="63"/>
      <c r="P79" s="61">
        <v>16458090.999999993</v>
      </c>
      <c r="Q79" s="63"/>
      <c r="R79" s="61">
        <v>16458090.999999998</v>
      </c>
      <c r="U79" s="73"/>
      <c r="AU79" s="65"/>
      <c r="AV79" s="65"/>
    </row>
    <row r="80" spans="1:48" ht="14.1" customHeight="1" x14ac:dyDescent="0.2">
      <c r="A80" s="40">
        <v>13</v>
      </c>
      <c r="B80" s="134"/>
      <c r="C80" s="50">
        <v>31546</v>
      </c>
      <c r="D80" s="40" t="s">
        <v>106</v>
      </c>
      <c r="F80" s="60">
        <v>3.5000000000000004</v>
      </c>
      <c r="G80" s="42"/>
      <c r="H80" s="61">
        <v>312010.40999999829</v>
      </c>
      <c r="I80" s="62"/>
      <c r="J80" s="61">
        <v>0</v>
      </c>
      <c r="K80" s="63"/>
      <c r="L80" s="61">
        <v>0</v>
      </c>
      <c r="M80" s="63"/>
      <c r="N80" s="61">
        <v>0</v>
      </c>
      <c r="O80" s="63"/>
      <c r="P80" s="61">
        <v>312010.40999999829</v>
      </c>
      <c r="Q80" s="63"/>
      <c r="R80" s="61">
        <v>312010.40999999829</v>
      </c>
      <c r="U80" s="73"/>
      <c r="AU80" s="65"/>
      <c r="AV80" s="65"/>
    </row>
    <row r="81" spans="1:48" ht="14.1" customHeight="1" x14ac:dyDescent="0.2">
      <c r="A81" s="40">
        <v>14</v>
      </c>
      <c r="B81" s="134"/>
      <c r="C81" s="50">
        <v>31646</v>
      </c>
      <c r="D81" s="40" t="s">
        <v>107</v>
      </c>
      <c r="F81" s="60">
        <v>2.7</v>
      </c>
      <c r="G81" s="42"/>
      <c r="H81" s="61">
        <v>1021934.3999999999</v>
      </c>
      <c r="I81" s="62"/>
      <c r="J81" s="61">
        <v>0</v>
      </c>
      <c r="K81" s="63"/>
      <c r="L81" s="61">
        <v>0</v>
      </c>
      <c r="M81" s="63"/>
      <c r="N81" s="61">
        <v>0</v>
      </c>
      <c r="O81" s="63"/>
      <c r="P81" s="61">
        <v>1021934.3999999999</v>
      </c>
      <c r="Q81" s="63"/>
      <c r="R81" s="61">
        <v>1021934.4000000003</v>
      </c>
      <c r="U81" s="73"/>
      <c r="AU81" s="65"/>
      <c r="AV81" s="65"/>
    </row>
    <row r="82" spans="1:48" ht="14.1" customHeight="1" x14ac:dyDescent="0.2">
      <c r="A82" s="40">
        <v>15</v>
      </c>
      <c r="B82" s="194" t="s">
        <v>14</v>
      </c>
      <c r="C82" s="50"/>
      <c r="D82" s="74" t="s">
        <v>137</v>
      </c>
      <c r="E82" s="74"/>
      <c r="F82" s="60"/>
      <c r="H82" s="66">
        <v>25075117.29999999</v>
      </c>
      <c r="I82" s="69"/>
      <c r="J82" s="66">
        <v>0</v>
      </c>
      <c r="K82" s="69"/>
      <c r="L82" s="66">
        <v>0</v>
      </c>
      <c r="M82" s="69"/>
      <c r="N82" s="66">
        <v>0</v>
      </c>
      <c r="O82" s="69"/>
      <c r="P82" s="66">
        <v>25075117.29999999</v>
      </c>
      <c r="Q82" s="69"/>
      <c r="R82" s="66">
        <v>25075117.299999997</v>
      </c>
      <c r="U82" s="73"/>
      <c r="AU82" s="65"/>
      <c r="AV82" s="65"/>
    </row>
    <row r="83" spans="1:48" ht="14.1" customHeight="1" x14ac:dyDescent="0.2">
      <c r="A83" s="40">
        <v>16</v>
      </c>
      <c r="B83" s="134"/>
      <c r="U83" s="73"/>
      <c r="AU83" s="65"/>
      <c r="AV83" s="65"/>
    </row>
    <row r="84" spans="1:48" ht="14.1" customHeight="1" x14ac:dyDescent="0.2">
      <c r="A84" s="40">
        <v>17</v>
      </c>
      <c r="B84" s="134"/>
      <c r="U84" s="73"/>
      <c r="AU84" s="65"/>
      <c r="AV84" s="65"/>
    </row>
    <row r="85" spans="1:48" ht="14.1" customHeight="1" x14ac:dyDescent="0.2">
      <c r="A85" s="40">
        <v>18</v>
      </c>
      <c r="B85" s="134"/>
      <c r="C85" s="87"/>
      <c r="D85" s="85" t="s">
        <v>138</v>
      </c>
      <c r="F85" s="60"/>
      <c r="H85" s="88"/>
      <c r="I85" s="69"/>
      <c r="J85" s="88"/>
      <c r="K85" s="69"/>
      <c r="L85" s="88"/>
      <c r="M85" s="69"/>
      <c r="N85" s="88"/>
      <c r="O85" s="69"/>
      <c r="P85" s="88"/>
      <c r="Q85" s="69"/>
      <c r="R85" s="88"/>
      <c r="U85" s="73"/>
      <c r="AU85" s="65"/>
      <c r="AV85" s="65"/>
    </row>
    <row r="86" spans="1:48" ht="14.1" customHeight="1" x14ac:dyDescent="0.2">
      <c r="A86" s="40">
        <v>19</v>
      </c>
      <c r="B86" s="134"/>
      <c r="C86" s="50">
        <v>31151</v>
      </c>
      <c r="D86" s="40" t="s">
        <v>101</v>
      </c>
      <c r="F86" s="60">
        <v>4</v>
      </c>
      <c r="G86" s="42"/>
      <c r="H86" s="61">
        <v>172082.14999999851</v>
      </c>
      <c r="I86" s="62"/>
      <c r="J86" s="61">
        <v>0</v>
      </c>
      <c r="K86" s="63"/>
      <c r="L86" s="61">
        <v>0</v>
      </c>
      <c r="M86" s="63"/>
      <c r="N86" s="61">
        <v>0</v>
      </c>
      <c r="O86" s="63"/>
      <c r="P86" s="61">
        <v>172082.14999999851</v>
      </c>
      <c r="Q86" s="63"/>
      <c r="R86" s="61">
        <v>172082.14999999851</v>
      </c>
      <c r="U86" s="73"/>
      <c r="AU86" s="65"/>
      <c r="AV86" s="65"/>
    </row>
    <row r="87" spans="1:48" ht="14.1" customHeight="1" x14ac:dyDescent="0.2">
      <c r="A87" s="40">
        <v>20</v>
      </c>
      <c r="B87" s="134"/>
      <c r="C87" s="50">
        <v>31251</v>
      </c>
      <c r="D87" s="40" t="s">
        <v>103</v>
      </c>
      <c r="F87" s="60">
        <v>4.3</v>
      </c>
      <c r="G87" s="42"/>
      <c r="H87" s="61">
        <v>7714334.1600000188</v>
      </c>
      <c r="I87" s="62"/>
      <c r="J87" s="61">
        <v>0</v>
      </c>
      <c r="K87" s="63"/>
      <c r="L87" s="61">
        <v>0</v>
      </c>
      <c r="M87" s="63"/>
      <c r="N87" s="61">
        <v>0</v>
      </c>
      <c r="O87" s="63"/>
      <c r="P87" s="61">
        <v>7714334.1600000188</v>
      </c>
      <c r="Q87" s="63"/>
      <c r="R87" s="61">
        <v>7714334.1600000216</v>
      </c>
      <c r="U87" s="73"/>
      <c r="AU87" s="65"/>
      <c r="AV87" s="65"/>
    </row>
    <row r="88" spans="1:48" ht="14.1" customHeight="1" x14ac:dyDescent="0.2">
      <c r="A88" s="40">
        <v>21</v>
      </c>
      <c r="B88" s="134"/>
      <c r="C88" s="50">
        <v>31551</v>
      </c>
      <c r="D88" s="40" t="s">
        <v>106</v>
      </c>
      <c r="F88" s="60">
        <v>4</v>
      </c>
      <c r="G88" s="42"/>
      <c r="H88" s="61">
        <v>4832031.0500000045</v>
      </c>
      <c r="I88" s="62"/>
      <c r="J88" s="61">
        <v>0</v>
      </c>
      <c r="K88" s="63"/>
      <c r="L88" s="61">
        <v>0</v>
      </c>
      <c r="M88" s="63"/>
      <c r="N88" s="61">
        <v>0</v>
      </c>
      <c r="O88" s="63"/>
      <c r="P88" s="61">
        <v>4832031.0500000045</v>
      </c>
      <c r="Q88" s="63"/>
      <c r="R88" s="61">
        <v>4832031.0500000045</v>
      </c>
      <c r="U88" s="73"/>
      <c r="AU88" s="65"/>
      <c r="AV88" s="65"/>
    </row>
    <row r="89" spans="1:48" ht="14.1" customHeight="1" x14ac:dyDescent="0.2">
      <c r="A89" s="40">
        <v>22</v>
      </c>
      <c r="B89" s="134"/>
      <c r="C89" s="50">
        <v>31651</v>
      </c>
      <c r="D89" s="40" t="s">
        <v>139</v>
      </c>
      <c r="F89" s="60">
        <v>4</v>
      </c>
      <c r="G89" s="42"/>
      <c r="H89" s="61">
        <v>-1.1641532182693481E-10</v>
      </c>
      <c r="I89" s="62"/>
      <c r="J89" s="61">
        <v>0</v>
      </c>
      <c r="K89" s="63"/>
      <c r="L89" s="61">
        <v>0</v>
      </c>
      <c r="M89" s="63"/>
      <c r="N89" s="61">
        <v>0</v>
      </c>
      <c r="O89" s="63"/>
      <c r="P89" s="61">
        <v>-1.1641532182693481E-10</v>
      </c>
      <c r="Q89" s="63"/>
      <c r="R89" s="61">
        <v>-1.1641532182693481E-10</v>
      </c>
      <c r="U89" s="73"/>
      <c r="AU89" s="65"/>
      <c r="AV89" s="65"/>
    </row>
    <row r="90" spans="1:48" ht="14.1" customHeight="1" x14ac:dyDescent="0.2">
      <c r="A90" s="40">
        <v>23</v>
      </c>
      <c r="B90" s="194" t="s">
        <v>14</v>
      </c>
      <c r="C90" s="50"/>
      <c r="D90" s="43" t="s">
        <v>140</v>
      </c>
      <c r="H90" s="66">
        <v>12718447.360000022</v>
      </c>
      <c r="I90" s="69"/>
      <c r="J90" s="66">
        <v>0</v>
      </c>
      <c r="K90" s="69"/>
      <c r="L90" s="66">
        <v>0</v>
      </c>
      <c r="M90" s="69"/>
      <c r="N90" s="66">
        <v>0</v>
      </c>
      <c r="O90" s="69"/>
      <c r="P90" s="66">
        <v>12718447.360000022</v>
      </c>
      <c r="Q90" s="69"/>
      <c r="R90" s="66">
        <v>12718447.360000025</v>
      </c>
      <c r="U90" s="73"/>
      <c r="AU90" s="65"/>
      <c r="AV90" s="65"/>
    </row>
    <row r="91" spans="1:48" ht="14.1" customHeight="1" x14ac:dyDescent="0.2">
      <c r="A91" s="40">
        <v>24</v>
      </c>
      <c r="U91" s="73"/>
      <c r="AU91" s="65"/>
      <c r="AV91" s="65"/>
    </row>
    <row r="92" spans="1:48" ht="14.1" customHeight="1" x14ac:dyDescent="0.2">
      <c r="A92" s="40">
        <v>25</v>
      </c>
      <c r="B92" s="54"/>
      <c r="U92" s="73"/>
      <c r="AU92" s="65"/>
      <c r="AV92" s="65"/>
    </row>
    <row r="93" spans="1:48" ht="14.1" customHeight="1" x14ac:dyDescent="0.2">
      <c r="A93" s="40">
        <v>26</v>
      </c>
      <c r="B93" s="54"/>
      <c r="C93" s="87"/>
      <c r="D93" s="85" t="s">
        <v>141</v>
      </c>
      <c r="E93" s="74"/>
      <c r="F93" s="60"/>
      <c r="G93" s="74"/>
      <c r="H93" s="69"/>
      <c r="I93" s="69"/>
      <c r="J93" s="69"/>
      <c r="K93" s="69"/>
      <c r="L93" s="69"/>
      <c r="M93" s="69"/>
      <c r="N93" s="68"/>
      <c r="O93" s="68"/>
      <c r="P93" s="68"/>
      <c r="Q93" s="68"/>
      <c r="R93" s="69"/>
      <c r="U93" s="73"/>
      <c r="AU93" s="65"/>
      <c r="AV93" s="65"/>
    </row>
    <row r="94" spans="1:48" ht="14.1" customHeight="1" x14ac:dyDescent="0.2">
      <c r="A94" s="40">
        <v>27</v>
      </c>
      <c r="B94" s="54"/>
      <c r="C94" s="50">
        <v>31152</v>
      </c>
      <c r="D94" s="40" t="s">
        <v>101</v>
      </c>
      <c r="F94" s="60">
        <v>3.5000000000000004</v>
      </c>
      <c r="G94" s="42"/>
      <c r="H94" s="61">
        <v>3.7252902984619141E-9</v>
      </c>
      <c r="I94" s="62"/>
      <c r="J94" s="61">
        <v>0</v>
      </c>
      <c r="K94" s="63"/>
      <c r="L94" s="61">
        <v>0</v>
      </c>
      <c r="M94" s="63"/>
      <c r="N94" s="61">
        <v>0</v>
      </c>
      <c r="O94" s="63"/>
      <c r="P94" s="61">
        <v>3.7252902984619141E-9</v>
      </c>
      <c r="Q94" s="63"/>
      <c r="R94" s="61">
        <v>3.7252902984619141E-9</v>
      </c>
      <c r="U94" s="73"/>
      <c r="AU94" s="65"/>
      <c r="AV94" s="65"/>
    </row>
    <row r="95" spans="1:48" ht="14.1" customHeight="1" x14ac:dyDescent="0.2">
      <c r="A95" s="40">
        <v>28</v>
      </c>
      <c r="B95" s="54"/>
      <c r="C95" s="50">
        <v>31252</v>
      </c>
      <c r="D95" s="40" t="s">
        <v>103</v>
      </c>
      <c r="F95" s="60">
        <v>4.2</v>
      </c>
      <c r="G95" s="42"/>
      <c r="H95" s="61">
        <v>5.9604644775390625E-8</v>
      </c>
      <c r="I95" s="62"/>
      <c r="J95" s="61">
        <v>0</v>
      </c>
      <c r="K95" s="63"/>
      <c r="L95" s="61">
        <v>0</v>
      </c>
      <c r="M95" s="63"/>
      <c r="N95" s="61">
        <v>0</v>
      </c>
      <c r="O95" s="63"/>
      <c r="P95" s="61">
        <v>5.9604644775390625E-8</v>
      </c>
      <c r="Q95" s="63"/>
      <c r="R95" s="61">
        <v>5.9604644775390625E-8</v>
      </c>
      <c r="U95" s="73"/>
      <c r="AU95" s="65"/>
      <c r="AV95" s="65"/>
    </row>
    <row r="96" spans="1:48" ht="14.1" customHeight="1" x14ac:dyDescent="0.2">
      <c r="A96" s="40">
        <v>29</v>
      </c>
      <c r="B96" s="54"/>
      <c r="C96" s="50">
        <v>31552</v>
      </c>
      <c r="D96" s="40" t="s">
        <v>106</v>
      </c>
      <c r="F96" s="60">
        <v>3.7000000000000006</v>
      </c>
      <c r="G96" s="42"/>
      <c r="H96" s="61">
        <v>-2.7939677238464355E-8</v>
      </c>
      <c r="I96" s="62"/>
      <c r="J96" s="61">
        <v>0</v>
      </c>
      <c r="K96" s="63"/>
      <c r="L96" s="61">
        <v>0</v>
      </c>
      <c r="M96" s="63"/>
      <c r="N96" s="61">
        <v>0</v>
      </c>
      <c r="O96" s="63"/>
      <c r="P96" s="61">
        <v>-2.7939677238464355E-8</v>
      </c>
      <c r="Q96" s="63"/>
      <c r="R96" s="61">
        <v>-2.7939677238464355E-8</v>
      </c>
      <c r="U96" s="73"/>
      <c r="AU96" s="65"/>
      <c r="AV96" s="65"/>
    </row>
    <row r="97" spans="1:48" ht="14.1" customHeight="1" x14ac:dyDescent="0.2">
      <c r="A97" s="40">
        <v>30</v>
      </c>
      <c r="B97" s="54"/>
      <c r="C97" s="50">
        <v>31652</v>
      </c>
      <c r="D97" s="40" t="s">
        <v>107</v>
      </c>
      <c r="F97" s="60">
        <v>3.4000000000000004</v>
      </c>
      <c r="G97" s="42"/>
      <c r="H97" s="61">
        <v>-1.1641532182693481E-10</v>
      </c>
      <c r="I97" s="62"/>
      <c r="J97" s="61">
        <v>0</v>
      </c>
      <c r="K97" s="63"/>
      <c r="L97" s="61">
        <v>0</v>
      </c>
      <c r="M97" s="63"/>
      <c r="N97" s="61">
        <v>0</v>
      </c>
      <c r="O97" s="63"/>
      <c r="P97" s="61">
        <v>-1.1641532182693481E-10</v>
      </c>
      <c r="Q97" s="63"/>
      <c r="R97" s="61">
        <v>-1.1641532182693481E-10</v>
      </c>
      <c r="U97" s="73"/>
      <c r="AU97" s="65"/>
      <c r="AV97" s="65"/>
    </row>
    <row r="98" spans="1:48" ht="14.1" customHeight="1" x14ac:dyDescent="0.2">
      <c r="A98" s="40">
        <v>31</v>
      </c>
      <c r="B98" s="194" t="s">
        <v>39</v>
      </c>
      <c r="D98" s="85" t="s">
        <v>142</v>
      </c>
      <c r="E98" s="74"/>
      <c r="F98" s="60"/>
      <c r="H98" s="66">
        <v>3.5273842513561249E-8</v>
      </c>
      <c r="I98" s="69"/>
      <c r="J98" s="66">
        <v>0</v>
      </c>
      <c r="K98" s="69"/>
      <c r="L98" s="66">
        <v>0</v>
      </c>
      <c r="M98" s="69"/>
      <c r="N98" s="66">
        <v>0</v>
      </c>
      <c r="O98" s="69"/>
      <c r="P98" s="66">
        <v>3.5273842513561249E-8</v>
      </c>
      <c r="Q98" s="69"/>
      <c r="R98" s="66">
        <v>3.5273842513561249E-8</v>
      </c>
      <c r="U98" s="73"/>
      <c r="AU98" s="65"/>
      <c r="AV98" s="65"/>
    </row>
    <row r="99" spans="1:48" ht="14.1" customHeight="1" x14ac:dyDescent="0.2">
      <c r="A99" s="40">
        <v>32</v>
      </c>
      <c r="B99" s="54"/>
      <c r="U99" s="73"/>
      <c r="AU99" s="65"/>
      <c r="AV99" s="65"/>
    </row>
    <row r="100" spans="1:48" ht="14.1" customHeight="1" x14ac:dyDescent="0.2">
      <c r="A100" s="40">
        <v>33</v>
      </c>
      <c r="B100" s="54"/>
      <c r="D100" s="74"/>
      <c r="E100" s="74"/>
      <c r="F100" s="89"/>
      <c r="G100" s="8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U100" s="73"/>
      <c r="AU100" s="65"/>
      <c r="AV100" s="65"/>
    </row>
    <row r="101" spans="1:48" ht="14.1" customHeight="1" x14ac:dyDescent="0.2">
      <c r="A101" s="40">
        <v>34</v>
      </c>
      <c r="B101" s="54"/>
      <c r="C101" s="87"/>
      <c r="D101" s="85" t="s">
        <v>143</v>
      </c>
      <c r="E101" s="74"/>
      <c r="F101" s="74"/>
      <c r="G101" s="74"/>
      <c r="U101" s="73"/>
      <c r="AU101" s="65"/>
      <c r="AV101" s="65"/>
    </row>
    <row r="102" spans="1:48" ht="14.1" customHeight="1" x14ac:dyDescent="0.2">
      <c r="A102" s="40">
        <v>35</v>
      </c>
      <c r="B102" s="54"/>
      <c r="C102" s="50">
        <v>31153</v>
      </c>
      <c r="D102" s="40" t="s">
        <v>101</v>
      </c>
      <c r="F102" s="60">
        <v>3.1</v>
      </c>
      <c r="G102" s="42"/>
      <c r="H102" s="61">
        <v>-3.7252902984619141E-9</v>
      </c>
      <c r="I102" s="62"/>
      <c r="J102" s="61">
        <v>0</v>
      </c>
      <c r="K102" s="63"/>
      <c r="L102" s="61">
        <v>0</v>
      </c>
      <c r="M102" s="63"/>
      <c r="N102" s="61">
        <v>0</v>
      </c>
      <c r="O102" s="63"/>
      <c r="P102" s="61">
        <v>-3.7252902984619141E-9</v>
      </c>
      <c r="Q102" s="63"/>
      <c r="R102" s="61">
        <v>-3.7252902984619141E-9</v>
      </c>
      <c r="U102" s="73"/>
      <c r="AU102" s="65"/>
      <c r="AV102" s="65"/>
    </row>
    <row r="103" spans="1:48" ht="14.1" customHeight="1" x14ac:dyDescent="0.2">
      <c r="A103" s="40">
        <v>36</v>
      </c>
      <c r="B103" s="54"/>
      <c r="C103" s="50">
        <v>31253</v>
      </c>
      <c r="D103" s="40" t="s">
        <v>103</v>
      </c>
      <c r="F103" s="60">
        <v>3.5000000000000004</v>
      </c>
      <c r="G103" s="42"/>
      <c r="H103" s="61">
        <v>0</v>
      </c>
      <c r="I103" s="62"/>
      <c r="J103" s="61">
        <v>0</v>
      </c>
      <c r="K103" s="63"/>
      <c r="L103" s="61">
        <v>0</v>
      </c>
      <c r="M103" s="63"/>
      <c r="N103" s="61">
        <v>0</v>
      </c>
      <c r="O103" s="63"/>
      <c r="P103" s="61">
        <v>0</v>
      </c>
      <c r="Q103" s="63"/>
      <c r="R103" s="61">
        <v>0</v>
      </c>
      <c r="U103" s="73"/>
      <c r="AU103" s="65"/>
      <c r="AV103" s="65"/>
    </row>
    <row r="104" spans="1:48" ht="14.1" customHeight="1" x14ac:dyDescent="0.2">
      <c r="A104" s="40">
        <v>37</v>
      </c>
      <c r="B104" s="54"/>
      <c r="C104" s="50">
        <v>31553</v>
      </c>
      <c r="D104" s="40" t="s">
        <v>106</v>
      </c>
      <c r="F104" s="60">
        <v>3.2</v>
      </c>
      <c r="G104" s="42"/>
      <c r="H104" s="61">
        <v>1.862645149230957E-9</v>
      </c>
      <c r="I104" s="62"/>
      <c r="J104" s="61">
        <v>0</v>
      </c>
      <c r="K104" s="63"/>
      <c r="L104" s="61">
        <v>0</v>
      </c>
      <c r="M104" s="63"/>
      <c r="N104" s="61">
        <v>0</v>
      </c>
      <c r="O104" s="63"/>
      <c r="P104" s="61">
        <v>1.862645149230957E-9</v>
      </c>
      <c r="Q104" s="63"/>
      <c r="R104" s="61">
        <v>1.862645149230957E-9</v>
      </c>
      <c r="U104" s="73"/>
      <c r="AU104" s="65"/>
      <c r="AV104" s="65"/>
    </row>
    <row r="105" spans="1:48" ht="14.1" customHeight="1" x14ac:dyDescent="0.2">
      <c r="A105" s="40">
        <v>38</v>
      </c>
      <c r="B105" s="54"/>
      <c r="C105" s="50">
        <v>31653</v>
      </c>
      <c r="D105" s="40" t="s">
        <v>107</v>
      </c>
      <c r="F105" s="60">
        <v>2.9</v>
      </c>
      <c r="G105" s="42"/>
      <c r="H105" s="61">
        <v>0</v>
      </c>
      <c r="I105" s="62"/>
      <c r="J105" s="61">
        <v>0</v>
      </c>
      <c r="K105" s="63"/>
      <c r="L105" s="61">
        <v>0</v>
      </c>
      <c r="M105" s="63"/>
      <c r="N105" s="61">
        <v>0</v>
      </c>
      <c r="O105" s="63"/>
      <c r="P105" s="61">
        <v>0</v>
      </c>
      <c r="Q105" s="63"/>
      <c r="R105" s="61">
        <v>0</v>
      </c>
      <c r="U105" s="73"/>
      <c r="AU105" s="65"/>
      <c r="AV105" s="65"/>
    </row>
    <row r="106" spans="1:48" ht="14.1" customHeight="1" x14ac:dyDescent="0.2">
      <c r="A106" s="40">
        <v>39</v>
      </c>
      <c r="B106" s="194" t="s">
        <v>14</v>
      </c>
      <c r="C106" s="50"/>
      <c r="D106" s="85" t="s">
        <v>144</v>
      </c>
      <c r="E106" s="74"/>
      <c r="F106" s="60"/>
      <c r="H106" s="66">
        <v>-1.862645149230957E-9</v>
      </c>
      <c r="I106" s="69"/>
      <c r="J106" s="66">
        <v>0</v>
      </c>
      <c r="K106" s="69"/>
      <c r="L106" s="66">
        <v>0</v>
      </c>
      <c r="M106" s="69"/>
      <c r="N106" s="66">
        <v>0</v>
      </c>
      <c r="O106" s="69"/>
      <c r="P106" s="66">
        <v>-1.862645149230957E-9</v>
      </c>
      <c r="Q106" s="69"/>
      <c r="R106" s="66">
        <v>-1.862645149230957E-9</v>
      </c>
      <c r="U106" s="73"/>
      <c r="AU106" s="65"/>
      <c r="AV106" s="65"/>
    </row>
    <row r="107" spans="1:48" ht="14.1" customHeight="1" x14ac:dyDescent="0.2">
      <c r="A107" s="40">
        <v>40</v>
      </c>
      <c r="B107" s="54"/>
      <c r="C107" s="50"/>
      <c r="F107" s="42"/>
      <c r="G107" s="42"/>
      <c r="H107" s="57"/>
      <c r="I107" s="69"/>
      <c r="J107" s="57"/>
      <c r="K107" s="69"/>
      <c r="L107" s="57"/>
      <c r="M107" s="69"/>
      <c r="N107" s="57"/>
      <c r="O107" s="69"/>
      <c r="P107" s="57"/>
      <c r="Q107" s="69"/>
      <c r="R107" s="57"/>
      <c r="U107" s="73"/>
      <c r="AU107" s="65"/>
      <c r="AV107" s="65"/>
    </row>
    <row r="108" spans="1:48" ht="14.1" customHeight="1" x14ac:dyDescent="0.2">
      <c r="A108" s="40">
        <v>41</v>
      </c>
      <c r="B108" s="54"/>
      <c r="C108" s="50"/>
      <c r="F108" s="42"/>
      <c r="G108" s="42"/>
      <c r="H108" s="57"/>
      <c r="I108" s="69"/>
      <c r="J108" s="57"/>
      <c r="K108" s="69"/>
      <c r="L108" s="57"/>
      <c r="M108" s="69"/>
      <c r="N108" s="57"/>
      <c r="O108" s="69"/>
      <c r="P108" s="57"/>
      <c r="Q108" s="69"/>
      <c r="R108" s="57"/>
      <c r="U108" s="73"/>
      <c r="AU108" s="65"/>
      <c r="AV108" s="65"/>
    </row>
    <row r="109" spans="1:48" ht="14.1" customHeight="1" x14ac:dyDescent="0.2">
      <c r="A109" s="40">
        <v>42</v>
      </c>
      <c r="B109" s="54"/>
      <c r="C109" s="50"/>
      <c r="F109" s="42"/>
      <c r="G109" s="42"/>
      <c r="H109" s="57"/>
      <c r="I109" s="69"/>
      <c r="J109" s="57"/>
      <c r="K109" s="69"/>
      <c r="L109" s="57"/>
      <c r="M109" s="69"/>
      <c r="N109" s="57"/>
      <c r="O109" s="69"/>
      <c r="P109" s="57"/>
      <c r="Q109" s="69"/>
      <c r="R109" s="57"/>
      <c r="U109" s="73"/>
      <c r="AU109" s="65"/>
      <c r="AV109" s="65"/>
    </row>
    <row r="110" spans="1:48" ht="14.1" customHeight="1" x14ac:dyDescent="0.2">
      <c r="A110" s="40">
        <v>43</v>
      </c>
      <c r="B110" s="54"/>
      <c r="C110" s="50"/>
      <c r="F110" s="42"/>
      <c r="G110" s="42"/>
      <c r="H110" s="57"/>
      <c r="I110" s="69"/>
      <c r="J110" s="57"/>
      <c r="K110" s="69"/>
      <c r="L110" s="57"/>
      <c r="M110" s="69"/>
      <c r="N110" s="57"/>
      <c r="O110" s="69"/>
      <c r="P110" s="57"/>
      <c r="Q110" s="69"/>
      <c r="R110" s="57"/>
      <c r="U110" s="73"/>
      <c r="AU110" s="65"/>
      <c r="AV110" s="65"/>
    </row>
    <row r="111" spans="1:48" ht="14.1" customHeight="1" thickBot="1" x14ac:dyDescent="0.25">
      <c r="A111" s="38">
        <v>44</v>
      </c>
      <c r="B111" s="82" t="s">
        <v>130</v>
      </c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U111" s="73"/>
      <c r="AU111" s="65"/>
      <c r="AV111" s="65"/>
    </row>
    <row r="112" spans="1:48" ht="14.1" customHeight="1" x14ac:dyDescent="0.2">
      <c r="A112" s="40" t="s">
        <v>131</v>
      </c>
      <c r="P112" s="40" t="s">
        <v>132</v>
      </c>
      <c r="U112" s="73"/>
      <c r="AU112" s="65"/>
      <c r="AV112" s="65"/>
    </row>
    <row r="113" spans="1:48" ht="14.1" customHeight="1" thickBot="1" x14ac:dyDescent="0.25">
      <c r="A113" s="38" t="s">
        <v>54</v>
      </c>
      <c r="B113" s="38"/>
      <c r="C113" s="38"/>
      <c r="D113" s="38"/>
      <c r="E113" s="38"/>
      <c r="F113" s="38"/>
      <c r="G113" s="38" t="s">
        <v>55</v>
      </c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 t="s">
        <v>277</v>
      </c>
      <c r="U113" s="73"/>
      <c r="AU113" s="65"/>
      <c r="AV113" s="65"/>
    </row>
    <row r="114" spans="1:48" ht="14.1" customHeight="1" x14ac:dyDescent="0.2">
      <c r="A114" s="40" t="s">
        <v>56</v>
      </c>
      <c r="B114" s="83"/>
      <c r="E114" s="42" t="s">
        <v>57</v>
      </c>
      <c r="F114" s="40" t="s">
        <v>58</v>
      </c>
      <c r="J114" s="44"/>
      <c r="K114" s="44"/>
      <c r="M114" s="44"/>
      <c r="N114" s="44"/>
      <c r="O114" s="44" t="s">
        <v>133</v>
      </c>
      <c r="R114" s="45"/>
      <c r="U114" s="73"/>
      <c r="AU114" s="65"/>
      <c r="AV114" s="65"/>
    </row>
    <row r="115" spans="1:48" ht="14.1" customHeight="1" x14ac:dyDescent="0.2">
      <c r="B115" s="83"/>
      <c r="F115" s="40" t="s">
        <v>60</v>
      </c>
      <c r="J115" s="42"/>
      <c r="K115" s="45"/>
      <c r="N115" s="42"/>
      <c r="O115" s="42" t="s">
        <v>61</v>
      </c>
      <c r="P115" s="45" t="s">
        <v>62</v>
      </c>
      <c r="R115" s="42"/>
      <c r="U115" s="73"/>
      <c r="AU115" s="65"/>
      <c r="AV115" s="65"/>
    </row>
    <row r="116" spans="1:48" ht="14.1" customHeight="1" x14ac:dyDescent="0.2">
      <c r="A116" s="40" t="s">
        <v>63</v>
      </c>
      <c r="B116" s="83"/>
      <c r="F116" s="40" t="s">
        <v>275</v>
      </c>
      <c r="J116" s="42"/>
      <c r="K116" s="45"/>
      <c r="L116" s="42"/>
      <c r="O116" s="42" t="s">
        <v>275</v>
      </c>
      <c r="P116" s="45" t="s">
        <v>64</v>
      </c>
      <c r="R116" s="42"/>
      <c r="U116" s="73"/>
      <c r="AU116" s="65"/>
      <c r="AV116" s="65"/>
    </row>
    <row r="117" spans="1:48" ht="14.1" customHeight="1" x14ac:dyDescent="0.2">
      <c r="B117" s="83"/>
      <c r="F117" s="40" t="s">
        <v>275</v>
      </c>
      <c r="J117" s="42"/>
      <c r="K117" s="45"/>
      <c r="L117" s="42"/>
      <c r="O117" s="42" t="s">
        <v>275</v>
      </c>
      <c r="P117" s="45" t="s">
        <v>65</v>
      </c>
      <c r="R117" s="42"/>
      <c r="U117" s="73"/>
      <c r="AU117" s="65"/>
      <c r="AV117" s="65"/>
    </row>
    <row r="118" spans="1:48" ht="14.1" customHeight="1" thickBot="1" x14ac:dyDescent="0.25">
      <c r="A118" s="38" t="s">
        <v>66</v>
      </c>
      <c r="B118" s="84"/>
      <c r="C118" s="38"/>
      <c r="D118" s="38"/>
      <c r="E118" s="38"/>
      <c r="F118" s="38" t="s">
        <v>275</v>
      </c>
      <c r="G118" s="38"/>
      <c r="H118" s="47" t="s">
        <v>67</v>
      </c>
      <c r="I118" s="38"/>
      <c r="J118" s="38"/>
      <c r="K118" s="38"/>
      <c r="L118" s="38"/>
      <c r="M118" s="38"/>
      <c r="N118" s="38"/>
      <c r="O118" s="38"/>
      <c r="P118" s="38" t="s">
        <v>68</v>
      </c>
      <c r="Q118" s="38"/>
      <c r="R118" s="38"/>
      <c r="U118" s="73"/>
      <c r="AU118" s="65"/>
      <c r="AV118" s="65"/>
    </row>
    <row r="119" spans="1:48" ht="14.1" customHeight="1" x14ac:dyDescent="0.2"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U119" s="73"/>
      <c r="AU119" s="65"/>
      <c r="AV119" s="65"/>
    </row>
    <row r="120" spans="1:48" ht="14.1" customHeight="1" x14ac:dyDescent="0.2">
      <c r="C120" s="49" t="s">
        <v>69</v>
      </c>
      <c r="D120" s="49" t="s">
        <v>70</v>
      </c>
      <c r="E120" s="49"/>
      <c r="F120" s="49" t="s">
        <v>71</v>
      </c>
      <c r="G120" s="49"/>
      <c r="H120" s="49" t="s">
        <v>72</v>
      </c>
      <c r="I120" s="49"/>
      <c r="J120" s="50" t="s">
        <v>73</v>
      </c>
      <c r="K120" s="50"/>
      <c r="L120" s="49" t="s">
        <v>74</v>
      </c>
      <c r="M120" s="49"/>
      <c r="N120" s="49" t="s">
        <v>75</v>
      </c>
      <c r="O120" s="49"/>
      <c r="P120" s="49" t="s">
        <v>76</v>
      </c>
      <c r="Q120" s="49"/>
      <c r="R120" s="49" t="s">
        <v>77</v>
      </c>
      <c r="U120" s="73"/>
      <c r="AU120" s="65"/>
      <c r="AV120" s="65"/>
    </row>
    <row r="121" spans="1:48" ht="14.1" customHeight="1" x14ac:dyDescent="0.2">
      <c r="C121" s="50" t="s">
        <v>78</v>
      </c>
      <c r="D121" s="50" t="s">
        <v>78</v>
      </c>
      <c r="F121" s="50" t="s">
        <v>79</v>
      </c>
      <c r="G121" s="50"/>
      <c r="H121" s="49" t="s">
        <v>80</v>
      </c>
      <c r="I121" s="50"/>
      <c r="J121" s="49" t="s">
        <v>53</v>
      </c>
      <c r="K121" s="50"/>
      <c r="L121" s="50" t="s">
        <v>53</v>
      </c>
      <c r="M121" s="50"/>
      <c r="P121" s="50" t="s">
        <v>80</v>
      </c>
      <c r="R121" s="50"/>
      <c r="U121" s="73"/>
      <c r="AU121" s="65"/>
      <c r="AV121" s="65"/>
    </row>
    <row r="122" spans="1:48" ht="14.1" customHeight="1" x14ac:dyDescent="0.2">
      <c r="A122" s="40" t="s">
        <v>81</v>
      </c>
      <c r="B122" s="50"/>
      <c r="C122" s="50" t="s">
        <v>82</v>
      </c>
      <c r="D122" s="50" t="s">
        <v>82</v>
      </c>
      <c r="E122" s="49"/>
      <c r="F122" s="50" t="s">
        <v>83</v>
      </c>
      <c r="G122" s="50"/>
      <c r="H122" s="50" t="s">
        <v>84</v>
      </c>
      <c r="I122" s="50"/>
      <c r="J122" s="50" t="s">
        <v>80</v>
      </c>
      <c r="K122" s="49"/>
      <c r="L122" s="50" t="s">
        <v>80</v>
      </c>
      <c r="M122" s="45"/>
      <c r="N122" s="50" t="s">
        <v>85</v>
      </c>
      <c r="O122" s="49"/>
      <c r="P122" s="49" t="s">
        <v>84</v>
      </c>
      <c r="Q122" s="49"/>
      <c r="R122" s="50" t="s">
        <v>86</v>
      </c>
      <c r="U122" s="73"/>
      <c r="AU122" s="65"/>
      <c r="AV122" s="65"/>
    </row>
    <row r="123" spans="1:48" ht="14.1" customHeight="1" thickBot="1" x14ac:dyDescent="0.25">
      <c r="A123" s="38" t="s">
        <v>87</v>
      </c>
      <c r="B123" s="47"/>
      <c r="C123" s="47" t="s">
        <v>88</v>
      </c>
      <c r="D123" s="47" t="s">
        <v>89</v>
      </c>
      <c r="E123" s="47"/>
      <c r="F123" s="51" t="s">
        <v>90</v>
      </c>
      <c r="G123" s="51"/>
      <c r="H123" s="51" t="s">
        <v>91</v>
      </c>
      <c r="I123" s="52"/>
      <c r="J123" s="51" t="s">
        <v>92</v>
      </c>
      <c r="K123" s="52"/>
      <c r="L123" s="52" t="s">
        <v>93</v>
      </c>
      <c r="M123" s="53"/>
      <c r="N123" s="53" t="s">
        <v>94</v>
      </c>
      <c r="O123" s="53"/>
      <c r="P123" s="53" t="s">
        <v>95</v>
      </c>
      <c r="Q123" s="53"/>
      <c r="R123" s="53" t="s">
        <v>96</v>
      </c>
      <c r="U123" s="73"/>
      <c r="AU123" s="65"/>
      <c r="AV123" s="65"/>
    </row>
    <row r="124" spans="1:48" ht="14.1" customHeight="1" x14ac:dyDescent="0.2">
      <c r="A124" s="40">
        <v>1</v>
      </c>
      <c r="B124" s="50"/>
      <c r="U124" s="73"/>
      <c r="AU124" s="65"/>
      <c r="AV124" s="65"/>
    </row>
    <row r="125" spans="1:48" ht="14.1" customHeight="1" x14ac:dyDescent="0.2">
      <c r="A125" s="40">
        <v>2</v>
      </c>
      <c r="B125" s="54"/>
      <c r="C125" s="87"/>
      <c r="D125" s="85" t="s">
        <v>145</v>
      </c>
      <c r="E125" s="74"/>
      <c r="F125" s="60"/>
      <c r="G125" s="74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U125" s="73"/>
      <c r="AU125" s="65"/>
      <c r="AV125" s="65"/>
    </row>
    <row r="126" spans="1:48" ht="14.1" customHeight="1" x14ac:dyDescent="0.2">
      <c r="A126" s="40">
        <v>3</v>
      </c>
      <c r="B126" s="54"/>
      <c r="C126" s="50">
        <v>31154</v>
      </c>
      <c r="D126" s="40" t="s">
        <v>101</v>
      </c>
      <c r="F126" s="60">
        <v>2.8</v>
      </c>
      <c r="G126" s="42"/>
      <c r="H126" s="61">
        <v>16857249.890000001</v>
      </c>
      <c r="I126" s="62"/>
      <c r="J126" s="61">
        <v>0</v>
      </c>
      <c r="K126" s="63"/>
      <c r="L126" s="61">
        <v>0</v>
      </c>
      <c r="M126" s="63"/>
      <c r="N126" s="61">
        <v>0</v>
      </c>
      <c r="O126" s="63"/>
      <c r="P126" s="61">
        <v>16857249.890000001</v>
      </c>
      <c r="Q126" s="63"/>
      <c r="R126" s="61">
        <v>16857249.889999993</v>
      </c>
      <c r="U126" s="73"/>
      <c r="AU126" s="65"/>
      <c r="AV126" s="65"/>
    </row>
    <row r="127" spans="1:48" ht="14.1" customHeight="1" x14ac:dyDescent="0.2">
      <c r="A127" s="40">
        <v>4</v>
      </c>
      <c r="B127" s="54"/>
      <c r="C127" s="50">
        <v>31254</v>
      </c>
      <c r="D127" s="40" t="s">
        <v>103</v>
      </c>
      <c r="F127" s="60">
        <v>3.6000000000000005</v>
      </c>
      <c r="G127" s="42"/>
      <c r="H127" s="61">
        <v>30373191.169999998</v>
      </c>
      <c r="I127" s="62"/>
      <c r="J127" s="61">
        <v>0</v>
      </c>
      <c r="K127" s="63"/>
      <c r="L127" s="61">
        <v>0</v>
      </c>
      <c r="M127" s="63"/>
      <c r="N127" s="61">
        <v>0</v>
      </c>
      <c r="O127" s="63"/>
      <c r="P127" s="61">
        <v>30373191.169999998</v>
      </c>
      <c r="Q127" s="63"/>
      <c r="R127" s="61">
        <v>30373191.170000002</v>
      </c>
      <c r="U127" s="73"/>
      <c r="AU127" s="65"/>
      <c r="AV127" s="65"/>
    </row>
    <row r="128" spans="1:48" ht="14.1" customHeight="1" x14ac:dyDescent="0.2">
      <c r="A128" s="40">
        <v>5</v>
      </c>
      <c r="B128" s="54"/>
      <c r="C128" s="50">
        <v>31554</v>
      </c>
      <c r="D128" s="40" t="s">
        <v>106</v>
      </c>
      <c r="F128" s="60">
        <v>2.8</v>
      </c>
      <c r="G128" s="42"/>
      <c r="H128" s="61">
        <v>10642026.83</v>
      </c>
      <c r="I128" s="62"/>
      <c r="J128" s="61">
        <v>0</v>
      </c>
      <c r="K128" s="63"/>
      <c r="L128" s="61">
        <v>0</v>
      </c>
      <c r="M128" s="63"/>
      <c r="N128" s="61">
        <v>0</v>
      </c>
      <c r="O128" s="63"/>
      <c r="P128" s="61">
        <v>10642026.83</v>
      </c>
      <c r="Q128" s="63"/>
      <c r="R128" s="61">
        <v>10642026.83</v>
      </c>
      <c r="U128" s="73"/>
      <c r="AU128" s="65"/>
      <c r="AV128" s="65"/>
    </row>
    <row r="129" spans="1:48" ht="14.1" customHeight="1" x14ac:dyDescent="0.2">
      <c r="A129" s="40">
        <v>6</v>
      </c>
      <c r="B129" s="54"/>
      <c r="C129" s="50">
        <v>31654</v>
      </c>
      <c r="D129" s="40" t="s">
        <v>107</v>
      </c>
      <c r="F129" s="60">
        <v>2.4</v>
      </c>
      <c r="G129" s="42"/>
      <c r="H129" s="61">
        <v>687934.36</v>
      </c>
      <c r="I129" s="62"/>
      <c r="J129" s="61">
        <v>0</v>
      </c>
      <c r="K129" s="63"/>
      <c r="L129" s="61">
        <v>0</v>
      </c>
      <c r="M129" s="63"/>
      <c r="N129" s="61">
        <v>0</v>
      </c>
      <c r="O129" s="63"/>
      <c r="P129" s="61">
        <v>687934.36</v>
      </c>
      <c r="Q129" s="63"/>
      <c r="R129" s="61">
        <v>687934.3600000001</v>
      </c>
      <c r="U129" s="73"/>
      <c r="AU129" s="65"/>
      <c r="AV129" s="65"/>
    </row>
    <row r="130" spans="1:48" ht="14.1" customHeight="1" x14ac:dyDescent="0.2">
      <c r="A130" s="40">
        <v>7</v>
      </c>
      <c r="B130" s="194" t="s">
        <v>14</v>
      </c>
      <c r="C130" s="50"/>
      <c r="D130" s="85" t="s">
        <v>146</v>
      </c>
      <c r="E130" s="74"/>
      <c r="F130" s="60"/>
      <c r="H130" s="66">
        <v>58560402.25</v>
      </c>
      <c r="I130" s="69"/>
      <c r="J130" s="66">
        <v>0</v>
      </c>
      <c r="K130" s="69"/>
      <c r="L130" s="66">
        <v>0</v>
      </c>
      <c r="M130" s="69"/>
      <c r="N130" s="66">
        <v>0</v>
      </c>
      <c r="O130" s="69"/>
      <c r="P130" s="66">
        <v>58560402.25</v>
      </c>
      <c r="Q130" s="69"/>
      <c r="R130" s="66">
        <v>58560402.249999993</v>
      </c>
      <c r="U130" s="73"/>
      <c r="AU130" s="65"/>
      <c r="AV130" s="65"/>
    </row>
    <row r="131" spans="1:48" ht="14.1" customHeight="1" x14ac:dyDescent="0.2">
      <c r="A131" s="40">
        <v>8</v>
      </c>
      <c r="B131" s="50"/>
      <c r="U131" s="73"/>
      <c r="AU131" s="65"/>
      <c r="AV131" s="65"/>
    </row>
    <row r="132" spans="1:48" ht="14.1" customHeight="1" x14ac:dyDescent="0.2">
      <c r="A132" s="40">
        <v>9</v>
      </c>
      <c r="B132" s="54"/>
      <c r="C132" s="50">
        <v>31247</v>
      </c>
      <c r="D132" s="40" t="s">
        <v>147</v>
      </c>
      <c r="F132" s="60">
        <v>20</v>
      </c>
      <c r="H132" s="61">
        <v>10146046.359999999</v>
      </c>
      <c r="I132" s="62"/>
      <c r="J132" s="61">
        <v>0</v>
      </c>
      <c r="K132" s="63"/>
      <c r="L132" s="61">
        <v>0</v>
      </c>
      <c r="M132" s="63"/>
      <c r="N132" s="61">
        <v>0</v>
      </c>
      <c r="O132" s="63"/>
      <c r="P132" s="61">
        <v>10146046.359999999</v>
      </c>
      <c r="Q132" s="63"/>
      <c r="R132" s="61">
        <v>10146046.359999999</v>
      </c>
      <c r="U132" s="73"/>
      <c r="AU132" s="65"/>
      <c r="AV132" s="65"/>
    </row>
    <row r="133" spans="1:48" ht="14.1" customHeight="1" x14ac:dyDescent="0.2">
      <c r="A133" s="40">
        <v>10</v>
      </c>
      <c r="B133" s="54"/>
      <c r="U133" s="73"/>
      <c r="AU133" s="65"/>
      <c r="AV133" s="65"/>
    </row>
    <row r="134" spans="1:48" ht="14.1" customHeight="1" x14ac:dyDescent="0.2">
      <c r="A134" s="40">
        <v>11</v>
      </c>
      <c r="B134" s="54"/>
      <c r="C134" s="49">
        <v>31647</v>
      </c>
      <c r="D134" s="40" t="s">
        <v>148</v>
      </c>
      <c r="F134" s="60">
        <v>14.3</v>
      </c>
      <c r="G134" s="42"/>
      <c r="H134" s="61">
        <v>1099923.8599999999</v>
      </c>
      <c r="I134" s="62"/>
      <c r="J134" s="61">
        <v>0</v>
      </c>
      <c r="K134" s="63"/>
      <c r="L134" s="61">
        <v>0</v>
      </c>
      <c r="M134" s="63"/>
      <c r="N134" s="61">
        <v>0</v>
      </c>
      <c r="O134" s="63"/>
      <c r="P134" s="61">
        <v>1099923.8599999999</v>
      </c>
      <c r="Q134" s="63"/>
      <c r="R134" s="61">
        <v>1099923.8599999996</v>
      </c>
      <c r="U134" s="73"/>
      <c r="AU134" s="65"/>
      <c r="AV134" s="65"/>
    </row>
    <row r="135" spans="1:48" ht="14.1" customHeight="1" x14ac:dyDescent="0.2">
      <c r="A135" s="40">
        <v>12</v>
      </c>
      <c r="B135" s="54"/>
      <c r="C135" s="50"/>
      <c r="F135" s="60"/>
      <c r="H135" s="90"/>
      <c r="I135" s="69"/>
      <c r="J135" s="90"/>
      <c r="K135" s="69"/>
      <c r="L135" s="90"/>
      <c r="M135" s="69"/>
      <c r="N135" s="90"/>
      <c r="O135" s="69"/>
      <c r="P135" s="90"/>
      <c r="Q135" s="69"/>
      <c r="R135" s="90"/>
      <c r="U135" s="73"/>
      <c r="AU135" s="65"/>
      <c r="AV135" s="65"/>
    </row>
    <row r="136" spans="1:48" ht="14.1" customHeight="1" thickBot="1" x14ac:dyDescent="0.25">
      <c r="A136" s="40">
        <v>13</v>
      </c>
      <c r="B136" s="54"/>
      <c r="C136" s="50"/>
      <c r="D136" s="43" t="s">
        <v>149</v>
      </c>
      <c r="F136" s="60"/>
      <c r="G136" s="42"/>
      <c r="H136" s="79">
        <v>1333211295.0540001</v>
      </c>
      <c r="I136" s="69"/>
      <c r="J136" s="79">
        <v>53498610.559999995</v>
      </c>
      <c r="K136" s="69"/>
      <c r="L136" s="79">
        <v>-10699722.112</v>
      </c>
      <c r="M136" s="69"/>
      <c r="N136" s="79">
        <v>0</v>
      </c>
      <c r="O136" s="69"/>
      <c r="P136" s="79">
        <v>1376010183.5019999</v>
      </c>
      <c r="Q136" s="69"/>
      <c r="R136" s="79">
        <v>1354885193.4589229</v>
      </c>
      <c r="U136" s="73"/>
      <c r="AU136" s="65"/>
      <c r="AV136" s="65"/>
    </row>
    <row r="137" spans="1:48" ht="14.1" customHeight="1" thickTop="1" x14ac:dyDescent="0.2">
      <c r="A137" s="40">
        <v>14</v>
      </c>
      <c r="B137" s="54"/>
      <c r="C137" s="50"/>
      <c r="F137" s="42"/>
      <c r="G137" s="42"/>
      <c r="H137" s="57"/>
      <c r="I137" s="69"/>
      <c r="J137" s="57"/>
      <c r="K137" s="69"/>
      <c r="L137" s="57"/>
      <c r="M137" s="69"/>
      <c r="N137" s="57"/>
      <c r="O137" s="69"/>
      <c r="P137" s="57"/>
      <c r="Q137" s="69"/>
      <c r="R137" s="57"/>
      <c r="U137" s="73"/>
      <c r="AU137" s="65"/>
      <c r="AV137" s="65"/>
    </row>
    <row r="138" spans="1:48" ht="14.1" customHeight="1" thickBot="1" x14ac:dyDescent="0.25">
      <c r="A138" s="40">
        <v>15</v>
      </c>
      <c r="B138" s="54"/>
      <c r="C138" s="50"/>
      <c r="D138" s="40" t="s">
        <v>99</v>
      </c>
      <c r="F138" s="42"/>
      <c r="G138" s="42"/>
      <c r="H138" s="79">
        <v>1333211295.0540001</v>
      </c>
      <c r="I138" s="69"/>
      <c r="J138" s="79">
        <v>53498610.559999995</v>
      </c>
      <c r="K138" s="69"/>
      <c r="L138" s="79">
        <v>-10699722.112</v>
      </c>
      <c r="M138" s="69"/>
      <c r="N138" s="79">
        <v>0</v>
      </c>
      <c r="O138" s="69"/>
      <c r="P138" s="79">
        <v>1376010183.5019999</v>
      </c>
      <c r="Q138" s="69"/>
      <c r="R138" s="79">
        <v>1354885193.4589229</v>
      </c>
      <c r="U138" s="73"/>
      <c r="AU138" s="65"/>
      <c r="AV138" s="65"/>
    </row>
    <row r="139" spans="1:48" ht="14.1" customHeight="1" thickTop="1" x14ac:dyDescent="0.2">
      <c r="A139" s="40">
        <v>16</v>
      </c>
      <c r="B139" s="54"/>
      <c r="U139" s="73"/>
      <c r="AU139" s="65"/>
      <c r="AV139" s="65"/>
    </row>
    <row r="140" spans="1:48" ht="14.1" customHeight="1" x14ac:dyDescent="0.2">
      <c r="A140" s="40">
        <v>17</v>
      </c>
      <c r="B140" s="54"/>
      <c r="D140" s="40" t="s">
        <v>150</v>
      </c>
      <c r="U140" s="73"/>
      <c r="AU140" s="65"/>
      <c r="AV140" s="65"/>
    </row>
    <row r="141" spans="1:48" ht="14.1" customHeight="1" x14ac:dyDescent="0.2">
      <c r="A141" s="40">
        <v>18</v>
      </c>
      <c r="B141" s="54"/>
      <c r="D141" s="40" t="s">
        <v>98</v>
      </c>
      <c r="U141" s="73"/>
      <c r="AU141" s="65"/>
      <c r="AV141" s="65"/>
    </row>
    <row r="142" spans="1:48" ht="14.1" customHeight="1" x14ac:dyDescent="0.2">
      <c r="A142" s="40">
        <v>19</v>
      </c>
      <c r="B142" s="54"/>
      <c r="D142" s="40" t="s">
        <v>151</v>
      </c>
      <c r="E142" s="50"/>
      <c r="F142" s="91"/>
      <c r="G142" s="91"/>
      <c r="H142" s="61"/>
      <c r="I142" s="92"/>
      <c r="J142" s="61"/>
      <c r="K142" s="92"/>
      <c r="L142" s="92"/>
      <c r="M142" s="92"/>
      <c r="N142" s="92"/>
      <c r="O142" s="92"/>
      <c r="P142" s="92"/>
      <c r="Q142" s="92"/>
      <c r="R142" s="92"/>
      <c r="U142" s="73"/>
      <c r="AU142" s="65"/>
      <c r="AV142" s="65"/>
    </row>
    <row r="143" spans="1:48" ht="14.1" customHeight="1" x14ac:dyDescent="0.2">
      <c r="A143" s="40">
        <v>20</v>
      </c>
      <c r="B143" s="54"/>
      <c r="C143" s="49">
        <v>34144</v>
      </c>
      <c r="D143" s="40" t="s">
        <v>101</v>
      </c>
      <c r="E143" s="50"/>
      <c r="F143" s="60">
        <v>3.6000000000000005</v>
      </c>
      <c r="G143" s="42"/>
      <c r="H143" s="61">
        <v>3311083.09</v>
      </c>
      <c r="I143" s="62"/>
      <c r="J143" s="61">
        <v>0</v>
      </c>
      <c r="K143" s="63"/>
      <c r="L143" s="61">
        <v>0</v>
      </c>
      <c r="M143" s="63"/>
      <c r="N143" s="61">
        <v>0</v>
      </c>
      <c r="O143" s="63"/>
      <c r="P143" s="61">
        <v>3311083.09</v>
      </c>
      <c r="Q143" s="63"/>
      <c r="R143" s="61">
        <v>3311083.0900000003</v>
      </c>
      <c r="U143" s="73"/>
      <c r="AU143" s="65"/>
      <c r="AV143" s="65"/>
    </row>
    <row r="144" spans="1:48" ht="14.1" customHeight="1" x14ac:dyDescent="0.2">
      <c r="A144" s="40">
        <v>21</v>
      </c>
      <c r="B144" s="54"/>
      <c r="C144" s="49">
        <v>34244</v>
      </c>
      <c r="D144" s="40" t="s">
        <v>103</v>
      </c>
      <c r="E144" s="50"/>
      <c r="F144" s="60">
        <v>2.6</v>
      </c>
      <c r="G144" s="42"/>
      <c r="H144" s="61">
        <v>2353181.4699999997</v>
      </c>
      <c r="I144" s="62"/>
      <c r="J144" s="61">
        <v>0</v>
      </c>
      <c r="K144" s="63"/>
      <c r="L144" s="61">
        <v>0</v>
      </c>
      <c r="M144" s="63"/>
      <c r="N144" s="61">
        <v>0</v>
      </c>
      <c r="O144" s="63"/>
      <c r="P144" s="61">
        <v>2353181.4699999997</v>
      </c>
      <c r="Q144" s="63"/>
      <c r="R144" s="61">
        <v>2353181.4699999993</v>
      </c>
      <c r="U144" s="73"/>
      <c r="AU144" s="65"/>
      <c r="AV144" s="65"/>
    </row>
    <row r="145" spans="1:48" ht="14.1" customHeight="1" x14ac:dyDescent="0.2">
      <c r="A145" s="40">
        <v>22</v>
      </c>
      <c r="B145" s="54"/>
      <c r="C145" s="49">
        <v>34344</v>
      </c>
      <c r="D145" s="40" t="s">
        <v>104</v>
      </c>
      <c r="E145" s="50"/>
      <c r="F145" s="60">
        <v>3.1</v>
      </c>
      <c r="G145" s="42"/>
      <c r="H145" s="61">
        <v>19816850.59</v>
      </c>
      <c r="I145" s="62"/>
      <c r="J145" s="61">
        <v>0</v>
      </c>
      <c r="K145" s="63"/>
      <c r="L145" s="61">
        <v>0</v>
      </c>
      <c r="M145" s="63"/>
      <c r="N145" s="61">
        <v>0</v>
      </c>
      <c r="O145" s="63"/>
      <c r="P145" s="61">
        <v>19816850.59</v>
      </c>
      <c r="Q145" s="63"/>
      <c r="R145" s="61">
        <v>19816850.59</v>
      </c>
      <c r="U145" s="73"/>
      <c r="AU145" s="65"/>
      <c r="AV145" s="65"/>
    </row>
    <row r="146" spans="1:48" ht="14.1" customHeight="1" x14ac:dyDescent="0.2">
      <c r="A146" s="40">
        <v>23</v>
      </c>
      <c r="B146" s="54"/>
      <c r="C146" s="49">
        <v>34544</v>
      </c>
      <c r="D146" s="40" t="s">
        <v>106</v>
      </c>
      <c r="E146" s="50"/>
      <c r="F146" s="60">
        <v>2.8</v>
      </c>
      <c r="G146" s="42"/>
      <c r="H146" s="61">
        <v>15324704.390000001</v>
      </c>
      <c r="I146" s="62"/>
      <c r="J146" s="61">
        <v>0</v>
      </c>
      <c r="K146" s="63"/>
      <c r="L146" s="61">
        <v>0</v>
      </c>
      <c r="M146" s="63"/>
      <c r="N146" s="61">
        <v>0</v>
      </c>
      <c r="O146" s="63"/>
      <c r="P146" s="61">
        <v>15324704.390000001</v>
      </c>
      <c r="Q146" s="63"/>
      <c r="R146" s="61">
        <v>15324704.389999995</v>
      </c>
      <c r="U146" s="73"/>
      <c r="AU146" s="65"/>
      <c r="AV146" s="65"/>
    </row>
    <row r="147" spans="1:48" ht="14.1" customHeight="1" x14ac:dyDescent="0.2">
      <c r="A147" s="40">
        <v>24</v>
      </c>
      <c r="B147" s="54"/>
      <c r="C147" s="49">
        <v>34644</v>
      </c>
      <c r="D147" s="40" t="s">
        <v>107</v>
      </c>
      <c r="F147" s="60">
        <v>2.9</v>
      </c>
      <c r="G147" s="42"/>
      <c r="H147" s="61">
        <v>510664.71</v>
      </c>
      <c r="I147" s="62"/>
      <c r="J147" s="61">
        <v>0</v>
      </c>
      <c r="K147" s="63"/>
      <c r="L147" s="61">
        <v>0</v>
      </c>
      <c r="M147" s="63"/>
      <c r="N147" s="61">
        <v>0</v>
      </c>
      <c r="O147" s="63"/>
      <c r="P147" s="61">
        <v>510664.71</v>
      </c>
      <c r="Q147" s="63"/>
      <c r="R147" s="61">
        <v>510664.71</v>
      </c>
      <c r="U147" s="73"/>
      <c r="AU147" s="65"/>
      <c r="AV147" s="93"/>
    </row>
    <row r="148" spans="1:48" ht="14.1" customHeight="1" x14ac:dyDescent="0.2">
      <c r="A148" s="40">
        <v>25</v>
      </c>
      <c r="B148" s="192" t="s">
        <v>15</v>
      </c>
      <c r="C148" s="49"/>
      <c r="D148" s="43" t="s">
        <v>152</v>
      </c>
      <c r="E148" s="50"/>
      <c r="F148" s="60"/>
      <c r="H148" s="66">
        <v>41316484.25</v>
      </c>
      <c r="I148" s="67"/>
      <c r="J148" s="66">
        <v>0</v>
      </c>
      <c r="K148" s="67"/>
      <c r="L148" s="66">
        <v>0</v>
      </c>
      <c r="M148" s="67"/>
      <c r="N148" s="66">
        <v>0</v>
      </c>
      <c r="O148" s="67"/>
      <c r="P148" s="66">
        <v>41316484.25</v>
      </c>
      <c r="Q148" s="67"/>
      <c r="R148" s="66">
        <v>41316484.249999993</v>
      </c>
      <c r="U148" s="73"/>
      <c r="AU148" s="65"/>
      <c r="AV148" s="65"/>
    </row>
    <row r="149" spans="1:48" ht="14.1" customHeight="1" x14ac:dyDescent="0.2">
      <c r="A149" s="40">
        <v>26</v>
      </c>
      <c r="B149" s="54"/>
      <c r="C149" s="50"/>
      <c r="D149" s="50"/>
      <c r="E149" s="50"/>
      <c r="F149" s="91"/>
      <c r="G149" s="91"/>
      <c r="H149" s="61"/>
      <c r="I149" s="67"/>
      <c r="J149" s="61"/>
      <c r="K149" s="67"/>
      <c r="L149" s="61"/>
      <c r="M149" s="67"/>
      <c r="N149" s="61"/>
      <c r="O149" s="67"/>
      <c r="P149" s="61"/>
      <c r="Q149" s="67"/>
      <c r="R149" s="61"/>
      <c r="U149" s="73"/>
      <c r="AU149" s="65"/>
      <c r="AV149" s="65"/>
    </row>
    <row r="150" spans="1:48" ht="14.1" customHeight="1" x14ac:dyDescent="0.2">
      <c r="A150" s="40">
        <v>27</v>
      </c>
      <c r="B150" s="54"/>
      <c r="C150" s="49"/>
      <c r="D150" s="40" t="s">
        <v>153</v>
      </c>
      <c r="U150" s="73"/>
      <c r="AU150" s="65"/>
      <c r="AV150" s="65"/>
    </row>
    <row r="151" spans="1:48" ht="14.1" customHeight="1" x14ac:dyDescent="0.2">
      <c r="A151" s="40">
        <v>28</v>
      </c>
      <c r="B151" s="54"/>
      <c r="C151" s="49">
        <v>34345</v>
      </c>
      <c r="D151" s="73" t="s">
        <v>154</v>
      </c>
      <c r="F151" s="60">
        <v>2.9</v>
      </c>
      <c r="G151" s="42"/>
      <c r="H151" s="61">
        <v>204876682.49999997</v>
      </c>
      <c r="I151" s="62"/>
      <c r="J151" s="61">
        <v>468098</v>
      </c>
      <c r="K151" s="63"/>
      <c r="L151" s="61">
        <v>0</v>
      </c>
      <c r="M151" s="63"/>
      <c r="N151" s="61">
        <v>0</v>
      </c>
      <c r="O151" s="63"/>
      <c r="P151" s="61">
        <v>205344780.49999997</v>
      </c>
      <c r="Q151" s="63"/>
      <c r="R151" s="61">
        <v>205277757.88461536</v>
      </c>
      <c r="U151" s="73"/>
      <c r="AU151" s="65"/>
      <c r="AV151" s="65"/>
    </row>
    <row r="152" spans="1:48" ht="14.1" customHeight="1" x14ac:dyDescent="0.2">
      <c r="A152" s="40">
        <v>29</v>
      </c>
      <c r="B152" s="192" t="s">
        <v>16</v>
      </c>
      <c r="C152" s="49"/>
      <c r="D152" s="43" t="s">
        <v>155</v>
      </c>
      <c r="H152" s="66">
        <v>204876682.49999997</v>
      </c>
      <c r="I152" s="67"/>
      <c r="J152" s="66">
        <v>468098</v>
      </c>
      <c r="K152" s="67"/>
      <c r="L152" s="66">
        <v>0</v>
      </c>
      <c r="M152" s="67"/>
      <c r="N152" s="66">
        <v>0</v>
      </c>
      <c r="O152" s="67"/>
      <c r="P152" s="66">
        <v>205344780.49999997</v>
      </c>
      <c r="Q152" s="67"/>
      <c r="R152" s="66">
        <v>205277757.88461536</v>
      </c>
      <c r="U152" s="73"/>
      <c r="AU152" s="65"/>
      <c r="AV152" s="65"/>
    </row>
    <row r="153" spans="1:48" ht="14.1" customHeight="1" x14ac:dyDescent="0.2">
      <c r="A153" s="40">
        <v>30</v>
      </c>
      <c r="B153" s="54"/>
      <c r="C153" s="49"/>
      <c r="U153" s="73"/>
      <c r="AU153" s="65"/>
      <c r="AV153" s="65"/>
    </row>
    <row r="154" spans="1:48" ht="14.1" customHeight="1" x14ac:dyDescent="0.2">
      <c r="A154" s="40">
        <v>31</v>
      </c>
      <c r="B154" s="54"/>
      <c r="C154" s="49"/>
      <c r="D154" s="40" t="s">
        <v>156</v>
      </c>
      <c r="U154" s="73"/>
      <c r="AU154" s="65"/>
      <c r="AV154" s="65"/>
    </row>
    <row r="155" spans="1:48" ht="14.1" customHeight="1" x14ac:dyDescent="0.2">
      <c r="A155" s="40">
        <v>32</v>
      </c>
      <c r="B155" s="54"/>
      <c r="C155" s="49">
        <v>34346</v>
      </c>
      <c r="D155" s="73" t="s">
        <v>157</v>
      </c>
      <c r="F155" s="60">
        <v>2.9</v>
      </c>
      <c r="G155" s="42"/>
      <c r="H155" s="61">
        <v>136821119.33000001</v>
      </c>
      <c r="I155" s="62"/>
      <c r="J155" s="61">
        <v>16098</v>
      </c>
      <c r="K155" s="63"/>
      <c r="L155" s="61">
        <v>0</v>
      </c>
      <c r="M155" s="63"/>
      <c r="N155" s="61">
        <v>0</v>
      </c>
      <c r="O155" s="63"/>
      <c r="P155" s="61">
        <v>136837217.33000001</v>
      </c>
      <c r="Q155" s="63"/>
      <c r="R155" s="61">
        <v>136833502.40692306</v>
      </c>
      <c r="U155" s="73"/>
      <c r="AU155" s="65"/>
      <c r="AV155" s="65"/>
    </row>
    <row r="156" spans="1:48" ht="14.1" customHeight="1" x14ac:dyDescent="0.2">
      <c r="A156" s="40">
        <v>33</v>
      </c>
      <c r="B156" s="192" t="s">
        <v>16</v>
      </c>
      <c r="C156" s="49"/>
      <c r="D156" s="43" t="s">
        <v>158</v>
      </c>
      <c r="H156" s="66">
        <v>136821119.33000001</v>
      </c>
      <c r="I156" s="67"/>
      <c r="J156" s="66">
        <v>16098</v>
      </c>
      <c r="K156" s="67"/>
      <c r="L156" s="66">
        <v>0</v>
      </c>
      <c r="M156" s="67"/>
      <c r="N156" s="66">
        <v>0</v>
      </c>
      <c r="O156" s="67"/>
      <c r="P156" s="66">
        <v>136837217.33000001</v>
      </c>
      <c r="Q156" s="67"/>
      <c r="R156" s="66">
        <v>136833502.40692306</v>
      </c>
      <c r="U156" s="73"/>
      <c r="AU156" s="65"/>
      <c r="AV156" s="65"/>
    </row>
    <row r="157" spans="1:48" ht="14.1" customHeight="1" x14ac:dyDescent="0.2">
      <c r="A157" s="40">
        <v>34</v>
      </c>
      <c r="B157" s="54"/>
      <c r="C157" s="49"/>
      <c r="U157" s="73"/>
      <c r="AU157" s="65"/>
      <c r="AV157" s="65"/>
    </row>
    <row r="158" spans="1:48" ht="14.1" customHeight="1" x14ac:dyDescent="0.2">
      <c r="A158" s="40">
        <v>35</v>
      </c>
      <c r="B158" s="54"/>
      <c r="C158" s="49"/>
      <c r="D158" s="40" t="s">
        <v>159</v>
      </c>
      <c r="U158" s="73"/>
      <c r="AU158" s="65"/>
      <c r="AV158" s="65"/>
    </row>
    <row r="159" spans="1:48" ht="14.1" customHeight="1" x14ac:dyDescent="0.2">
      <c r="A159" s="40">
        <v>36</v>
      </c>
      <c r="B159" s="54"/>
      <c r="C159" s="49">
        <v>34343</v>
      </c>
      <c r="D159" s="73" t="s">
        <v>160</v>
      </c>
      <c r="F159" s="60">
        <v>2.9</v>
      </c>
      <c r="G159" s="42"/>
      <c r="H159" s="61">
        <v>10412606.624</v>
      </c>
      <c r="I159" s="62"/>
      <c r="J159" s="61">
        <v>445519475.2299999</v>
      </c>
      <c r="K159" s="63"/>
      <c r="L159" s="61">
        <v>-23045.4</v>
      </c>
      <c r="M159" s="63"/>
      <c r="N159" s="61">
        <v>0</v>
      </c>
      <c r="O159" s="63"/>
      <c r="P159" s="61">
        <v>455909036.45399994</v>
      </c>
      <c r="Q159" s="63"/>
      <c r="R159" s="61">
        <v>44750536.057076916</v>
      </c>
      <c r="U159" s="73"/>
      <c r="V159" s="73"/>
      <c r="AU159" s="65"/>
      <c r="AV159" s="65"/>
    </row>
    <row r="160" spans="1:48" ht="14.1" customHeight="1" x14ac:dyDescent="0.2">
      <c r="A160" s="40">
        <v>37</v>
      </c>
      <c r="B160" s="192" t="s">
        <v>16</v>
      </c>
      <c r="C160" s="49"/>
      <c r="D160" s="43" t="s">
        <v>161</v>
      </c>
      <c r="H160" s="66">
        <v>10412606.624</v>
      </c>
      <c r="I160" s="67"/>
      <c r="J160" s="66">
        <v>445519475.2299999</v>
      </c>
      <c r="K160" s="67"/>
      <c r="L160" s="66">
        <v>-23045.4</v>
      </c>
      <c r="M160" s="67"/>
      <c r="N160" s="66">
        <v>0</v>
      </c>
      <c r="O160" s="67"/>
      <c r="P160" s="66">
        <v>455909036.45399994</v>
      </c>
      <c r="Q160" s="67"/>
      <c r="R160" s="66">
        <v>44750536.057076916</v>
      </c>
      <c r="U160" s="73"/>
      <c r="AU160" s="65"/>
      <c r="AV160" s="65"/>
    </row>
    <row r="161" spans="1:48" ht="14.1" customHeight="1" x14ac:dyDescent="0.2">
      <c r="A161" s="40">
        <v>38</v>
      </c>
      <c r="B161" s="54"/>
      <c r="U161" s="73"/>
      <c r="AU161" s="65"/>
      <c r="AV161" s="65"/>
    </row>
    <row r="162" spans="1:48" ht="14.1" customHeight="1" x14ac:dyDescent="0.2">
      <c r="A162" s="40">
        <v>39</v>
      </c>
      <c r="B162" s="54"/>
      <c r="U162" s="73"/>
      <c r="AU162" s="65"/>
      <c r="AV162" s="65"/>
    </row>
    <row r="163" spans="1:48" ht="14.1" customHeight="1" x14ac:dyDescent="0.2">
      <c r="A163" s="40">
        <v>40</v>
      </c>
      <c r="B163" s="54"/>
      <c r="U163" s="73"/>
      <c r="AU163" s="65"/>
      <c r="AV163" s="65"/>
    </row>
    <row r="164" spans="1:48" ht="14.1" customHeight="1" x14ac:dyDescent="0.2">
      <c r="A164" s="40">
        <v>41</v>
      </c>
      <c r="B164" s="54"/>
      <c r="U164" s="73"/>
      <c r="AU164" s="65"/>
      <c r="AV164" s="65"/>
    </row>
    <row r="165" spans="1:48" ht="14.1" customHeight="1" thickBot="1" x14ac:dyDescent="0.25">
      <c r="A165" s="40">
        <v>42</v>
      </c>
      <c r="B165" s="54"/>
      <c r="D165" s="43" t="s">
        <v>149</v>
      </c>
      <c r="F165" s="60"/>
      <c r="G165" s="94"/>
      <c r="H165" s="79">
        <v>393426892.704</v>
      </c>
      <c r="I165" s="67"/>
      <c r="J165" s="79">
        <v>446003671.2299999</v>
      </c>
      <c r="K165" s="67"/>
      <c r="L165" s="79">
        <v>-23045.4</v>
      </c>
      <c r="M165" s="67"/>
      <c r="N165" s="79">
        <v>0</v>
      </c>
      <c r="O165" s="67"/>
      <c r="P165" s="79">
        <v>839407518.53399992</v>
      </c>
      <c r="Q165" s="67"/>
      <c r="R165" s="79">
        <v>428178280.59861535</v>
      </c>
      <c r="U165" s="73"/>
      <c r="AU165" s="65"/>
      <c r="AV165" s="65"/>
    </row>
    <row r="166" spans="1:48" ht="14.1" customHeight="1" thickTop="1" x14ac:dyDescent="0.2">
      <c r="A166" s="40">
        <v>43</v>
      </c>
      <c r="B166" s="54"/>
      <c r="C166" s="50"/>
      <c r="F166" s="42"/>
      <c r="G166" s="42"/>
      <c r="H166" s="57"/>
      <c r="I166" s="69"/>
      <c r="J166" s="57"/>
      <c r="K166" s="69"/>
      <c r="L166" s="57"/>
      <c r="M166" s="69"/>
      <c r="N166" s="57"/>
      <c r="O166" s="69"/>
      <c r="P166" s="57"/>
      <c r="Q166" s="69"/>
      <c r="R166" s="57"/>
      <c r="U166" s="73"/>
      <c r="AU166" s="65"/>
      <c r="AV166" s="65"/>
    </row>
    <row r="167" spans="1:48" ht="14.1" customHeight="1" thickBot="1" x14ac:dyDescent="0.25">
      <c r="A167" s="38">
        <v>44</v>
      </c>
      <c r="B167" s="82" t="s">
        <v>130</v>
      </c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U167" s="73"/>
      <c r="AU167" s="65"/>
      <c r="AV167" s="65"/>
    </row>
    <row r="168" spans="1:48" ht="14.1" customHeight="1" x14ac:dyDescent="0.2">
      <c r="A168" s="40" t="s">
        <v>131</v>
      </c>
      <c r="P168" s="40" t="s">
        <v>132</v>
      </c>
      <c r="U168" s="73"/>
      <c r="AU168" s="65"/>
      <c r="AV168" s="65"/>
    </row>
    <row r="169" spans="1:48" ht="14.1" customHeight="1" thickBot="1" x14ac:dyDescent="0.25">
      <c r="A169" s="38" t="s">
        <v>54</v>
      </c>
      <c r="B169" s="38"/>
      <c r="C169" s="38"/>
      <c r="D169" s="38"/>
      <c r="E169" s="38"/>
      <c r="F169" s="38"/>
      <c r="G169" s="38" t="s">
        <v>55</v>
      </c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 t="s">
        <v>278</v>
      </c>
      <c r="U169" s="73"/>
      <c r="AU169" s="65"/>
      <c r="AV169" s="65"/>
    </row>
    <row r="170" spans="1:48" ht="14.1" customHeight="1" x14ac:dyDescent="0.2">
      <c r="A170" s="40" t="s">
        <v>56</v>
      </c>
      <c r="B170" s="83"/>
      <c r="E170" s="42" t="s">
        <v>57</v>
      </c>
      <c r="F170" s="40" t="s">
        <v>58</v>
      </c>
      <c r="J170" s="44"/>
      <c r="K170" s="44"/>
      <c r="M170" s="44"/>
      <c r="N170" s="44"/>
      <c r="O170" s="44" t="s">
        <v>133</v>
      </c>
      <c r="R170" s="45"/>
      <c r="U170" s="73"/>
      <c r="AU170" s="65"/>
      <c r="AV170" s="65"/>
    </row>
    <row r="171" spans="1:48" ht="14.1" customHeight="1" x14ac:dyDescent="0.2">
      <c r="B171" s="83"/>
      <c r="F171" s="40" t="s">
        <v>60</v>
      </c>
      <c r="J171" s="42"/>
      <c r="K171" s="45"/>
      <c r="N171" s="42"/>
      <c r="O171" s="42" t="s">
        <v>61</v>
      </c>
      <c r="P171" s="45" t="s">
        <v>62</v>
      </c>
      <c r="R171" s="42"/>
      <c r="U171" s="73"/>
      <c r="AU171" s="65"/>
      <c r="AV171" s="65"/>
    </row>
    <row r="172" spans="1:48" ht="14.1" customHeight="1" x14ac:dyDescent="0.2">
      <c r="A172" s="40" t="s">
        <v>63</v>
      </c>
      <c r="B172" s="83"/>
      <c r="F172" s="40" t="s">
        <v>275</v>
      </c>
      <c r="J172" s="42"/>
      <c r="K172" s="45"/>
      <c r="L172" s="42"/>
      <c r="O172" s="42" t="s">
        <v>275</v>
      </c>
      <c r="P172" s="45" t="s">
        <v>64</v>
      </c>
      <c r="R172" s="42"/>
      <c r="U172" s="73"/>
      <c r="AU172" s="65"/>
      <c r="AV172" s="65"/>
    </row>
    <row r="173" spans="1:48" ht="14.1" customHeight="1" x14ac:dyDescent="0.2">
      <c r="B173" s="83"/>
      <c r="F173" s="40" t="s">
        <v>275</v>
      </c>
      <c r="J173" s="42"/>
      <c r="K173" s="45"/>
      <c r="L173" s="42"/>
      <c r="O173" s="42" t="s">
        <v>275</v>
      </c>
      <c r="P173" s="45" t="s">
        <v>65</v>
      </c>
      <c r="R173" s="42"/>
      <c r="U173" s="73"/>
      <c r="AU173" s="65"/>
      <c r="AV173" s="65"/>
    </row>
    <row r="174" spans="1:48" ht="14.1" customHeight="1" thickBot="1" x14ac:dyDescent="0.25">
      <c r="A174" s="38" t="s">
        <v>66</v>
      </c>
      <c r="B174" s="84"/>
      <c r="C174" s="38"/>
      <c r="D174" s="38"/>
      <c r="E174" s="38"/>
      <c r="F174" s="38" t="s">
        <v>275</v>
      </c>
      <c r="G174" s="38"/>
      <c r="H174" s="47" t="s">
        <v>67</v>
      </c>
      <c r="I174" s="38"/>
      <c r="J174" s="38"/>
      <c r="K174" s="38"/>
      <c r="L174" s="38"/>
      <c r="M174" s="38"/>
      <c r="N174" s="38"/>
      <c r="O174" s="38"/>
      <c r="P174" s="38" t="s">
        <v>68</v>
      </c>
      <c r="Q174" s="38"/>
      <c r="R174" s="38"/>
      <c r="U174" s="73"/>
      <c r="AU174" s="65"/>
      <c r="AV174" s="65"/>
    </row>
    <row r="175" spans="1:48" ht="14.1" customHeight="1" x14ac:dyDescent="0.2"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U175" s="73"/>
      <c r="AU175" s="65"/>
      <c r="AV175" s="65"/>
    </row>
    <row r="176" spans="1:48" ht="14.1" customHeight="1" x14ac:dyDescent="0.2">
      <c r="C176" s="49" t="s">
        <v>69</v>
      </c>
      <c r="D176" s="49" t="s">
        <v>70</v>
      </c>
      <c r="E176" s="49"/>
      <c r="F176" s="49" t="s">
        <v>71</v>
      </c>
      <c r="G176" s="49"/>
      <c r="H176" s="49" t="s">
        <v>72</v>
      </c>
      <c r="I176" s="49"/>
      <c r="J176" s="50" t="s">
        <v>73</v>
      </c>
      <c r="K176" s="50"/>
      <c r="L176" s="49" t="s">
        <v>74</v>
      </c>
      <c r="M176" s="49"/>
      <c r="N176" s="49" t="s">
        <v>75</v>
      </c>
      <c r="O176" s="49"/>
      <c r="P176" s="49" t="s">
        <v>76</v>
      </c>
      <c r="Q176" s="49"/>
      <c r="R176" s="49" t="s">
        <v>77</v>
      </c>
      <c r="U176" s="73"/>
      <c r="AU176" s="65"/>
      <c r="AV176" s="65"/>
    </row>
    <row r="177" spans="1:48" ht="14.1" customHeight="1" x14ac:dyDescent="0.2">
      <c r="C177" s="50" t="s">
        <v>78</v>
      </c>
      <c r="D177" s="50" t="s">
        <v>78</v>
      </c>
      <c r="F177" s="50" t="s">
        <v>79</v>
      </c>
      <c r="G177" s="50"/>
      <c r="H177" s="49" t="s">
        <v>80</v>
      </c>
      <c r="I177" s="50"/>
      <c r="J177" s="49" t="s">
        <v>53</v>
      </c>
      <c r="K177" s="50"/>
      <c r="L177" s="50" t="s">
        <v>53</v>
      </c>
      <c r="M177" s="50"/>
      <c r="P177" s="50" t="s">
        <v>80</v>
      </c>
      <c r="R177" s="50"/>
      <c r="U177" s="73"/>
      <c r="AU177" s="65"/>
      <c r="AV177" s="65"/>
    </row>
    <row r="178" spans="1:48" ht="14.1" customHeight="1" x14ac:dyDescent="0.2">
      <c r="A178" s="40" t="s">
        <v>81</v>
      </c>
      <c r="B178" s="50"/>
      <c r="C178" s="50" t="s">
        <v>82</v>
      </c>
      <c r="D178" s="50" t="s">
        <v>82</v>
      </c>
      <c r="E178" s="49"/>
      <c r="F178" s="50" t="s">
        <v>83</v>
      </c>
      <c r="G178" s="50"/>
      <c r="H178" s="50" t="s">
        <v>84</v>
      </c>
      <c r="I178" s="50"/>
      <c r="J178" s="50" t="s">
        <v>80</v>
      </c>
      <c r="K178" s="49"/>
      <c r="L178" s="50" t="s">
        <v>80</v>
      </c>
      <c r="M178" s="45"/>
      <c r="N178" s="50" t="s">
        <v>85</v>
      </c>
      <c r="O178" s="49"/>
      <c r="P178" s="49" t="s">
        <v>84</v>
      </c>
      <c r="Q178" s="49"/>
      <c r="R178" s="50" t="s">
        <v>86</v>
      </c>
      <c r="U178" s="73"/>
      <c r="AU178" s="65"/>
      <c r="AV178" s="65"/>
    </row>
    <row r="179" spans="1:48" ht="14.1" customHeight="1" thickBot="1" x14ac:dyDescent="0.25">
      <c r="A179" s="38" t="s">
        <v>87</v>
      </c>
      <c r="B179" s="47"/>
      <c r="C179" s="47" t="s">
        <v>88</v>
      </c>
      <c r="D179" s="47" t="s">
        <v>89</v>
      </c>
      <c r="E179" s="47"/>
      <c r="F179" s="51" t="s">
        <v>90</v>
      </c>
      <c r="G179" s="51"/>
      <c r="H179" s="51" t="s">
        <v>91</v>
      </c>
      <c r="I179" s="52"/>
      <c r="J179" s="51" t="s">
        <v>92</v>
      </c>
      <c r="K179" s="52"/>
      <c r="L179" s="52" t="s">
        <v>93</v>
      </c>
      <c r="M179" s="53"/>
      <c r="N179" s="53" t="s">
        <v>94</v>
      </c>
      <c r="O179" s="53"/>
      <c r="P179" s="53" t="s">
        <v>95</v>
      </c>
      <c r="Q179" s="53"/>
      <c r="R179" s="53" t="s">
        <v>96</v>
      </c>
      <c r="U179" s="73"/>
      <c r="AU179" s="65"/>
      <c r="AV179" s="65"/>
    </row>
    <row r="180" spans="1:48" ht="14.1" customHeight="1" x14ac:dyDescent="0.2">
      <c r="A180" s="40">
        <v>1</v>
      </c>
      <c r="B180" s="50"/>
      <c r="U180" s="73"/>
      <c r="AU180" s="65"/>
      <c r="AV180" s="65"/>
    </row>
    <row r="181" spans="1:48" ht="14.1" customHeight="1" x14ac:dyDescent="0.2">
      <c r="A181" s="40">
        <v>2</v>
      </c>
      <c r="B181" s="50"/>
      <c r="D181" s="40" t="s">
        <v>162</v>
      </c>
      <c r="I181" s="62"/>
      <c r="K181" s="62"/>
      <c r="M181" s="62"/>
      <c r="O181" s="62"/>
      <c r="Q181" s="62"/>
      <c r="U181" s="73"/>
      <c r="AU181" s="65"/>
      <c r="AV181" s="65"/>
    </row>
    <row r="182" spans="1:48" ht="14.1" customHeight="1" x14ac:dyDescent="0.2">
      <c r="A182" s="40">
        <v>3</v>
      </c>
      <c r="B182" s="50"/>
      <c r="C182" s="50"/>
      <c r="D182" s="43" t="s">
        <v>163</v>
      </c>
      <c r="F182" s="60"/>
      <c r="G182" s="94"/>
      <c r="H182" s="69"/>
      <c r="I182" s="62"/>
      <c r="J182" s="86"/>
      <c r="K182" s="62"/>
      <c r="L182" s="86"/>
      <c r="M182" s="62"/>
      <c r="N182" s="86"/>
      <c r="O182" s="62"/>
      <c r="P182" s="86"/>
      <c r="Q182" s="62"/>
      <c r="R182" s="86"/>
      <c r="U182" s="73"/>
      <c r="AU182" s="65"/>
      <c r="AV182" s="65"/>
    </row>
    <row r="183" spans="1:48" ht="14.1" customHeight="1" x14ac:dyDescent="0.2">
      <c r="A183" s="40">
        <v>4</v>
      </c>
      <c r="B183" s="50"/>
      <c r="C183" s="49">
        <v>34180</v>
      </c>
      <c r="D183" s="40" t="s">
        <v>101</v>
      </c>
      <c r="F183" s="60">
        <v>3.1</v>
      </c>
      <c r="G183" s="42"/>
      <c r="H183" s="61">
        <v>190276105.04000008</v>
      </c>
      <c r="I183" s="62"/>
      <c r="J183" s="61">
        <v>0</v>
      </c>
      <c r="K183" s="63"/>
      <c r="L183" s="61">
        <v>0</v>
      </c>
      <c r="M183" s="63"/>
      <c r="N183" s="61">
        <v>0</v>
      </c>
      <c r="O183" s="63"/>
      <c r="P183" s="61">
        <v>190276105.04000008</v>
      </c>
      <c r="Q183" s="63"/>
      <c r="R183" s="61">
        <v>190276105.04000002</v>
      </c>
      <c r="U183" s="73"/>
      <c r="AU183" s="65"/>
      <c r="AV183" s="65"/>
    </row>
    <row r="184" spans="1:48" ht="14.1" customHeight="1" x14ac:dyDescent="0.2">
      <c r="A184" s="40">
        <v>5</v>
      </c>
      <c r="B184" s="50"/>
      <c r="C184" s="49">
        <v>34280</v>
      </c>
      <c r="D184" s="40" t="s">
        <v>164</v>
      </c>
      <c r="F184" s="60">
        <v>3</v>
      </c>
      <c r="G184" s="42"/>
      <c r="H184" s="61">
        <v>9807279.5479999855</v>
      </c>
      <c r="I184" s="62"/>
      <c r="J184" s="61">
        <v>27526428.560000002</v>
      </c>
      <c r="K184" s="63"/>
      <c r="L184" s="61">
        <v>-5505285.7120000012</v>
      </c>
      <c r="M184" s="63"/>
      <c r="N184" s="61">
        <v>0</v>
      </c>
      <c r="O184" s="63"/>
      <c r="P184" s="61">
        <v>31828422.395999987</v>
      </c>
      <c r="Q184" s="63"/>
      <c r="R184" s="61">
        <v>11576927.888307674</v>
      </c>
      <c r="U184" s="73"/>
      <c r="AU184" s="65"/>
      <c r="AV184" s="65"/>
    </row>
    <row r="185" spans="1:48" ht="14.1" customHeight="1" x14ac:dyDescent="0.2">
      <c r="A185" s="40">
        <v>6</v>
      </c>
      <c r="B185" s="50"/>
      <c r="C185" s="49">
        <v>34380</v>
      </c>
      <c r="D185" s="40" t="s">
        <v>165</v>
      </c>
      <c r="F185" s="60">
        <v>3.6000000000000005</v>
      </c>
      <c r="G185" s="42"/>
      <c r="H185" s="61">
        <v>10906614.217999987</v>
      </c>
      <c r="I185" s="62"/>
      <c r="J185" s="61">
        <v>27526428.560000002</v>
      </c>
      <c r="K185" s="63"/>
      <c r="L185" s="61">
        <v>-5505285.7120000012</v>
      </c>
      <c r="M185" s="63"/>
      <c r="N185" s="61">
        <v>0</v>
      </c>
      <c r="O185" s="63"/>
      <c r="P185" s="61">
        <v>32927757.065999988</v>
      </c>
      <c r="Q185" s="63"/>
      <c r="R185" s="61">
        <v>12676262.558307678</v>
      </c>
      <c r="U185" s="73"/>
      <c r="AU185" s="65"/>
      <c r="AV185" s="65"/>
    </row>
    <row r="186" spans="1:48" ht="14.1" customHeight="1" x14ac:dyDescent="0.2">
      <c r="A186" s="40">
        <v>7</v>
      </c>
      <c r="B186" s="50"/>
      <c r="C186" s="49">
        <v>34580</v>
      </c>
      <c r="D186" s="40" t="s">
        <v>106</v>
      </c>
      <c r="F186" s="60">
        <v>3.6000000000000005</v>
      </c>
      <c r="G186" s="42"/>
      <c r="H186" s="61">
        <v>13912445.110000003</v>
      </c>
      <c r="I186" s="62"/>
      <c r="J186" s="61">
        <v>0</v>
      </c>
      <c r="K186" s="63"/>
      <c r="L186" s="61">
        <v>0</v>
      </c>
      <c r="M186" s="63"/>
      <c r="N186" s="61">
        <v>0</v>
      </c>
      <c r="O186" s="63"/>
      <c r="P186" s="61">
        <v>13912445.110000003</v>
      </c>
      <c r="Q186" s="63"/>
      <c r="R186" s="61">
        <v>13912445.110000005</v>
      </c>
      <c r="U186" s="73"/>
      <c r="AU186" s="65"/>
      <c r="AV186" s="65"/>
    </row>
    <row r="187" spans="1:48" ht="14.1" customHeight="1" x14ac:dyDescent="0.2">
      <c r="A187" s="40">
        <v>8</v>
      </c>
      <c r="B187" s="50"/>
      <c r="C187" s="49">
        <v>34680</v>
      </c>
      <c r="D187" s="40" t="s">
        <v>107</v>
      </c>
      <c r="F187" s="60">
        <v>5.6</v>
      </c>
      <c r="G187" s="42"/>
      <c r="H187" s="61">
        <v>850630.8600000001</v>
      </c>
      <c r="I187" s="62"/>
      <c r="J187" s="61">
        <v>0</v>
      </c>
      <c r="K187" s="63"/>
      <c r="L187" s="61">
        <v>0</v>
      </c>
      <c r="M187" s="63"/>
      <c r="N187" s="61">
        <v>0</v>
      </c>
      <c r="O187" s="63"/>
      <c r="P187" s="61">
        <v>850630.8600000001</v>
      </c>
      <c r="Q187" s="63"/>
      <c r="R187" s="61">
        <v>850630.86</v>
      </c>
      <c r="U187" s="73"/>
      <c r="AU187" s="65"/>
      <c r="AV187" s="65"/>
    </row>
    <row r="188" spans="1:48" ht="14.1" customHeight="1" x14ac:dyDescent="0.2">
      <c r="A188" s="40">
        <v>9</v>
      </c>
      <c r="B188" s="192" t="s">
        <v>50</v>
      </c>
      <c r="C188" s="50"/>
      <c r="D188" s="40" t="s">
        <v>166</v>
      </c>
      <c r="F188" s="60"/>
      <c r="H188" s="66">
        <v>225753074.77600008</v>
      </c>
      <c r="I188" s="69"/>
      <c r="J188" s="66">
        <v>55052857.120000005</v>
      </c>
      <c r="K188" s="69"/>
      <c r="L188" s="66">
        <v>-11010571.424000002</v>
      </c>
      <c r="M188" s="69"/>
      <c r="N188" s="66">
        <v>0</v>
      </c>
      <c r="O188" s="69"/>
      <c r="P188" s="66">
        <v>269795360.47200006</v>
      </c>
      <c r="Q188" s="69"/>
      <c r="R188" s="66">
        <v>229292371.45661539</v>
      </c>
      <c r="U188" s="73"/>
      <c r="AU188" s="65"/>
      <c r="AV188" s="65"/>
    </row>
    <row r="189" spans="1:48" ht="14.1" customHeight="1" x14ac:dyDescent="0.2">
      <c r="A189" s="40">
        <v>10</v>
      </c>
      <c r="B189" s="54"/>
      <c r="U189" s="73"/>
      <c r="AU189" s="65"/>
      <c r="AV189" s="65"/>
    </row>
    <row r="190" spans="1:48" ht="14.1" customHeight="1" x14ac:dyDescent="0.2">
      <c r="A190" s="40">
        <v>11</v>
      </c>
      <c r="B190" s="54"/>
      <c r="U190" s="73"/>
      <c r="AU190" s="65"/>
      <c r="AV190" s="65"/>
    </row>
    <row r="191" spans="1:48" ht="14.1" customHeight="1" x14ac:dyDescent="0.2">
      <c r="A191" s="40">
        <v>12</v>
      </c>
      <c r="B191" s="54"/>
      <c r="D191" s="40" t="s">
        <v>167</v>
      </c>
      <c r="F191" s="60"/>
      <c r="G191" s="94"/>
      <c r="H191" s="68"/>
      <c r="I191" s="62"/>
      <c r="J191" s="68"/>
      <c r="K191" s="62"/>
      <c r="L191" s="69"/>
      <c r="M191" s="62"/>
      <c r="N191" s="69"/>
      <c r="O191" s="62"/>
      <c r="P191" s="69"/>
      <c r="Q191" s="62"/>
      <c r="R191" s="69"/>
      <c r="U191" s="73"/>
      <c r="AU191" s="65"/>
      <c r="AV191" s="65"/>
    </row>
    <row r="192" spans="1:48" ht="14.1" customHeight="1" x14ac:dyDescent="0.2">
      <c r="A192" s="40">
        <v>13</v>
      </c>
      <c r="B192" s="54"/>
      <c r="C192" s="49">
        <v>34181</v>
      </c>
      <c r="D192" s="40" t="s">
        <v>101</v>
      </c>
      <c r="F192" s="60">
        <v>3.7000000000000006</v>
      </c>
      <c r="G192" s="42"/>
      <c r="H192" s="61">
        <v>50518479.320000008</v>
      </c>
      <c r="I192" s="62"/>
      <c r="J192" s="61">
        <v>0</v>
      </c>
      <c r="K192" s="63"/>
      <c r="L192" s="61">
        <v>0</v>
      </c>
      <c r="M192" s="63"/>
      <c r="N192" s="61">
        <v>0</v>
      </c>
      <c r="O192" s="63"/>
      <c r="P192" s="61">
        <v>50518479.320000008</v>
      </c>
      <c r="Q192" s="63"/>
      <c r="R192" s="61">
        <v>50518479.320000008</v>
      </c>
      <c r="U192" s="73"/>
      <c r="AU192" s="65"/>
      <c r="AV192" s="65"/>
    </row>
    <row r="193" spans="1:48" ht="14.1" customHeight="1" x14ac:dyDescent="0.2">
      <c r="A193" s="40">
        <v>14</v>
      </c>
      <c r="B193" s="54"/>
      <c r="C193" s="49">
        <v>34281</v>
      </c>
      <c r="D193" s="40" t="s">
        <v>164</v>
      </c>
      <c r="F193" s="60">
        <v>4.0999999999999996</v>
      </c>
      <c r="G193" s="42"/>
      <c r="H193" s="61">
        <v>249470191.64000013</v>
      </c>
      <c r="I193" s="62"/>
      <c r="J193" s="61">
        <v>2318571.4400000004</v>
      </c>
      <c r="K193" s="63"/>
      <c r="L193" s="61">
        <v>-463714.28800000006</v>
      </c>
      <c r="M193" s="63"/>
      <c r="N193" s="61">
        <v>0</v>
      </c>
      <c r="O193" s="63"/>
      <c r="P193" s="61">
        <v>251325048.79200014</v>
      </c>
      <c r="Q193" s="63"/>
      <c r="R193" s="61">
        <v>249824697.13907716</v>
      </c>
      <c r="U193" s="73"/>
      <c r="AU193" s="65"/>
      <c r="AV193" s="65"/>
    </row>
    <row r="194" spans="1:48" ht="14.1" customHeight="1" x14ac:dyDescent="0.2">
      <c r="A194" s="40">
        <v>15</v>
      </c>
      <c r="B194" s="54"/>
      <c r="C194" s="49">
        <v>34381</v>
      </c>
      <c r="D194" s="40" t="s">
        <v>165</v>
      </c>
      <c r="F194" s="60">
        <v>4.5999999999999996</v>
      </c>
      <c r="G194" s="42"/>
      <c r="H194" s="61">
        <v>151555412.66000003</v>
      </c>
      <c r="I194" s="62"/>
      <c r="J194" s="61">
        <v>2318571.4400000004</v>
      </c>
      <c r="K194" s="63"/>
      <c r="L194" s="61">
        <v>-463714.28800000006</v>
      </c>
      <c r="M194" s="63"/>
      <c r="N194" s="61">
        <v>0</v>
      </c>
      <c r="O194" s="63"/>
      <c r="P194" s="61">
        <v>153410269.81200004</v>
      </c>
      <c r="Q194" s="63"/>
      <c r="R194" s="61">
        <v>151909918.15907702</v>
      </c>
      <c r="U194" s="73"/>
      <c r="AU194" s="65"/>
      <c r="AV194" s="65"/>
    </row>
    <row r="195" spans="1:48" ht="14.1" customHeight="1" x14ac:dyDescent="0.2">
      <c r="A195" s="40">
        <v>16</v>
      </c>
      <c r="B195" s="54"/>
      <c r="C195" s="49">
        <v>34581</v>
      </c>
      <c r="D195" s="40" t="s">
        <v>106</v>
      </c>
      <c r="F195" s="60">
        <v>3.3000000000000003</v>
      </c>
      <c r="G195" s="42"/>
      <c r="H195" s="61">
        <v>58038686.56999997</v>
      </c>
      <c r="I195" s="62"/>
      <c r="J195" s="61">
        <v>0</v>
      </c>
      <c r="K195" s="63"/>
      <c r="L195" s="61">
        <v>0</v>
      </c>
      <c r="M195" s="63"/>
      <c r="N195" s="61">
        <v>0</v>
      </c>
      <c r="O195" s="63"/>
      <c r="P195" s="61">
        <v>58038686.56999997</v>
      </c>
      <c r="Q195" s="63"/>
      <c r="R195" s="61">
        <v>58038686.56999997</v>
      </c>
      <c r="U195" s="73"/>
      <c r="AU195" s="65"/>
      <c r="AV195" s="65"/>
    </row>
    <row r="196" spans="1:48" ht="14.1" customHeight="1" x14ac:dyDescent="0.2">
      <c r="A196" s="40">
        <v>17</v>
      </c>
      <c r="B196" s="54"/>
      <c r="C196" s="49">
        <v>34681</v>
      </c>
      <c r="D196" s="40" t="s">
        <v>107</v>
      </c>
      <c r="F196" s="60">
        <v>4.2</v>
      </c>
      <c r="G196" s="42"/>
      <c r="H196" s="61">
        <v>6060776.8499999987</v>
      </c>
      <c r="I196" s="62"/>
      <c r="J196" s="61">
        <v>0</v>
      </c>
      <c r="K196" s="63"/>
      <c r="L196" s="61">
        <v>0</v>
      </c>
      <c r="M196" s="63"/>
      <c r="N196" s="61">
        <v>0</v>
      </c>
      <c r="O196" s="63"/>
      <c r="P196" s="61">
        <v>6060776.8499999987</v>
      </c>
      <c r="Q196" s="63"/>
      <c r="R196" s="61">
        <v>6060776.8499999996</v>
      </c>
      <c r="U196" s="73"/>
      <c r="AU196" s="65"/>
      <c r="AV196" s="65"/>
    </row>
    <row r="197" spans="1:48" ht="14.1" customHeight="1" x14ac:dyDescent="0.2">
      <c r="A197" s="40">
        <v>18</v>
      </c>
      <c r="B197" s="192" t="s">
        <v>18</v>
      </c>
      <c r="C197" s="49"/>
      <c r="D197" s="43" t="s">
        <v>168</v>
      </c>
      <c r="F197" s="60"/>
      <c r="H197" s="66">
        <v>515643547.0400002</v>
      </c>
      <c r="I197" s="69"/>
      <c r="J197" s="66">
        <v>4637142.8800000008</v>
      </c>
      <c r="K197" s="69"/>
      <c r="L197" s="66">
        <v>-927428.57600000012</v>
      </c>
      <c r="M197" s="69"/>
      <c r="N197" s="66">
        <v>0</v>
      </c>
      <c r="O197" s="69"/>
      <c r="P197" s="66">
        <v>519353261.34400022</v>
      </c>
      <c r="Q197" s="69"/>
      <c r="R197" s="66">
        <v>516352558.03815418</v>
      </c>
      <c r="U197" s="73"/>
      <c r="AU197" s="65"/>
      <c r="AV197" s="65"/>
    </row>
    <row r="198" spans="1:48" ht="14.1" customHeight="1" x14ac:dyDescent="0.2">
      <c r="A198" s="40">
        <v>19</v>
      </c>
      <c r="B198" s="54"/>
      <c r="U198" s="73"/>
      <c r="AU198" s="65"/>
      <c r="AV198" s="65"/>
    </row>
    <row r="199" spans="1:48" ht="14.1" customHeight="1" x14ac:dyDescent="0.2">
      <c r="A199" s="40">
        <v>20</v>
      </c>
      <c r="B199" s="54"/>
      <c r="C199" s="50"/>
      <c r="D199" s="43" t="s">
        <v>169</v>
      </c>
      <c r="H199" s="95"/>
      <c r="I199" s="62"/>
      <c r="J199" s="65"/>
      <c r="K199" s="62"/>
      <c r="L199" s="65"/>
      <c r="M199" s="62"/>
      <c r="N199" s="65"/>
      <c r="O199" s="62"/>
      <c r="P199" s="65"/>
      <c r="Q199" s="62"/>
      <c r="R199" s="65"/>
      <c r="U199" s="73"/>
      <c r="AU199" s="65"/>
      <c r="AV199" s="65"/>
    </row>
    <row r="200" spans="1:48" ht="14.1" customHeight="1" x14ac:dyDescent="0.2">
      <c r="A200" s="40">
        <v>21</v>
      </c>
      <c r="B200" s="54"/>
      <c r="C200" s="49">
        <v>34182</v>
      </c>
      <c r="D200" s="40" t="s">
        <v>101</v>
      </c>
      <c r="F200" s="60">
        <v>2.6</v>
      </c>
      <c r="G200" s="42"/>
      <c r="H200" s="61">
        <v>2160338.06</v>
      </c>
      <c r="I200" s="62"/>
      <c r="J200" s="61">
        <v>0</v>
      </c>
      <c r="K200" s="63"/>
      <c r="L200" s="61">
        <v>0</v>
      </c>
      <c r="M200" s="63"/>
      <c r="N200" s="61">
        <v>0</v>
      </c>
      <c r="O200" s="63"/>
      <c r="P200" s="61">
        <v>2160338.06</v>
      </c>
      <c r="Q200" s="63"/>
      <c r="R200" s="61">
        <v>2160338.0599999996</v>
      </c>
      <c r="U200" s="73"/>
      <c r="AU200" s="65"/>
      <c r="AV200" s="65"/>
    </row>
    <row r="201" spans="1:48" ht="14.1" customHeight="1" x14ac:dyDescent="0.2">
      <c r="A201" s="40">
        <v>22</v>
      </c>
      <c r="B201" s="54"/>
      <c r="C201" s="49">
        <v>34282</v>
      </c>
      <c r="D201" s="40" t="s">
        <v>164</v>
      </c>
      <c r="F201" s="60">
        <v>4.3</v>
      </c>
      <c r="G201" s="42"/>
      <c r="H201" s="61">
        <v>6431450.1019999972</v>
      </c>
      <c r="I201" s="62"/>
      <c r="J201" s="61">
        <v>2437693.895</v>
      </c>
      <c r="K201" s="63"/>
      <c r="L201" s="61">
        <v>-487538.77899999998</v>
      </c>
      <c r="M201" s="63"/>
      <c r="N201" s="61">
        <v>0</v>
      </c>
      <c r="O201" s="63"/>
      <c r="P201" s="61">
        <v>8381605.2179999975</v>
      </c>
      <c r="Q201" s="63"/>
      <c r="R201" s="61">
        <v>6871238.329384611</v>
      </c>
      <c r="U201" s="73"/>
      <c r="AU201" s="65"/>
      <c r="AV201" s="65"/>
    </row>
    <row r="202" spans="1:48" ht="14.1" customHeight="1" x14ac:dyDescent="0.2">
      <c r="A202" s="40">
        <v>23</v>
      </c>
      <c r="B202" s="54"/>
      <c r="C202" s="49">
        <v>34382</v>
      </c>
      <c r="D202" s="40" t="s">
        <v>165</v>
      </c>
      <c r="F202" s="60">
        <v>4.9000000000000004</v>
      </c>
      <c r="G202" s="42"/>
      <c r="H202" s="61">
        <v>30488230.362000018</v>
      </c>
      <c r="I202" s="62"/>
      <c r="J202" s="61">
        <v>2437693.895</v>
      </c>
      <c r="K202" s="63"/>
      <c r="L202" s="61">
        <v>-487538.77899999998</v>
      </c>
      <c r="M202" s="63"/>
      <c r="N202" s="61">
        <v>0</v>
      </c>
      <c r="O202" s="63"/>
      <c r="P202" s="61">
        <v>32438385.478000019</v>
      </c>
      <c r="Q202" s="63"/>
      <c r="R202" s="61">
        <v>30928018.589384641</v>
      </c>
      <c r="U202" s="73"/>
      <c r="AU202" s="65"/>
      <c r="AV202" s="65"/>
    </row>
    <row r="203" spans="1:48" ht="14.1" customHeight="1" x14ac:dyDescent="0.2">
      <c r="A203" s="40">
        <v>24</v>
      </c>
      <c r="B203" s="54"/>
      <c r="C203" s="49">
        <v>34582</v>
      </c>
      <c r="D203" s="40" t="s">
        <v>106</v>
      </c>
      <c r="F203" s="60">
        <v>3.4000000000000004</v>
      </c>
      <c r="G203" s="42"/>
      <c r="H203" s="61">
        <v>17658861.830000002</v>
      </c>
      <c r="I203" s="62"/>
      <c r="J203" s="61">
        <v>0</v>
      </c>
      <c r="K203" s="63"/>
      <c r="L203" s="61">
        <v>0</v>
      </c>
      <c r="M203" s="63"/>
      <c r="N203" s="61">
        <v>0</v>
      </c>
      <c r="O203" s="63"/>
      <c r="P203" s="61">
        <v>17658861.830000002</v>
      </c>
      <c r="Q203" s="63"/>
      <c r="R203" s="61">
        <v>17658861.830000006</v>
      </c>
      <c r="U203" s="73"/>
      <c r="AU203" s="65"/>
      <c r="AV203" s="65"/>
    </row>
    <row r="204" spans="1:48" ht="14.1" customHeight="1" x14ac:dyDescent="0.2">
      <c r="A204" s="40">
        <v>25</v>
      </c>
      <c r="B204" s="54"/>
      <c r="C204" s="49">
        <v>34682</v>
      </c>
      <c r="D204" s="40" t="s">
        <v>107</v>
      </c>
      <c r="F204" s="60">
        <v>1.7000000000000002</v>
      </c>
      <c r="G204" s="42"/>
      <c r="H204" s="61">
        <v>173209.91</v>
      </c>
      <c r="I204" s="62"/>
      <c r="J204" s="61">
        <v>0</v>
      </c>
      <c r="K204" s="63"/>
      <c r="L204" s="61">
        <v>0</v>
      </c>
      <c r="M204" s="63"/>
      <c r="N204" s="61">
        <v>0</v>
      </c>
      <c r="O204" s="63"/>
      <c r="P204" s="61">
        <v>173209.91</v>
      </c>
      <c r="Q204" s="63"/>
      <c r="R204" s="61">
        <v>173209.90999999997</v>
      </c>
      <c r="U204" s="73"/>
      <c r="AU204" s="65"/>
      <c r="AV204" s="65"/>
    </row>
    <row r="205" spans="1:48" ht="14.1" customHeight="1" x14ac:dyDescent="0.2">
      <c r="A205" s="40">
        <v>26</v>
      </c>
      <c r="B205" s="192" t="s">
        <v>23</v>
      </c>
      <c r="C205" s="50"/>
      <c r="D205" s="43" t="s">
        <v>170</v>
      </c>
      <c r="F205" s="60"/>
      <c r="H205" s="66">
        <v>56912090.264000013</v>
      </c>
      <c r="I205" s="69"/>
      <c r="J205" s="66">
        <v>4875387.79</v>
      </c>
      <c r="K205" s="69"/>
      <c r="L205" s="66">
        <v>-975077.55799999996</v>
      </c>
      <c r="M205" s="69"/>
      <c r="N205" s="66">
        <v>0</v>
      </c>
      <c r="O205" s="69"/>
      <c r="P205" s="66">
        <v>60812400.496000007</v>
      </c>
      <c r="Q205" s="69"/>
      <c r="R205" s="66">
        <v>57791666.718769252</v>
      </c>
      <c r="U205" s="73"/>
      <c r="AU205" s="65"/>
      <c r="AV205" s="65"/>
    </row>
    <row r="206" spans="1:48" ht="14.1" customHeight="1" x14ac:dyDescent="0.2">
      <c r="A206" s="40">
        <v>27</v>
      </c>
      <c r="B206" s="54"/>
      <c r="U206" s="73"/>
      <c r="AU206" s="65"/>
      <c r="AV206" s="65"/>
    </row>
    <row r="207" spans="1:48" ht="14.1" customHeight="1" x14ac:dyDescent="0.2">
      <c r="A207" s="40">
        <v>28</v>
      </c>
      <c r="B207" s="54"/>
      <c r="C207" s="80"/>
      <c r="D207" s="43" t="s">
        <v>171</v>
      </c>
      <c r="F207" s="60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U207" s="73"/>
      <c r="AU207" s="65"/>
      <c r="AV207" s="65"/>
    </row>
    <row r="208" spans="1:48" ht="14.1" customHeight="1" x14ac:dyDescent="0.2">
      <c r="A208" s="40">
        <v>29</v>
      </c>
      <c r="B208" s="54"/>
      <c r="C208" s="49">
        <v>34183</v>
      </c>
      <c r="D208" s="40" t="s">
        <v>101</v>
      </c>
      <c r="F208" s="60">
        <v>2.6</v>
      </c>
      <c r="G208" s="42"/>
      <c r="H208" s="61">
        <v>10533315.640000001</v>
      </c>
      <c r="I208" s="62"/>
      <c r="J208" s="61">
        <v>0</v>
      </c>
      <c r="K208" s="63"/>
      <c r="L208" s="61">
        <v>0</v>
      </c>
      <c r="M208" s="63"/>
      <c r="N208" s="61">
        <v>0</v>
      </c>
      <c r="O208" s="63"/>
      <c r="P208" s="61">
        <v>10533315.640000001</v>
      </c>
      <c r="Q208" s="63"/>
      <c r="R208" s="61">
        <v>10533315.639999999</v>
      </c>
      <c r="U208" s="73"/>
      <c r="AU208" s="65"/>
      <c r="AV208" s="65"/>
    </row>
    <row r="209" spans="1:48" ht="14.1" customHeight="1" x14ac:dyDescent="0.2">
      <c r="A209" s="40">
        <v>30</v>
      </c>
      <c r="B209" s="54"/>
      <c r="C209" s="49">
        <v>34283</v>
      </c>
      <c r="D209" s="40" t="s">
        <v>164</v>
      </c>
      <c r="F209" s="60">
        <v>3.2</v>
      </c>
      <c r="G209" s="42"/>
      <c r="H209" s="61">
        <v>4131798.9239999996</v>
      </c>
      <c r="I209" s="62"/>
      <c r="J209" s="61">
        <v>872011.99999999988</v>
      </c>
      <c r="K209" s="63"/>
      <c r="L209" s="61">
        <v>-174402.4</v>
      </c>
      <c r="M209" s="63"/>
      <c r="N209" s="61">
        <v>0</v>
      </c>
      <c r="O209" s="63"/>
      <c r="P209" s="61">
        <v>4829408.5239999993</v>
      </c>
      <c r="Q209" s="63"/>
      <c r="R209" s="61">
        <v>4475237.4963076925</v>
      </c>
      <c r="U209" s="73"/>
      <c r="AU209" s="65"/>
      <c r="AV209" s="65"/>
    </row>
    <row r="210" spans="1:48" ht="14.1" customHeight="1" x14ac:dyDescent="0.2">
      <c r="A210" s="40">
        <v>31</v>
      </c>
      <c r="C210" s="49">
        <v>34383</v>
      </c>
      <c r="D210" s="40" t="s">
        <v>165</v>
      </c>
      <c r="F210" s="60">
        <v>3.6000000000000005</v>
      </c>
      <c r="G210" s="42"/>
      <c r="H210" s="61">
        <v>35461164.604000017</v>
      </c>
      <c r="I210" s="62"/>
      <c r="J210" s="61">
        <v>872011.99999999988</v>
      </c>
      <c r="K210" s="63"/>
      <c r="L210" s="61">
        <v>-174402.4</v>
      </c>
      <c r="M210" s="63"/>
      <c r="N210" s="61">
        <v>0</v>
      </c>
      <c r="O210" s="63"/>
      <c r="P210" s="61">
        <v>36158774.204000019</v>
      </c>
      <c r="Q210" s="63"/>
      <c r="R210" s="61">
        <v>35804603.176307715</v>
      </c>
      <c r="U210" s="73"/>
      <c r="AU210" s="65"/>
      <c r="AV210" s="65"/>
    </row>
    <row r="211" spans="1:48" ht="14.1" customHeight="1" x14ac:dyDescent="0.2">
      <c r="A211" s="40">
        <v>32</v>
      </c>
      <c r="C211" s="49">
        <v>34583</v>
      </c>
      <c r="D211" s="40" t="s">
        <v>106</v>
      </c>
      <c r="F211" s="60">
        <v>3.8</v>
      </c>
      <c r="G211" s="42"/>
      <c r="H211" s="61">
        <v>9098307.0300000031</v>
      </c>
      <c r="I211" s="62"/>
      <c r="J211" s="61">
        <v>0</v>
      </c>
      <c r="K211" s="63"/>
      <c r="L211" s="61">
        <v>0</v>
      </c>
      <c r="M211" s="63"/>
      <c r="N211" s="61">
        <v>0</v>
      </c>
      <c r="O211" s="63"/>
      <c r="P211" s="61">
        <v>9098307.0300000031</v>
      </c>
      <c r="Q211" s="63"/>
      <c r="R211" s="61">
        <v>9098307.0300000031</v>
      </c>
      <c r="U211" s="73"/>
      <c r="AU211" s="65"/>
      <c r="AV211" s="65"/>
    </row>
    <row r="212" spans="1:48" ht="14.1" customHeight="1" x14ac:dyDescent="0.2">
      <c r="A212" s="40">
        <v>33</v>
      </c>
      <c r="C212" s="49">
        <v>34683</v>
      </c>
      <c r="D212" s="40" t="s">
        <v>107</v>
      </c>
      <c r="F212" s="60">
        <v>2.2000000000000002</v>
      </c>
      <c r="G212" s="42"/>
      <c r="H212" s="61">
        <v>432910.42</v>
      </c>
      <c r="I212" s="62"/>
      <c r="J212" s="61">
        <v>0</v>
      </c>
      <c r="K212" s="63"/>
      <c r="L212" s="61">
        <v>0</v>
      </c>
      <c r="M212" s="63"/>
      <c r="N212" s="61">
        <v>0</v>
      </c>
      <c r="O212" s="63"/>
      <c r="P212" s="61">
        <v>432910.42</v>
      </c>
      <c r="Q212" s="63"/>
      <c r="R212" s="61">
        <v>432910.42</v>
      </c>
      <c r="U212" s="73"/>
      <c r="AU212" s="65"/>
      <c r="AV212" s="65"/>
    </row>
    <row r="213" spans="1:48" ht="14.1" customHeight="1" x14ac:dyDescent="0.2">
      <c r="A213" s="40">
        <v>34</v>
      </c>
      <c r="B213" s="192" t="s">
        <v>23</v>
      </c>
      <c r="D213" s="43" t="s">
        <v>172</v>
      </c>
      <c r="F213" s="60"/>
      <c r="H213" s="66">
        <v>59657496.618000016</v>
      </c>
      <c r="I213" s="69"/>
      <c r="J213" s="66">
        <v>1744023.9999999998</v>
      </c>
      <c r="K213" s="69"/>
      <c r="L213" s="66">
        <v>-348804.8</v>
      </c>
      <c r="M213" s="69"/>
      <c r="N213" s="66">
        <v>0</v>
      </c>
      <c r="O213" s="69"/>
      <c r="P213" s="66">
        <v>61052715.818000019</v>
      </c>
      <c r="Q213" s="69"/>
      <c r="R213" s="66">
        <v>60344373.762615412</v>
      </c>
      <c r="U213" s="73"/>
      <c r="AU213" s="65"/>
      <c r="AV213" s="65"/>
    </row>
    <row r="214" spans="1:48" ht="14.1" customHeight="1" x14ac:dyDescent="0.2">
      <c r="A214" s="40">
        <v>35</v>
      </c>
      <c r="I214" s="69"/>
      <c r="K214" s="69"/>
      <c r="M214" s="69"/>
      <c r="O214" s="69"/>
      <c r="Q214" s="69"/>
      <c r="U214" s="73"/>
      <c r="AU214" s="65"/>
      <c r="AV214" s="65"/>
    </row>
    <row r="215" spans="1:48" ht="14.1" customHeight="1" x14ac:dyDescent="0.2">
      <c r="A215" s="40">
        <v>36</v>
      </c>
      <c r="C215" s="50"/>
      <c r="D215" s="43" t="s">
        <v>173</v>
      </c>
      <c r="F215" s="60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U215" s="73"/>
      <c r="AU215" s="65"/>
      <c r="AV215" s="65"/>
    </row>
    <row r="216" spans="1:48" ht="14.1" customHeight="1" x14ac:dyDescent="0.2">
      <c r="A216" s="40">
        <v>37</v>
      </c>
      <c r="C216" s="49">
        <v>34184</v>
      </c>
      <c r="D216" s="40" t="s">
        <v>101</v>
      </c>
      <c r="F216" s="60">
        <v>2.7</v>
      </c>
      <c r="G216" s="42"/>
      <c r="H216" s="61">
        <v>5811519.6599999992</v>
      </c>
      <c r="I216" s="62"/>
      <c r="J216" s="61">
        <v>0</v>
      </c>
      <c r="K216" s="63"/>
      <c r="L216" s="61">
        <v>0</v>
      </c>
      <c r="M216" s="63"/>
      <c r="N216" s="61">
        <v>0</v>
      </c>
      <c r="O216" s="63"/>
      <c r="P216" s="61">
        <v>5811519.6599999992</v>
      </c>
      <c r="Q216" s="63"/>
      <c r="R216" s="61">
        <v>5811519.6599999974</v>
      </c>
      <c r="U216" s="73"/>
      <c r="AU216" s="65"/>
      <c r="AV216" s="65"/>
    </row>
    <row r="217" spans="1:48" ht="14.1" customHeight="1" x14ac:dyDescent="0.2">
      <c r="A217" s="40">
        <v>38</v>
      </c>
      <c r="C217" s="49">
        <v>34284</v>
      </c>
      <c r="D217" s="40" t="s">
        <v>164</v>
      </c>
      <c r="F217" s="60">
        <v>2.8</v>
      </c>
      <c r="G217" s="42"/>
      <c r="H217" s="61">
        <v>5075516.3360000001</v>
      </c>
      <c r="I217" s="62"/>
      <c r="J217" s="61">
        <v>1038262</v>
      </c>
      <c r="K217" s="63"/>
      <c r="L217" s="61">
        <v>-207652.40000000002</v>
      </c>
      <c r="M217" s="63"/>
      <c r="N217" s="61">
        <v>0</v>
      </c>
      <c r="O217" s="63"/>
      <c r="P217" s="61">
        <v>5906125.9359999998</v>
      </c>
      <c r="Q217" s="63"/>
      <c r="R217" s="61">
        <v>5459231.831384616</v>
      </c>
      <c r="U217" s="73"/>
      <c r="AU217" s="65"/>
      <c r="AV217" s="65"/>
    </row>
    <row r="218" spans="1:48" ht="14.1" customHeight="1" x14ac:dyDescent="0.2">
      <c r="A218" s="40">
        <v>39</v>
      </c>
      <c r="C218" s="49">
        <v>34384</v>
      </c>
      <c r="D218" s="40" t="s">
        <v>165</v>
      </c>
      <c r="F218" s="60">
        <v>4.7</v>
      </c>
      <c r="G218" s="42"/>
      <c r="H218" s="61">
        <v>25115499.726000004</v>
      </c>
      <c r="I218" s="62"/>
      <c r="J218" s="61">
        <v>1038262</v>
      </c>
      <c r="K218" s="63"/>
      <c r="L218" s="61">
        <v>-207652.40000000002</v>
      </c>
      <c r="M218" s="63"/>
      <c r="N218" s="61">
        <v>0</v>
      </c>
      <c r="O218" s="63"/>
      <c r="P218" s="61">
        <v>25946109.326000005</v>
      </c>
      <c r="Q218" s="63"/>
      <c r="R218" s="61">
        <v>25499215.221384622</v>
      </c>
      <c r="U218" s="73"/>
      <c r="AU218" s="65"/>
      <c r="AV218" s="65"/>
    </row>
    <row r="219" spans="1:48" ht="14.1" customHeight="1" x14ac:dyDescent="0.2">
      <c r="A219" s="40">
        <v>40</v>
      </c>
      <c r="C219" s="49">
        <v>34584</v>
      </c>
      <c r="D219" s="40" t="s">
        <v>106</v>
      </c>
      <c r="F219" s="60">
        <v>2.5</v>
      </c>
      <c r="G219" s="42"/>
      <c r="H219" s="61">
        <v>5573653.129999999</v>
      </c>
      <c r="I219" s="62"/>
      <c r="J219" s="61">
        <v>0</v>
      </c>
      <c r="K219" s="63"/>
      <c r="L219" s="61">
        <v>0</v>
      </c>
      <c r="M219" s="63"/>
      <c r="N219" s="61">
        <v>0</v>
      </c>
      <c r="O219" s="63"/>
      <c r="P219" s="61">
        <v>5573653.129999999</v>
      </c>
      <c r="Q219" s="63"/>
      <c r="R219" s="61">
        <v>5573653.1299999971</v>
      </c>
      <c r="U219" s="73"/>
      <c r="AU219" s="65"/>
      <c r="AV219" s="65"/>
    </row>
    <row r="220" spans="1:48" ht="14.1" customHeight="1" x14ac:dyDescent="0.2">
      <c r="A220" s="40">
        <v>41</v>
      </c>
      <c r="C220" s="49">
        <v>34684</v>
      </c>
      <c r="D220" s="40" t="s">
        <v>107</v>
      </c>
      <c r="F220" s="60">
        <v>2.6</v>
      </c>
      <c r="G220" s="42"/>
      <c r="H220" s="61">
        <v>0</v>
      </c>
      <c r="I220" s="62"/>
      <c r="J220" s="61">
        <v>0</v>
      </c>
      <c r="K220" s="63"/>
      <c r="L220" s="61">
        <v>0</v>
      </c>
      <c r="M220" s="63"/>
      <c r="N220" s="61">
        <v>0</v>
      </c>
      <c r="O220" s="63"/>
      <c r="P220" s="61">
        <v>0</v>
      </c>
      <c r="Q220" s="63"/>
      <c r="R220" s="61">
        <v>0</v>
      </c>
      <c r="U220" s="73"/>
      <c r="AU220" s="65"/>
      <c r="AV220" s="93"/>
    </row>
    <row r="221" spans="1:48" ht="14.45" customHeight="1" x14ac:dyDescent="0.2">
      <c r="A221" s="40">
        <v>42</v>
      </c>
      <c r="B221" s="192" t="s">
        <v>23</v>
      </c>
      <c r="C221" s="50"/>
      <c r="D221" s="43" t="s">
        <v>174</v>
      </c>
      <c r="F221" s="60"/>
      <c r="H221" s="66">
        <v>41576188.851999998</v>
      </c>
      <c r="I221" s="69"/>
      <c r="J221" s="66">
        <v>2076524</v>
      </c>
      <c r="K221" s="69"/>
      <c r="L221" s="66">
        <v>-415304.80000000005</v>
      </c>
      <c r="M221" s="69"/>
      <c r="N221" s="66">
        <v>0</v>
      </c>
      <c r="O221" s="69"/>
      <c r="P221" s="66">
        <v>43237408.052000001</v>
      </c>
      <c r="Q221" s="69"/>
      <c r="R221" s="66">
        <v>42343619.842769235</v>
      </c>
      <c r="U221" s="73"/>
      <c r="AU221" s="65"/>
      <c r="AV221" s="65"/>
    </row>
    <row r="222" spans="1:48" ht="14.45" customHeight="1" x14ac:dyDescent="0.2">
      <c r="A222" s="40">
        <v>43</v>
      </c>
      <c r="U222" s="73"/>
      <c r="AU222" s="65"/>
      <c r="AV222" s="65"/>
    </row>
    <row r="223" spans="1:48" ht="14.1" customHeight="1" thickBot="1" x14ac:dyDescent="0.25">
      <c r="A223" s="38">
        <v>44</v>
      </c>
      <c r="B223" s="82" t="s">
        <v>130</v>
      </c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U223" s="73"/>
      <c r="AU223" s="65"/>
      <c r="AV223" s="65"/>
    </row>
    <row r="224" spans="1:48" ht="14.1" customHeight="1" x14ac:dyDescent="0.2">
      <c r="A224" s="40" t="s">
        <v>131</v>
      </c>
      <c r="P224" s="40" t="s">
        <v>132</v>
      </c>
      <c r="U224" s="73"/>
      <c r="AU224" s="65"/>
      <c r="AV224" s="65"/>
    </row>
    <row r="225" spans="1:48" ht="14.1" customHeight="1" thickBot="1" x14ac:dyDescent="0.25">
      <c r="A225" s="38" t="s">
        <v>54</v>
      </c>
      <c r="B225" s="38"/>
      <c r="C225" s="38"/>
      <c r="D225" s="38"/>
      <c r="E225" s="38"/>
      <c r="F225" s="38"/>
      <c r="G225" s="38" t="s">
        <v>55</v>
      </c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 t="s">
        <v>279</v>
      </c>
      <c r="U225" s="73"/>
      <c r="AU225" s="65"/>
      <c r="AV225" s="65"/>
    </row>
    <row r="226" spans="1:48" ht="14.1" customHeight="1" x14ac:dyDescent="0.2">
      <c r="A226" s="40" t="s">
        <v>56</v>
      </c>
      <c r="B226" s="83"/>
      <c r="E226" s="42" t="s">
        <v>57</v>
      </c>
      <c r="F226" s="40" t="s">
        <v>58</v>
      </c>
      <c r="J226" s="44"/>
      <c r="K226" s="44"/>
      <c r="M226" s="44"/>
      <c r="N226" s="44"/>
      <c r="O226" s="44" t="s">
        <v>133</v>
      </c>
      <c r="R226" s="45"/>
      <c r="U226" s="73"/>
      <c r="AU226" s="65"/>
      <c r="AV226" s="65"/>
    </row>
    <row r="227" spans="1:48" ht="14.1" customHeight="1" x14ac:dyDescent="0.2">
      <c r="B227" s="83"/>
      <c r="F227" s="40" t="s">
        <v>60</v>
      </c>
      <c r="J227" s="42"/>
      <c r="K227" s="45"/>
      <c r="N227" s="42"/>
      <c r="O227" s="42" t="s">
        <v>61</v>
      </c>
      <c r="P227" s="45" t="s">
        <v>62</v>
      </c>
      <c r="R227" s="42"/>
      <c r="U227" s="73"/>
      <c r="AU227" s="65"/>
      <c r="AV227" s="65"/>
    </row>
    <row r="228" spans="1:48" ht="14.1" customHeight="1" x14ac:dyDescent="0.2">
      <c r="A228" s="40" t="s">
        <v>63</v>
      </c>
      <c r="B228" s="83"/>
      <c r="F228" s="40" t="s">
        <v>275</v>
      </c>
      <c r="J228" s="42"/>
      <c r="K228" s="45"/>
      <c r="L228" s="42"/>
      <c r="O228" s="42" t="s">
        <v>275</v>
      </c>
      <c r="P228" s="45" t="s">
        <v>64</v>
      </c>
      <c r="R228" s="42"/>
      <c r="U228" s="73"/>
      <c r="AU228" s="65"/>
      <c r="AV228" s="65"/>
    </row>
    <row r="229" spans="1:48" ht="14.1" customHeight="1" x14ac:dyDescent="0.2">
      <c r="B229" s="83"/>
      <c r="F229" s="40" t="s">
        <v>275</v>
      </c>
      <c r="J229" s="42"/>
      <c r="K229" s="45"/>
      <c r="L229" s="42"/>
      <c r="O229" s="42" t="s">
        <v>275</v>
      </c>
      <c r="P229" s="45" t="s">
        <v>65</v>
      </c>
      <c r="R229" s="42"/>
      <c r="U229" s="73"/>
      <c r="AU229" s="65"/>
      <c r="AV229" s="65"/>
    </row>
    <row r="230" spans="1:48" ht="14.1" customHeight="1" thickBot="1" x14ac:dyDescent="0.25">
      <c r="A230" s="38" t="s">
        <v>66</v>
      </c>
      <c r="B230" s="84"/>
      <c r="C230" s="38"/>
      <c r="D230" s="38"/>
      <c r="E230" s="38"/>
      <c r="F230" s="38" t="s">
        <v>275</v>
      </c>
      <c r="G230" s="38"/>
      <c r="H230" s="47" t="s">
        <v>67</v>
      </c>
      <c r="I230" s="38"/>
      <c r="J230" s="38"/>
      <c r="K230" s="38"/>
      <c r="L230" s="38"/>
      <c r="M230" s="38"/>
      <c r="N230" s="38"/>
      <c r="O230" s="38"/>
      <c r="P230" s="38" t="s">
        <v>68</v>
      </c>
      <c r="Q230" s="38"/>
      <c r="R230" s="38"/>
      <c r="U230" s="73"/>
      <c r="AU230" s="65"/>
      <c r="AV230" s="65"/>
    </row>
    <row r="231" spans="1:48" ht="14.1" customHeight="1" x14ac:dyDescent="0.2"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U231" s="73"/>
      <c r="AU231" s="65"/>
      <c r="AV231" s="65"/>
    </row>
    <row r="232" spans="1:48" ht="14.1" customHeight="1" x14ac:dyDescent="0.2">
      <c r="C232" s="49" t="s">
        <v>69</v>
      </c>
      <c r="D232" s="49" t="s">
        <v>70</v>
      </c>
      <c r="E232" s="49"/>
      <c r="F232" s="49" t="s">
        <v>71</v>
      </c>
      <c r="G232" s="49"/>
      <c r="H232" s="49" t="s">
        <v>72</v>
      </c>
      <c r="I232" s="49"/>
      <c r="J232" s="50" t="s">
        <v>73</v>
      </c>
      <c r="K232" s="50"/>
      <c r="L232" s="49" t="s">
        <v>74</v>
      </c>
      <c r="M232" s="49"/>
      <c r="N232" s="49" t="s">
        <v>75</v>
      </c>
      <c r="O232" s="49"/>
      <c r="P232" s="49" t="s">
        <v>76</v>
      </c>
      <c r="Q232" s="49"/>
      <c r="R232" s="49" t="s">
        <v>77</v>
      </c>
      <c r="U232" s="73"/>
      <c r="AU232" s="65"/>
      <c r="AV232" s="65"/>
    </row>
    <row r="233" spans="1:48" ht="14.1" customHeight="1" x14ac:dyDescent="0.2">
      <c r="C233" s="50" t="s">
        <v>78</v>
      </c>
      <c r="D233" s="50" t="s">
        <v>78</v>
      </c>
      <c r="F233" s="50" t="s">
        <v>79</v>
      </c>
      <c r="G233" s="50"/>
      <c r="H233" s="49" t="s">
        <v>80</v>
      </c>
      <c r="I233" s="50"/>
      <c r="J233" s="49" t="s">
        <v>53</v>
      </c>
      <c r="K233" s="50"/>
      <c r="L233" s="50" t="s">
        <v>53</v>
      </c>
      <c r="M233" s="50"/>
      <c r="P233" s="50" t="s">
        <v>80</v>
      </c>
      <c r="R233" s="50"/>
      <c r="U233" s="73"/>
      <c r="AU233" s="65"/>
      <c r="AV233" s="65"/>
    </row>
    <row r="234" spans="1:48" ht="14.1" customHeight="1" x14ac:dyDescent="0.2">
      <c r="A234" s="40" t="s">
        <v>81</v>
      </c>
      <c r="B234" s="50"/>
      <c r="C234" s="50" t="s">
        <v>82</v>
      </c>
      <c r="D234" s="50" t="s">
        <v>82</v>
      </c>
      <c r="E234" s="49"/>
      <c r="F234" s="50" t="s">
        <v>83</v>
      </c>
      <c r="G234" s="50"/>
      <c r="H234" s="50" t="s">
        <v>84</v>
      </c>
      <c r="I234" s="50"/>
      <c r="J234" s="50" t="s">
        <v>80</v>
      </c>
      <c r="K234" s="49"/>
      <c r="L234" s="50" t="s">
        <v>80</v>
      </c>
      <c r="M234" s="45"/>
      <c r="N234" s="50" t="s">
        <v>85</v>
      </c>
      <c r="O234" s="49"/>
      <c r="P234" s="49" t="s">
        <v>84</v>
      </c>
      <c r="Q234" s="49"/>
      <c r="R234" s="50" t="s">
        <v>86</v>
      </c>
      <c r="U234" s="73"/>
      <c r="AU234" s="65"/>
      <c r="AV234" s="65"/>
    </row>
    <row r="235" spans="1:48" ht="14.1" customHeight="1" thickBot="1" x14ac:dyDescent="0.25">
      <c r="A235" s="38" t="s">
        <v>87</v>
      </c>
      <c r="B235" s="47"/>
      <c r="C235" s="47" t="s">
        <v>88</v>
      </c>
      <c r="D235" s="47" t="s">
        <v>89</v>
      </c>
      <c r="E235" s="47"/>
      <c r="F235" s="51" t="s">
        <v>90</v>
      </c>
      <c r="G235" s="51"/>
      <c r="H235" s="51" t="s">
        <v>91</v>
      </c>
      <c r="I235" s="52"/>
      <c r="J235" s="51" t="s">
        <v>92</v>
      </c>
      <c r="K235" s="52"/>
      <c r="L235" s="52" t="s">
        <v>93</v>
      </c>
      <c r="M235" s="53"/>
      <c r="N235" s="53" t="s">
        <v>94</v>
      </c>
      <c r="O235" s="53"/>
      <c r="P235" s="53" t="s">
        <v>95</v>
      </c>
      <c r="Q235" s="53"/>
      <c r="R235" s="53" t="s">
        <v>96</v>
      </c>
      <c r="U235" s="73"/>
      <c r="AU235" s="65"/>
      <c r="AV235" s="65"/>
    </row>
    <row r="236" spans="1:48" ht="14.1" customHeight="1" x14ac:dyDescent="0.2">
      <c r="A236" s="40">
        <v>1</v>
      </c>
      <c r="B236" s="50"/>
      <c r="U236" s="73"/>
      <c r="AU236" s="65"/>
      <c r="AV236" s="65"/>
    </row>
    <row r="237" spans="1:48" ht="14.1" customHeight="1" x14ac:dyDescent="0.2">
      <c r="A237" s="40">
        <v>2</v>
      </c>
      <c r="B237" s="54"/>
      <c r="C237" s="50"/>
      <c r="D237" s="43" t="s">
        <v>175</v>
      </c>
      <c r="F237" s="60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U237" s="73"/>
      <c r="AU237" s="65"/>
      <c r="AV237" s="65"/>
    </row>
    <row r="238" spans="1:48" ht="14.1" customHeight="1" x14ac:dyDescent="0.2">
      <c r="A238" s="40">
        <v>3</v>
      </c>
      <c r="B238" s="54"/>
      <c r="C238" s="49">
        <v>34185</v>
      </c>
      <c r="D238" s="40" t="s">
        <v>101</v>
      </c>
      <c r="F238" s="60">
        <v>2.7</v>
      </c>
      <c r="G238" s="42"/>
      <c r="H238" s="61">
        <v>5746580.1099999994</v>
      </c>
      <c r="I238" s="62"/>
      <c r="J238" s="61">
        <v>0</v>
      </c>
      <c r="K238" s="63"/>
      <c r="L238" s="61">
        <v>0</v>
      </c>
      <c r="M238" s="63"/>
      <c r="N238" s="61">
        <v>0</v>
      </c>
      <c r="O238" s="63"/>
      <c r="P238" s="61">
        <v>5746580.1099999994</v>
      </c>
      <c r="Q238" s="63"/>
      <c r="R238" s="61">
        <v>5746580.1099999994</v>
      </c>
      <c r="U238" s="73"/>
      <c r="AU238" s="65"/>
      <c r="AV238" s="65"/>
    </row>
    <row r="239" spans="1:48" ht="14.1" customHeight="1" x14ac:dyDescent="0.2">
      <c r="A239" s="40">
        <v>4</v>
      </c>
      <c r="B239" s="54"/>
      <c r="C239" s="49">
        <v>34285</v>
      </c>
      <c r="D239" s="40" t="s">
        <v>164</v>
      </c>
      <c r="F239" s="60">
        <v>3.7000000000000006</v>
      </c>
      <c r="G239" s="42"/>
      <c r="H239" s="61">
        <v>2834461.675999999</v>
      </c>
      <c r="I239" s="62"/>
      <c r="J239" s="61">
        <v>1055873.0699999998</v>
      </c>
      <c r="K239" s="63"/>
      <c r="L239" s="61">
        <v>-211174.614</v>
      </c>
      <c r="M239" s="63"/>
      <c r="N239" s="61">
        <v>0</v>
      </c>
      <c r="O239" s="63"/>
      <c r="P239" s="61">
        <v>3679160.1319999988</v>
      </c>
      <c r="Q239" s="63"/>
      <c r="R239" s="61">
        <v>3209738.9609230757</v>
      </c>
      <c r="U239" s="73"/>
      <c r="AU239" s="65"/>
      <c r="AV239" s="65"/>
    </row>
    <row r="240" spans="1:48" ht="14.1" customHeight="1" x14ac:dyDescent="0.2">
      <c r="A240" s="40">
        <v>5</v>
      </c>
      <c r="B240" s="54"/>
      <c r="C240" s="49">
        <v>34385</v>
      </c>
      <c r="D240" s="40" t="s">
        <v>165</v>
      </c>
      <c r="F240" s="60">
        <v>5</v>
      </c>
      <c r="G240" s="42"/>
      <c r="H240" s="61">
        <v>25701162.486000016</v>
      </c>
      <c r="I240" s="62"/>
      <c r="J240" s="61">
        <v>1055873.0699999998</v>
      </c>
      <c r="K240" s="63"/>
      <c r="L240" s="61">
        <v>-211174.614</v>
      </c>
      <c r="M240" s="63"/>
      <c r="N240" s="61">
        <v>0</v>
      </c>
      <c r="O240" s="63"/>
      <c r="P240" s="61">
        <v>26545860.942000017</v>
      </c>
      <c r="Q240" s="63"/>
      <c r="R240" s="61">
        <v>26076439.7709231</v>
      </c>
      <c r="U240" s="73"/>
      <c r="AU240" s="65"/>
      <c r="AV240" s="65"/>
    </row>
    <row r="241" spans="1:48" ht="14.1" customHeight="1" x14ac:dyDescent="0.2">
      <c r="A241" s="40">
        <v>6</v>
      </c>
      <c r="B241" s="54"/>
      <c r="C241" s="49">
        <v>34585</v>
      </c>
      <c r="D241" s="40" t="s">
        <v>106</v>
      </c>
      <c r="F241" s="60">
        <v>2.6</v>
      </c>
      <c r="G241" s="42"/>
      <c r="H241" s="61">
        <v>5465054.8999999994</v>
      </c>
      <c r="I241" s="62"/>
      <c r="J241" s="61">
        <v>0</v>
      </c>
      <c r="K241" s="63"/>
      <c r="L241" s="61">
        <v>0</v>
      </c>
      <c r="M241" s="63"/>
      <c r="N241" s="61">
        <v>0</v>
      </c>
      <c r="O241" s="63"/>
      <c r="P241" s="61">
        <v>5465054.8999999994</v>
      </c>
      <c r="Q241" s="63"/>
      <c r="R241" s="61">
        <v>5465054.8999999994</v>
      </c>
      <c r="U241" s="73"/>
      <c r="AU241" s="65"/>
      <c r="AV241" s="65"/>
    </row>
    <row r="242" spans="1:48" ht="14.1" customHeight="1" x14ac:dyDescent="0.2">
      <c r="A242" s="40">
        <v>7</v>
      </c>
      <c r="B242" s="50"/>
      <c r="C242" s="49">
        <v>34685</v>
      </c>
      <c r="D242" s="40" t="s">
        <v>107</v>
      </c>
      <c r="F242" s="60">
        <v>2.6</v>
      </c>
      <c r="G242" s="42"/>
      <c r="H242" s="61">
        <v>0</v>
      </c>
      <c r="I242" s="62"/>
      <c r="J242" s="61">
        <v>0</v>
      </c>
      <c r="K242" s="63"/>
      <c r="L242" s="61">
        <v>0</v>
      </c>
      <c r="M242" s="63"/>
      <c r="N242" s="61">
        <v>0</v>
      </c>
      <c r="O242" s="63"/>
      <c r="P242" s="61">
        <v>0</v>
      </c>
      <c r="Q242" s="63"/>
      <c r="R242" s="61">
        <v>0</v>
      </c>
      <c r="U242" s="73"/>
      <c r="AU242" s="65"/>
      <c r="AV242" s="93"/>
    </row>
    <row r="243" spans="1:48" ht="14.1" customHeight="1" x14ac:dyDescent="0.2">
      <c r="A243" s="40">
        <v>8</v>
      </c>
      <c r="B243" s="192" t="s">
        <v>23</v>
      </c>
      <c r="C243" s="50"/>
      <c r="D243" s="43" t="s">
        <v>176</v>
      </c>
      <c r="F243" s="60"/>
      <c r="H243" s="66">
        <v>39747259.172000013</v>
      </c>
      <c r="I243" s="69"/>
      <c r="J243" s="66">
        <v>2111746.1399999997</v>
      </c>
      <c r="K243" s="69"/>
      <c r="L243" s="66">
        <v>-422349.228</v>
      </c>
      <c r="M243" s="69"/>
      <c r="N243" s="66">
        <v>0</v>
      </c>
      <c r="O243" s="69"/>
      <c r="P243" s="66">
        <v>41436656.084000014</v>
      </c>
      <c r="Q243" s="69"/>
      <c r="R243" s="66">
        <v>40497813.741846174</v>
      </c>
      <c r="U243" s="73"/>
      <c r="AU243" s="65"/>
      <c r="AV243" s="65"/>
    </row>
    <row r="244" spans="1:48" ht="14.1" customHeight="1" x14ac:dyDescent="0.2">
      <c r="A244" s="40">
        <v>9</v>
      </c>
      <c r="B244" s="50"/>
      <c r="U244" s="73"/>
      <c r="AU244" s="65"/>
      <c r="AV244" s="65"/>
    </row>
    <row r="245" spans="1:48" ht="14.1" customHeight="1" x14ac:dyDescent="0.2">
      <c r="A245" s="40">
        <v>10</v>
      </c>
      <c r="B245" s="50"/>
      <c r="C245" s="50"/>
      <c r="D245" s="43" t="s">
        <v>177</v>
      </c>
      <c r="F245" s="60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U245" s="73"/>
      <c r="AU245" s="65"/>
      <c r="AV245" s="65"/>
    </row>
    <row r="246" spans="1:48" ht="14.1" customHeight="1" x14ac:dyDescent="0.2">
      <c r="A246" s="40">
        <v>11</v>
      </c>
      <c r="B246" s="50"/>
      <c r="C246" s="49">
        <v>34186</v>
      </c>
      <c r="D246" s="40" t="s">
        <v>101</v>
      </c>
      <c r="F246" s="60">
        <v>2.6</v>
      </c>
      <c r="G246" s="42"/>
      <c r="H246" s="61">
        <v>13374554.049999999</v>
      </c>
      <c r="I246" s="62"/>
      <c r="J246" s="61">
        <v>0</v>
      </c>
      <c r="K246" s="63"/>
      <c r="L246" s="61">
        <v>0</v>
      </c>
      <c r="M246" s="63"/>
      <c r="N246" s="61">
        <v>0</v>
      </c>
      <c r="O246" s="63"/>
      <c r="P246" s="61">
        <v>13374554.049999999</v>
      </c>
      <c r="Q246" s="63"/>
      <c r="R246" s="61">
        <v>13374554.050000001</v>
      </c>
      <c r="U246" s="73"/>
      <c r="AU246" s="65"/>
      <c r="AV246" s="65"/>
    </row>
    <row r="247" spans="1:48" ht="14.1" customHeight="1" x14ac:dyDescent="0.2">
      <c r="A247" s="40">
        <v>12</v>
      </c>
      <c r="B247" s="54"/>
      <c r="C247" s="49">
        <v>34286</v>
      </c>
      <c r="D247" s="40" t="s">
        <v>164</v>
      </c>
      <c r="F247" s="60">
        <v>3</v>
      </c>
      <c r="G247" s="42"/>
      <c r="H247" s="61">
        <v>214649379.35999987</v>
      </c>
      <c r="I247" s="62"/>
      <c r="J247" s="61">
        <v>550000.00000000012</v>
      </c>
      <c r="K247" s="63"/>
      <c r="L247" s="61">
        <v>-110000.00000000003</v>
      </c>
      <c r="M247" s="63"/>
      <c r="N247" s="61">
        <v>0</v>
      </c>
      <c r="O247" s="63"/>
      <c r="P247" s="61">
        <v>215089379.35999987</v>
      </c>
      <c r="Q247" s="63"/>
      <c r="R247" s="61">
        <v>214683225.51384598</v>
      </c>
      <c r="U247" s="73"/>
      <c r="AU247" s="65"/>
      <c r="AV247" s="65"/>
    </row>
    <row r="248" spans="1:48" ht="14.1" customHeight="1" x14ac:dyDescent="0.2">
      <c r="A248" s="40">
        <v>13</v>
      </c>
      <c r="B248" s="54"/>
      <c r="C248" s="49">
        <v>34386</v>
      </c>
      <c r="D248" s="40" t="s">
        <v>165</v>
      </c>
      <c r="F248" s="60">
        <v>3.1</v>
      </c>
      <c r="G248" s="42"/>
      <c r="H248" s="61">
        <v>224652163.87999991</v>
      </c>
      <c r="I248" s="62"/>
      <c r="J248" s="61">
        <v>550000.00000000012</v>
      </c>
      <c r="K248" s="63"/>
      <c r="L248" s="61">
        <v>-110000.00000000003</v>
      </c>
      <c r="M248" s="63"/>
      <c r="N248" s="61">
        <v>0</v>
      </c>
      <c r="O248" s="63"/>
      <c r="P248" s="61">
        <v>225092163.87999991</v>
      </c>
      <c r="Q248" s="63"/>
      <c r="R248" s="61">
        <v>224686010.03384611</v>
      </c>
      <c r="U248" s="73"/>
      <c r="AU248" s="65"/>
      <c r="AV248" s="65"/>
    </row>
    <row r="249" spans="1:48" ht="14.1" customHeight="1" x14ac:dyDescent="0.2">
      <c r="A249" s="40">
        <v>14</v>
      </c>
      <c r="B249" s="54"/>
      <c r="C249" s="49">
        <v>34586</v>
      </c>
      <c r="D249" s="40" t="s">
        <v>106</v>
      </c>
      <c r="F249" s="60">
        <v>3</v>
      </c>
      <c r="G249" s="42"/>
      <c r="H249" s="61">
        <v>18335993.590000004</v>
      </c>
      <c r="I249" s="62"/>
      <c r="J249" s="61">
        <v>0</v>
      </c>
      <c r="K249" s="63"/>
      <c r="L249" s="61">
        <v>0</v>
      </c>
      <c r="M249" s="63"/>
      <c r="N249" s="61">
        <v>0</v>
      </c>
      <c r="O249" s="63"/>
      <c r="P249" s="61">
        <v>18335993.590000004</v>
      </c>
      <c r="Q249" s="63"/>
      <c r="R249" s="61">
        <v>18335993.590000004</v>
      </c>
      <c r="U249" s="73"/>
      <c r="AU249" s="65"/>
      <c r="AV249" s="65"/>
    </row>
    <row r="250" spans="1:48" ht="14.1" customHeight="1" x14ac:dyDescent="0.2">
      <c r="A250" s="40">
        <v>15</v>
      </c>
      <c r="B250" s="54"/>
      <c r="C250" s="49">
        <v>34686</v>
      </c>
      <c r="D250" s="40" t="s">
        <v>106</v>
      </c>
      <c r="F250" s="60">
        <v>3</v>
      </c>
      <c r="G250" s="42"/>
      <c r="H250" s="61">
        <v>141626.41</v>
      </c>
      <c r="I250" s="62"/>
      <c r="J250" s="61">
        <v>0</v>
      </c>
      <c r="K250" s="63"/>
      <c r="L250" s="61">
        <v>0</v>
      </c>
      <c r="M250" s="63"/>
      <c r="N250" s="61">
        <v>0</v>
      </c>
      <c r="O250" s="63"/>
      <c r="P250" s="61">
        <v>141626.41</v>
      </c>
      <c r="Q250" s="63"/>
      <c r="R250" s="61">
        <v>141626.40999999997</v>
      </c>
      <c r="U250" s="73"/>
      <c r="AU250" s="65"/>
      <c r="AV250" s="65"/>
    </row>
    <row r="251" spans="1:48" ht="14.1" customHeight="1" x14ac:dyDescent="0.2">
      <c r="A251" s="40">
        <v>16</v>
      </c>
      <c r="B251" s="192" t="s">
        <v>23</v>
      </c>
      <c r="C251" s="49"/>
      <c r="D251" s="43" t="s">
        <v>178</v>
      </c>
      <c r="F251" s="60"/>
      <c r="H251" s="66">
        <v>471153717.28999978</v>
      </c>
      <c r="I251" s="69"/>
      <c r="J251" s="66">
        <v>1100000.0000000002</v>
      </c>
      <c r="K251" s="69"/>
      <c r="L251" s="66">
        <v>-220000.00000000006</v>
      </c>
      <c r="M251" s="69"/>
      <c r="N251" s="66">
        <v>0</v>
      </c>
      <c r="O251" s="69"/>
      <c r="P251" s="66">
        <v>472033717.28999978</v>
      </c>
      <c r="Q251" s="69"/>
      <c r="R251" s="66">
        <v>471221409.59769219</v>
      </c>
      <c r="U251" s="73"/>
      <c r="AU251" s="65"/>
      <c r="AV251" s="65"/>
    </row>
    <row r="252" spans="1:48" ht="14.1" customHeight="1" x14ac:dyDescent="0.2">
      <c r="A252" s="40">
        <v>17</v>
      </c>
      <c r="B252" s="54"/>
      <c r="U252" s="73"/>
      <c r="AU252" s="65"/>
      <c r="AV252" s="65"/>
    </row>
    <row r="253" spans="1:48" ht="14.1" customHeight="1" x14ac:dyDescent="0.2">
      <c r="A253" s="40">
        <v>18</v>
      </c>
      <c r="B253" s="54"/>
      <c r="C253" s="49">
        <v>34287</v>
      </c>
      <c r="D253" s="43" t="s">
        <v>179</v>
      </c>
      <c r="F253" s="60">
        <v>20</v>
      </c>
      <c r="G253" s="94"/>
      <c r="H253" s="61">
        <v>4.4383341446518898E-10</v>
      </c>
      <c r="I253" s="62"/>
      <c r="J253" s="61">
        <v>0</v>
      </c>
      <c r="K253" s="63"/>
      <c r="L253" s="61">
        <v>0</v>
      </c>
      <c r="M253" s="63"/>
      <c r="N253" s="61">
        <v>0</v>
      </c>
      <c r="O253" s="63"/>
      <c r="P253" s="61">
        <v>4.4383341446518898E-10</v>
      </c>
      <c r="Q253" s="63"/>
      <c r="R253" s="61">
        <v>4.4383341446518898E-10</v>
      </c>
      <c r="U253" s="73"/>
      <c r="AU253" s="65"/>
      <c r="AV253" s="65"/>
    </row>
    <row r="254" spans="1:48" ht="14.1" customHeight="1" x14ac:dyDescent="0.2">
      <c r="A254" s="40">
        <v>19</v>
      </c>
      <c r="B254" s="54"/>
      <c r="U254" s="73"/>
      <c r="AU254" s="65"/>
      <c r="AV254" s="65"/>
    </row>
    <row r="255" spans="1:48" ht="14.1" customHeight="1" x14ac:dyDescent="0.2">
      <c r="A255" s="40">
        <v>20</v>
      </c>
      <c r="B255" s="54"/>
      <c r="C255" s="49">
        <v>34687</v>
      </c>
      <c r="D255" s="40" t="s">
        <v>180</v>
      </c>
      <c r="F255" s="60">
        <v>14.3</v>
      </c>
      <c r="G255" s="42"/>
      <c r="H255" s="61">
        <v>771104.75000000023</v>
      </c>
      <c r="I255" s="62"/>
      <c r="J255" s="61">
        <v>0</v>
      </c>
      <c r="K255" s="63"/>
      <c r="L255" s="61">
        <v>0</v>
      </c>
      <c r="M255" s="63"/>
      <c r="N255" s="61">
        <v>0</v>
      </c>
      <c r="O255" s="63"/>
      <c r="P255" s="61">
        <v>771104.75000000023</v>
      </c>
      <c r="Q255" s="63"/>
      <c r="R255" s="61">
        <v>771104.75000000012</v>
      </c>
      <c r="U255" s="73"/>
      <c r="AU255" s="65"/>
      <c r="AV255" s="65"/>
    </row>
    <row r="256" spans="1:48" ht="14.1" customHeight="1" x14ac:dyDescent="0.2">
      <c r="A256" s="40">
        <v>21</v>
      </c>
      <c r="B256" s="54"/>
      <c r="C256" s="50"/>
      <c r="F256" s="60"/>
      <c r="H256" s="66"/>
      <c r="I256" s="69"/>
      <c r="J256" s="66"/>
      <c r="K256" s="69"/>
      <c r="L256" s="66"/>
      <c r="M256" s="69"/>
      <c r="N256" s="66"/>
      <c r="O256" s="69"/>
      <c r="P256" s="66"/>
      <c r="Q256" s="69"/>
      <c r="R256" s="66"/>
      <c r="U256" s="73"/>
      <c r="AU256" s="65"/>
      <c r="AV256" s="65"/>
    </row>
    <row r="257" spans="1:48" ht="14.1" customHeight="1" thickBot="1" x14ac:dyDescent="0.25">
      <c r="A257" s="40">
        <v>22</v>
      </c>
      <c r="B257" s="54"/>
      <c r="C257" s="50"/>
      <c r="D257" s="40" t="s">
        <v>181</v>
      </c>
      <c r="F257" s="60"/>
      <c r="H257" s="79">
        <v>1411214478.7620001</v>
      </c>
      <c r="I257" s="69"/>
      <c r="J257" s="79">
        <v>71597681.930000007</v>
      </c>
      <c r="K257" s="69"/>
      <c r="L257" s="79">
        <v>-14319536.386000004</v>
      </c>
      <c r="M257" s="69"/>
      <c r="N257" s="79">
        <v>0</v>
      </c>
      <c r="O257" s="69"/>
      <c r="P257" s="79">
        <v>1468492624.3060002</v>
      </c>
      <c r="Q257" s="69"/>
      <c r="R257" s="79">
        <v>1418614917.908462</v>
      </c>
      <c r="U257" s="73"/>
      <c r="AU257" s="65"/>
      <c r="AV257" s="65"/>
    </row>
    <row r="258" spans="1:48" ht="14.1" customHeight="1" thickTop="1" x14ac:dyDescent="0.2">
      <c r="A258" s="40">
        <v>23</v>
      </c>
      <c r="B258" s="54"/>
      <c r="U258" s="73"/>
      <c r="AU258" s="65"/>
      <c r="AV258" s="65"/>
    </row>
    <row r="259" spans="1:48" ht="14.1" customHeight="1" x14ac:dyDescent="0.2">
      <c r="A259" s="40">
        <v>24</v>
      </c>
      <c r="B259" s="54"/>
      <c r="U259" s="73"/>
      <c r="AU259" s="65"/>
      <c r="AV259" s="65"/>
    </row>
    <row r="260" spans="1:48" ht="14.1" customHeight="1" x14ac:dyDescent="0.2">
      <c r="A260" s="40">
        <v>25</v>
      </c>
      <c r="B260" s="54"/>
      <c r="D260" s="40" t="s">
        <v>182</v>
      </c>
      <c r="U260" s="73"/>
      <c r="AU260" s="65"/>
      <c r="AV260" s="65"/>
    </row>
    <row r="261" spans="1:48" ht="14.1" customHeight="1" x14ac:dyDescent="0.2">
      <c r="A261" s="40">
        <v>26</v>
      </c>
      <c r="B261" s="81"/>
      <c r="D261" s="43" t="s">
        <v>183</v>
      </c>
      <c r="F261" s="60"/>
      <c r="H261" s="86"/>
      <c r="I261" s="69"/>
      <c r="J261" s="86"/>
      <c r="K261" s="69"/>
      <c r="L261" s="86"/>
      <c r="M261" s="69"/>
      <c r="N261" s="86"/>
      <c r="O261" s="69"/>
      <c r="P261" s="86"/>
      <c r="Q261" s="69"/>
      <c r="R261" s="86"/>
      <c r="U261" s="73"/>
      <c r="AU261" s="65"/>
      <c r="AV261" s="65"/>
    </row>
    <row r="262" spans="1:48" ht="14.1" customHeight="1" x14ac:dyDescent="0.2">
      <c r="A262" s="40">
        <v>27</v>
      </c>
      <c r="B262" s="81"/>
      <c r="C262" s="50">
        <v>34130</v>
      </c>
      <c r="D262" s="40" t="s">
        <v>101</v>
      </c>
      <c r="F262" s="60">
        <v>3.4000000000000004</v>
      </c>
      <c r="G262" s="42"/>
      <c r="H262" s="61">
        <v>84179579.349999994</v>
      </c>
      <c r="I262" s="62"/>
      <c r="J262" s="61">
        <v>0</v>
      </c>
      <c r="K262" s="63"/>
      <c r="L262" s="61">
        <v>0</v>
      </c>
      <c r="M262" s="63"/>
      <c r="N262" s="61">
        <v>0</v>
      </c>
      <c r="O262" s="63"/>
      <c r="P262" s="61">
        <v>84179579.349999994</v>
      </c>
      <c r="Q262" s="63"/>
      <c r="R262" s="61">
        <v>84179579.350000009</v>
      </c>
      <c r="U262" s="73"/>
      <c r="AU262" s="65"/>
      <c r="AV262" s="65"/>
    </row>
    <row r="263" spans="1:48" ht="14.1" customHeight="1" x14ac:dyDescent="0.2">
      <c r="A263" s="40">
        <v>28</v>
      </c>
      <c r="B263" s="81"/>
      <c r="C263" s="50">
        <v>34230</v>
      </c>
      <c r="D263" s="40" t="s">
        <v>164</v>
      </c>
      <c r="F263" s="60">
        <v>3</v>
      </c>
      <c r="G263" s="42"/>
      <c r="H263" s="61">
        <v>28820226.926000014</v>
      </c>
      <c r="I263" s="62"/>
      <c r="J263" s="61">
        <v>1270129.9100000001</v>
      </c>
      <c r="K263" s="63"/>
      <c r="L263" s="61">
        <v>-254025.98200000002</v>
      </c>
      <c r="M263" s="63"/>
      <c r="N263" s="61">
        <v>0</v>
      </c>
      <c r="O263" s="63"/>
      <c r="P263" s="61">
        <v>29836330.854000013</v>
      </c>
      <c r="Q263" s="63"/>
      <c r="R263" s="61">
        <v>28988608.546000011</v>
      </c>
      <c r="U263" s="73"/>
      <c r="AU263" s="65"/>
      <c r="AV263" s="65"/>
    </row>
    <row r="264" spans="1:48" ht="14.1" customHeight="1" x14ac:dyDescent="0.2">
      <c r="A264" s="40">
        <v>29</v>
      </c>
      <c r="B264" s="54"/>
      <c r="C264" s="50">
        <v>34330</v>
      </c>
      <c r="D264" s="40" t="s">
        <v>165</v>
      </c>
      <c r="F264" s="60">
        <v>5.5</v>
      </c>
      <c r="G264" s="42"/>
      <c r="H264" s="61">
        <v>45095140.425999999</v>
      </c>
      <c r="I264" s="62"/>
      <c r="J264" s="61">
        <v>1270129.9100000001</v>
      </c>
      <c r="K264" s="63"/>
      <c r="L264" s="61">
        <v>-254025.98200000002</v>
      </c>
      <c r="M264" s="63"/>
      <c r="N264" s="61">
        <v>0</v>
      </c>
      <c r="O264" s="63"/>
      <c r="P264" s="61">
        <v>46111244.353999995</v>
      </c>
      <c r="Q264" s="63"/>
      <c r="R264" s="61">
        <v>45263522.045999996</v>
      </c>
      <c r="U264" s="73"/>
      <c r="AU264" s="65"/>
      <c r="AV264" s="65"/>
    </row>
    <row r="265" spans="1:48" ht="14.1" customHeight="1" x14ac:dyDescent="0.2">
      <c r="A265" s="40">
        <v>30</v>
      </c>
      <c r="B265" s="54"/>
      <c r="C265" s="50">
        <v>34530</v>
      </c>
      <c r="D265" s="40" t="s">
        <v>106</v>
      </c>
      <c r="F265" s="60">
        <v>3.3000000000000003</v>
      </c>
      <c r="G265" s="42"/>
      <c r="H265" s="61">
        <v>29294635.780000001</v>
      </c>
      <c r="I265" s="62"/>
      <c r="J265" s="61">
        <v>0</v>
      </c>
      <c r="K265" s="63"/>
      <c r="L265" s="61">
        <v>0</v>
      </c>
      <c r="M265" s="63"/>
      <c r="N265" s="61">
        <v>0</v>
      </c>
      <c r="O265" s="63"/>
      <c r="P265" s="61">
        <v>29294635.780000001</v>
      </c>
      <c r="Q265" s="63"/>
      <c r="R265" s="61">
        <v>29294635.779999997</v>
      </c>
      <c r="U265" s="73"/>
      <c r="AU265" s="65"/>
      <c r="AV265" s="65"/>
    </row>
    <row r="266" spans="1:48" ht="14.1" customHeight="1" x14ac:dyDescent="0.2">
      <c r="A266" s="40">
        <v>31</v>
      </c>
      <c r="B266" s="54"/>
      <c r="C266" s="50">
        <v>34630</v>
      </c>
      <c r="D266" s="40" t="s">
        <v>107</v>
      </c>
      <c r="F266" s="60">
        <v>4</v>
      </c>
      <c r="G266" s="42"/>
      <c r="H266" s="61">
        <v>11054023.24</v>
      </c>
      <c r="I266" s="62"/>
      <c r="J266" s="61">
        <v>0</v>
      </c>
      <c r="K266" s="63"/>
      <c r="L266" s="61">
        <v>0</v>
      </c>
      <c r="M266" s="63"/>
      <c r="N266" s="61">
        <v>0</v>
      </c>
      <c r="O266" s="63"/>
      <c r="P266" s="61">
        <v>11054023.24</v>
      </c>
      <c r="Q266" s="63"/>
      <c r="R266" s="61">
        <v>11054023.239999998</v>
      </c>
      <c r="U266" s="73"/>
      <c r="AU266" s="65"/>
      <c r="AV266" s="65"/>
    </row>
    <row r="267" spans="1:48" ht="14.1" customHeight="1" x14ac:dyDescent="0.2">
      <c r="A267" s="40">
        <v>32</v>
      </c>
      <c r="B267" s="192" t="s">
        <v>9</v>
      </c>
      <c r="C267" s="50"/>
      <c r="D267" s="43" t="s">
        <v>184</v>
      </c>
      <c r="F267" s="60"/>
      <c r="H267" s="66">
        <v>198443605.72200003</v>
      </c>
      <c r="I267" s="69"/>
      <c r="J267" s="66">
        <v>2540259.8200000003</v>
      </c>
      <c r="K267" s="69"/>
      <c r="L267" s="66">
        <v>-508051.96400000004</v>
      </c>
      <c r="M267" s="69"/>
      <c r="N267" s="66">
        <v>0</v>
      </c>
      <c r="O267" s="69"/>
      <c r="P267" s="66">
        <v>200475813.57800001</v>
      </c>
      <c r="Q267" s="69"/>
      <c r="R267" s="66">
        <v>198780368.96200004</v>
      </c>
      <c r="U267" s="73"/>
      <c r="AU267" s="65"/>
      <c r="AV267" s="65"/>
    </row>
    <row r="268" spans="1:48" ht="14.1" customHeight="1" x14ac:dyDescent="0.2">
      <c r="A268" s="40">
        <v>33</v>
      </c>
      <c r="B268" s="54"/>
      <c r="U268" s="73"/>
      <c r="AU268" s="65"/>
      <c r="AV268" s="65"/>
    </row>
    <row r="269" spans="1:48" ht="14.1" customHeight="1" x14ac:dyDescent="0.2">
      <c r="A269" s="40">
        <v>34</v>
      </c>
      <c r="D269" s="43" t="s">
        <v>185</v>
      </c>
      <c r="H269" s="96"/>
      <c r="I269" s="96"/>
      <c r="J269" s="96"/>
      <c r="K269" s="96"/>
      <c r="L269" s="65"/>
      <c r="M269" s="65"/>
      <c r="N269" s="65"/>
      <c r="O269" s="65"/>
      <c r="P269" s="96"/>
      <c r="Q269" s="96"/>
      <c r="R269" s="96"/>
      <c r="U269" s="73"/>
      <c r="AU269" s="65"/>
      <c r="AV269" s="65"/>
    </row>
    <row r="270" spans="1:48" ht="14.1" customHeight="1" x14ac:dyDescent="0.2">
      <c r="A270" s="40">
        <v>35</v>
      </c>
      <c r="C270" s="49">
        <v>34131</v>
      </c>
      <c r="D270" s="40" t="s">
        <v>101</v>
      </c>
      <c r="F270" s="60">
        <v>3.6000000000000005</v>
      </c>
      <c r="G270" s="42"/>
      <c r="H270" s="61">
        <v>21508359.090000004</v>
      </c>
      <c r="I270" s="62"/>
      <c r="J270" s="61">
        <v>0</v>
      </c>
      <c r="K270" s="63"/>
      <c r="L270" s="61">
        <v>0</v>
      </c>
      <c r="M270" s="63"/>
      <c r="N270" s="61">
        <v>0</v>
      </c>
      <c r="O270" s="63"/>
      <c r="P270" s="61">
        <v>21508359.090000004</v>
      </c>
      <c r="Q270" s="63"/>
      <c r="R270" s="61">
        <v>21508359.090000007</v>
      </c>
      <c r="U270" s="73"/>
      <c r="AU270" s="65"/>
      <c r="AV270" s="65"/>
    </row>
    <row r="271" spans="1:48" ht="14.1" customHeight="1" x14ac:dyDescent="0.2">
      <c r="A271" s="40">
        <v>36</v>
      </c>
      <c r="C271" s="49">
        <v>34231</v>
      </c>
      <c r="D271" s="40" t="s">
        <v>164</v>
      </c>
      <c r="F271" s="60">
        <v>4</v>
      </c>
      <c r="G271" s="42"/>
      <c r="H271" s="61">
        <v>81042998.602000043</v>
      </c>
      <c r="I271" s="62"/>
      <c r="J271" s="61">
        <v>25606622.854999997</v>
      </c>
      <c r="K271" s="63"/>
      <c r="L271" s="61">
        <v>-5121324.5709999995</v>
      </c>
      <c r="M271" s="63"/>
      <c r="N271" s="61">
        <v>0</v>
      </c>
      <c r="O271" s="63"/>
      <c r="P271" s="61">
        <v>101528296.88600005</v>
      </c>
      <c r="Q271" s="63"/>
      <c r="R271" s="61">
        <v>85107515.238615423</v>
      </c>
      <c r="U271" s="73"/>
      <c r="AU271" s="65"/>
      <c r="AV271" s="65"/>
    </row>
    <row r="272" spans="1:48" ht="14.1" customHeight="1" x14ac:dyDescent="0.2">
      <c r="A272" s="40">
        <v>37</v>
      </c>
      <c r="C272" s="49">
        <v>34331</v>
      </c>
      <c r="D272" s="40" t="s">
        <v>165</v>
      </c>
      <c r="F272" s="60">
        <v>6.1</v>
      </c>
      <c r="G272" s="42"/>
      <c r="H272" s="61">
        <v>213491877.97200003</v>
      </c>
      <c r="I272" s="62"/>
      <c r="J272" s="61">
        <v>25606622.854999997</v>
      </c>
      <c r="K272" s="63"/>
      <c r="L272" s="61">
        <v>-5121324.5709999995</v>
      </c>
      <c r="M272" s="63"/>
      <c r="N272" s="61">
        <v>0</v>
      </c>
      <c r="O272" s="63"/>
      <c r="P272" s="61">
        <v>233977176.25600001</v>
      </c>
      <c r="Q272" s="63"/>
      <c r="R272" s="61">
        <v>217556394.60861543</v>
      </c>
      <c r="U272" s="73"/>
      <c r="AU272" s="65"/>
      <c r="AV272" s="65"/>
    </row>
    <row r="273" spans="1:48" ht="14.1" customHeight="1" x14ac:dyDescent="0.2">
      <c r="A273" s="40">
        <v>38</v>
      </c>
      <c r="C273" s="49">
        <v>34531</v>
      </c>
      <c r="D273" s="40" t="s">
        <v>106</v>
      </c>
      <c r="F273" s="60">
        <v>4.0999999999999996</v>
      </c>
      <c r="G273" s="42"/>
      <c r="H273" s="61">
        <v>39338144.729999989</v>
      </c>
      <c r="I273" s="62"/>
      <c r="J273" s="61">
        <v>0</v>
      </c>
      <c r="K273" s="63"/>
      <c r="L273" s="61">
        <v>0</v>
      </c>
      <c r="M273" s="63"/>
      <c r="N273" s="61">
        <v>0</v>
      </c>
      <c r="O273" s="63"/>
      <c r="P273" s="61">
        <v>39338144.729999989</v>
      </c>
      <c r="Q273" s="63"/>
      <c r="R273" s="61">
        <v>39338144.730000004</v>
      </c>
      <c r="U273" s="73"/>
      <c r="AU273" s="65"/>
      <c r="AV273" s="65"/>
    </row>
    <row r="274" spans="1:48" ht="14.1" customHeight="1" x14ac:dyDescent="0.2">
      <c r="A274" s="40">
        <v>39</v>
      </c>
      <c r="C274" s="49">
        <v>34631</v>
      </c>
      <c r="D274" s="40" t="s">
        <v>107</v>
      </c>
      <c r="F274" s="60">
        <v>3.2</v>
      </c>
      <c r="G274" s="42"/>
      <c r="H274" s="61">
        <v>1152705.94</v>
      </c>
      <c r="I274" s="62"/>
      <c r="J274" s="61">
        <v>0</v>
      </c>
      <c r="K274" s="63"/>
      <c r="L274" s="61">
        <v>0</v>
      </c>
      <c r="M274" s="63"/>
      <c r="N274" s="61">
        <v>0</v>
      </c>
      <c r="O274" s="63"/>
      <c r="P274" s="61">
        <v>1152705.94</v>
      </c>
      <c r="Q274" s="63"/>
      <c r="R274" s="61">
        <v>1152705.9399999997</v>
      </c>
      <c r="U274" s="73"/>
      <c r="AU274" s="65"/>
      <c r="AV274" s="65"/>
    </row>
    <row r="275" spans="1:48" ht="14.1" customHeight="1" x14ac:dyDescent="0.2">
      <c r="A275" s="40">
        <v>40</v>
      </c>
      <c r="B275" s="192" t="s">
        <v>10</v>
      </c>
      <c r="C275" s="50"/>
      <c r="D275" s="43" t="s">
        <v>186</v>
      </c>
      <c r="F275" s="60"/>
      <c r="H275" s="66">
        <v>356534086.33400005</v>
      </c>
      <c r="I275" s="69"/>
      <c r="J275" s="66">
        <v>51213245.709999993</v>
      </c>
      <c r="K275" s="69"/>
      <c r="L275" s="66">
        <v>-10242649.141999999</v>
      </c>
      <c r="M275" s="69"/>
      <c r="N275" s="66">
        <v>0</v>
      </c>
      <c r="O275" s="69"/>
      <c r="P275" s="66">
        <v>397504682.90200001</v>
      </c>
      <c r="Q275" s="69"/>
      <c r="R275" s="66">
        <v>364663119.60723084</v>
      </c>
      <c r="U275" s="73"/>
      <c r="AU275" s="65"/>
      <c r="AV275" s="65"/>
    </row>
    <row r="276" spans="1:48" ht="14.1" customHeight="1" x14ac:dyDescent="0.2">
      <c r="A276" s="40">
        <v>41</v>
      </c>
      <c r="U276" s="73"/>
      <c r="AU276" s="65"/>
      <c r="AV276" s="65"/>
    </row>
    <row r="277" spans="1:48" ht="14.1" customHeight="1" x14ac:dyDescent="0.2">
      <c r="A277" s="40">
        <v>42</v>
      </c>
      <c r="U277" s="73"/>
      <c r="AU277" s="65"/>
      <c r="AV277" s="65"/>
    </row>
    <row r="278" spans="1:48" ht="14.1" customHeight="1" x14ac:dyDescent="0.2">
      <c r="A278" s="40">
        <v>43</v>
      </c>
      <c r="U278" s="73"/>
      <c r="AU278" s="65"/>
      <c r="AV278" s="65"/>
    </row>
    <row r="279" spans="1:48" ht="14.1" customHeight="1" thickBot="1" x14ac:dyDescent="0.25">
      <c r="A279" s="38">
        <v>44</v>
      </c>
      <c r="B279" s="82" t="s">
        <v>130</v>
      </c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U279" s="73"/>
      <c r="AU279" s="65"/>
      <c r="AV279" s="65"/>
    </row>
    <row r="280" spans="1:48" ht="14.1" customHeight="1" x14ac:dyDescent="0.2">
      <c r="A280" s="40" t="s">
        <v>131</v>
      </c>
      <c r="P280" s="40" t="s">
        <v>132</v>
      </c>
      <c r="U280" s="73"/>
      <c r="AU280" s="65"/>
      <c r="AV280" s="65"/>
    </row>
    <row r="281" spans="1:48" ht="14.1" customHeight="1" thickBot="1" x14ac:dyDescent="0.25">
      <c r="A281" s="38" t="s">
        <v>54</v>
      </c>
      <c r="B281" s="38"/>
      <c r="C281" s="38"/>
      <c r="D281" s="38"/>
      <c r="E281" s="38"/>
      <c r="F281" s="38"/>
      <c r="G281" s="38" t="s">
        <v>55</v>
      </c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 t="s">
        <v>280</v>
      </c>
      <c r="U281" s="73"/>
      <c r="AU281" s="65"/>
      <c r="AV281" s="65"/>
    </row>
    <row r="282" spans="1:48" ht="14.1" customHeight="1" x14ac:dyDescent="0.2">
      <c r="A282" s="40" t="s">
        <v>56</v>
      </c>
      <c r="B282" s="83"/>
      <c r="E282" s="42" t="s">
        <v>57</v>
      </c>
      <c r="F282" s="40" t="s">
        <v>58</v>
      </c>
      <c r="J282" s="44"/>
      <c r="K282" s="44"/>
      <c r="M282" s="44"/>
      <c r="N282" s="44"/>
      <c r="O282" s="44" t="s">
        <v>133</v>
      </c>
      <c r="R282" s="45"/>
      <c r="U282" s="73"/>
      <c r="AU282" s="65"/>
      <c r="AV282" s="65"/>
    </row>
    <row r="283" spans="1:48" ht="14.1" customHeight="1" x14ac:dyDescent="0.2">
      <c r="B283" s="83"/>
      <c r="F283" s="40" t="s">
        <v>60</v>
      </c>
      <c r="J283" s="42"/>
      <c r="K283" s="45"/>
      <c r="N283" s="42"/>
      <c r="O283" s="42" t="s">
        <v>61</v>
      </c>
      <c r="P283" s="45" t="s">
        <v>62</v>
      </c>
      <c r="R283" s="42"/>
      <c r="U283" s="73"/>
      <c r="AU283" s="65"/>
      <c r="AV283" s="65"/>
    </row>
    <row r="284" spans="1:48" ht="14.1" customHeight="1" x14ac:dyDescent="0.2">
      <c r="A284" s="40" t="s">
        <v>63</v>
      </c>
      <c r="B284" s="83"/>
      <c r="F284" s="40" t="s">
        <v>275</v>
      </c>
      <c r="J284" s="42"/>
      <c r="K284" s="45"/>
      <c r="L284" s="42"/>
      <c r="O284" s="42" t="s">
        <v>275</v>
      </c>
      <c r="P284" s="45" t="s">
        <v>64</v>
      </c>
      <c r="R284" s="42"/>
      <c r="U284" s="73"/>
      <c r="AU284" s="65"/>
      <c r="AV284" s="65"/>
    </row>
    <row r="285" spans="1:48" ht="14.1" customHeight="1" x14ac:dyDescent="0.2">
      <c r="B285" s="83"/>
      <c r="F285" s="40" t="s">
        <v>275</v>
      </c>
      <c r="J285" s="42"/>
      <c r="K285" s="45"/>
      <c r="L285" s="42"/>
      <c r="O285" s="42" t="s">
        <v>275</v>
      </c>
      <c r="P285" s="45" t="s">
        <v>65</v>
      </c>
      <c r="R285" s="42"/>
      <c r="U285" s="73"/>
      <c r="AU285" s="65"/>
      <c r="AV285" s="65"/>
    </row>
    <row r="286" spans="1:48" ht="14.1" customHeight="1" thickBot="1" x14ac:dyDescent="0.25">
      <c r="A286" s="38" t="s">
        <v>66</v>
      </c>
      <c r="B286" s="84"/>
      <c r="C286" s="38"/>
      <c r="D286" s="38"/>
      <c r="E286" s="38"/>
      <c r="F286" s="38" t="s">
        <v>275</v>
      </c>
      <c r="G286" s="38"/>
      <c r="H286" s="47" t="s">
        <v>67</v>
      </c>
      <c r="I286" s="38"/>
      <c r="J286" s="38"/>
      <c r="K286" s="38"/>
      <c r="L286" s="38"/>
      <c r="M286" s="38"/>
      <c r="N286" s="38"/>
      <c r="O286" s="38"/>
      <c r="P286" s="38" t="s">
        <v>68</v>
      </c>
      <c r="Q286" s="38"/>
      <c r="R286" s="38"/>
      <c r="U286" s="73"/>
      <c r="AU286" s="65"/>
      <c r="AV286" s="65"/>
    </row>
    <row r="287" spans="1:48" ht="14.1" customHeight="1" x14ac:dyDescent="0.2"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U287" s="73"/>
      <c r="AU287" s="65"/>
      <c r="AV287" s="65"/>
    </row>
    <row r="288" spans="1:48" ht="14.1" customHeight="1" x14ac:dyDescent="0.2">
      <c r="C288" s="49" t="s">
        <v>69</v>
      </c>
      <c r="D288" s="49" t="s">
        <v>70</v>
      </c>
      <c r="E288" s="49"/>
      <c r="F288" s="49" t="s">
        <v>71</v>
      </c>
      <c r="G288" s="49"/>
      <c r="H288" s="49" t="s">
        <v>72</v>
      </c>
      <c r="I288" s="49"/>
      <c r="J288" s="50" t="s">
        <v>73</v>
      </c>
      <c r="K288" s="50"/>
      <c r="L288" s="49" t="s">
        <v>74</v>
      </c>
      <c r="M288" s="49"/>
      <c r="N288" s="49" t="s">
        <v>75</v>
      </c>
      <c r="O288" s="49"/>
      <c r="P288" s="49" t="s">
        <v>76</v>
      </c>
      <c r="Q288" s="49"/>
      <c r="R288" s="49" t="s">
        <v>77</v>
      </c>
      <c r="U288" s="73"/>
      <c r="AU288" s="65"/>
      <c r="AV288" s="65"/>
    </row>
    <row r="289" spans="1:48" ht="14.1" customHeight="1" x14ac:dyDescent="0.2">
      <c r="C289" s="50" t="s">
        <v>78</v>
      </c>
      <c r="D289" s="50" t="s">
        <v>78</v>
      </c>
      <c r="F289" s="50" t="s">
        <v>79</v>
      </c>
      <c r="G289" s="50"/>
      <c r="H289" s="49" t="s">
        <v>80</v>
      </c>
      <c r="I289" s="50"/>
      <c r="J289" s="49" t="s">
        <v>53</v>
      </c>
      <c r="K289" s="50"/>
      <c r="L289" s="50" t="s">
        <v>53</v>
      </c>
      <c r="M289" s="50"/>
      <c r="P289" s="50" t="s">
        <v>80</v>
      </c>
      <c r="R289" s="50"/>
      <c r="U289" s="73"/>
      <c r="AU289" s="65"/>
      <c r="AV289" s="65"/>
    </row>
    <row r="290" spans="1:48" ht="14.1" customHeight="1" x14ac:dyDescent="0.2">
      <c r="A290" s="40" t="s">
        <v>81</v>
      </c>
      <c r="B290" s="50"/>
      <c r="C290" s="50" t="s">
        <v>82</v>
      </c>
      <c r="D290" s="50" t="s">
        <v>82</v>
      </c>
      <c r="E290" s="49"/>
      <c r="F290" s="50" t="s">
        <v>83</v>
      </c>
      <c r="G290" s="50"/>
      <c r="H290" s="50" t="s">
        <v>84</v>
      </c>
      <c r="I290" s="50"/>
      <c r="J290" s="50" t="s">
        <v>80</v>
      </c>
      <c r="K290" s="49"/>
      <c r="L290" s="50" t="s">
        <v>80</v>
      </c>
      <c r="M290" s="45"/>
      <c r="N290" s="50" t="s">
        <v>85</v>
      </c>
      <c r="O290" s="49"/>
      <c r="P290" s="49" t="s">
        <v>84</v>
      </c>
      <c r="Q290" s="49"/>
      <c r="R290" s="50" t="s">
        <v>86</v>
      </c>
      <c r="U290" s="73"/>
      <c r="AU290" s="65"/>
      <c r="AV290" s="65"/>
    </row>
    <row r="291" spans="1:48" ht="14.1" customHeight="1" thickBot="1" x14ac:dyDescent="0.25">
      <c r="A291" s="38" t="s">
        <v>87</v>
      </c>
      <c r="B291" s="47"/>
      <c r="C291" s="47" t="s">
        <v>88</v>
      </c>
      <c r="D291" s="47" t="s">
        <v>89</v>
      </c>
      <c r="E291" s="47"/>
      <c r="F291" s="51" t="s">
        <v>90</v>
      </c>
      <c r="G291" s="51"/>
      <c r="H291" s="51" t="s">
        <v>91</v>
      </c>
      <c r="I291" s="52"/>
      <c r="J291" s="51" t="s">
        <v>92</v>
      </c>
      <c r="K291" s="52"/>
      <c r="L291" s="52" t="s">
        <v>93</v>
      </c>
      <c r="M291" s="53"/>
      <c r="N291" s="53" t="s">
        <v>94</v>
      </c>
      <c r="O291" s="53"/>
      <c r="P291" s="53" t="s">
        <v>95</v>
      </c>
      <c r="Q291" s="53"/>
      <c r="R291" s="53" t="s">
        <v>96</v>
      </c>
      <c r="U291" s="73"/>
      <c r="AU291" s="65"/>
      <c r="AV291" s="65"/>
    </row>
    <row r="292" spans="1:48" ht="14.1" customHeight="1" x14ac:dyDescent="0.2">
      <c r="A292" s="40">
        <v>1</v>
      </c>
      <c r="B292" s="54"/>
      <c r="U292" s="73"/>
      <c r="AU292" s="65"/>
      <c r="AV292" s="65"/>
    </row>
    <row r="293" spans="1:48" ht="14.1" customHeight="1" x14ac:dyDescent="0.2">
      <c r="A293" s="40">
        <v>2</v>
      </c>
      <c r="B293" s="54"/>
      <c r="C293" s="50"/>
      <c r="D293" s="43" t="s">
        <v>187</v>
      </c>
      <c r="F293" s="60"/>
      <c r="H293" s="68"/>
      <c r="I293" s="69"/>
      <c r="J293" s="69"/>
      <c r="K293" s="69"/>
      <c r="L293" s="69"/>
      <c r="M293" s="69"/>
      <c r="N293" s="69"/>
      <c r="O293" s="69"/>
      <c r="P293" s="67"/>
      <c r="Q293" s="69"/>
      <c r="R293" s="69"/>
      <c r="U293" s="73"/>
      <c r="AU293" s="65"/>
      <c r="AV293" s="65"/>
    </row>
    <row r="294" spans="1:48" ht="14.1" customHeight="1" x14ac:dyDescent="0.2">
      <c r="A294" s="40">
        <v>3</v>
      </c>
      <c r="B294" s="54"/>
      <c r="C294" s="49">
        <v>34132</v>
      </c>
      <c r="D294" s="40" t="s">
        <v>101</v>
      </c>
      <c r="F294" s="60">
        <v>3.5000000000000004</v>
      </c>
      <c r="G294" s="42"/>
      <c r="H294" s="61">
        <v>26971966.289999995</v>
      </c>
      <c r="I294" s="62"/>
      <c r="J294" s="61">
        <v>0</v>
      </c>
      <c r="K294" s="63"/>
      <c r="L294" s="61">
        <v>0</v>
      </c>
      <c r="M294" s="63"/>
      <c r="N294" s="61">
        <v>0</v>
      </c>
      <c r="O294" s="63"/>
      <c r="P294" s="61">
        <v>26971966.289999995</v>
      </c>
      <c r="Q294" s="63"/>
      <c r="R294" s="61">
        <v>26971966.290000003</v>
      </c>
      <c r="U294" s="73"/>
      <c r="AU294" s="65"/>
      <c r="AV294" s="65"/>
    </row>
    <row r="295" spans="1:48" ht="14.1" customHeight="1" x14ac:dyDescent="0.2">
      <c r="A295" s="40">
        <v>4</v>
      </c>
      <c r="B295" s="54"/>
      <c r="C295" s="49">
        <v>34232</v>
      </c>
      <c r="D295" s="40" t="s">
        <v>164</v>
      </c>
      <c r="F295" s="60">
        <v>3.9</v>
      </c>
      <c r="G295" s="42"/>
      <c r="H295" s="61">
        <v>104956994.09800003</v>
      </c>
      <c r="I295" s="62"/>
      <c r="J295" s="61">
        <v>0</v>
      </c>
      <c r="K295" s="63"/>
      <c r="L295" s="61">
        <v>0</v>
      </c>
      <c r="M295" s="63"/>
      <c r="N295" s="61">
        <v>0</v>
      </c>
      <c r="O295" s="63"/>
      <c r="P295" s="61">
        <v>104956994.09800003</v>
      </c>
      <c r="Q295" s="63"/>
      <c r="R295" s="61">
        <v>104956994.09800003</v>
      </c>
      <c r="U295" s="73"/>
      <c r="AU295" s="65"/>
      <c r="AV295" s="65"/>
    </row>
    <row r="296" spans="1:48" ht="14.1" customHeight="1" x14ac:dyDescent="0.2">
      <c r="A296" s="40">
        <v>5</v>
      </c>
      <c r="B296" s="54"/>
      <c r="C296" s="49">
        <v>34332</v>
      </c>
      <c r="D296" s="40" t="s">
        <v>165</v>
      </c>
      <c r="F296" s="60">
        <v>6.2</v>
      </c>
      <c r="G296" s="42"/>
      <c r="H296" s="61">
        <v>289324978.75800008</v>
      </c>
      <c r="I296" s="62"/>
      <c r="J296" s="61">
        <v>0</v>
      </c>
      <c r="K296" s="63"/>
      <c r="L296" s="61">
        <v>0</v>
      </c>
      <c r="M296" s="63"/>
      <c r="N296" s="61">
        <v>0</v>
      </c>
      <c r="O296" s="63"/>
      <c r="P296" s="61">
        <v>289324978.75800008</v>
      </c>
      <c r="Q296" s="63"/>
      <c r="R296" s="61">
        <v>289324978.75800002</v>
      </c>
      <c r="U296" s="73"/>
      <c r="AU296" s="65"/>
      <c r="AV296" s="65"/>
    </row>
    <row r="297" spans="1:48" ht="14.1" customHeight="1" x14ac:dyDescent="0.2">
      <c r="A297" s="40">
        <v>6</v>
      </c>
      <c r="B297" s="54"/>
      <c r="C297" s="49">
        <v>34532</v>
      </c>
      <c r="D297" s="40" t="s">
        <v>106</v>
      </c>
      <c r="F297" s="60">
        <v>4.0999999999999996</v>
      </c>
      <c r="G297" s="42"/>
      <c r="H297" s="61">
        <v>44058767.359999999</v>
      </c>
      <c r="I297" s="62"/>
      <c r="J297" s="61">
        <v>0</v>
      </c>
      <c r="K297" s="63"/>
      <c r="L297" s="61">
        <v>0</v>
      </c>
      <c r="M297" s="63"/>
      <c r="N297" s="61">
        <v>0</v>
      </c>
      <c r="O297" s="63"/>
      <c r="P297" s="61">
        <v>44058767.359999999</v>
      </c>
      <c r="Q297" s="63"/>
      <c r="R297" s="61">
        <v>44058767.360000007</v>
      </c>
      <c r="U297" s="73"/>
      <c r="AU297" s="65"/>
      <c r="AV297" s="65"/>
    </row>
    <row r="298" spans="1:48" ht="14.1" customHeight="1" x14ac:dyDescent="0.2">
      <c r="A298" s="40">
        <v>7</v>
      </c>
      <c r="B298" s="54"/>
      <c r="C298" s="49">
        <v>34632</v>
      </c>
      <c r="D298" s="40" t="s">
        <v>107</v>
      </c>
      <c r="F298" s="60">
        <v>3.3000000000000003</v>
      </c>
      <c r="G298" s="42"/>
      <c r="H298" s="61">
        <v>1455592.35</v>
      </c>
      <c r="I298" s="62"/>
      <c r="J298" s="61">
        <v>0</v>
      </c>
      <c r="K298" s="63"/>
      <c r="L298" s="61">
        <v>0</v>
      </c>
      <c r="M298" s="63"/>
      <c r="N298" s="61">
        <v>0</v>
      </c>
      <c r="O298" s="63"/>
      <c r="P298" s="61">
        <v>1455592.35</v>
      </c>
      <c r="Q298" s="63"/>
      <c r="R298" s="61">
        <v>1455592.35</v>
      </c>
      <c r="U298" s="73"/>
      <c r="AU298" s="65"/>
      <c r="AV298" s="65"/>
    </row>
    <row r="299" spans="1:48" ht="14.1" customHeight="1" x14ac:dyDescent="0.2">
      <c r="A299" s="40">
        <v>8</v>
      </c>
      <c r="B299" s="192" t="s">
        <v>11</v>
      </c>
      <c r="C299" s="50"/>
      <c r="D299" s="43" t="s">
        <v>188</v>
      </c>
      <c r="F299" s="60"/>
      <c r="H299" s="66">
        <v>466768298.85600013</v>
      </c>
      <c r="I299" s="69"/>
      <c r="J299" s="66">
        <v>0</v>
      </c>
      <c r="K299" s="69"/>
      <c r="L299" s="66">
        <v>0</v>
      </c>
      <c r="M299" s="69"/>
      <c r="N299" s="66">
        <v>0</v>
      </c>
      <c r="O299" s="69"/>
      <c r="P299" s="66">
        <v>466768298.85600013</v>
      </c>
      <c r="Q299" s="69"/>
      <c r="R299" s="66">
        <v>466768298.85600007</v>
      </c>
      <c r="U299" s="73"/>
      <c r="AU299" s="65"/>
      <c r="AV299" s="65"/>
    </row>
    <row r="300" spans="1:48" ht="14.1" customHeight="1" x14ac:dyDescent="0.2">
      <c r="A300" s="40">
        <v>9</v>
      </c>
      <c r="B300" s="54"/>
      <c r="U300" s="73"/>
      <c r="AU300" s="65"/>
      <c r="AV300" s="65"/>
    </row>
    <row r="301" spans="1:48" ht="14.1" customHeight="1" x14ac:dyDescent="0.2">
      <c r="A301" s="40">
        <v>10</v>
      </c>
      <c r="B301" s="54"/>
      <c r="C301" s="50"/>
      <c r="D301" s="43" t="s">
        <v>189</v>
      </c>
      <c r="I301" s="69"/>
      <c r="K301" s="69"/>
      <c r="M301" s="69"/>
      <c r="O301" s="69"/>
      <c r="Q301" s="69"/>
      <c r="U301" s="73"/>
      <c r="AU301" s="65"/>
      <c r="AV301" s="65"/>
    </row>
    <row r="302" spans="1:48" ht="14.1" customHeight="1" x14ac:dyDescent="0.2">
      <c r="A302" s="40">
        <v>11</v>
      </c>
      <c r="B302" s="54"/>
      <c r="C302" s="49">
        <v>34133</v>
      </c>
      <c r="D302" s="40" t="s">
        <v>101</v>
      </c>
      <c r="F302" s="60">
        <v>3.5000000000000004</v>
      </c>
      <c r="G302" s="42"/>
      <c r="H302" s="61">
        <v>656349.29</v>
      </c>
      <c r="I302" s="62"/>
      <c r="J302" s="61">
        <v>0</v>
      </c>
      <c r="K302" s="63"/>
      <c r="L302" s="61">
        <v>0</v>
      </c>
      <c r="M302" s="63"/>
      <c r="N302" s="61">
        <v>0</v>
      </c>
      <c r="O302" s="63"/>
      <c r="P302" s="61">
        <v>656349.29</v>
      </c>
      <c r="Q302" s="63"/>
      <c r="R302" s="61">
        <v>656349.28999999992</v>
      </c>
      <c r="U302" s="73"/>
      <c r="AU302" s="65"/>
      <c r="AV302" s="65"/>
    </row>
    <row r="303" spans="1:48" ht="14.1" customHeight="1" x14ac:dyDescent="0.2">
      <c r="A303" s="40">
        <v>12</v>
      </c>
      <c r="B303" s="54"/>
      <c r="C303" s="49">
        <v>34233</v>
      </c>
      <c r="D303" s="40" t="s">
        <v>164</v>
      </c>
      <c r="F303" s="60">
        <v>3.2</v>
      </c>
      <c r="G303" s="42"/>
      <c r="H303" s="61">
        <v>3790289.2899999991</v>
      </c>
      <c r="I303" s="62"/>
      <c r="J303" s="61">
        <v>0</v>
      </c>
      <c r="K303" s="63"/>
      <c r="L303" s="61">
        <v>0</v>
      </c>
      <c r="M303" s="63"/>
      <c r="N303" s="61">
        <v>0</v>
      </c>
      <c r="O303" s="63"/>
      <c r="P303" s="61">
        <v>3790289.2899999991</v>
      </c>
      <c r="Q303" s="63"/>
      <c r="R303" s="61">
        <v>3790289.2899999991</v>
      </c>
      <c r="U303" s="73"/>
      <c r="AU303" s="65"/>
      <c r="AV303" s="65"/>
    </row>
    <row r="304" spans="1:48" ht="14.1" customHeight="1" x14ac:dyDescent="0.2">
      <c r="A304" s="40">
        <v>13</v>
      </c>
      <c r="B304" s="54"/>
      <c r="C304" s="49">
        <v>34333</v>
      </c>
      <c r="D304" s="40" t="s">
        <v>165</v>
      </c>
      <c r="F304" s="60">
        <v>3.1</v>
      </c>
      <c r="G304" s="42"/>
      <c r="H304" s="61">
        <v>15859302.920000004</v>
      </c>
      <c r="I304" s="62"/>
      <c r="J304" s="61">
        <v>0</v>
      </c>
      <c r="K304" s="63"/>
      <c r="L304" s="61">
        <v>0</v>
      </c>
      <c r="M304" s="63"/>
      <c r="N304" s="61">
        <v>0</v>
      </c>
      <c r="O304" s="63"/>
      <c r="P304" s="61">
        <v>15859302.920000004</v>
      </c>
      <c r="Q304" s="63"/>
      <c r="R304" s="61">
        <v>15859302.920000007</v>
      </c>
      <c r="U304" s="73"/>
      <c r="AU304" s="65"/>
      <c r="AV304" s="65"/>
    </row>
    <row r="305" spans="1:48" ht="14.1" customHeight="1" x14ac:dyDescent="0.2">
      <c r="A305" s="40">
        <v>14</v>
      </c>
      <c r="B305" s="54"/>
      <c r="C305" s="49">
        <v>34533</v>
      </c>
      <c r="D305" s="40" t="s">
        <v>106</v>
      </c>
      <c r="F305" s="60">
        <v>2.7</v>
      </c>
      <c r="G305" s="42"/>
      <c r="H305" s="61">
        <v>14155293.100000001</v>
      </c>
      <c r="I305" s="62"/>
      <c r="J305" s="61">
        <v>0</v>
      </c>
      <c r="K305" s="63"/>
      <c r="L305" s="61">
        <v>0</v>
      </c>
      <c r="M305" s="63"/>
      <c r="N305" s="61">
        <v>0</v>
      </c>
      <c r="O305" s="63"/>
      <c r="P305" s="61">
        <v>14155293.100000001</v>
      </c>
      <c r="Q305" s="63"/>
      <c r="R305" s="61">
        <v>14155293.099999996</v>
      </c>
      <c r="U305" s="73"/>
      <c r="AU305" s="65"/>
      <c r="AV305" s="65"/>
    </row>
    <row r="306" spans="1:48" ht="14.1" customHeight="1" x14ac:dyDescent="0.2">
      <c r="A306" s="40">
        <v>15</v>
      </c>
      <c r="B306" s="54"/>
      <c r="C306" s="49">
        <v>34633</v>
      </c>
      <c r="D306" s="40" t="s">
        <v>107</v>
      </c>
      <c r="F306" s="60">
        <v>3.4000000000000004</v>
      </c>
      <c r="G306" s="42"/>
      <c r="H306" s="61">
        <v>904.61</v>
      </c>
      <c r="I306" s="62"/>
      <c r="J306" s="61">
        <v>0</v>
      </c>
      <c r="K306" s="63"/>
      <c r="L306" s="61">
        <v>0</v>
      </c>
      <c r="M306" s="63"/>
      <c r="N306" s="61">
        <v>0</v>
      </c>
      <c r="O306" s="63"/>
      <c r="P306" s="61">
        <v>904.61</v>
      </c>
      <c r="Q306" s="63"/>
      <c r="R306" s="61">
        <v>904.61</v>
      </c>
      <c r="U306" s="73"/>
      <c r="AU306" s="65"/>
      <c r="AV306" s="93"/>
    </row>
    <row r="307" spans="1:48" ht="14.1" customHeight="1" x14ac:dyDescent="0.2">
      <c r="A307" s="40">
        <v>16</v>
      </c>
      <c r="B307" s="192" t="s">
        <v>12</v>
      </c>
      <c r="D307" s="43" t="s">
        <v>190</v>
      </c>
      <c r="F307" s="60"/>
      <c r="H307" s="66">
        <v>34462139.210000008</v>
      </c>
      <c r="I307" s="69"/>
      <c r="J307" s="66">
        <v>0</v>
      </c>
      <c r="K307" s="69"/>
      <c r="L307" s="66">
        <v>0</v>
      </c>
      <c r="M307" s="69"/>
      <c r="N307" s="66">
        <v>0</v>
      </c>
      <c r="O307" s="69"/>
      <c r="P307" s="66">
        <v>34462139.210000008</v>
      </c>
      <c r="Q307" s="69"/>
      <c r="R307" s="66">
        <v>34462139.210000001</v>
      </c>
      <c r="U307" s="73"/>
      <c r="AU307" s="65"/>
      <c r="AV307" s="65"/>
    </row>
    <row r="308" spans="1:48" ht="14.1" customHeight="1" x14ac:dyDescent="0.2">
      <c r="A308" s="40">
        <v>17</v>
      </c>
      <c r="B308" s="54"/>
      <c r="U308" s="73"/>
      <c r="AU308" s="65"/>
      <c r="AV308" s="65"/>
    </row>
    <row r="309" spans="1:48" ht="14.1" customHeight="1" x14ac:dyDescent="0.2">
      <c r="A309" s="40">
        <v>18</v>
      </c>
      <c r="B309" s="54"/>
      <c r="C309" s="50"/>
      <c r="D309" s="43" t="s">
        <v>191</v>
      </c>
      <c r="I309" s="69"/>
      <c r="K309" s="69"/>
      <c r="M309" s="69"/>
      <c r="O309" s="69"/>
      <c r="Q309" s="69"/>
      <c r="U309" s="73"/>
      <c r="AU309" s="65"/>
      <c r="AV309" s="65"/>
    </row>
    <row r="310" spans="1:48" ht="14.1" customHeight="1" x14ac:dyDescent="0.2">
      <c r="A310" s="40">
        <v>19</v>
      </c>
      <c r="B310" s="54"/>
      <c r="C310" s="49">
        <v>34134</v>
      </c>
      <c r="D310" s="40" t="s">
        <v>101</v>
      </c>
      <c r="F310" s="60">
        <v>5.0999999999999996</v>
      </c>
      <c r="G310" s="42"/>
      <c r="H310" s="61">
        <v>242333.96</v>
      </c>
      <c r="I310" s="62"/>
      <c r="J310" s="61">
        <v>0</v>
      </c>
      <c r="K310" s="63"/>
      <c r="L310" s="61">
        <v>0</v>
      </c>
      <c r="M310" s="63"/>
      <c r="N310" s="61">
        <v>0</v>
      </c>
      <c r="O310" s="63"/>
      <c r="P310" s="61">
        <v>242333.96</v>
      </c>
      <c r="Q310" s="63"/>
      <c r="R310" s="61">
        <v>242333.96</v>
      </c>
      <c r="U310" s="73"/>
      <c r="AU310" s="65"/>
      <c r="AV310" s="65"/>
    </row>
    <row r="311" spans="1:48" ht="14.1" customHeight="1" x14ac:dyDescent="0.2">
      <c r="A311" s="40">
        <v>20</v>
      </c>
      <c r="B311" s="54"/>
      <c r="C311" s="49">
        <v>34234</v>
      </c>
      <c r="D311" s="40" t="s">
        <v>164</v>
      </c>
      <c r="F311" s="60">
        <v>3.2</v>
      </c>
      <c r="G311" s="42"/>
      <c r="H311" s="61">
        <v>3362686.3400000003</v>
      </c>
      <c r="I311" s="62"/>
      <c r="J311" s="61">
        <v>0</v>
      </c>
      <c r="K311" s="63"/>
      <c r="L311" s="61">
        <v>0</v>
      </c>
      <c r="M311" s="63"/>
      <c r="N311" s="61">
        <v>0</v>
      </c>
      <c r="O311" s="63"/>
      <c r="P311" s="61">
        <v>3362686.3400000003</v>
      </c>
      <c r="Q311" s="63"/>
      <c r="R311" s="61">
        <v>3362686.3400000012</v>
      </c>
      <c r="U311" s="73"/>
      <c r="AU311" s="65"/>
      <c r="AV311" s="65"/>
    </row>
    <row r="312" spans="1:48" ht="14.1" customHeight="1" x14ac:dyDescent="0.2">
      <c r="A312" s="40">
        <v>21</v>
      </c>
      <c r="B312" s="54"/>
      <c r="C312" s="49">
        <v>34334</v>
      </c>
      <c r="D312" s="40" t="s">
        <v>165</v>
      </c>
      <c r="F312" s="60">
        <v>3.2</v>
      </c>
      <c r="G312" s="42"/>
      <c r="H312" s="61">
        <v>15883616.469999997</v>
      </c>
      <c r="I312" s="62"/>
      <c r="J312" s="61">
        <v>0</v>
      </c>
      <c r="K312" s="63"/>
      <c r="L312" s="61">
        <v>0</v>
      </c>
      <c r="M312" s="63"/>
      <c r="N312" s="61">
        <v>0</v>
      </c>
      <c r="O312" s="63"/>
      <c r="P312" s="61">
        <v>15883616.469999997</v>
      </c>
      <c r="Q312" s="63"/>
      <c r="R312" s="61">
        <v>15883616.469999997</v>
      </c>
      <c r="U312" s="73"/>
      <c r="AU312" s="65"/>
      <c r="AV312" s="65"/>
    </row>
    <row r="313" spans="1:48" ht="14.1" customHeight="1" x14ac:dyDescent="0.2">
      <c r="A313" s="40">
        <v>22</v>
      </c>
      <c r="B313" s="54"/>
      <c r="C313" s="49">
        <v>34534</v>
      </c>
      <c r="D313" s="40" t="s">
        <v>106</v>
      </c>
      <c r="F313" s="60">
        <v>2.8</v>
      </c>
      <c r="G313" s="42"/>
      <c r="H313" s="61">
        <v>4168999</v>
      </c>
      <c r="I313" s="62"/>
      <c r="J313" s="61">
        <v>0</v>
      </c>
      <c r="K313" s="63"/>
      <c r="L313" s="61">
        <v>0</v>
      </c>
      <c r="M313" s="63"/>
      <c r="N313" s="61">
        <v>0</v>
      </c>
      <c r="O313" s="63"/>
      <c r="P313" s="61">
        <v>4168999</v>
      </c>
      <c r="Q313" s="63"/>
      <c r="R313" s="61">
        <v>4168999</v>
      </c>
      <c r="U313" s="73"/>
      <c r="AU313" s="65"/>
      <c r="AV313" s="65"/>
    </row>
    <row r="314" spans="1:48" ht="14.1" customHeight="1" x14ac:dyDescent="0.2">
      <c r="A314" s="40">
        <v>23</v>
      </c>
      <c r="B314" s="54"/>
      <c r="C314" s="49">
        <v>34634</v>
      </c>
      <c r="D314" s="40" t="s">
        <v>107</v>
      </c>
      <c r="F314" s="60">
        <v>3.4000000000000004</v>
      </c>
      <c r="G314" s="42"/>
      <c r="H314" s="61">
        <v>904.61</v>
      </c>
      <c r="I314" s="62"/>
      <c r="J314" s="61">
        <v>0</v>
      </c>
      <c r="K314" s="63"/>
      <c r="L314" s="61">
        <v>0</v>
      </c>
      <c r="M314" s="63"/>
      <c r="N314" s="61">
        <v>0</v>
      </c>
      <c r="O314" s="63"/>
      <c r="P314" s="61">
        <v>904.61</v>
      </c>
      <c r="Q314" s="63"/>
      <c r="R314" s="61">
        <v>904.61</v>
      </c>
      <c r="U314" s="73"/>
      <c r="AU314" s="65"/>
      <c r="AV314" s="93"/>
    </row>
    <row r="315" spans="1:48" ht="14.1" customHeight="1" x14ac:dyDescent="0.2">
      <c r="A315" s="40">
        <v>24</v>
      </c>
      <c r="B315" s="192" t="s">
        <v>12</v>
      </c>
      <c r="C315" s="50"/>
      <c r="D315" s="43" t="s">
        <v>192</v>
      </c>
      <c r="F315" s="60"/>
      <c r="H315" s="66">
        <v>23658540.379999995</v>
      </c>
      <c r="I315" s="69"/>
      <c r="J315" s="66">
        <v>0</v>
      </c>
      <c r="K315" s="69"/>
      <c r="L315" s="66">
        <v>0</v>
      </c>
      <c r="M315" s="69"/>
      <c r="N315" s="66">
        <v>0</v>
      </c>
      <c r="O315" s="69"/>
      <c r="P315" s="66">
        <v>23658540.379999995</v>
      </c>
      <c r="Q315" s="69"/>
      <c r="R315" s="66">
        <v>23658540.379999999</v>
      </c>
      <c r="U315" s="73"/>
      <c r="AU315" s="65"/>
      <c r="AV315" s="65"/>
    </row>
    <row r="316" spans="1:48" ht="14.1" customHeight="1" x14ac:dyDescent="0.2">
      <c r="A316" s="40">
        <v>25</v>
      </c>
      <c r="B316" s="54"/>
      <c r="U316" s="73"/>
      <c r="AU316" s="65"/>
      <c r="AV316" s="65"/>
    </row>
    <row r="317" spans="1:48" ht="14.1" customHeight="1" x14ac:dyDescent="0.2">
      <c r="A317" s="40">
        <v>26</v>
      </c>
      <c r="B317" s="54"/>
      <c r="C317" s="80"/>
      <c r="D317" s="43" t="s">
        <v>193</v>
      </c>
      <c r="E317" s="50"/>
      <c r="F317" s="91"/>
      <c r="G317" s="91"/>
      <c r="H317" s="91"/>
      <c r="I317" s="97"/>
      <c r="J317" s="91"/>
      <c r="K317" s="97"/>
      <c r="L317" s="97"/>
      <c r="M317" s="49"/>
      <c r="N317" s="49"/>
      <c r="O317" s="49"/>
      <c r="P317" s="49"/>
      <c r="Q317" s="49"/>
      <c r="R317" s="49"/>
      <c r="U317" s="73"/>
      <c r="AU317" s="65"/>
      <c r="AV317" s="65"/>
    </row>
    <row r="318" spans="1:48" ht="14.1" customHeight="1" x14ac:dyDescent="0.2">
      <c r="A318" s="40">
        <v>27</v>
      </c>
      <c r="B318" s="54"/>
      <c r="C318" s="49">
        <v>34135</v>
      </c>
      <c r="D318" s="40" t="s">
        <v>101</v>
      </c>
      <c r="E318" s="50"/>
      <c r="F318" s="60">
        <v>4.4000000000000004</v>
      </c>
      <c r="G318" s="42"/>
      <c r="H318" s="61">
        <v>793114.26</v>
      </c>
      <c r="I318" s="62"/>
      <c r="J318" s="61">
        <v>0</v>
      </c>
      <c r="K318" s="63"/>
      <c r="L318" s="61">
        <v>0</v>
      </c>
      <c r="M318" s="63"/>
      <c r="N318" s="61">
        <v>0</v>
      </c>
      <c r="O318" s="63"/>
      <c r="P318" s="61">
        <v>793114.26</v>
      </c>
      <c r="Q318" s="63"/>
      <c r="R318" s="61">
        <v>793114.25999999989</v>
      </c>
      <c r="U318" s="73"/>
      <c r="AU318" s="65"/>
      <c r="AV318" s="65"/>
    </row>
    <row r="319" spans="1:48" ht="14.1" customHeight="1" x14ac:dyDescent="0.2">
      <c r="A319" s="40">
        <v>28</v>
      </c>
      <c r="B319" s="54"/>
      <c r="C319" s="49">
        <v>34235</v>
      </c>
      <c r="D319" s="40" t="s">
        <v>164</v>
      </c>
      <c r="E319" s="50"/>
      <c r="F319" s="60">
        <v>3.3000000000000003</v>
      </c>
      <c r="G319" s="42"/>
      <c r="H319" s="61">
        <v>2058969.66</v>
      </c>
      <c r="I319" s="62"/>
      <c r="J319" s="61">
        <v>0</v>
      </c>
      <c r="K319" s="63"/>
      <c r="L319" s="61">
        <v>0</v>
      </c>
      <c r="M319" s="63"/>
      <c r="N319" s="61">
        <v>0</v>
      </c>
      <c r="O319" s="63"/>
      <c r="P319" s="61">
        <v>2058969.66</v>
      </c>
      <c r="Q319" s="63"/>
      <c r="R319" s="61">
        <v>2058969.66</v>
      </c>
      <c r="U319" s="73"/>
      <c r="AU319" s="65"/>
      <c r="AV319" s="65"/>
    </row>
    <row r="320" spans="1:48" ht="14.1" customHeight="1" x14ac:dyDescent="0.2">
      <c r="A320" s="40">
        <v>29</v>
      </c>
      <c r="B320" s="54"/>
      <c r="C320" s="49">
        <v>34335</v>
      </c>
      <c r="D320" s="40" t="s">
        <v>165</v>
      </c>
      <c r="E320" s="50"/>
      <c r="F320" s="60">
        <v>3.4000000000000004</v>
      </c>
      <c r="G320" s="42"/>
      <c r="H320" s="61">
        <v>18636066.409999996</v>
      </c>
      <c r="I320" s="62"/>
      <c r="J320" s="61">
        <v>0</v>
      </c>
      <c r="K320" s="63"/>
      <c r="L320" s="61">
        <v>0</v>
      </c>
      <c r="M320" s="63"/>
      <c r="N320" s="61">
        <v>0</v>
      </c>
      <c r="O320" s="63"/>
      <c r="P320" s="61">
        <v>18636066.409999996</v>
      </c>
      <c r="Q320" s="63"/>
      <c r="R320" s="61">
        <v>18636066.409999996</v>
      </c>
      <c r="U320" s="73"/>
      <c r="AU320" s="65"/>
      <c r="AV320" s="65"/>
    </row>
    <row r="321" spans="1:48" ht="14.1" customHeight="1" x14ac:dyDescent="0.2">
      <c r="A321" s="40">
        <v>30</v>
      </c>
      <c r="B321" s="54"/>
      <c r="C321" s="49">
        <v>34535</v>
      </c>
      <c r="D321" s="40" t="s">
        <v>106</v>
      </c>
      <c r="E321" s="50"/>
      <c r="F321" s="60">
        <v>2.7</v>
      </c>
      <c r="G321" s="42"/>
      <c r="H321" s="61">
        <v>10351046.949999999</v>
      </c>
      <c r="I321" s="62"/>
      <c r="J321" s="61">
        <v>0</v>
      </c>
      <c r="K321" s="63"/>
      <c r="L321" s="61">
        <v>0</v>
      </c>
      <c r="M321" s="63"/>
      <c r="N321" s="61">
        <v>0</v>
      </c>
      <c r="O321" s="63"/>
      <c r="P321" s="61">
        <v>10351046.949999999</v>
      </c>
      <c r="Q321" s="63"/>
      <c r="R321" s="61">
        <v>10351046.950000001</v>
      </c>
      <c r="U321" s="73"/>
      <c r="AU321" s="65"/>
      <c r="AV321" s="65"/>
    </row>
    <row r="322" spans="1:48" ht="14.1" customHeight="1" x14ac:dyDescent="0.2">
      <c r="A322" s="40">
        <v>31</v>
      </c>
      <c r="B322" s="54"/>
      <c r="C322" s="49">
        <v>34635</v>
      </c>
      <c r="D322" s="40" t="s">
        <v>107</v>
      </c>
      <c r="F322" s="60">
        <v>3.9</v>
      </c>
      <c r="G322" s="42"/>
      <c r="H322" s="61">
        <v>0</v>
      </c>
      <c r="I322" s="62"/>
      <c r="J322" s="61">
        <v>0</v>
      </c>
      <c r="K322" s="63"/>
      <c r="L322" s="61">
        <v>0</v>
      </c>
      <c r="M322" s="63"/>
      <c r="N322" s="61">
        <v>0</v>
      </c>
      <c r="O322" s="63"/>
      <c r="P322" s="61">
        <v>0</v>
      </c>
      <c r="Q322" s="63"/>
      <c r="R322" s="61">
        <v>0</v>
      </c>
      <c r="U322" s="73"/>
      <c r="AU322" s="65"/>
      <c r="AV322" s="93"/>
    </row>
    <row r="323" spans="1:48" ht="14.1" customHeight="1" x14ac:dyDescent="0.2">
      <c r="A323" s="40">
        <v>32</v>
      </c>
      <c r="B323" s="192" t="s">
        <v>12</v>
      </c>
      <c r="C323" s="50"/>
      <c r="D323" s="43" t="s">
        <v>194</v>
      </c>
      <c r="E323" s="50"/>
      <c r="F323" s="60"/>
      <c r="H323" s="66">
        <v>31839197.279999997</v>
      </c>
      <c r="I323" s="69"/>
      <c r="J323" s="66">
        <v>0</v>
      </c>
      <c r="K323" s="69"/>
      <c r="L323" s="66">
        <v>0</v>
      </c>
      <c r="M323" s="69"/>
      <c r="N323" s="66">
        <v>0</v>
      </c>
      <c r="O323" s="69"/>
      <c r="P323" s="66">
        <v>31839197.279999997</v>
      </c>
      <c r="Q323" s="69"/>
      <c r="R323" s="66">
        <v>31839197.280000001</v>
      </c>
      <c r="U323" s="73"/>
      <c r="AU323" s="65"/>
      <c r="AV323" s="65"/>
    </row>
    <row r="324" spans="1:48" ht="14.1" customHeight="1" x14ac:dyDescent="0.2">
      <c r="A324" s="40">
        <v>33</v>
      </c>
      <c r="B324" s="54"/>
      <c r="U324" s="73"/>
      <c r="AU324" s="65"/>
      <c r="AV324" s="65"/>
    </row>
    <row r="325" spans="1:48" ht="14.1" customHeight="1" x14ac:dyDescent="0.2">
      <c r="A325" s="40">
        <v>34</v>
      </c>
      <c r="B325" s="54"/>
      <c r="U325" s="73"/>
      <c r="AU325" s="65"/>
      <c r="AV325" s="65"/>
    </row>
    <row r="326" spans="1:48" ht="14.1" customHeight="1" x14ac:dyDescent="0.2">
      <c r="A326" s="40">
        <v>35</v>
      </c>
      <c r="B326" s="54"/>
      <c r="U326" s="73"/>
      <c r="AU326" s="65"/>
      <c r="AV326" s="65"/>
    </row>
    <row r="327" spans="1:48" ht="14.1" customHeight="1" x14ac:dyDescent="0.2">
      <c r="A327" s="40">
        <v>36</v>
      </c>
      <c r="B327" s="54"/>
      <c r="U327" s="73"/>
      <c r="AU327" s="65"/>
      <c r="AV327" s="65"/>
    </row>
    <row r="328" spans="1:48" ht="14.1" customHeight="1" x14ac:dyDescent="0.2">
      <c r="A328" s="40">
        <v>37</v>
      </c>
      <c r="B328" s="54"/>
      <c r="U328" s="73"/>
      <c r="AU328" s="65"/>
      <c r="AV328" s="65"/>
    </row>
    <row r="329" spans="1:48" ht="14.1" customHeight="1" x14ac:dyDescent="0.2">
      <c r="A329" s="40">
        <v>38</v>
      </c>
      <c r="B329" s="54"/>
      <c r="H329" s="73"/>
      <c r="U329" s="73"/>
      <c r="AU329" s="65"/>
      <c r="AV329" s="65"/>
    </row>
    <row r="330" spans="1:48" ht="14.1" customHeight="1" x14ac:dyDescent="0.2">
      <c r="A330" s="40">
        <v>39</v>
      </c>
      <c r="B330" s="54"/>
      <c r="H330" s="73"/>
      <c r="U330" s="73"/>
      <c r="AU330" s="65"/>
      <c r="AV330" s="65"/>
    </row>
    <row r="331" spans="1:48" ht="14.1" customHeight="1" x14ac:dyDescent="0.2">
      <c r="A331" s="40">
        <v>40</v>
      </c>
      <c r="B331" s="54"/>
      <c r="H331" s="73"/>
      <c r="U331" s="73"/>
      <c r="AU331" s="65"/>
      <c r="AV331" s="65"/>
    </row>
    <row r="332" spans="1:48" ht="14.1" customHeight="1" x14ac:dyDescent="0.2">
      <c r="A332" s="40">
        <v>41</v>
      </c>
      <c r="B332" s="54"/>
      <c r="H332" s="73"/>
      <c r="U332" s="73"/>
      <c r="AU332" s="65"/>
      <c r="AV332" s="65"/>
    </row>
    <row r="333" spans="1:48" ht="14.1" customHeight="1" x14ac:dyDescent="0.2">
      <c r="A333" s="40">
        <v>42</v>
      </c>
      <c r="B333" s="54"/>
      <c r="H333" s="73"/>
      <c r="U333" s="73"/>
      <c r="AU333" s="65"/>
      <c r="AV333" s="65"/>
    </row>
    <row r="334" spans="1:48" ht="14.1" customHeight="1" x14ac:dyDescent="0.2">
      <c r="A334" s="40">
        <v>43</v>
      </c>
      <c r="B334" s="54"/>
      <c r="H334" s="73"/>
      <c r="U334" s="73"/>
      <c r="AU334" s="65"/>
      <c r="AV334" s="65"/>
    </row>
    <row r="335" spans="1:48" ht="14.1" customHeight="1" thickBot="1" x14ac:dyDescent="0.25">
      <c r="A335" s="38">
        <v>44</v>
      </c>
      <c r="B335" s="82" t="s">
        <v>130</v>
      </c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U335" s="73"/>
      <c r="AU335" s="65"/>
      <c r="AV335" s="65"/>
    </row>
    <row r="336" spans="1:48" ht="14.1" customHeight="1" x14ac:dyDescent="0.2">
      <c r="A336" s="40" t="s">
        <v>131</v>
      </c>
      <c r="P336" s="40" t="s">
        <v>132</v>
      </c>
      <c r="U336" s="73"/>
      <c r="AU336" s="65"/>
      <c r="AV336" s="65"/>
    </row>
    <row r="337" spans="1:48" ht="14.1" customHeight="1" thickBot="1" x14ac:dyDescent="0.25">
      <c r="A337" s="38" t="s">
        <v>54</v>
      </c>
      <c r="B337" s="38"/>
      <c r="C337" s="38"/>
      <c r="D337" s="38"/>
      <c r="E337" s="38"/>
      <c r="F337" s="38"/>
      <c r="G337" s="38" t="s">
        <v>55</v>
      </c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 t="s">
        <v>281</v>
      </c>
      <c r="U337" s="73"/>
      <c r="AU337" s="65"/>
      <c r="AV337" s="65"/>
    </row>
    <row r="338" spans="1:48" ht="14.1" customHeight="1" x14ac:dyDescent="0.2">
      <c r="A338" s="40" t="s">
        <v>56</v>
      </c>
      <c r="B338" s="83"/>
      <c r="E338" s="42" t="s">
        <v>57</v>
      </c>
      <c r="F338" s="40" t="s">
        <v>58</v>
      </c>
      <c r="J338" s="44"/>
      <c r="K338" s="44"/>
      <c r="M338" s="44"/>
      <c r="N338" s="44"/>
      <c r="O338" s="44" t="s">
        <v>133</v>
      </c>
      <c r="R338" s="45"/>
      <c r="U338" s="73"/>
      <c r="AU338" s="65"/>
      <c r="AV338" s="65"/>
    </row>
    <row r="339" spans="1:48" ht="14.1" customHeight="1" x14ac:dyDescent="0.2">
      <c r="B339" s="83"/>
      <c r="F339" s="40" t="s">
        <v>60</v>
      </c>
      <c r="J339" s="42"/>
      <c r="K339" s="45"/>
      <c r="N339" s="42"/>
      <c r="O339" s="42" t="s">
        <v>61</v>
      </c>
      <c r="P339" s="45" t="s">
        <v>62</v>
      </c>
      <c r="R339" s="42"/>
      <c r="U339" s="73"/>
      <c r="AU339" s="65"/>
      <c r="AV339" s="65"/>
    </row>
    <row r="340" spans="1:48" ht="14.1" customHeight="1" x14ac:dyDescent="0.2">
      <c r="A340" s="40" t="s">
        <v>63</v>
      </c>
      <c r="B340" s="83"/>
      <c r="F340" s="40" t="s">
        <v>275</v>
      </c>
      <c r="J340" s="42"/>
      <c r="K340" s="45"/>
      <c r="L340" s="42"/>
      <c r="O340" s="42" t="s">
        <v>275</v>
      </c>
      <c r="P340" s="45" t="s">
        <v>64</v>
      </c>
      <c r="R340" s="42"/>
      <c r="U340" s="73"/>
      <c r="AU340" s="65"/>
      <c r="AV340" s="65"/>
    </row>
    <row r="341" spans="1:48" ht="14.1" customHeight="1" x14ac:dyDescent="0.2">
      <c r="B341" s="83"/>
      <c r="F341" s="40" t="s">
        <v>275</v>
      </c>
      <c r="J341" s="42"/>
      <c r="K341" s="45"/>
      <c r="L341" s="42"/>
      <c r="O341" s="42" t="s">
        <v>275</v>
      </c>
      <c r="P341" s="45" t="s">
        <v>65</v>
      </c>
      <c r="R341" s="42"/>
      <c r="U341" s="73"/>
      <c r="AU341" s="65"/>
      <c r="AV341" s="65"/>
    </row>
    <row r="342" spans="1:48" ht="14.1" customHeight="1" thickBot="1" x14ac:dyDescent="0.25">
      <c r="A342" s="38" t="s">
        <v>66</v>
      </c>
      <c r="B342" s="84"/>
      <c r="C342" s="38"/>
      <c r="D342" s="38"/>
      <c r="E342" s="38"/>
      <c r="F342" s="38" t="s">
        <v>275</v>
      </c>
      <c r="G342" s="38"/>
      <c r="H342" s="47" t="s">
        <v>67</v>
      </c>
      <c r="I342" s="38"/>
      <c r="J342" s="38"/>
      <c r="K342" s="38"/>
      <c r="L342" s="38"/>
      <c r="M342" s="38"/>
      <c r="N342" s="38"/>
      <c r="O342" s="38"/>
      <c r="P342" s="48" t="s">
        <v>68</v>
      </c>
      <c r="Q342" s="38"/>
      <c r="R342" s="38"/>
      <c r="U342" s="73"/>
      <c r="AU342" s="65"/>
      <c r="AV342" s="65"/>
    </row>
    <row r="343" spans="1:48" ht="14.1" customHeight="1" x14ac:dyDescent="0.2"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U343" s="73"/>
      <c r="AU343" s="65"/>
      <c r="AV343" s="65"/>
    </row>
    <row r="344" spans="1:48" ht="14.1" customHeight="1" x14ac:dyDescent="0.2">
      <c r="C344" s="49" t="s">
        <v>69</v>
      </c>
      <c r="D344" s="49" t="s">
        <v>70</v>
      </c>
      <c r="E344" s="49"/>
      <c r="F344" s="49" t="s">
        <v>71</v>
      </c>
      <c r="G344" s="49"/>
      <c r="H344" s="49" t="s">
        <v>72</v>
      </c>
      <c r="I344" s="49"/>
      <c r="J344" s="50" t="s">
        <v>73</v>
      </c>
      <c r="K344" s="50"/>
      <c r="L344" s="49" t="s">
        <v>74</v>
      </c>
      <c r="M344" s="49"/>
      <c r="N344" s="49" t="s">
        <v>75</v>
      </c>
      <c r="O344" s="49"/>
      <c r="P344" s="49" t="s">
        <v>76</v>
      </c>
      <c r="Q344" s="49"/>
      <c r="R344" s="49" t="s">
        <v>77</v>
      </c>
      <c r="U344" s="73"/>
      <c r="AU344" s="65"/>
      <c r="AV344" s="65"/>
    </row>
    <row r="345" spans="1:48" ht="14.1" customHeight="1" x14ac:dyDescent="0.2">
      <c r="C345" s="50" t="s">
        <v>78</v>
      </c>
      <c r="D345" s="50" t="s">
        <v>78</v>
      </c>
      <c r="F345" s="50" t="s">
        <v>79</v>
      </c>
      <c r="G345" s="50"/>
      <c r="H345" s="49" t="s">
        <v>80</v>
      </c>
      <c r="I345" s="50"/>
      <c r="J345" s="49" t="s">
        <v>53</v>
      </c>
      <c r="K345" s="50"/>
      <c r="L345" s="50" t="s">
        <v>53</v>
      </c>
      <c r="M345" s="50"/>
      <c r="P345" s="50" t="s">
        <v>80</v>
      </c>
      <c r="R345" s="50"/>
      <c r="U345" s="73"/>
      <c r="AU345" s="65"/>
      <c r="AV345" s="65"/>
    </row>
    <row r="346" spans="1:48" ht="14.1" customHeight="1" x14ac:dyDescent="0.2">
      <c r="A346" s="40" t="s">
        <v>81</v>
      </c>
      <c r="B346" s="50"/>
      <c r="C346" s="50" t="s">
        <v>82</v>
      </c>
      <c r="D346" s="50" t="s">
        <v>82</v>
      </c>
      <c r="E346" s="49"/>
      <c r="F346" s="50" t="s">
        <v>83</v>
      </c>
      <c r="G346" s="50"/>
      <c r="H346" s="50" t="s">
        <v>84</v>
      </c>
      <c r="I346" s="50"/>
      <c r="J346" s="50" t="s">
        <v>80</v>
      </c>
      <c r="K346" s="49"/>
      <c r="L346" s="50" t="s">
        <v>80</v>
      </c>
      <c r="M346" s="45"/>
      <c r="N346" s="50" t="s">
        <v>85</v>
      </c>
      <c r="O346" s="49"/>
      <c r="P346" s="49" t="s">
        <v>84</v>
      </c>
      <c r="Q346" s="49"/>
      <c r="R346" s="50" t="s">
        <v>86</v>
      </c>
      <c r="U346" s="73"/>
      <c r="AU346" s="65"/>
      <c r="AV346" s="65"/>
    </row>
    <row r="347" spans="1:48" ht="14.1" customHeight="1" thickBot="1" x14ac:dyDescent="0.25">
      <c r="A347" s="38" t="s">
        <v>87</v>
      </c>
      <c r="B347" s="47"/>
      <c r="C347" s="47" t="s">
        <v>88</v>
      </c>
      <c r="D347" s="47" t="s">
        <v>89</v>
      </c>
      <c r="E347" s="47"/>
      <c r="F347" s="51" t="s">
        <v>90</v>
      </c>
      <c r="G347" s="51"/>
      <c r="H347" s="51" t="s">
        <v>91</v>
      </c>
      <c r="I347" s="52"/>
      <c r="J347" s="51" t="s">
        <v>92</v>
      </c>
      <c r="K347" s="52"/>
      <c r="L347" s="52" t="s">
        <v>93</v>
      </c>
      <c r="M347" s="53"/>
      <c r="N347" s="53" t="s">
        <v>94</v>
      </c>
      <c r="O347" s="53"/>
      <c r="P347" s="53" t="s">
        <v>95</v>
      </c>
      <c r="Q347" s="53"/>
      <c r="R347" s="53" t="s">
        <v>96</v>
      </c>
      <c r="U347" s="73"/>
      <c r="AU347" s="65"/>
      <c r="AV347" s="65"/>
    </row>
    <row r="348" spans="1:48" ht="14.1" customHeight="1" x14ac:dyDescent="0.2">
      <c r="A348" s="40">
        <v>1</v>
      </c>
      <c r="B348" s="54"/>
      <c r="U348" s="73"/>
      <c r="AU348" s="65"/>
      <c r="AV348" s="65"/>
    </row>
    <row r="349" spans="1:48" ht="14.1" customHeight="1" x14ac:dyDescent="0.2">
      <c r="A349" s="40">
        <v>2</v>
      </c>
      <c r="B349" s="54"/>
      <c r="C349" s="50"/>
      <c r="D349" s="43" t="s">
        <v>195</v>
      </c>
      <c r="I349" s="69"/>
      <c r="K349" s="69"/>
      <c r="M349" s="69"/>
      <c r="O349" s="69"/>
      <c r="Q349" s="69"/>
      <c r="U349" s="73"/>
      <c r="AU349" s="65"/>
      <c r="AV349" s="65"/>
    </row>
    <row r="350" spans="1:48" ht="14.1" customHeight="1" x14ac:dyDescent="0.2">
      <c r="A350" s="40">
        <v>3</v>
      </c>
      <c r="B350" s="54"/>
      <c r="C350" s="49">
        <v>34136</v>
      </c>
      <c r="D350" s="40" t="s">
        <v>101</v>
      </c>
      <c r="F350" s="60">
        <v>3.1</v>
      </c>
      <c r="G350" s="42"/>
      <c r="H350" s="61">
        <v>2656231.54</v>
      </c>
      <c r="I350" s="62"/>
      <c r="J350" s="61">
        <v>0</v>
      </c>
      <c r="K350" s="63"/>
      <c r="L350" s="61">
        <v>0</v>
      </c>
      <c r="M350" s="63"/>
      <c r="N350" s="61">
        <v>0</v>
      </c>
      <c r="O350" s="63"/>
      <c r="P350" s="61">
        <v>2656231.54</v>
      </c>
      <c r="Q350" s="63"/>
      <c r="R350" s="61">
        <v>2656231.5399999996</v>
      </c>
      <c r="U350" s="73"/>
      <c r="AU350" s="65"/>
      <c r="AV350" s="65"/>
    </row>
    <row r="351" spans="1:48" ht="14.1" customHeight="1" x14ac:dyDescent="0.2">
      <c r="A351" s="40">
        <v>4</v>
      </c>
      <c r="B351" s="54"/>
      <c r="C351" s="49">
        <v>34236</v>
      </c>
      <c r="D351" s="40" t="s">
        <v>164</v>
      </c>
      <c r="F351" s="60">
        <v>3.7000000000000006</v>
      </c>
      <c r="G351" s="42"/>
      <c r="H351" s="61">
        <v>1537569.196</v>
      </c>
      <c r="I351" s="62"/>
      <c r="J351" s="61">
        <v>0</v>
      </c>
      <c r="K351" s="63"/>
      <c r="L351" s="61">
        <v>0</v>
      </c>
      <c r="M351" s="63"/>
      <c r="N351" s="61">
        <v>0</v>
      </c>
      <c r="O351" s="63"/>
      <c r="P351" s="61">
        <v>1537569.196</v>
      </c>
      <c r="Q351" s="63"/>
      <c r="R351" s="61">
        <v>1537569.196</v>
      </c>
      <c r="U351" s="73"/>
      <c r="AU351" s="65"/>
      <c r="AV351" s="65"/>
    </row>
    <row r="352" spans="1:48" ht="14.1" customHeight="1" x14ac:dyDescent="0.2">
      <c r="A352" s="40">
        <v>5</v>
      </c>
      <c r="B352" s="54"/>
      <c r="C352" s="49">
        <v>34336</v>
      </c>
      <c r="D352" s="40" t="s">
        <v>165</v>
      </c>
      <c r="F352" s="60">
        <v>2.7</v>
      </c>
      <c r="G352" s="42"/>
      <c r="H352" s="61">
        <v>17517610.866</v>
      </c>
      <c r="I352" s="62"/>
      <c r="J352" s="61">
        <v>0</v>
      </c>
      <c r="K352" s="63"/>
      <c r="L352" s="61">
        <v>0</v>
      </c>
      <c r="M352" s="63"/>
      <c r="N352" s="61">
        <v>0</v>
      </c>
      <c r="O352" s="63"/>
      <c r="P352" s="61">
        <v>17517610.866</v>
      </c>
      <c r="Q352" s="63"/>
      <c r="R352" s="61">
        <v>17517610.866</v>
      </c>
      <c r="U352" s="73"/>
      <c r="AU352" s="65"/>
      <c r="AV352" s="65"/>
    </row>
    <row r="353" spans="1:48" ht="14.1" customHeight="1" x14ac:dyDescent="0.2">
      <c r="A353" s="40">
        <v>6</v>
      </c>
      <c r="B353" s="54"/>
      <c r="C353" s="49">
        <v>34536</v>
      </c>
      <c r="D353" s="40" t="s">
        <v>106</v>
      </c>
      <c r="F353" s="60">
        <v>2.8</v>
      </c>
      <c r="G353" s="42"/>
      <c r="H353" s="61">
        <v>14358606.639999999</v>
      </c>
      <c r="I353" s="62"/>
      <c r="J353" s="61">
        <v>0</v>
      </c>
      <c r="K353" s="63"/>
      <c r="L353" s="61">
        <v>0</v>
      </c>
      <c r="M353" s="63"/>
      <c r="N353" s="61">
        <v>0</v>
      </c>
      <c r="O353" s="63"/>
      <c r="P353" s="61">
        <v>14358606.639999999</v>
      </c>
      <c r="Q353" s="63"/>
      <c r="R353" s="61">
        <v>14358606.639999995</v>
      </c>
      <c r="U353" s="73"/>
      <c r="AU353" s="65"/>
      <c r="AV353" s="65"/>
    </row>
    <row r="354" spans="1:48" ht="14.1" customHeight="1" x14ac:dyDescent="0.2">
      <c r="A354" s="40">
        <v>7</v>
      </c>
      <c r="B354" s="54"/>
      <c r="C354" s="49">
        <v>34636</v>
      </c>
      <c r="D354" s="40" t="s">
        <v>107</v>
      </c>
      <c r="F354" s="60">
        <v>2.2000000000000002</v>
      </c>
      <c r="G354" s="42"/>
      <c r="H354" s="61">
        <v>11736.48</v>
      </c>
      <c r="I354" s="62"/>
      <c r="J354" s="61">
        <v>0</v>
      </c>
      <c r="K354" s="63"/>
      <c r="L354" s="61">
        <v>0</v>
      </c>
      <c r="M354" s="63"/>
      <c r="N354" s="61">
        <v>0</v>
      </c>
      <c r="O354" s="63"/>
      <c r="P354" s="61">
        <v>11736.48</v>
      </c>
      <c r="Q354" s="63"/>
      <c r="R354" s="61">
        <v>11736.48</v>
      </c>
      <c r="U354" s="73"/>
      <c r="AU354" s="65"/>
      <c r="AV354" s="93"/>
    </row>
    <row r="355" spans="1:48" ht="14.1" customHeight="1" x14ac:dyDescent="0.2">
      <c r="A355" s="40">
        <v>8</v>
      </c>
      <c r="B355" s="192" t="s">
        <v>12</v>
      </c>
      <c r="C355" s="50"/>
      <c r="D355" s="43" t="s">
        <v>196</v>
      </c>
      <c r="F355" s="60"/>
      <c r="H355" s="66">
        <v>36081754.721999995</v>
      </c>
      <c r="I355" s="69"/>
      <c r="J355" s="66">
        <v>0</v>
      </c>
      <c r="K355" s="69"/>
      <c r="L355" s="66">
        <v>0</v>
      </c>
      <c r="M355" s="69"/>
      <c r="N355" s="66">
        <v>0</v>
      </c>
      <c r="O355" s="69"/>
      <c r="P355" s="66">
        <v>36081754.721999995</v>
      </c>
      <c r="Q355" s="69"/>
      <c r="R355" s="66">
        <v>36081754.721999988</v>
      </c>
      <c r="U355" s="73"/>
      <c r="AU355" s="65"/>
      <c r="AV355" s="65"/>
    </row>
    <row r="356" spans="1:48" ht="14.1" customHeight="1" x14ac:dyDescent="0.2">
      <c r="A356" s="40">
        <v>9</v>
      </c>
      <c r="B356" s="54"/>
      <c r="U356" s="73"/>
      <c r="AU356" s="65"/>
      <c r="AV356" s="65"/>
    </row>
    <row r="357" spans="1:48" ht="14.1" customHeight="1" x14ac:dyDescent="0.2">
      <c r="A357" s="40">
        <v>10</v>
      </c>
      <c r="B357" s="54"/>
      <c r="C357" s="49">
        <v>34637</v>
      </c>
      <c r="D357" s="43" t="s">
        <v>197</v>
      </c>
      <c r="F357" s="60">
        <v>14.3</v>
      </c>
      <c r="H357" s="61">
        <v>449557.30999999982</v>
      </c>
      <c r="J357" s="61">
        <v>0</v>
      </c>
      <c r="K357" s="63"/>
      <c r="L357" s="61">
        <v>0</v>
      </c>
      <c r="M357" s="63"/>
      <c r="N357" s="61">
        <v>0</v>
      </c>
      <c r="O357" s="63"/>
      <c r="P357" s="61">
        <v>449557.30999999982</v>
      </c>
      <c r="Q357" s="63"/>
      <c r="R357" s="61">
        <v>449557.30999999965</v>
      </c>
      <c r="U357" s="73"/>
      <c r="AU357" s="65"/>
      <c r="AV357" s="65"/>
    </row>
    <row r="358" spans="1:48" ht="14.1" customHeight="1" x14ac:dyDescent="0.2">
      <c r="A358" s="40">
        <v>11</v>
      </c>
      <c r="B358" s="54"/>
      <c r="U358" s="73"/>
      <c r="AU358" s="65"/>
      <c r="AV358" s="65"/>
    </row>
    <row r="359" spans="1:48" ht="14.1" customHeight="1" thickBot="1" x14ac:dyDescent="0.25">
      <c r="A359" s="40">
        <v>12</v>
      </c>
      <c r="B359" s="54"/>
      <c r="D359" s="40" t="s">
        <v>198</v>
      </c>
      <c r="F359" s="60"/>
      <c r="H359" s="79">
        <v>1148237179.8140001</v>
      </c>
      <c r="I359" s="69"/>
      <c r="J359" s="79">
        <v>53753505.529999994</v>
      </c>
      <c r="K359" s="69"/>
      <c r="L359" s="79">
        <v>-10750701.105999999</v>
      </c>
      <c r="M359" s="69"/>
      <c r="N359" s="79">
        <v>0</v>
      </c>
      <c r="O359" s="69"/>
      <c r="P359" s="79">
        <v>1191239984.2379999</v>
      </c>
      <c r="Q359" s="69"/>
      <c r="R359" s="79">
        <v>1156702976.3272309</v>
      </c>
      <c r="U359" s="73"/>
      <c r="AU359" s="65"/>
      <c r="AV359" s="65"/>
    </row>
    <row r="360" spans="1:48" ht="14.1" customHeight="1" thickTop="1" x14ac:dyDescent="0.2">
      <c r="A360" s="40">
        <v>13</v>
      </c>
      <c r="B360" s="54"/>
      <c r="U360" s="73"/>
      <c r="AU360" s="65"/>
      <c r="AV360" s="65"/>
    </row>
    <row r="361" spans="1:48" ht="14.1" customHeight="1" x14ac:dyDescent="0.2">
      <c r="A361" s="40">
        <v>14</v>
      </c>
      <c r="B361" s="54"/>
      <c r="D361" s="40" t="s">
        <v>199</v>
      </c>
      <c r="I361" s="69"/>
      <c r="K361" s="69"/>
      <c r="M361" s="69"/>
      <c r="O361" s="69"/>
      <c r="Q361" s="69"/>
      <c r="U361" s="73"/>
      <c r="AU361" s="65"/>
      <c r="AV361" s="65"/>
    </row>
    <row r="362" spans="1:48" ht="14.1" customHeight="1" x14ac:dyDescent="0.2">
      <c r="A362" s="40">
        <v>15</v>
      </c>
      <c r="B362" s="54"/>
      <c r="C362" s="49">
        <v>34199</v>
      </c>
      <c r="D362" s="40" t="s">
        <v>200</v>
      </c>
      <c r="F362" s="50">
        <v>3.3000000000000003</v>
      </c>
      <c r="H362" s="61">
        <v>224151489.55999994</v>
      </c>
      <c r="I362" s="62"/>
      <c r="J362" s="61">
        <v>0</v>
      </c>
      <c r="K362" s="63"/>
      <c r="L362" s="61">
        <v>0</v>
      </c>
      <c r="M362" s="63"/>
      <c r="N362" s="61">
        <v>0</v>
      </c>
      <c r="O362" s="63"/>
      <c r="P362" s="61">
        <v>224151489.55999994</v>
      </c>
      <c r="Q362" s="63"/>
      <c r="R362" s="61">
        <v>224151489.55999994</v>
      </c>
      <c r="U362" s="73"/>
      <c r="AU362" s="65"/>
      <c r="AV362" s="65"/>
    </row>
    <row r="363" spans="1:48" ht="14.1" customHeight="1" x14ac:dyDescent="0.2">
      <c r="A363" s="40">
        <v>16</v>
      </c>
      <c r="B363" s="54"/>
      <c r="C363" s="50">
        <v>34399</v>
      </c>
      <c r="D363" s="40" t="s">
        <v>201</v>
      </c>
      <c r="F363" s="50">
        <v>3.3000000000000003</v>
      </c>
      <c r="H363" s="61">
        <v>714172643.09000015</v>
      </c>
      <c r="I363" s="61"/>
      <c r="J363" s="61">
        <v>241569975.14000005</v>
      </c>
      <c r="K363" s="69"/>
      <c r="L363" s="61">
        <v>0</v>
      </c>
      <c r="M363" s="69"/>
      <c r="N363" s="61">
        <v>0</v>
      </c>
      <c r="O363" s="69"/>
      <c r="P363" s="61">
        <v>955742618.23000026</v>
      </c>
      <c r="Q363" s="69"/>
      <c r="R363" s="61">
        <v>745956190.15615392</v>
      </c>
      <c r="U363" s="73"/>
      <c r="AU363" s="65"/>
      <c r="AV363" s="65"/>
    </row>
    <row r="364" spans="1:48" ht="14.1" customHeight="1" x14ac:dyDescent="0.2">
      <c r="A364" s="40">
        <v>17</v>
      </c>
      <c r="B364" s="54"/>
      <c r="C364" s="50">
        <v>34599</v>
      </c>
      <c r="D364" s="40" t="s">
        <v>202</v>
      </c>
      <c r="F364" s="50">
        <v>3.3000000000000003</v>
      </c>
      <c r="H364" s="61">
        <v>167518681.77000001</v>
      </c>
      <c r="I364" s="61"/>
      <c r="J364" s="61">
        <v>0</v>
      </c>
      <c r="K364" s="69"/>
      <c r="L364" s="61">
        <v>0</v>
      </c>
      <c r="M364" s="69"/>
      <c r="N364" s="61">
        <v>0</v>
      </c>
      <c r="O364" s="69"/>
      <c r="P364" s="61">
        <v>167518681.77000001</v>
      </c>
      <c r="Q364" s="69"/>
      <c r="R364" s="61">
        <v>167518681.77000001</v>
      </c>
      <c r="U364" s="73"/>
      <c r="AU364" s="65"/>
      <c r="AV364" s="65"/>
    </row>
    <row r="365" spans="1:48" ht="14.1" customHeight="1" x14ac:dyDescent="0.2">
      <c r="A365" s="40">
        <v>18</v>
      </c>
      <c r="B365" s="54"/>
      <c r="C365" s="50"/>
      <c r="D365" s="40" t="s">
        <v>203</v>
      </c>
      <c r="F365" s="50"/>
      <c r="H365" s="98">
        <v>1105842814.4200001</v>
      </c>
      <c r="I365" s="61"/>
      <c r="J365" s="98">
        <v>241569975.14000005</v>
      </c>
      <c r="K365" s="67"/>
      <c r="L365" s="98">
        <v>0</v>
      </c>
      <c r="M365" s="67"/>
      <c r="N365" s="98">
        <v>0</v>
      </c>
      <c r="O365" s="67"/>
      <c r="P365" s="98">
        <v>1347412789.5600002</v>
      </c>
      <c r="Q365" s="67"/>
      <c r="R365" s="98">
        <v>1137626361.4861538</v>
      </c>
      <c r="U365" s="73"/>
      <c r="AU365" s="65"/>
      <c r="AV365" s="65"/>
    </row>
    <row r="366" spans="1:48" ht="14.1" customHeight="1" x14ac:dyDescent="0.2">
      <c r="A366" s="40">
        <v>19</v>
      </c>
      <c r="B366" s="54"/>
      <c r="U366" s="73"/>
      <c r="AU366" s="65"/>
      <c r="AV366" s="65"/>
    </row>
    <row r="367" spans="1:48" ht="14.1" customHeight="1" x14ac:dyDescent="0.2">
      <c r="A367" s="40">
        <v>20</v>
      </c>
      <c r="B367" s="54"/>
      <c r="D367" s="99" t="s">
        <v>204</v>
      </c>
      <c r="U367" s="73"/>
      <c r="AU367" s="65"/>
      <c r="AV367" s="65"/>
    </row>
    <row r="368" spans="1:48" ht="14.1" customHeight="1" x14ac:dyDescent="0.2">
      <c r="A368" s="40">
        <v>21</v>
      </c>
      <c r="B368" s="54"/>
      <c r="C368" s="49">
        <v>34800</v>
      </c>
      <c r="D368" s="40" t="s">
        <v>205</v>
      </c>
      <c r="F368" s="60">
        <v>10</v>
      </c>
      <c r="G368" s="57"/>
      <c r="H368" s="61">
        <v>0</v>
      </c>
      <c r="I368" s="57"/>
      <c r="J368" s="61">
        <v>0</v>
      </c>
      <c r="K368" s="69"/>
      <c r="L368" s="61">
        <v>0</v>
      </c>
      <c r="M368" s="69"/>
      <c r="N368" s="61">
        <v>0</v>
      </c>
      <c r="O368" s="69"/>
      <c r="P368" s="61">
        <v>0</v>
      </c>
      <c r="Q368" s="69"/>
      <c r="R368" s="61">
        <v>0</v>
      </c>
      <c r="U368" s="73"/>
      <c r="AU368" s="65"/>
      <c r="AV368" s="65"/>
    </row>
    <row r="369" spans="1:48" ht="14.1" customHeight="1" x14ac:dyDescent="0.2">
      <c r="A369" s="40">
        <v>22</v>
      </c>
      <c r="B369" s="54"/>
      <c r="C369" s="49">
        <v>34899</v>
      </c>
      <c r="D369" s="40" t="s">
        <v>206</v>
      </c>
      <c r="F369" s="60">
        <v>10</v>
      </c>
      <c r="G369" s="57"/>
      <c r="H369" s="61">
        <v>9473273.8499999996</v>
      </c>
      <c r="I369" s="57"/>
      <c r="J369" s="61">
        <v>0</v>
      </c>
      <c r="K369" s="69"/>
      <c r="L369" s="61">
        <v>0</v>
      </c>
      <c r="M369" s="69"/>
      <c r="N369" s="61">
        <v>0</v>
      </c>
      <c r="O369" s="69"/>
      <c r="P369" s="61">
        <v>9473273.8499999996</v>
      </c>
      <c r="Q369" s="69"/>
      <c r="R369" s="61">
        <v>9473273.8499999978</v>
      </c>
      <c r="U369" s="73"/>
      <c r="AU369" s="65"/>
      <c r="AV369" s="65"/>
    </row>
    <row r="370" spans="1:48" ht="14.1" customHeight="1" x14ac:dyDescent="0.2">
      <c r="A370" s="40">
        <v>23</v>
      </c>
      <c r="B370" s="54"/>
      <c r="C370" s="49">
        <v>34388</v>
      </c>
      <c r="D370" s="40" t="s">
        <v>207</v>
      </c>
      <c r="F370" s="60">
        <v>4</v>
      </c>
      <c r="H370" s="61">
        <v>0</v>
      </c>
      <c r="I370" s="61"/>
      <c r="J370" s="61">
        <v>0</v>
      </c>
      <c r="K370" s="69"/>
      <c r="L370" s="61">
        <v>0</v>
      </c>
      <c r="M370" s="69"/>
      <c r="N370" s="61">
        <v>0</v>
      </c>
      <c r="O370" s="69"/>
      <c r="P370" s="61">
        <v>0</v>
      </c>
      <c r="Q370" s="69"/>
      <c r="R370" s="61">
        <v>0</v>
      </c>
      <c r="U370" s="73"/>
      <c r="AU370" s="65"/>
      <c r="AV370" s="65"/>
    </row>
    <row r="371" spans="1:48" ht="14.1" customHeight="1" x14ac:dyDescent="0.2">
      <c r="A371" s="40">
        <v>24</v>
      </c>
      <c r="B371" s="54"/>
      <c r="D371" s="40" t="s">
        <v>208</v>
      </c>
      <c r="H371" s="98">
        <v>9473273.8499999996</v>
      </c>
      <c r="I371" s="61"/>
      <c r="J371" s="98">
        <v>0</v>
      </c>
      <c r="K371" s="67"/>
      <c r="L371" s="98">
        <v>0</v>
      </c>
      <c r="M371" s="67"/>
      <c r="N371" s="98">
        <v>0</v>
      </c>
      <c r="O371" s="67"/>
      <c r="P371" s="98">
        <v>9473273.8499999996</v>
      </c>
      <c r="Q371" s="67"/>
      <c r="R371" s="98">
        <v>9473273.8499999978</v>
      </c>
      <c r="U371" s="73"/>
      <c r="AU371" s="65"/>
      <c r="AV371" s="65"/>
    </row>
    <row r="372" spans="1:48" ht="14.1" customHeight="1" x14ac:dyDescent="0.2">
      <c r="A372" s="40">
        <v>25</v>
      </c>
      <c r="B372" s="54"/>
      <c r="U372" s="73"/>
      <c r="AU372" s="65"/>
      <c r="AV372" s="65"/>
    </row>
    <row r="373" spans="1:48" ht="14.1" customHeight="1" thickBot="1" x14ac:dyDescent="0.25">
      <c r="A373" s="40">
        <v>26</v>
      </c>
      <c r="C373" s="50"/>
      <c r="D373" s="40" t="s">
        <v>102</v>
      </c>
      <c r="H373" s="100">
        <v>4068194639.5500002</v>
      </c>
      <c r="I373" s="69"/>
      <c r="J373" s="100">
        <v>812924833.82999992</v>
      </c>
      <c r="K373" s="69"/>
      <c r="L373" s="100">
        <v>-25093282.892000005</v>
      </c>
      <c r="M373" s="69"/>
      <c r="N373" s="100">
        <v>0</v>
      </c>
      <c r="O373" s="69"/>
      <c r="P373" s="100">
        <v>4856026190.4880009</v>
      </c>
      <c r="Q373" s="69"/>
      <c r="R373" s="100">
        <v>4150595810.1704621</v>
      </c>
      <c r="U373" s="73"/>
      <c r="AU373" s="65"/>
      <c r="AV373" s="65"/>
    </row>
    <row r="374" spans="1:48" ht="14.1" customHeight="1" thickTop="1" x14ac:dyDescent="0.2">
      <c r="A374" s="40">
        <v>27</v>
      </c>
      <c r="C374" s="49"/>
      <c r="H374" s="86"/>
      <c r="I374" s="69"/>
      <c r="J374" s="86"/>
      <c r="K374" s="69"/>
      <c r="L374" s="86"/>
      <c r="M374" s="69"/>
      <c r="N374" s="86"/>
      <c r="O374" s="69"/>
      <c r="P374" s="86"/>
      <c r="Q374" s="69"/>
      <c r="R374" s="86"/>
      <c r="U374" s="73"/>
      <c r="AU374" s="65"/>
      <c r="AV374" s="65"/>
    </row>
    <row r="375" spans="1:48" ht="14.1" customHeight="1" thickBot="1" x14ac:dyDescent="0.25">
      <c r="A375" s="40">
        <v>28</v>
      </c>
      <c r="B375" s="54"/>
      <c r="C375" s="49"/>
      <c r="D375" s="40" t="s">
        <v>105</v>
      </c>
      <c r="H375" s="79">
        <v>5401405934.6040001</v>
      </c>
      <c r="I375" s="69"/>
      <c r="J375" s="79">
        <v>866423444.38999987</v>
      </c>
      <c r="K375" s="69"/>
      <c r="L375" s="79">
        <v>-35793005.004000008</v>
      </c>
      <c r="M375" s="69"/>
      <c r="N375" s="79">
        <v>0</v>
      </c>
      <c r="O375" s="69"/>
      <c r="P375" s="79">
        <v>6232036373.9900007</v>
      </c>
      <c r="Q375" s="69"/>
      <c r="R375" s="79">
        <v>5505481003.629385</v>
      </c>
      <c r="U375" s="73"/>
      <c r="AU375" s="65"/>
      <c r="AV375" s="65"/>
    </row>
    <row r="376" spans="1:48" ht="14.1" customHeight="1" thickTop="1" x14ac:dyDescent="0.2">
      <c r="A376" s="40">
        <v>29</v>
      </c>
      <c r="B376" s="54"/>
      <c r="C376" s="50"/>
      <c r="D376" s="50"/>
      <c r="E376" s="50"/>
      <c r="F376" s="91"/>
      <c r="G376" s="91"/>
      <c r="H376" s="101"/>
      <c r="I376" s="69"/>
      <c r="J376" s="101"/>
      <c r="K376" s="101"/>
      <c r="L376" s="101"/>
      <c r="M376" s="101"/>
      <c r="N376" s="101"/>
      <c r="O376" s="101"/>
      <c r="P376" s="101"/>
      <c r="Q376" s="101"/>
      <c r="R376" s="101"/>
      <c r="U376" s="73"/>
      <c r="AU376" s="65"/>
      <c r="AV376" s="65"/>
    </row>
    <row r="377" spans="1:48" ht="14.1" customHeight="1" x14ac:dyDescent="0.2">
      <c r="A377" s="40">
        <v>30</v>
      </c>
      <c r="B377" s="54"/>
      <c r="C377" s="50"/>
      <c r="D377" s="72" t="s">
        <v>209</v>
      </c>
      <c r="E377" s="72"/>
      <c r="H377" s="69"/>
      <c r="I377" s="69"/>
      <c r="J377" s="101"/>
      <c r="K377" s="101"/>
      <c r="L377" s="102"/>
      <c r="M377" s="101"/>
      <c r="N377" s="101"/>
      <c r="O377" s="101"/>
      <c r="P377" s="101"/>
      <c r="Q377" s="101"/>
      <c r="R377" s="101"/>
      <c r="U377" s="73"/>
      <c r="AU377" s="65"/>
      <c r="AV377" s="65"/>
    </row>
    <row r="378" spans="1:48" ht="14.1" customHeight="1" x14ac:dyDescent="0.2">
      <c r="A378" s="40">
        <v>31</v>
      </c>
      <c r="B378" s="54"/>
      <c r="C378" s="49">
        <v>35001</v>
      </c>
      <c r="D378" s="103" t="s">
        <v>210</v>
      </c>
      <c r="F378" s="60">
        <v>1.3</v>
      </c>
      <c r="G378" s="42"/>
      <c r="H378" s="61">
        <v>12151664.619999999</v>
      </c>
      <c r="I378" s="62"/>
      <c r="J378" s="61">
        <v>0</v>
      </c>
      <c r="K378" s="63"/>
      <c r="L378" s="61">
        <v>0</v>
      </c>
      <c r="M378" s="63"/>
      <c r="N378" s="61">
        <v>0</v>
      </c>
      <c r="O378" s="63"/>
      <c r="P378" s="61">
        <v>12151664.619999999</v>
      </c>
      <c r="Q378" s="63"/>
      <c r="R378" s="61">
        <v>12151664.620000003</v>
      </c>
      <c r="U378" s="73"/>
      <c r="AU378" s="65"/>
      <c r="AV378" s="65"/>
    </row>
    <row r="379" spans="1:48" ht="14.1" customHeight="1" x14ac:dyDescent="0.2">
      <c r="A379" s="40">
        <v>32</v>
      </c>
      <c r="B379" s="54"/>
      <c r="C379" s="49">
        <v>35200</v>
      </c>
      <c r="D379" s="103" t="s">
        <v>211</v>
      </c>
      <c r="F379" s="60">
        <v>1.8000000000000003</v>
      </c>
      <c r="G379" s="42"/>
      <c r="H379" s="61">
        <v>56965020.840000004</v>
      </c>
      <c r="I379" s="62"/>
      <c r="J379" s="61">
        <v>0</v>
      </c>
      <c r="K379" s="63"/>
      <c r="L379" s="61">
        <v>0</v>
      </c>
      <c r="M379" s="63"/>
      <c r="N379" s="61">
        <v>0</v>
      </c>
      <c r="O379" s="63"/>
      <c r="P379" s="61">
        <v>56965020.840000004</v>
      </c>
      <c r="Q379" s="63"/>
      <c r="R379" s="61">
        <v>56965020.840000026</v>
      </c>
      <c r="U379" s="73"/>
      <c r="AU379" s="65"/>
      <c r="AV379" s="65"/>
    </row>
    <row r="380" spans="1:48" ht="14.1" customHeight="1" x14ac:dyDescent="0.2">
      <c r="A380" s="40">
        <v>33</v>
      </c>
      <c r="B380" s="54"/>
      <c r="C380" s="49">
        <v>35300</v>
      </c>
      <c r="D380" s="104" t="s">
        <v>212</v>
      </c>
      <c r="E380" s="72"/>
      <c r="F380" s="60">
        <v>2.4</v>
      </c>
      <c r="G380" s="42"/>
      <c r="H380" s="61">
        <v>365564840.4323802</v>
      </c>
      <c r="I380" s="62"/>
      <c r="J380" s="61">
        <v>12996535.590000002</v>
      </c>
      <c r="K380" s="63"/>
      <c r="L380" s="61">
        <v>-1299653.5590000001</v>
      </c>
      <c r="M380" s="63"/>
      <c r="N380" s="61">
        <v>0</v>
      </c>
      <c r="O380" s="63"/>
      <c r="P380" s="61">
        <v>377261722.46338016</v>
      </c>
      <c r="Q380" s="63"/>
      <c r="R380" s="61">
        <v>370314710.64295036</v>
      </c>
      <c r="U380" s="73"/>
      <c r="AU380" s="65"/>
      <c r="AV380" s="65"/>
    </row>
    <row r="381" spans="1:48" ht="14.1" customHeight="1" x14ac:dyDescent="0.2">
      <c r="A381" s="40">
        <v>34</v>
      </c>
      <c r="B381" s="54"/>
      <c r="C381" s="49">
        <v>35400</v>
      </c>
      <c r="D381" s="104" t="s">
        <v>213</v>
      </c>
      <c r="E381" s="72"/>
      <c r="F381" s="60">
        <v>2.8</v>
      </c>
      <c r="G381" s="42"/>
      <c r="H381" s="61">
        <v>5092060.5500000007</v>
      </c>
      <c r="I381" s="62"/>
      <c r="J381" s="61">
        <v>0</v>
      </c>
      <c r="K381" s="63"/>
      <c r="L381" s="61">
        <v>0</v>
      </c>
      <c r="M381" s="63"/>
      <c r="N381" s="61">
        <v>0</v>
      </c>
      <c r="O381" s="63"/>
      <c r="P381" s="61">
        <v>5092060.5500000007</v>
      </c>
      <c r="Q381" s="63"/>
      <c r="R381" s="61">
        <v>5092060.5499999989</v>
      </c>
      <c r="U381" s="73"/>
      <c r="AU381" s="65"/>
      <c r="AV381" s="65"/>
    </row>
    <row r="382" spans="1:48" ht="14.1" customHeight="1" x14ac:dyDescent="0.2">
      <c r="A382" s="40">
        <v>35</v>
      </c>
      <c r="B382" s="54"/>
      <c r="C382" s="49">
        <v>35500</v>
      </c>
      <c r="D382" s="103" t="s">
        <v>214</v>
      </c>
      <c r="F382" s="60">
        <v>3.6000000000000005</v>
      </c>
      <c r="G382" s="42"/>
      <c r="H382" s="61">
        <v>433426844.58511984</v>
      </c>
      <c r="I382" s="62"/>
      <c r="J382" s="61">
        <v>71521985.320000008</v>
      </c>
      <c r="K382" s="63"/>
      <c r="L382" s="61">
        <v>-7152198.5319999997</v>
      </c>
      <c r="M382" s="63"/>
      <c r="N382" s="61">
        <v>0</v>
      </c>
      <c r="O382" s="63"/>
      <c r="P382" s="61">
        <v>497796631.37311983</v>
      </c>
      <c r="Q382" s="63"/>
      <c r="R382" s="61">
        <v>463333220.75407988</v>
      </c>
      <c r="U382" s="73"/>
      <c r="AU382" s="65"/>
      <c r="AV382" s="65"/>
    </row>
    <row r="383" spans="1:48" ht="14.1" customHeight="1" x14ac:dyDescent="0.2">
      <c r="A383" s="40">
        <v>36</v>
      </c>
      <c r="B383" s="54"/>
      <c r="C383" s="49">
        <v>35600</v>
      </c>
      <c r="D383" s="103" t="s">
        <v>215</v>
      </c>
      <c r="F383" s="60">
        <v>3.3000000000000003</v>
      </c>
      <c r="G383" s="42"/>
      <c r="H383" s="61">
        <v>170516217.94287997</v>
      </c>
      <c r="I383" s="62"/>
      <c r="J383" s="61">
        <v>7701650.7199999988</v>
      </c>
      <c r="K383" s="63"/>
      <c r="L383" s="61">
        <v>-3080660.2880000002</v>
      </c>
      <c r="M383" s="63"/>
      <c r="N383" s="61">
        <v>0</v>
      </c>
      <c r="O383" s="63"/>
      <c r="P383" s="61">
        <v>175137208.37487999</v>
      </c>
      <c r="Q383" s="63"/>
      <c r="R383" s="61">
        <v>172392709.87791997</v>
      </c>
      <c r="U383" s="73"/>
      <c r="AU383" s="65"/>
      <c r="AV383" s="65"/>
    </row>
    <row r="384" spans="1:48" ht="14.1" customHeight="1" x14ac:dyDescent="0.2">
      <c r="A384" s="40">
        <v>37</v>
      </c>
      <c r="B384" s="54"/>
      <c r="C384" s="49">
        <v>35601</v>
      </c>
      <c r="D384" s="103" t="s">
        <v>216</v>
      </c>
      <c r="F384" s="60">
        <v>1.6</v>
      </c>
      <c r="G384" s="42"/>
      <c r="H384" s="61">
        <v>2110610.13</v>
      </c>
      <c r="I384" s="62"/>
      <c r="J384" s="61">
        <v>0</v>
      </c>
      <c r="K384" s="63"/>
      <c r="L384" s="61">
        <v>0</v>
      </c>
      <c r="M384" s="63"/>
      <c r="N384" s="61">
        <v>0</v>
      </c>
      <c r="O384" s="63"/>
      <c r="P384" s="61">
        <v>2110610.13</v>
      </c>
      <c r="Q384" s="63"/>
      <c r="R384" s="61">
        <v>2110610.1299999994</v>
      </c>
      <c r="U384" s="73"/>
      <c r="AU384" s="65"/>
      <c r="AV384" s="65"/>
    </row>
    <row r="385" spans="1:48" ht="14.1" customHeight="1" x14ac:dyDescent="0.2">
      <c r="A385" s="40">
        <v>38</v>
      </c>
      <c r="B385" s="54"/>
      <c r="C385" s="49">
        <v>35700</v>
      </c>
      <c r="D385" s="103" t="s">
        <v>217</v>
      </c>
      <c r="F385" s="60">
        <v>1.7000000000000002</v>
      </c>
      <c r="G385" s="42"/>
      <c r="H385" s="61">
        <v>3597803.02</v>
      </c>
      <c r="I385" s="62"/>
      <c r="J385" s="61">
        <v>0</v>
      </c>
      <c r="K385" s="63"/>
      <c r="L385" s="61">
        <v>0</v>
      </c>
      <c r="M385" s="63"/>
      <c r="N385" s="61">
        <v>0</v>
      </c>
      <c r="O385" s="63"/>
      <c r="P385" s="61">
        <v>3597803.02</v>
      </c>
      <c r="Q385" s="63"/>
      <c r="R385" s="61">
        <v>3597803.0200000009</v>
      </c>
      <c r="U385" s="73"/>
      <c r="AU385" s="65"/>
      <c r="AV385" s="65"/>
    </row>
    <row r="386" spans="1:48" ht="14.1" customHeight="1" x14ac:dyDescent="0.2">
      <c r="A386" s="40">
        <v>39</v>
      </c>
      <c r="B386" s="54"/>
      <c r="C386" s="49">
        <v>35800</v>
      </c>
      <c r="D386" s="103" t="s">
        <v>218</v>
      </c>
      <c r="F386" s="60">
        <v>2.7</v>
      </c>
      <c r="G386" s="42"/>
      <c r="H386" s="61">
        <v>7404951.0200000005</v>
      </c>
      <c r="I386" s="62"/>
      <c r="J386" s="61">
        <v>0</v>
      </c>
      <c r="K386" s="63"/>
      <c r="L386" s="61">
        <v>0</v>
      </c>
      <c r="M386" s="63"/>
      <c r="N386" s="61">
        <v>0</v>
      </c>
      <c r="O386" s="63"/>
      <c r="P386" s="61">
        <v>7404951.0200000005</v>
      </c>
      <c r="Q386" s="63"/>
      <c r="R386" s="61">
        <v>7404951.0200000005</v>
      </c>
      <c r="U386" s="73"/>
      <c r="AU386" s="65"/>
      <c r="AV386" s="65"/>
    </row>
    <row r="387" spans="1:48" ht="14.1" customHeight="1" x14ac:dyDescent="0.2">
      <c r="A387" s="40">
        <v>40</v>
      </c>
      <c r="B387" s="54"/>
      <c r="C387" s="49">
        <v>35900</v>
      </c>
      <c r="D387" s="105" t="s">
        <v>219</v>
      </c>
      <c r="E387" s="74"/>
      <c r="F387" s="60">
        <v>1.6</v>
      </c>
      <c r="G387" s="42"/>
      <c r="H387" s="61">
        <v>17202451.920240004</v>
      </c>
      <c r="I387" s="62"/>
      <c r="J387" s="61">
        <v>1999288.1299999997</v>
      </c>
      <c r="K387" s="63"/>
      <c r="L387" s="61">
        <v>-399857.62600000005</v>
      </c>
      <c r="M387" s="63"/>
      <c r="N387" s="61">
        <v>0</v>
      </c>
      <c r="O387" s="63"/>
      <c r="P387" s="61">
        <v>18801882.424240004</v>
      </c>
      <c r="Q387" s="63"/>
      <c r="R387" s="61">
        <v>17966000.232159998</v>
      </c>
      <c r="U387" s="73"/>
      <c r="AU387" s="65"/>
      <c r="AV387" s="65"/>
    </row>
    <row r="388" spans="1:48" ht="14.1" customHeight="1" x14ac:dyDescent="0.2">
      <c r="A388" s="40">
        <v>41</v>
      </c>
      <c r="B388" s="54"/>
      <c r="C388" s="49"/>
      <c r="D388" s="74"/>
      <c r="E388" s="74"/>
      <c r="F388" s="60"/>
      <c r="G388" s="74"/>
      <c r="H388" s="90"/>
      <c r="I388" s="69"/>
      <c r="J388" s="90"/>
      <c r="K388" s="69"/>
      <c r="L388" s="90"/>
      <c r="M388" s="69"/>
      <c r="N388" s="90"/>
      <c r="O388" s="69"/>
      <c r="P388" s="90"/>
      <c r="Q388" s="69"/>
      <c r="R388" s="90"/>
      <c r="U388" s="73"/>
      <c r="AU388" s="65"/>
      <c r="AV388" s="65"/>
    </row>
    <row r="389" spans="1:48" ht="14.1" customHeight="1" thickBot="1" x14ac:dyDescent="0.25">
      <c r="A389" s="40">
        <v>42</v>
      </c>
      <c r="B389" s="54"/>
      <c r="C389" s="50"/>
      <c r="D389" s="74" t="s">
        <v>108</v>
      </c>
      <c r="E389" s="74"/>
      <c r="F389" s="60"/>
      <c r="G389" s="42"/>
      <c r="H389" s="79">
        <v>1074032465.0606201</v>
      </c>
      <c r="I389" s="69"/>
      <c r="J389" s="79">
        <v>94219459.760000005</v>
      </c>
      <c r="K389" s="69"/>
      <c r="L389" s="79">
        <v>-11932370.005000001</v>
      </c>
      <c r="M389" s="69"/>
      <c r="N389" s="79">
        <v>0</v>
      </c>
      <c r="O389" s="69"/>
      <c r="P389" s="79">
        <v>1156319554.8156202</v>
      </c>
      <c r="Q389" s="69"/>
      <c r="R389" s="79">
        <v>1111328751.6871104</v>
      </c>
      <c r="U389" s="73"/>
      <c r="AU389" s="65"/>
      <c r="AV389" s="65"/>
    </row>
    <row r="390" spans="1:48" ht="14.1" customHeight="1" thickTop="1" x14ac:dyDescent="0.2">
      <c r="A390" s="40">
        <v>43</v>
      </c>
      <c r="B390" s="54"/>
      <c r="U390" s="73"/>
      <c r="AU390" s="65"/>
      <c r="AV390" s="65"/>
    </row>
    <row r="391" spans="1:48" ht="14.1" customHeight="1" thickBot="1" x14ac:dyDescent="0.25">
      <c r="A391" s="38">
        <v>44</v>
      </c>
      <c r="B391" s="82" t="s">
        <v>130</v>
      </c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U391" s="73"/>
      <c r="AU391" s="65"/>
      <c r="AV391" s="65"/>
    </row>
    <row r="392" spans="1:48" ht="14.1" customHeight="1" x14ac:dyDescent="0.2">
      <c r="A392" s="40" t="s">
        <v>131</v>
      </c>
      <c r="P392" s="40" t="s">
        <v>132</v>
      </c>
      <c r="U392" s="73"/>
      <c r="AU392" s="65"/>
      <c r="AV392" s="65"/>
    </row>
    <row r="393" spans="1:48" ht="14.1" customHeight="1" thickBot="1" x14ac:dyDescent="0.25">
      <c r="A393" s="38" t="s">
        <v>54</v>
      </c>
      <c r="B393" s="38"/>
      <c r="C393" s="38"/>
      <c r="D393" s="38"/>
      <c r="E393" s="38"/>
      <c r="F393" s="38"/>
      <c r="G393" s="38" t="s">
        <v>55</v>
      </c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 t="s">
        <v>282</v>
      </c>
      <c r="U393" s="73"/>
      <c r="AU393" s="65"/>
      <c r="AV393" s="65"/>
    </row>
    <row r="394" spans="1:48" ht="14.1" customHeight="1" x14ac:dyDescent="0.2">
      <c r="A394" s="40" t="s">
        <v>56</v>
      </c>
      <c r="B394" s="83"/>
      <c r="E394" s="42" t="s">
        <v>57</v>
      </c>
      <c r="F394" s="40" t="s">
        <v>58</v>
      </c>
      <c r="J394" s="44"/>
      <c r="K394" s="44"/>
      <c r="M394" s="44"/>
      <c r="N394" s="44"/>
      <c r="O394" s="44" t="s">
        <v>133</v>
      </c>
      <c r="R394" s="45"/>
      <c r="U394" s="73"/>
      <c r="AU394" s="65"/>
      <c r="AV394" s="65"/>
    </row>
    <row r="395" spans="1:48" ht="14.1" customHeight="1" x14ac:dyDescent="0.2">
      <c r="B395" s="83"/>
      <c r="F395" s="40" t="s">
        <v>60</v>
      </c>
      <c r="J395" s="42"/>
      <c r="K395" s="45"/>
      <c r="N395" s="42"/>
      <c r="O395" s="42" t="s">
        <v>61</v>
      </c>
      <c r="P395" s="45" t="s">
        <v>62</v>
      </c>
      <c r="R395" s="42"/>
      <c r="U395" s="73"/>
      <c r="AU395" s="65"/>
      <c r="AV395" s="65"/>
    </row>
    <row r="396" spans="1:48" ht="14.1" customHeight="1" x14ac:dyDescent="0.2">
      <c r="A396" s="40" t="s">
        <v>63</v>
      </c>
      <c r="B396" s="83"/>
      <c r="F396" s="40" t="s">
        <v>275</v>
      </c>
      <c r="J396" s="42"/>
      <c r="K396" s="45"/>
      <c r="L396" s="42"/>
      <c r="O396" s="42" t="s">
        <v>275</v>
      </c>
      <c r="P396" s="45" t="s">
        <v>64</v>
      </c>
      <c r="R396" s="42"/>
      <c r="U396" s="73"/>
      <c r="AU396" s="65"/>
      <c r="AV396" s="65"/>
    </row>
    <row r="397" spans="1:48" ht="14.1" customHeight="1" x14ac:dyDescent="0.2">
      <c r="B397" s="83"/>
      <c r="F397" s="40" t="s">
        <v>275</v>
      </c>
      <c r="J397" s="42"/>
      <c r="K397" s="45"/>
      <c r="L397" s="42"/>
      <c r="O397" s="42" t="s">
        <v>275</v>
      </c>
      <c r="P397" s="45" t="s">
        <v>65</v>
      </c>
      <c r="R397" s="42"/>
      <c r="U397" s="73"/>
      <c r="AU397" s="65"/>
      <c r="AV397" s="65"/>
    </row>
    <row r="398" spans="1:48" ht="14.1" customHeight="1" thickBot="1" x14ac:dyDescent="0.25">
      <c r="A398" s="38" t="s">
        <v>66</v>
      </c>
      <c r="B398" s="84"/>
      <c r="C398" s="38"/>
      <c r="D398" s="38"/>
      <c r="E398" s="38"/>
      <c r="F398" s="38" t="s">
        <v>275</v>
      </c>
      <c r="G398" s="38"/>
      <c r="H398" s="47" t="s">
        <v>67</v>
      </c>
      <c r="I398" s="38"/>
      <c r="J398" s="38"/>
      <c r="K398" s="38"/>
      <c r="L398" s="38"/>
      <c r="M398" s="38"/>
      <c r="N398" s="38"/>
      <c r="O398" s="38"/>
      <c r="P398" s="48" t="s">
        <v>68</v>
      </c>
      <c r="Q398" s="38"/>
      <c r="R398" s="38"/>
      <c r="U398" s="73"/>
      <c r="AU398" s="65"/>
      <c r="AV398" s="65"/>
    </row>
    <row r="399" spans="1:48" ht="14.1" customHeight="1" x14ac:dyDescent="0.2"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U399" s="73"/>
      <c r="AU399" s="65"/>
      <c r="AV399" s="65"/>
    </row>
    <row r="400" spans="1:48" ht="14.1" customHeight="1" x14ac:dyDescent="0.2">
      <c r="C400" s="49" t="s">
        <v>69</v>
      </c>
      <c r="D400" s="49" t="s">
        <v>70</v>
      </c>
      <c r="E400" s="49"/>
      <c r="F400" s="49" t="s">
        <v>71</v>
      </c>
      <c r="G400" s="49"/>
      <c r="H400" s="49" t="s">
        <v>72</v>
      </c>
      <c r="I400" s="49"/>
      <c r="J400" s="50" t="s">
        <v>73</v>
      </c>
      <c r="K400" s="50"/>
      <c r="L400" s="49" t="s">
        <v>74</v>
      </c>
      <c r="M400" s="49"/>
      <c r="N400" s="49" t="s">
        <v>75</v>
      </c>
      <c r="O400" s="49"/>
      <c r="P400" s="49" t="s">
        <v>76</v>
      </c>
      <c r="Q400" s="49"/>
      <c r="R400" s="49" t="s">
        <v>77</v>
      </c>
      <c r="U400" s="73"/>
      <c r="AU400" s="65"/>
      <c r="AV400" s="65"/>
    </row>
    <row r="401" spans="1:48" ht="14.1" customHeight="1" x14ac:dyDescent="0.2">
      <c r="C401" s="50" t="s">
        <v>78</v>
      </c>
      <c r="D401" s="50" t="s">
        <v>78</v>
      </c>
      <c r="F401" s="50" t="s">
        <v>79</v>
      </c>
      <c r="G401" s="50"/>
      <c r="H401" s="49" t="s">
        <v>80</v>
      </c>
      <c r="I401" s="50"/>
      <c r="J401" s="49" t="s">
        <v>53</v>
      </c>
      <c r="K401" s="50"/>
      <c r="L401" s="50" t="s">
        <v>53</v>
      </c>
      <c r="M401" s="50"/>
      <c r="P401" s="50" t="s">
        <v>80</v>
      </c>
      <c r="R401" s="50"/>
      <c r="U401" s="73"/>
      <c r="AU401" s="65"/>
      <c r="AV401" s="65"/>
    </row>
    <row r="402" spans="1:48" ht="14.1" customHeight="1" x14ac:dyDescent="0.2">
      <c r="A402" s="40" t="s">
        <v>81</v>
      </c>
      <c r="B402" s="50"/>
      <c r="C402" s="50" t="s">
        <v>82</v>
      </c>
      <c r="D402" s="50" t="s">
        <v>82</v>
      </c>
      <c r="E402" s="49"/>
      <c r="F402" s="50" t="s">
        <v>83</v>
      </c>
      <c r="G402" s="50"/>
      <c r="H402" s="50" t="s">
        <v>84</v>
      </c>
      <c r="I402" s="50"/>
      <c r="J402" s="50" t="s">
        <v>80</v>
      </c>
      <c r="K402" s="49"/>
      <c r="L402" s="50" t="s">
        <v>80</v>
      </c>
      <c r="M402" s="45"/>
      <c r="N402" s="50" t="s">
        <v>85</v>
      </c>
      <c r="O402" s="49"/>
      <c r="P402" s="49" t="s">
        <v>84</v>
      </c>
      <c r="Q402" s="49"/>
      <c r="R402" s="50" t="s">
        <v>86</v>
      </c>
      <c r="U402" s="73"/>
      <c r="AU402" s="65"/>
      <c r="AV402" s="65"/>
    </row>
    <row r="403" spans="1:48" ht="14.1" customHeight="1" thickBot="1" x14ac:dyDescent="0.25">
      <c r="A403" s="38" t="s">
        <v>87</v>
      </c>
      <c r="B403" s="47"/>
      <c r="C403" s="47" t="s">
        <v>88</v>
      </c>
      <c r="D403" s="47" t="s">
        <v>89</v>
      </c>
      <c r="E403" s="47"/>
      <c r="F403" s="51" t="s">
        <v>90</v>
      </c>
      <c r="G403" s="51"/>
      <c r="H403" s="51" t="s">
        <v>91</v>
      </c>
      <c r="I403" s="52"/>
      <c r="J403" s="51" t="s">
        <v>92</v>
      </c>
      <c r="K403" s="52"/>
      <c r="L403" s="52" t="s">
        <v>93</v>
      </c>
      <c r="M403" s="53"/>
      <c r="N403" s="53" t="s">
        <v>94</v>
      </c>
      <c r="O403" s="53"/>
      <c r="P403" s="53" t="s">
        <v>95</v>
      </c>
      <c r="Q403" s="53"/>
      <c r="R403" s="53" t="s">
        <v>96</v>
      </c>
      <c r="U403" s="73"/>
      <c r="AU403" s="65"/>
      <c r="AV403" s="65"/>
    </row>
    <row r="404" spans="1:48" ht="14.1" customHeight="1" x14ac:dyDescent="0.2">
      <c r="A404" s="40">
        <v>1</v>
      </c>
      <c r="B404" s="50"/>
      <c r="U404" s="73"/>
      <c r="AU404" s="65"/>
      <c r="AV404" s="65"/>
    </row>
    <row r="405" spans="1:48" ht="14.1" customHeight="1" x14ac:dyDescent="0.2">
      <c r="A405" s="40">
        <v>2</v>
      </c>
      <c r="B405" s="54"/>
      <c r="C405" s="80"/>
      <c r="D405" s="40" t="s">
        <v>220</v>
      </c>
      <c r="F405" s="60"/>
      <c r="H405" s="106"/>
      <c r="I405" s="106"/>
      <c r="J405" s="106"/>
      <c r="K405" s="106"/>
      <c r="L405" s="106"/>
      <c r="M405" s="106"/>
      <c r="N405" s="106"/>
      <c r="O405" s="106"/>
      <c r="P405" s="106"/>
      <c r="Q405" s="106"/>
      <c r="R405" s="107"/>
      <c r="U405" s="73"/>
      <c r="AU405" s="65"/>
      <c r="AV405" s="65"/>
    </row>
    <row r="406" spans="1:48" ht="14.1" customHeight="1" x14ac:dyDescent="0.2">
      <c r="A406" s="40">
        <v>3</v>
      </c>
      <c r="B406" s="54"/>
      <c r="C406" s="50">
        <v>36001</v>
      </c>
      <c r="D406" s="105" t="s">
        <v>210</v>
      </c>
      <c r="E406" s="74"/>
      <c r="F406" s="60"/>
      <c r="G406" s="42"/>
      <c r="H406" s="61"/>
      <c r="I406" s="69"/>
      <c r="J406" s="61"/>
      <c r="K406" s="69"/>
      <c r="L406" s="61"/>
      <c r="M406" s="69"/>
      <c r="N406" s="61"/>
      <c r="O406" s="69"/>
      <c r="P406" s="61"/>
      <c r="Q406" s="69"/>
      <c r="R406" s="61"/>
      <c r="U406" s="73"/>
      <c r="AU406" s="65"/>
      <c r="AV406" s="65"/>
    </row>
    <row r="407" spans="1:48" ht="14.1" customHeight="1" x14ac:dyDescent="0.2">
      <c r="A407" s="40">
        <v>4</v>
      </c>
      <c r="B407" s="54"/>
      <c r="C407" s="50">
        <v>36100</v>
      </c>
      <c r="D407" s="103" t="s">
        <v>211</v>
      </c>
      <c r="F407" s="60">
        <v>1.8000000000000003</v>
      </c>
      <c r="G407" s="42"/>
      <c r="H407" s="61">
        <v>28637602.079999994</v>
      </c>
      <c r="I407" s="62"/>
      <c r="J407" s="61">
        <v>0</v>
      </c>
      <c r="K407" s="63"/>
      <c r="L407" s="61">
        <v>0</v>
      </c>
      <c r="M407" s="63"/>
      <c r="N407" s="61">
        <v>0</v>
      </c>
      <c r="O407" s="63"/>
      <c r="P407" s="61">
        <v>28637602.079999994</v>
      </c>
      <c r="Q407" s="63"/>
      <c r="R407" s="61">
        <v>28637602.079999987</v>
      </c>
      <c r="U407" s="73"/>
      <c r="AU407" s="65"/>
      <c r="AV407" s="65"/>
    </row>
    <row r="408" spans="1:48" ht="14.1" customHeight="1" x14ac:dyDescent="0.2">
      <c r="A408" s="40">
        <v>5</v>
      </c>
      <c r="B408" s="54"/>
      <c r="C408" s="50">
        <v>36200</v>
      </c>
      <c r="D408" s="103" t="s">
        <v>212</v>
      </c>
      <c r="F408" s="60">
        <v>2.5</v>
      </c>
      <c r="G408" s="42"/>
      <c r="H408" s="61">
        <v>270127015.79736084</v>
      </c>
      <c r="I408" s="62"/>
      <c r="J408" s="61">
        <v>17655340.508000001</v>
      </c>
      <c r="K408" s="63"/>
      <c r="L408" s="61">
        <v>-3684309.7563346657</v>
      </c>
      <c r="M408" s="63"/>
      <c r="N408" s="61">
        <v>0</v>
      </c>
      <c r="O408" s="63"/>
      <c r="P408" s="61">
        <v>284098046.54902619</v>
      </c>
      <c r="Q408" s="63"/>
      <c r="R408" s="61">
        <v>277420587.6571306</v>
      </c>
      <c r="U408" s="73"/>
      <c r="AU408" s="65"/>
      <c r="AV408" s="65"/>
    </row>
    <row r="409" spans="1:48" ht="14.1" customHeight="1" x14ac:dyDescent="0.2">
      <c r="A409" s="40">
        <v>6</v>
      </c>
      <c r="B409" s="54"/>
      <c r="C409" s="50">
        <v>36400</v>
      </c>
      <c r="D409" s="103" t="s">
        <v>221</v>
      </c>
      <c r="F409" s="60">
        <v>4.4000000000000004</v>
      </c>
      <c r="G409" s="42"/>
      <c r="H409" s="61">
        <v>364476498.68444043</v>
      </c>
      <c r="I409" s="62"/>
      <c r="J409" s="61">
        <v>32431433.8015</v>
      </c>
      <c r="K409" s="63"/>
      <c r="L409" s="61">
        <v>-12972573.520600002</v>
      </c>
      <c r="M409" s="63"/>
      <c r="N409" s="61">
        <v>0</v>
      </c>
      <c r="O409" s="63"/>
      <c r="P409" s="61">
        <v>383935358.96534044</v>
      </c>
      <c r="Q409" s="63"/>
      <c r="R409" s="61">
        <v>374760673.14964348</v>
      </c>
      <c r="U409" s="73"/>
      <c r="AU409" s="65"/>
      <c r="AV409" s="65"/>
    </row>
    <row r="410" spans="1:48" ht="14.1" customHeight="1" x14ac:dyDescent="0.2">
      <c r="A410" s="40">
        <v>7</v>
      </c>
      <c r="B410" s="50"/>
      <c r="C410" s="50">
        <v>36500</v>
      </c>
      <c r="D410" s="103" t="s">
        <v>215</v>
      </c>
      <c r="F410" s="60">
        <v>2.6</v>
      </c>
      <c r="G410" s="42"/>
      <c r="H410" s="61">
        <v>272697730.03456014</v>
      </c>
      <c r="I410" s="62"/>
      <c r="J410" s="61">
        <v>6827670.2740000011</v>
      </c>
      <c r="K410" s="63"/>
      <c r="L410" s="61">
        <v>-682767.02740000002</v>
      </c>
      <c r="M410" s="63"/>
      <c r="N410" s="61">
        <v>0</v>
      </c>
      <c r="O410" s="63"/>
      <c r="P410" s="61">
        <v>278842633.28116012</v>
      </c>
      <c r="Q410" s="63"/>
      <c r="R410" s="61">
        <v>275945364.07620329</v>
      </c>
      <c r="U410" s="73"/>
      <c r="AU410" s="65"/>
      <c r="AV410" s="65"/>
    </row>
    <row r="411" spans="1:48" ht="14.1" customHeight="1" x14ac:dyDescent="0.2">
      <c r="A411" s="40">
        <v>8</v>
      </c>
      <c r="B411" s="50"/>
      <c r="C411" s="50">
        <v>36600</v>
      </c>
      <c r="D411" s="103" t="s">
        <v>217</v>
      </c>
      <c r="F411" s="60">
        <v>1.7000000000000002</v>
      </c>
      <c r="G411" s="42"/>
      <c r="H411" s="61">
        <v>328953551.44614238</v>
      </c>
      <c r="I411" s="62"/>
      <c r="J411" s="61">
        <v>22189928.390500002</v>
      </c>
      <c r="K411" s="63"/>
      <c r="L411" s="61">
        <v>-4090408.617991257</v>
      </c>
      <c r="M411" s="63"/>
      <c r="N411" s="61">
        <v>0</v>
      </c>
      <c r="O411" s="63"/>
      <c r="P411" s="61">
        <v>347053071.21865112</v>
      </c>
      <c r="Q411" s="63"/>
      <c r="R411" s="61">
        <v>338519302.80001676</v>
      </c>
      <c r="U411" s="73"/>
      <c r="AU411" s="65"/>
      <c r="AV411" s="65"/>
    </row>
    <row r="412" spans="1:48" ht="14.1" customHeight="1" x14ac:dyDescent="0.2">
      <c r="A412" s="40">
        <v>9</v>
      </c>
      <c r="B412" s="50"/>
      <c r="C412" s="50">
        <v>36700</v>
      </c>
      <c r="D412" s="103" t="s">
        <v>218</v>
      </c>
      <c r="F412" s="60">
        <v>2.6</v>
      </c>
      <c r="G412" s="42"/>
      <c r="H412" s="61">
        <v>408949757.36112046</v>
      </c>
      <c r="I412" s="62"/>
      <c r="J412" s="61">
        <v>123438613.76650001</v>
      </c>
      <c r="K412" s="63"/>
      <c r="L412" s="61">
        <v>-24687722.753300004</v>
      </c>
      <c r="M412" s="63"/>
      <c r="N412" s="61">
        <v>0</v>
      </c>
      <c r="O412" s="63"/>
      <c r="P412" s="61">
        <v>507700648.37432045</v>
      </c>
      <c r="Q412" s="63"/>
      <c r="R412" s="61">
        <v>458675557.8714835</v>
      </c>
      <c r="U412" s="73"/>
      <c r="AU412" s="65"/>
      <c r="AV412" s="65"/>
    </row>
    <row r="413" spans="1:48" ht="14.1" customHeight="1" x14ac:dyDescent="0.2">
      <c r="A413" s="40">
        <v>10</v>
      </c>
      <c r="B413" s="54"/>
      <c r="C413" s="50">
        <v>36800</v>
      </c>
      <c r="D413" s="103" t="s">
        <v>222</v>
      </c>
      <c r="F413" s="60">
        <v>5.3</v>
      </c>
      <c r="G413" s="42"/>
      <c r="H413" s="61">
        <v>796165407.96962035</v>
      </c>
      <c r="I413" s="62"/>
      <c r="J413" s="61">
        <v>64862867.603</v>
      </c>
      <c r="K413" s="63"/>
      <c r="L413" s="61">
        <v>-22702003.661049999</v>
      </c>
      <c r="M413" s="63"/>
      <c r="N413" s="61">
        <v>0</v>
      </c>
      <c r="O413" s="63"/>
      <c r="P413" s="61">
        <v>838326271.91157043</v>
      </c>
      <c r="Q413" s="63"/>
      <c r="R413" s="61">
        <v>818447785.97756052</v>
      </c>
      <c r="U413" s="73"/>
      <c r="AU413" s="65"/>
      <c r="AV413" s="65"/>
    </row>
    <row r="414" spans="1:48" ht="14.1" customHeight="1" x14ac:dyDescent="0.2">
      <c r="A414" s="40">
        <v>11</v>
      </c>
      <c r="B414" s="54"/>
      <c r="C414" s="50">
        <v>36900</v>
      </c>
      <c r="D414" s="103" t="s">
        <v>223</v>
      </c>
      <c r="F414" s="60">
        <v>2.2999999999999998</v>
      </c>
      <c r="G414" s="42"/>
      <c r="H414" s="61">
        <v>80173214.353242338</v>
      </c>
      <c r="I414" s="62"/>
      <c r="J414" s="61">
        <v>1706917.5685000003</v>
      </c>
      <c r="K414" s="63"/>
      <c r="L414" s="61">
        <v>-152872.25294175776</v>
      </c>
      <c r="M414" s="63"/>
      <c r="N414" s="61">
        <v>0</v>
      </c>
      <c r="O414" s="63"/>
      <c r="P414" s="61">
        <v>81727259.668800578</v>
      </c>
      <c r="Q414" s="63"/>
      <c r="R414" s="61">
        <v>80994540.624222368</v>
      </c>
      <c r="U414" s="73"/>
      <c r="AU414" s="65"/>
      <c r="AV414" s="65"/>
    </row>
    <row r="415" spans="1:48" ht="14.1" customHeight="1" x14ac:dyDescent="0.2">
      <c r="A415" s="40">
        <v>12</v>
      </c>
      <c r="B415" s="54"/>
      <c r="C415" s="50">
        <v>36902</v>
      </c>
      <c r="D415" s="103" t="s">
        <v>224</v>
      </c>
      <c r="F415" s="60">
        <v>2.7</v>
      </c>
      <c r="G415" s="42"/>
      <c r="H415" s="61">
        <v>132920678.54536009</v>
      </c>
      <c r="I415" s="62"/>
      <c r="J415" s="61">
        <v>3413835.1370000006</v>
      </c>
      <c r="K415" s="63"/>
      <c r="L415" s="61">
        <v>-682767.02740000002</v>
      </c>
      <c r="M415" s="63"/>
      <c r="N415" s="61">
        <v>0</v>
      </c>
      <c r="O415" s="63"/>
      <c r="P415" s="61">
        <v>135651746.6549601</v>
      </c>
      <c r="Q415" s="63"/>
      <c r="R415" s="61">
        <v>134364071.452757</v>
      </c>
      <c r="U415" s="73"/>
      <c r="AU415" s="65"/>
      <c r="AV415" s="65"/>
    </row>
    <row r="416" spans="1:48" ht="14.1" customHeight="1" x14ac:dyDescent="0.2">
      <c r="A416" s="40">
        <v>13</v>
      </c>
      <c r="B416" s="54"/>
      <c r="C416" s="50">
        <v>37000</v>
      </c>
      <c r="D416" s="103" t="s">
        <v>225</v>
      </c>
      <c r="F416" s="60">
        <v>7.9</v>
      </c>
      <c r="G416" s="42"/>
      <c r="H416" s="61">
        <v>125274655.72613999</v>
      </c>
      <c r="I416" s="62"/>
      <c r="J416" s="61">
        <v>10241505.411</v>
      </c>
      <c r="K416" s="63"/>
      <c r="L416" s="61">
        <v>-8705279.5993499998</v>
      </c>
      <c r="M416" s="63"/>
      <c r="N416" s="61">
        <v>0</v>
      </c>
      <c r="O416" s="63"/>
      <c r="P416" s="61">
        <v>126810881.53779</v>
      </c>
      <c r="Q416" s="63"/>
      <c r="R416" s="61">
        <v>126086564.23655076</v>
      </c>
      <c r="U416" s="73"/>
      <c r="AU416" s="65"/>
      <c r="AV416" s="65"/>
    </row>
    <row r="417" spans="1:48" ht="14.1" customHeight="1" x14ac:dyDescent="0.2">
      <c r="A417" s="40">
        <v>14</v>
      </c>
      <c r="B417" s="54"/>
      <c r="C417" s="50">
        <v>37001</v>
      </c>
      <c r="D417" s="103" t="s">
        <v>226</v>
      </c>
      <c r="F417" s="60">
        <v>8.6999999999999993</v>
      </c>
      <c r="G417" s="42"/>
      <c r="H417" s="61">
        <v>0</v>
      </c>
      <c r="I417" s="62"/>
      <c r="J417" s="61">
        <v>0</v>
      </c>
      <c r="K417" s="63"/>
      <c r="L417" s="61">
        <v>0</v>
      </c>
      <c r="M417" s="63"/>
      <c r="N417" s="61">
        <v>0</v>
      </c>
      <c r="O417" s="63"/>
      <c r="P417" s="61">
        <v>0</v>
      </c>
      <c r="Q417" s="63"/>
      <c r="R417" s="61">
        <v>0</v>
      </c>
      <c r="U417" s="73"/>
      <c r="AU417" s="65"/>
      <c r="AV417" s="65"/>
    </row>
    <row r="418" spans="1:48" ht="14.1" customHeight="1" x14ac:dyDescent="0.2">
      <c r="A418" s="40">
        <v>15</v>
      </c>
      <c r="B418" s="50"/>
      <c r="C418" s="50">
        <v>37300</v>
      </c>
      <c r="D418" s="103" t="s">
        <v>227</v>
      </c>
      <c r="F418" s="60">
        <v>4.5999999999999996</v>
      </c>
      <c r="G418" s="42"/>
      <c r="H418" s="61">
        <v>319246996.0399999</v>
      </c>
      <c r="I418" s="62"/>
      <c r="J418" s="61">
        <v>27967922.800000001</v>
      </c>
      <c r="K418" s="63"/>
      <c r="L418" s="61">
        <v>-13131774.300000003</v>
      </c>
      <c r="M418" s="63"/>
      <c r="N418" s="61">
        <v>0</v>
      </c>
      <c r="O418" s="63"/>
      <c r="P418" s="61">
        <v>334083144.5399999</v>
      </c>
      <c r="Q418" s="63"/>
      <c r="R418" s="61">
        <v>325974674.24846131</v>
      </c>
      <c r="U418" s="73"/>
      <c r="AU418" s="65"/>
      <c r="AV418" s="65"/>
    </row>
    <row r="419" spans="1:48" ht="14.1" customHeight="1" thickBot="1" x14ac:dyDescent="0.25">
      <c r="A419" s="40">
        <v>16</v>
      </c>
      <c r="B419" s="50"/>
      <c r="D419" s="40" t="s">
        <v>110</v>
      </c>
      <c r="F419" s="60"/>
      <c r="G419" s="42"/>
      <c r="H419" s="79">
        <v>3127623108.0379872</v>
      </c>
      <c r="I419" s="69"/>
      <c r="J419" s="79">
        <v>310736035.26000005</v>
      </c>
      <c r="K419" s="69"/>
      <c r="L419" s="79">
        <v>-91492478.516367704</v>
      </c>
      <c r="M419" s="69"/>
      <c r="N419" s="79">
        <v>0</v>
      </c>
      <c r="O419" s="69"/>
      <c r="P419" s="79">
        <v>3346866664.7816191</v>
      </c>
      <c r="Q419" s="69"/>
      <c r="R419" s="79">
        <v>3239826724.1740298</v>
      </c>
      <c r="U419" s="73"/>
      <c r="AU419" s="65"/>
      <c r="AV419" s="65"/>
    </row>
    <row r="420" spans="1:48" ht="14.1" customHeight="1" thickTop="1" x14ac:dyDescent="0.2">
      <c r="A420" s="40">
        <v>17</v>
      </c>
      <c r="B420" s="50"/>
      <c r="U420" s="73"/>
      <c r="AU420" s="65"/>
      <c r="AV420" s="65"/>
    </row>
    <row r="421" spans="1:48" ht="14.1" customHeight="1" x14ac:dyDescent="0.2">
      <c r="A421" s="40">
        <v>18</v>
      </c>
      <c r="B421" s="50"/>
      <c r="U421" s="73"/>
      <c r="AU421" s="65"/>
      <c r="AV421" s="65"/>
    </row>
    <row r="422" spans="1:48" ht="14.1" customHeight="1" x14ac:dyDescent="0.2">
      <c r="A422" s="40">
        <v>19</v>
      </c>
      <c r="B422" s="54"/>
      <c r="D422" s="72" t="s">
        <v>228</v>
      </c>
      <c r="E422" s="72"/>
      <c r="F422" s="60"/>
      <c r="H422" s="69"/>
      <c r="I422" s="69"/>
      <c r="J422" s="69"/>
      <c r="K422" s="69"/>
      <c r="L422" s="86"/>
      <c r="M422" s="69"/>
      <c r="N422" s="86"/>
      <c r="O422" s="69"/>
      <c r="P422" s="86"/>
      <c r="Q422" s="69"/>
      <c r="R422" s="86"/>
      <c r="U422" s="73"/>
      <c r="AU422" s="65"/>
      <c r="AV422" s="65"/>
    </row>
    <row r="423" spans="1:48" ht="14.1" customHeight="1" x14ac:dyDescent="0.2">
      <c r="A423" s="40">
        <v>20</v>
      </c>
      <c r="B423" s="50"/>
      <c r="C423" s="50">
        <v>39000</v>
      </c>
      <c r="D423" s="103" t="s">
        <v>211</v>
      </c>
      <c r="F423" s="60">
        <v>2.5</v>
      </c>
      <c r="G423" s="42"/>
      <c r="H423" s="61">
        <v>138797819.94931957</v>
      </c>
      <c r="I423" s="62"/>
      <c r="J423" s="61">
        <v>8446346.5300000012</v>
      </c>
      <c r="K423" s="63"/>
      <c r="L423" s="61">
        <v>-1628303.0567419073</v>
      </c>
      <c r="M423" s="63"/>
      <c r="N423" s="61">
        <v>0</v>
      </c>
      <c r="O423" s="63"/>
      <c r="P423" s="61">
        <v>145615863.42257768</v>
      </c>
      <c r="Q423" s="63"/>
      <c r="R423" s="61">
        <v>140794079.66871578</v>
      </c>
      <c r="U423" s="73"/>
      <c r="AU423" s="65"/>
      <c r="AV423" s="65"/>
    </row>
    <row r="424" spans="1:48" ht="14.1" customHeight="1" x14ac:dyDescent="0.2">
      <c r="A424" s="40">
        <v>21</v>
      </c>
      <c r="B424" s="50"/>
      <c r="C424" s="50">
        <v>39101</v>
      </c>
      <c r="D424" s="40" t="s">
        <v>229</v>
      </c>
      <c r="F424" s="60">
        <v>14.3</v>
      </c>
      <c r="G424" s="42"/>
      <c r="H424" s="61">
        <v>5669758.1600000011</v>
      </c>
      <c r="I424" s="62"/>
      <c r="J424" s="61">
        <v>27404.98</v>
      </c>
      <c r="K424" s="63"/>
      <c r="L424" s="61">
        <v>0</v>
      </c>
      <c r="M424" s="63"/>
      <c r="N424" s="61">
        <v>0</v>
      </c>
      <c r="O424" s="63"/>
      <c r="P424" s="61">
        <v>5697163.1400000015</v>
      </c>
      <c r="Q424" s="63"/>
      <c r="R424" s="61">
        <v>5679129.1223076927</v>
      </c>
      <c r="AU424" s="65"/>
      <c r="AV424" s="65"/>
    </row>
    <row r="425" spans="1:48" ht="14.1" customHeight="1" x14ac:dyDescent="0.2">
      <c r="A425" s="40">
        <v>22</v>
      </c>
      <c r="B425" s="50"/>
      <c r="C425" s="50">
        <v>39102</v>
      </c>
      <c r="D425" s="40" t="s">
        <v>230</v>
      </c>
      <c r="F425" s="60">
        <v>25</v>
      </c>
      <c r="G425" s="42"/>
      <c r="H425" s="61">
        <v>14513953.319999998</v>
      </c>
      <c r="I425" s="62"/>
      <c r="J425" s="61">
        <v>594702.47</v>
      </c>
      <c r="K425" s="63"/>
      <c r="L425" s="61">
        <v>0</v>
      </c>
      <c r="M425" s="63"/>
      <c r="N425" s="61">
        <v>0</v>
      </c>
      <c r="O425" s="63"/>
      <c r="P425" s="61">
        <v>15108655.789999999</v>
      </c>
      <c r="Q425" s="63"/>
      <c r="R425" s="61">
        <v>14765514.900769226</v>
      </c>
      <c r="U425" s="73"/>
      <c r="AU425" s="65"/>
      <c r="AV425" s="65"/>
    </row>
    <row r="426" spans="1:48" ht="14.1" customHeight="1" x14ac:dyDescent="0.2">
      <c r="A426" s="40">
        <v>23</v>
      </c>
      <c r="B426" s="50"/>
      <c r="C426" s="50">
        <v>39103</v>
      </c>
      <c r="D426" s="40" t="s">
        <v>231</v>
      </c>
      <c r="F426" s="60">
        <v>14.3</v>
      </c>
      <c r="G426" s="42"/>
      <c r="H426" s="61">
        <v>0</v>
      </c>
      <c r="I426" s="62"/>
      <c r="J426" s="61">
        <v>0</v>
      </c>
      <c r="K426" s="63"/>
      <c r="L426" s="61">
        <v>0</v>
      </c>
      <c r="M426" s="63"/>
      <c r="N426" s="61">
        <v>0</v>
      </c>
      <c r="O426" s="63"/>
      <c r="P426" s="61">
        <v>0</v>
      </c>
      <c r="Q426" s="63"/>
      <c r="R426" s="61">
        <v>0</v>
      </c>
      <c r="U426" s="73"/>
      <c r="AU426" s="65"/>
      <c r="AV426" s="65"/>
    </row>
    <row r="427" spans="1:48" ht="14.1" customHeight="1" x14ac:dyDescent="0.2">
      <c r="A427" s="40">
        <v>24</v>
      </c>
      <c r="B427" s="50"/>
      <c r="C427" s="50">
        <v>39104</v>
      </c>
      <c r="D427" s="40" t="s">
        <v>232</v>
      </c>
      <c r="F427" s="60">
        <v>20</v>
      </c>
      <c r="G427" s="42"/>
      <c r="H427" s="61">
        <v>37950534.850000009</v>
      </c>
      <c r="I427" s="62"/>
      <c r="J427" s="61">
        <v>0</v>
      </c>
      <c r="K427" s="63"/>
      <c r="L427" s="61">
        <v>0</v>
      </c>
      <c r="M427" s="63"/>
      <c r="N427" s="61">
        <v>0</v>
      </c>
      <c r="O427" s="63"/>
      <c r="P427" s="61">
        <v>37950534.850000009</v>
      </c>
      <c r="Q427" s="63"/>
      <c r="R427" s="61">
        <v>37950534.850000016</v>
      </c>
      <c r="U427" s="73"/>
      <c r="AU427" s="65"/>
      <c r="AV427" s="65"/>
    </row>
    <row r="428" spans="1:48" ht="14.1" customHeight="1" x14ac:dyDescent="0.2">
      <c r="A428" s="40">
        <v>25</v>
      </c>
      <c r="B428" s="50"/>
      <c r="C428" s="50">
        <v>39202</v>
      </c>
      <c r="D428" s="43" t="s">
        <v>233</v>
      </c>
      <c r="F428" s="60">
        <v>7.5</v>
      </c>
      <c r="G428" s="42"/>
      <c r="H428" s="61">
        <v>23754488.015000008</v>
      </c>
      <c r="I428" s="62"/>
      <c r="J428" s="61">
        <v>7065000.0099999988</v>
      </c>
      <c r="K428" s="63"/>
      <c r="L428" s="61">
        <v>-2119500.003</v>
      </c>
      <c r="M428" s="63"/>
      <c r="N428" s="61">
        <v>0</v>
      </c>
      <c r="O428" s="63"/>
      <c r="P428" s="61">
        <v>28699988.022000007</v>
      </c>
      <c r="Q428" s="63"/>
      <c r="R428" s="61">
        <v>25910006.648153849</v>
      </c>
      <c r="U428" s="73"/>
      <c r="AU428" s="65"/>
      <c r="AV428" s="65"/>
    </row>
    <row r="429" spans="1:48" ht="14.1" customHeight="1" x14ac:dyDescent="0.2">
      <c r="A429" s="40">
        <v>26</v>
      </c>
      <c r="B429" s="50"/>
      <c r="C429" s="50">
        <v>39203</v>
      </c>
      <c r="D429" s="43" t="s">
        <v>234</v>
      </c>
      <c r="F429" s="60">
        <v>5.2</v>
      </c>
      <c r="G429" s="42"/>
      <c r="H429" s="61">
        <v>53939825.770000018</v>
      </c>
      <c r="I429" s="62"/>
      <c r="J429" s="61">
        <v>0</v>
      </c>
      <c r="K429" s="63"/>
      <c r="L429" s="61">
        <v>0</v>
      </c>
      <c r="M429" s="63"/>
      <c r="N429" s="61">
        <v>0</v>
      </c>
      <c r="O429" s="63"/>
      <c r="P429" s="61">
        <v>53939825.770000018</v>
      </c>
      <c r="Q429" s="63"/>
      <c r="R429" s="61">
        <v>53939825.770000018</v>
      </c>
      <c r="U429" s="73"/>
      <c r="AU429" s="65"/>
      <c r="AV429" s="65"/>
    </row>
    <row r="430" spans="1:48" ht="14.1" customHeight="1" x14ac:dyDescent="0.2">
      <c r="A430" s="40">
        <v>27</v>
      </c>
      <c r="B430" s="50"/>
      <c r="C430" s="50">
        <v>39204</v>
      </c>
      <c r="D430" s="85" t="s">
        <v>235</v>
      </c>
      <c r="E430" s="74"/>
      <c r="F430" s="60">
        <v>6.5</v>
      </c>
      <c r="G430" s="42"/>
      <c r="H430" s="61">
        <v>0</v>
      </c>
      <c r="I430" s="62"/>
      <c r="J430" s="61">
        <v>0</v>
      </c>
      <c r="K430" s="63"/>
      <c r="L430" s="61">
        <v>0</v>
      </c>
      <c r="M430" s="63"/>
      <c r="N430" s="61">
        <v>0</v>
      </c>
      <c r="O430" s="63"/>
      <c r="P430" s="61">
        <v>0</v>
      </c>
      <c r="Q430" s="63"/>
      <c r="R430" s="61">
        <v>0</v>
      </c>
      <c r="U430" s="73"/>
      <c r="AU430" s="65"/>
      <c r="AV430" s="65"/>
    </row>
    <row r="431" spans="1:48" ht="14.1" customHeight="1" x14ac:dyDescent="0.2">
      <c r="A431" s="40">
        <v>28</v>
      </c>
      <c r="B431" s="50"/>
      <c r="C431" s="50">
        <v>39212</v>
      </c>
      <c r="D431" s="40" t="s">
        <v>236</v>
      </c>
      <c r="F431" s="60">
        <v>6.1</v>
      </c>
      <c r="G431" s="42"/>
      <c r="H431" s="61">
        <v>3561318.5800000015</v>
      </c>
      <c r="I431" s="62"/>
      <c r="J431" s="61">
        <v>200000</v>
      </c>
      <c r="K431" s="63"/>
      <c r="L431" s="61">
        <v>-60000</v>
      </c>
      <c r="M431" s="63"/>
      <c r="N431" s="61">
        <v>0</v>
      </c>
      <c r="O431" s="63"/>
      <c r="P431" s="61">
        <v>3701318.5800000015</v>
      </c>
      <c r="Q431" s="63"/>
      <c r="R431" s="61">
        <v>3620549.3492307696</v>
      </c>
      <c r="U431" s="73"/>
      <c r="AU431" s="65"/>
      <c r="AV431" s="65"/>
    </row>
    <row r="432" spans="1:48" ht="14.1" customHeight="1" x14ac:dyDescent="0.2">
      <c r="A432" s="40">
        <v>29</v>
      </c>
      <c r="B432" s="54"/>
      <c r="C432" s="50">
        <v>39213</v>
      </c>
      <c r="D432" s="40" t="s">
        <v>237</v>
      </c>
      <c r="F432" s="60">
        <v>4.8</v>
      </c>
      <c r="G432" s="42"/>
      <c r="H432" s="61">
        <v>741738.85999999987</v>
      </c>
      <c r="I432" s="62"/>
      <c r="J432" s="61">
        <v>0</v>
      </c>
      <c r="K432" s="63"/>
      <c r="L432" s="61">
        <v>0</v>
      </c>
      <c r="M432" s="63"/>
      <c r="N432" s="61">
        <v>0</v>
      </c>
      <c r="O432" s="63"/>
      <c r="P432" s="61">
        <v>741738.85999999987</v>
      </c>
      <c r="Q432" s="63"/>
      <c r="R432" s="61">
        <v>741738.85999999964</v>
      </c>
      <c r="U432" s="73"/>
      <c r="V432" s="73"/>
      <c r="AU432" s="65"/>
      <c r="AV432" s="65"/>
    </row>
    <row r="433" spans="1:48" ht="14.1" customHeight="1" x14ac:dyDescent="0.2">
      <c r="A433" s="40">
        <v>30</v>
      </c>
      <c r="B433" s="54"/>
      <c r="C433" s="50">
        <v>39214</v>
      </c>
      <c r="D433" s="74" t="s">
        <v>238</v>
      </c>
      <c r="E433" s="74"/>
      <c r="F433" s="60">
        <v>4.7</v>
      </c>
      <c r="G433" s="42"/>
      <c r="H433" s="61">
        <v>0</v>
      </c>
      <c r="I433" s="62"/>
      <c r="J433" s="61">
        <v>0</v>
      </c>
      <c r="K433" s="63"/>
      <c r="L433" s="61">
        <v>0</v>
      </c>
      <c r="M433" s="63"/>
      <c r="N433" s="61">
        <v>0</v>
      </c>
      <c r="O433" s="63"/>
      <c r="P433" s="61">
        <v>0</v>
      </c>
      <c r="Q433" s="63"/>
      <c r="R433" s="61">
        <v>0</v>
      </c>
      <c r="U433" s="73"/>
      <c r="AU433" s="65"/>
      <c r="AV433" s="65"/>
    </row>
    <row r="434" spans="1:48" ht="14.1" customHeight="1" x14ac:dyDescent="0.2">
      <c r="A434" s="40">
        <v>31</v>
      </c>
      <c r="B434" s="54"/>
      <c r="C434" s="50">
        <v>39300</v>
      </c>
      <c r="D434" s="74" t="s">
        <v>239</v>
      </c>
      <c r="E434" s="74"/>
      <c r="F434" s="60">
        <v>14.3</v>
      </c>
      <c r="G434" s="42"/>
      <c r="H434" s="61">
        <v>0</v>
      </c>
      <c r="I434" s="62"/>
      <c r="J434" s="61">
        <v>0</v>
      </c>
      <c r="K434" s="63"/>
      <c r="L434" s="61">
        <v>0</v>
      </c>
      <c r="M434" s="63"/>
      <c r="N434" s="61">
        <v>0</v>
      </c>
      <c r="O434" s="63"/>
      <c r="P434" s="61">
        <v>0</v>
      </c>
      <c r="Q434" s="63"/>
      <c r="R434" s="61">
        <v>0</v>
      </c>
      <c r="U434" s="73"/>
      <c r="AU434" s="65"/>
      <c r="AV434" s="65"/>
    </row>
    <row r="435" spans="1:48" ht="14.1" customHeight="1" x14ac:dyDescent="0.2">
      <c r="A435" s="40">
        <v>32</v>
      </c>
      <c r="B435" s="54"/>
      <c r="C435" s="50">
        <v>39400</v>
      </c>
      <c r="D435" s="74" t="s">
        <v>240</v>
      </c>
      <c r="E435" s="74"/>
      <c r="F435" s="60">
        <v>14.3</v>
      </c>
      <c r="G435" s="42"/>
      <c r="H435" s="61">
        <v>16308531.289999995</v>
      </c>
      <c r="I435" s="62"/>
      <c r="J435" s="61">
        <v>2873500.2900000005</v>
      </c>
      <c r="K435" s="63"/>
      <c r="L435" s="61">
        <v>0</v>
      </c>
      <c r="M435" s="63"/>
      <c r="N435" s="61">
        <v>0</v>
      </c>
      <c r="O435" s="63"/>
      <c r="P435" s="61">
        <v>19182031.579999994</v>
      </c>
      <c r="Q435" s="63"/>
      <c r="R435" s="61">
        <v>17140236.954615381</v>
      </c>
      <c r="U435" s="73"/>
      <c r="AU435" s="65"/>
      <c r="AV435" s="65"/>
    </row>
    <row r="436" spans="1:48" ht="14.1" customHeight="1" x14ac:dyDescent="0.2">
      <c r="A436" s="40">
        <v>33</v>
      </c>
      <c r="B436" s="54"/>
      <c r="C436" s="50">
        <v>39401</v>
      </c>
      <c r="D436" s="40" t="s">
        <v>241</v>
      </c>
      <c r="F436" s="60">
        <v>20</v>
      </c>
      <c r="H436" s="61">
        <v>4500000.13</v>
      </c>
      <c r="I436" s="62"/>
      <c r="J436" s="61">
        <v>0</v>
      </c>
      <c r="K436" s="63"/>
      <c r="L436" s="61">
        <v>0</v>
      </c>
      <c r="M436" s="63"/>
      <c r="N436" s="61">
        <v>0</v>
      </c>
      <c r="O436" s="63"/>
      <c r="P436" s="61">
        <v>4500000.13</v>
      </c>
      <c r="Q436" s="63"/>
      <c r="R436" s="61">
        <v>4500000.1300000008</v>
      </c>
      <c r="U436" s="73"/>
      <c r="AU436" s="65"/>
      <c r="AV436" s="65"/>
    </row>
    <row r="437" spans="1:48" ht="14.1" customHeight="1" x14ac:dyDescent="0.2">
      <c r="A437" s="40">
        <v>34</v>
      </c>
      <c r="B437" s="54"/>
      <c r="C437" s="50">
        <v>39500</v>
      </c>
      <c r="D437" s="40" t="s">
        <v>242</v>
      </c>
      <c r="F437" s="60">
        <v>14.3</v>
      </c>
      <c r="G437" s="42"/>
      <c r="H437" s="61">
        <v>2852745.5700000017</v>
      </c>
      <c r="I437" s="62"/>
      <c r="J437" s="61">
        <v>1059999.9999999998</v>
      </c>
      <c r="K437" s="63"/>
      <c r="L437" s="61">
        <v>0</v>
      </c>
      <c r="M437" s="63"/>
      <c r="N437" s="61">
        <v>0</v>
      </c>
      <c r="O437" s="63"/>
      <c r="P437" s="61">
        <v>3912745.5700000012</v>
      </c>
      <c r="Q437" s="63"/>
      <c r="R437" s="61">
        <v>3418130.2023076941</v>
      </c>
      <c r="U437" s="73"/>
      <c r="AU437" s="65"/>
      <c r="AV437" s="65"/>
    </row>
    <row r="438" spans="1:48" ht="14.1" customHeight="1" x14ac:dyDescent="0.2">
      <c r="A438" s="40">
        <v>35</v>
      </c>
      <c r="B438" s="54"/>
      <c r="C438" s="50">
        <v>39600</v>
      </c>
      <c r="D438" s="40" t="s">
        <v>243</v>
      </c>
      <c r="F438" s="60">
        <v>14.3</v>
      </c>
      <c r="G438" s="42"/>
      <c r="H438" s="61">
        <v>0</v>
      </c>
      <c r="I438" s="62"/>
      <c r="J438" s="61">
        <v>0</v>
      </c>
      <c r="K438" s="63"/>
      <c r="L438" s="61">
        <v>0</v>
      </c>
      <c r="M438" s="63"/>
      <c r="N438" s="61">
        <v>0</v>
      </c>
      <c r="O438" s="63"/>
      <c r="P438" s="61">
        <v>0</v>
      </c>
      <c r="Q438" s="63"/>
      <c r="R438" s="61">
        <v>0</v>
      </c>
      <c r="U438" s="73"/>
      <c r="AU438" s="65"/>
      <c r="AV438" s="65"/>
    </row>
    <row r="439" spans="1:48" ht="14.1" customHeight="1" x14ac:dyDescent="0.2">
      <c r="A439" s="40">
        <v>36</v>
      </c>
      <c r="B439" s="54"/>
      <c r="C439" s="50">
        <v>39700</v>
      </c>
      <c r="D439" s="74" t="s">
        <v>244</v>
      </c>
      <c r="E439" s="74"/>
      <c r="F439" s="60">
        <v>14.3</v>
      </c>
      <c r="G439" s="42"/>
      <c r="H439" s="61">
        <v>48986217.640000008</v>
      </c>
      <c r="I439" s="62"/>
      <c r="J439" s="61">
        <v>1696735.6599999997</v>
      </c>
      <c r="K439" s="63"/>
      <c r="L439" s="61">
        <v>0</v>
      </c>
      <c r="M439" s="63"/>
      <c r="N439" s="61">
        <v>0</v>
      </c>
      <c r="O439" s="63"/>
      <c r="P439" s="61">
        <v>50682953.300000004</v>
      </c>
      <c r="Q439" s="63"/>
      <c r="R439" s="61">
        <v>49131294.250000015</v>
      </c>
      <c r="U439" s="73"/>
      <c r="AU439" s="65"/>
      <c r="AV439" s="65"/>
    </row>
    <row r="440" spans="1:48" ht="14.1" customHeight="1" x14ac:dyDescent="0.2">
      <c r="A440" s="40">
        <v>37</v>
      </c>
      <c r="B440" s="54"/>
      <c r="C440" s="49">
        <v>39725</v>
      </c>
      <c r="D440" s="74" t="s">
        <v>245</v>
      </c>
      <c r="E440" s="74"/>
      <c r="F440" s="60">
        <v>3.7000000000000006</v>
      </c>
      <c r="G440" s="42"/>
      <c r="H440" s="61">
        <v>35801571.170999989</v>
      </c>
      <c r="I440" s="62"/>
      <c r="J440" s="61">
        <v>1999999.9999999998</v>
      </c>
      <c r="K440" s="63"/>
      <c r="L440" s="61">
        <v>-100000.00000000003</v>
      </c>
      <c r="M440" s="63"/>
      <c r="N440" s="61">
        <v>0</v>
      </c>
      <c r="O440" s="63"/>
      <c r="P440" s="61">
        <v>37701571.170999989</v>
      </c>
      <c r="Q440" s="63"/>
      <c r="R440" s="61">
        <v>36751571.154923081</v>
      </c>
      <c r="U440" s="73"/>
      <c r="AU440" s="65"/>
      <c r="AV440" s="65"/>
    </row>
    <row r="441" spans="1:48" ht="14.1" customHeight="1" x14ac:dyDescent="0.2">
      <c r="A441" s="40">
        <v>38</v>
      </c>
      <c r="B441" s="54"/>
      <c r="C441" s="49">
        <v>39800</v>
      </c>
      <c r="D441" s="74" t="s">
        <v>246</v>
      </c>
      <c r="E441" s="74"/>
      <c r="F441" s="60">
        <v>14.3</v>
      </c>
      <c r="G441" s="42"/>
      <c r="H441" s="61">
        <v>2806055.8700000006</v>
      </c>
      <c r="I441" s="62"/>
      <c r="J441" s="61">
        <v>0</v>
      </c>
      <c r="K441" s="63"/>
      <c r="L441" s="61">
        <v>0</v>
      </c>
      <c r="M441" s="63"/>
      <c r="N441" s="61">
        <v>0</v>
      </c>
      <c r="O441" s="63"/>
      <c r="P441" s="61">
        <v>2806055.8700000006</v>
      </c>
      <c r="Q441" s="63"/>
      <c r="R441" s="61">
        <v>2806055.87</v>
      </c>
      <c r="U441" s="73"/>
      <c r="AU441" s="65"/>
      <c r="AV441" s="65"/>
    </row>
    <row r="442" spans="1:48" ht="14.1" customHeight="1" x14ac:dyDescent="0.2">
      <c r="A442" s="40">
        <v>39</v>
      </c>
      <c r="B442" s="54"/>
      <c r="C442" s="49"/>
      <c r="F442" s="60"/>
      <c r="H442" s="61"/>
      <c r="J442" s="61"/>
      <c r="L442" s="61"/>
      <c r="N442" s="61"/>
      <c r="P442" s="61"/>
      <c r="R442" s="61"/>
      <c r="U442" s="73"/>
      <c r="AU442" s="65"/>
      <c r="AV442" s="65"/>
    </row>
    <row r="443" spans="1:48" ht="14.1" customHeight="1" thickBot="1" x14ac:dyDescent="0.25">
      <c r="A443" s="40">
        <v>40</v>
      </c>
      <c r="B443" s="54"/>
      <c r="C443" s="80"/>
      <c r="D443" s="74" t="s">
        <v>112</v>
      </c>
      <c r="E443" s="74"/>
      <c r="H443" s="79">
        <v>390184559.17531961</v>
      </c>
      <c r="I443" s="69"/>
      <c r="J443" s="79">
        <v>23963689.940000001</v>
      </c>
      <c r="K443" s="69"/>
      <c r="L443" s="79">
        <v>-3907803.0597419073</v>
      </c>
      <c r="M443" s="69"/>
      <c r="N443" s="79">
        <v>0</v>
      </c>
      <c r="O443" s="69"/>
      <c r="P443" s="79">
        <v>410240446.05557775</v>
      </c>
      <c r="Q443" s="69"/>
      <c r="R443" s="79">
        <v>397148667.73102349</v>
      </c>
      <c r="U443" s="73"/>
      <c r="AU443" s="65"/>
      <c r="AV443" s="65"/>
    </row>
    <row r="444" spans="1:48" ht="14.1" customHeight="1" thickTop="1" x14ac:dyDescent="0.2">
      <c r="A444" s="40">
        <v>41</v>
      </c>
      <c r="B444" s="54"/>
      <c r="C444" s="80"/>
      <c r="H444" s="86"/>
      <c r="I444" s="69"/>
      <c r="J444" s="86"/>
      <c r="K444" s="69"/>
      <c r="L444" s="86"/>
      <c r="M444" s="69"/>
      <c r="N444" s="86"/>
      <c r="O444" s="69"/>
      <c r="P444" s="86"/>
      <c r="Q444" s="69"/>
      <c r="R444" s="86"/>
      <c r="U444" s="73"/>
      <c r="AU444" s="65"/>
      <c r="AV444" s="65"/>
    </row>
    <row r="445" spans="1:48" ht="14.1" customHeight="1" thickBot="1" x14ac:dyDescent="0.25">
      <c r="A445" s="40">
        <v>42</v>
      </c>
      <c r="B445" s="54"/>
      <c r="D445" s="85" t="s">
        <v>113</v>
      </c>
      <c r="E445" s="74"/>
      <c r="F445" s="89"/>
      <c r="G445" s="89"/>
      <c r="H445" s="108">
        <v>9993246066.8779278</v>
      </c>
      <c r="I445" s="69"/>
      <c r="J445" s="108">
        <v>1295342629.3499999</v>
      </c>
      <c r="K445" s="69"/>
      <c r="L445" s="108">
        <v>-143125656.58510962</v>
      </c>
      <c r="M445" s="69"/>
      <c r="N445" s="108">
        <v>0</v>
      </c>
      <c r="O445" s="69"/>
      <c r="P445" s="108">
        <v>11145463039.642818</v>
      </c>
      <c r="Q445" s="69"/>
      <c r="R445" s="108">
        <v>10253785147.22155</v>
      </c>
      <c r="U445" s="73"/>
      <c r="AU445" s="65"/>
      <c r="AV445" s="65"/>
    </row>
    <row r="446" spans="1:48" ht="14.1" customHeight="1" thickTop="1" x14ac:dyDescent="0.2">
      <c r="A446" s="40">
        <v>43</v>
      </c>
      <c r="B446" s="54"/>
      <c r="U446" s="73"/>
      <c r="AU446" s="65"/>
      <c r="AV446" s="65"/>
    </row>
    <row r="447" spans="1:48" ht="14.1" customHeight="1" thickBot="1" x14ac:dyDescent="0.25">
      <c r="A447" s="38">
        <v>44</v>
      </c>
      <c r="B447" s="82" t="s">
        <v>130</v>
      </c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U447" s="73"/>
      <c r="AU447" s="65"/>
      <c r="AV447" s="65"/>
    </row>
    <row r="448" spans="1:48" ht="14.1" customHeight="1" x14ac:dyDescent="0.2">
      <c r="A448" s="40" t="s">
        <v>131</v>
      </c>
      <c r="P448" s="40" t="s">
        <v>132</v>
      </c>
      <c r="U448" s="73"/>
      <c r="AU448" s="65"/>
      <c r="AV448" s="65"/>
    </row>
    <row r="449" spans="1:48" ht="14.1" customHeight="1" thickBot="1" x14ac:dyDescent="0.25">
      <c r="A449" s="38" t="s">
        <v>54</v>
      </c>
      <c r="B449" s="38"/>
      <c r="C449" s="38"/>
      <c r="D449" s="38"/>
      <c r="E449" s="38"/>
      <c r="F449" s="38"/>
      <c r="G449" s="38" t="s">
        <v>55</v>
      </c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 t="s">
        <v>283</v>
      </c>
      <c r="U449" s="73"/>
      <c r="AU449" s="65"/>
      <c r="AV449" s="65"/>
    </row>
    <row r="450" spans="1:48" ht="14.1" customHeight="1" x14ac:dyDescent="0.2">
      <c r="A450" s="40" t="s">
        <v>56</v>
      </c>
      <c r="B450" s="83"/>
      <c r="E450" s="42" t="s">
        <v>57</v>
      </c>
      <c r="F450" s="40" t="s">
        <v>58</v>
      </c>
      <c r="J450" s="44"/>
      <c r="K450" s="44"/>
      <c r="M450" s="44"/>
      <c r="N450" s="44"/>
      <c r="O450" s="44" t="s">
        <v>133</v>
      </c>
      <c r="R450" s="45"/>
      <c r="U450" s="73"/>
      <c r="AU450" s="65"/>
      <c r="AV450" s="65"/>
    </row>
    <row r="451" spans="1:48" ht="14.1" customHeight="1" x14ac:dyDescent="0.2">
      <c r="B451" s="83"/>
      <c r="F451" s="40" t="s">
        <v>60</v>
      </c>
      <c r="J451" s="42"/>
      <c r="K451" s="45"/>
      <c r="N451" s="42"/>
      <c r="O451" s="42" t="s">
        <v>61</v>
      </c>
      <c r="P451" s="45" t="s">
        <v>62</v>
      </c>
      <c r="R451" s="42"/>
      <c r="U451" s="73"/>
      <c r="AU451" s="65"/>
      <c r="AV451" s="65"/>
    </row>
    <row r="452" spans="1:48" ht="14.1" customHeight="1" x14ac:dyDescent="0.2">
      <c r="A452" s="40" t="s">
        <v>63</v>
      </c>
      <c r="B452" s="83"/>
      <c r="F452" s="40" t="s">
        <v>275</v>
      </c>
      <c r="J452" s="42"/>
      <c r="K452" s="45"/>
      <c r="L452" s="42"/>
      <c r="O452" s="42" t="s">
        <v>275</v>
      </c>
      <c r="P452" s="45" t="s">
        <v>64</v>
      </c>
      <c r="R452" s="42"/>
      <c r="U452" s="73"/>
      <c r="AU452" s="65"/>
      <c r="AV452" s="65"/>
    </row>
    <row r="453" spans="1:48" ht="14.1" customHeight="1" x14ac:dyDescent="0.2">
      <c r="B453" s="83"/>
      <c r="F453" s="40" t="s">
        <v>275</v>
      </c>
      <c r="J453" s="42"/>
      <c r="K453" s="45"/>
      <c r="L453" s="42"/>
      <c r="O453" s="42" t="s">
        <v>275</v>
      </c>
      <c r="P453" s="45" t="s">
        <v>65</v>
      </c>
      <c r="R453" s="42"/>
      <c r="U453" s="73"/>
      <c r="AU453" s="65"/>
      <c r="AV453" s="65"/>
    </row>
    <row r="454" spans="1:48" ht="14.1" customHeight="1" thickBot="1" x14ac:dyDescent="0.25">
      <c r="A454" s="38" t="s">
        <v>66</v>
      </c>
      <c r="B454" s="84"/>
      <c r="C454" s="38"/>
      <c r="D454" s="38"/>
      <c r="E454" s="38"/>
      <c r="F454" s="38" t="s">
        <v>275</v>
      </c>
      <c r="G454" s="38"/>
      <c r="H454" s="47" t="s">
        <v>67</v>
      </c>
      <c r="I454" s="38"/>
      <c r="J454" s="38"/>
      <c r="K454" s="38"/>
      <c r="L454" s="38"/>
      <c r="M454" s="38"/>
      <c r="N454" s="38"/>
      <c r="O454" s="38"/>
      <c r="P454" s="38" t="s">
        <v>68</v>
      </c>
      <c r="Q454" s="38"/>
      <c r="R454" s="38"/>
      <c r="U454" s="73"/>
      <c r="AU454" s="65"/>
      <c r="AV454" s="65"/>
    </row>
    <row r="455" spans="1:48" ht="14.1" customHeight="1" x14ac:dyDescent="0.2"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U455" s="73"/>
      <c r="AU455" s="65"/>
      <c r="AV455" s="65"/>
    </row>
    <row r="456" spans="1:48" ht="14.1" customHeight="1" x14ac:dyDescent="0.2">
      <c r="C456" s="49" t="s">
        <v>69</v>
      </c>
      <c r="D456" s="49" t="s">
        <v>70</v>
      </c>
      <c r="E456" s="49"/>
      <c r="F456" s="49" t="s">
        <v>71</v>
      </c>
      <c r="G456" s="49"/>
      <c r="H456" s="49" t="s">
        <v>72</v>
      </c>
      <c r="I456" s="49"/>
      <c r="J456" s="50" t="s">
        <v>73</v>
      </c>
      <c r="K456" s="50"/>
      <c r="L456" s="49" t="s">
        <v>74</v>
      </c>
      <c r="M456" s="49"/>
      <c r="N456" s="49" t="s">
        <v>75</v>
      </c>
      <c r="O456" s="49"/>
      <c r="P456" s="49" t="s">
        <v>76</v>
      </c>
      <c r="Q456" s="49"/>
      <c r="R456" s="49" t="s">
        <v>77</v>
      </c>
      <c r="U456" s="73"/>
      <c r="AU456" s="65"/>
      <c r="AV456" s="65"/>
    </row>
    <row r="457" spans="1:48" ht="14.1" customHeight="1" x14ac:dyDescent="0.2">
      <c r="C457" s="50" t="s">
        <v>78</v>
      </c>
      <c r="D457" s="50" t="s">
        <v>78</v>
      </c>
      <c r="F457" s="50" t="s">
        <v>79</v>
      </c>
      <c r="G457" s="50"/>
      <c r="H457" s="49" t="s">
        <v>80</v>
      </c>
      <c r="I457" s="50"/>
      <c r="J457" s="49" t="s">
        <v>53</v>
      </c>
      <c r="K457" s="50"/>
      <c r="L457" s="50" t="s">
        <v>53</v>
      </c>
      <c r="M457" s="50"/>
      <c r="P457" s="50" t="s">
        <v>80</v>
      </c>
      <c r="R457" s="50"/>
      <c r="U457" s="73"/>
      <c r="AU457" s="65"/>
      <c r="AV457" s="65"/>
    </row>
    <row r="458" spans="1:48" ht="14.1" customHeight="1" x14ac:dyDescent="0.2">
      <c r="A458" s="40" t="s">
        <v>81</v>
      </c>
      <c r="B458" s="50"/>
      <c r="C458" s="50" t="s">
        <v>82</v>
      </c>
      <c r="D458" s="50" t="s">
        <v>82</v>
      </c>
      <c r="E458" s="49"/>
      <c r="F458" s="50" t="s">
        <v>83</v>
      </c>
      <c r="G458" s="50"/>
      <c r="H458" s="50" t="s">
        <v>84</v>
      </c>
      <c r="I458" s="50"/>
      <c r="J458" s="50" t="s">
        <v>80</v>
      </c>
      <c r="K458" s="49"/>
      <c r="L458" s="50" t="s">
        <v>80</v>
      </c>
      <c r="M458" s="45"/>
      <c r="N458" s="50" t="s">
        <v>85</v>
      </c>
      <c r="O458" s="49"/>
      <c r="P458" s="49" t="s">
        <v>84</v>
      </c>
      <c r="Q458" s="49"/>
      <c r="R458" s="50" t="s">
        <v>86</v>
      </c>
      <c r="U458" s="73"/>
      <c r="AU458" s="65"/>
      <c r="AV458" s="65"/>
    </row>
    <row r="459" spans="1:48" ht="14.1" customHeight="1" thickBot="1" x14ac:dyDescent="0.25">
      <c r="A459" s="38" t="s">
        <v>87</v>
      </c>
      <c r="B459" s="47"/>
      <c r="C459" s="47" t="s">
        <v>88</v>
      </c>
      <c r="D459" s="47" t="s">
        <v>89</v>
      </c>
      <c r="E459" s="47"/>
      <c r="F459" s="51" t="s">
        <v>90</v>
      </c>
      <c r="G459" s="51"/>
      <c r="H459" s="51" t="s">
        <v>91</v>
      </c>
      <c r="I459" s="52"/>
      <c r="J459" s="51" t="s">
        <v>92</v>
      </c>
      <c r="K459" s="52"/>
      <c r="L459" s="52" t="s">
        <v>93</v>
      </c>
      <c r="M459" s="53"/>
      <c r="N459" s="53" t="s">
        <v>94</v>
      </c>
      <c r="O459" s="53"/>
      <c r="P459" s="53" t="s">
        <v>95</v>
      </c>
      <c r="Q459" s="53"/>
      <c r="R459" s="53" t="s">
        <v>96</v>
      </c>
      <c r="U459" s="73"/>
      <c r="AU459" s="65"/>
      <c r="AV459" s="65"/>
    </row>
    <row r="460" spans="1:48" ht="14.1" customHeight="1" x14ac:dyDescent="0.2">
      <c r="A460" s="40">
        <v>1</v>
      </c>
      <c r="B460" s="54"/>
      <c r="U460" s="73"/>
      <c r="AU460" s="65"/>
      <c r="AV460" s="65"/>
    </row>
    <row r="461" spans="1:48" ht="14.1" customHeight="1" x14ac:dyDescent="0.2">
      <c r="A461" s="40">
        <v>2</v>
      </c>
      <c r="B461" s="54"/>
      <c r="C461" s="80"/>
      <c r="D461" s="40" t="s">
        <v>247</v>
      </c>
      <c r="H461" s="106"/>
      <c r="I461" s="106"/>
      <c r="J461" s="106"/>
      <c r="K461" s="106"/>
      <c r="L461" s="106"/>
      <c r="M461" s="106"/>
      <c r="N461" s="106"/>
      <c r="O461" s="106"/>
      <c r="P461" s="106"/>
      <c r="Q461" s="106"/>
      <c r="R461" s="106"/>
      <c r="U461" s="73"/>
      <c r="AU461" s="65"/>
      <c r="AV461" s="65"/>
    </row>
    <row r="462" spans="1:48" ht="14.1" customHeight="1" x14ac:dyDescent="0.2">
      <c r="A462" s="40">
        <v>3</v>
      </c>
      <c r="B462" s="54"/>
      <c r="C462" s="50" t="s">
        <v>248</v>
      </c>
      <c r="D462" s="109" t="s">
        <v>249</v>
      </c>
      <c r="E462" s="58"/>
      <c r="F462" s="60">
        <v>0</v>
      </c>
      <c r="G462" s="42"/>
      <c r="H462" s="61">
        <v>6923628.5099999998</v>
      </c>
      <c r="I462" s="69"/>
      <c r="J462" s="61">
        <v>0</v>
      </c>
      <c r="K462" s="69"/>
      <c r="L462" s="61">
        <v>0</v>
      </c>
      <c r="M462" s="69"/>
      <c r="N462" s="61">
        <v>0</v>
      </c>
      <c r="O462" s="69"/>
      <c r="P462" s="61">
        <v>6923628.5099999998</v>
      </c>
      <c r="Q462" s="69"/>
      <c r="R462" s="61">
        <v>6923628.5100000007</v>
      </c>
      <c r="U462" s="73"/>
      <c r="AU462" s="65"/>
      <c r="AV462" s="65"/>
    </row>
    <row r="463" spans="1:48" ht="14.1" customHeight="1" x14ac:dyDescent="0.2">
      <c r="A463" s="40">
        <v>4</v>
      </c>
      <c r="B463" s="54"/>
      <c r="C463" s="50" t="s">
        <v>250</v>
      </c>
      <c r="D463" s="110" t="s">
        <v>251</v>
      </c>
      <c r="E463" s="111"/>
      <c r="F463" s="60">
        <v>0</v>
      </c>
      <c r="G463" s="42"/>
      <c r="H463" s="61">
        <v>125034587.81</v>
      </c>
      <c r="I463" s="69"/>
      <c r="J463" s="61">
        <v>36118305.360000007</v>
      </c>
      <c r="K463" s="69"/>
      <c r="L463" s="61">
        <v>0</v>
      </c>
      <c r="M463" s="69"/>
      <c r="N463" s="61">
        <v>0</v>
      </c>
      <c r="O463" s="69"/>
      <c r="P463" s="61">
        <v>161152893.17000002</v>
      </c>
      <c r="Q463" s="69"/>
      <c r="R463" s="61">
        <v>129717916.94153845</v>
      </c>
      <c r="U463" s="73"/>
      <c r="AU463" s="65"/>
      <c r="AV463" s="65"/>
    </row>
    <row r="464" spans="1:48" ht="14.1" customHeight="1" x14ac:dyDescent="0.2">
      <c r="A464" s="40">
        <v>5</v>
      </c>
      <c r="B464" s="54"/>
      <c r="C464" s="50">
        <v>35000</v>
      </c>
      <c r="D464" s="112" t="s">
        <v>252</v>
      </c>
      <c r="E464" s="113"/>
      <c r="F464" s="60">
        <v>0</v>
      </c>
      <c r="G464" s="42"/>
      <c r="H464" s="61">
        <v>17478517.299999997</v>
      </c>
      <c r="I464" s="62"/>
      <c r="J464" s="61">
        <v>0</v>
      </c>
      <c r="K464" s="63"/>
      <c r="L464" s="61">
        <v>0</v>
      </c>
      <c r="M464" s="63"/>
      <c r="N464" s="61">
        <v>0</v>
      </c>
      <c r="O464" s="63"/>
      <c r="P464" s="61">
        <v>17478517.299999997</v>
      </c>
      <c r="Q464" s="63"/>
      <c r="R464" s="61">
        <v>17478517.300000004</v>
      </c>
      <c r="U464" s="73"/>
      <c r="AU464" s="65"/>
      <c r="AV464" s="65"/>
    </row>
    <row r="465" spans="1:48" ht="14.1" customHeight="1" x14ac:dyDescent="0.2">
      <c r="A465" s="40">
        <v>6</v>
      </c>
      <c r="B465" s="54"/>
      <c r="C465" s="50">
        <v>36000</v>
      </c>
      <c r="D465" s="112" t="s">
        <v>253</v>
      </c>
      <c r="E465" s="113"/>
      <c r="F465" s="60">
        <v>0</v>
      </c>
      <c r="G465" s="42"/>
      <c r="H465" s="61">
        <v>10119782.539999999</v>
      </c>
      <c r="I465" s="62"/>
      <c r="J465" s="61">
        <v>0</v>
      </c>
      <c r="K465" s="63"/>
      <c r="L465" s="61">
        <v>0</v>
      </c>
      <c r="M465" s="63"/>
      <c r="N465" s="61">
        <v>0</v>
      </c>
      <c r="O465" s="63"/>
      <c r="P465" s="61">
        <v>10119782.539999999</v>
      </c>
      <c r="Q465" s="63"/>
      <c r="R465" s="61">
        <v>10119782.539999995</v>
      </c>
      <c r="U465" s="73"/>
      <c r="AU465" s="65"/>
      <c r="AV465" s="65"/>
    </row>
    <row r="466" spans="1:48" ht="14.1" customHeight="1" x14ac:dyDescent="0.2">
      <c r="A466" s="40">
        <v>7</v>
      </c>
      <c r="B466" s="54"/>
      <c r="C466" s="50">
        <v>38900</v>
      </c>
      <c r="D466" s="112" t="s">
        <v>254</v>
      </c>
      <c r="E466" s="113"/>
      <c r="F466" s="60">
        <v>0</v>
      </c>
      <c r="G466" s="42"/>
      <c r="H466" s="61">
        <v>3286630.42</v>
      </c>
      <c r="I466" s="62"/>
      <c r="J466" s="61">
        <v>10000000</v>
      </c>
      <c r="K466" s="63"/>
      <c r="L466" s="61">
        <v>0</v>
      </c>
      <c r="M466" s="63"/>
      <c r="N466" s="61">
        <v>0</v>
      </c>
      <c r="O466" s="63"/>
      <c r="P466" s="61">
        <v>13286630.42</v>
      </c>
      <c r="Q466" s="63"/>
      <c r="R466" s="61">
        <v>8671245.8046153858</v>
      </c>
      <c r="U466" s="73"/>
      <c r="AU466" s="65"/>
      <c r="AV466" s="65"/>
    </row>
    <row r="467" spans="1:48" ht="14.1" customHeight="1" x14ac:dyDescent="0.2">
      <c r="A467" s="40">
        <v>8</v>
      </c>
      <c r="B467" s="54"/>
      <c r="C467" s="50"/>
      <c r="D467" s="110" t="s">
        <v>114</v>
      </c>
      <c r="E467" s="111"/>
      <c r="F467" s="111"/>
      <c r="G467" s="111"/>
      <c r="H467" s="66">
        <v>162843146.57999998</v>
      </c>
      <c r="I467" s="69"/>
      <c r="J467" s="66">
        <v>46118305.360000007</v>
      </c>
      <c r="K467" s="69"/>
      <c r="L467" s="66">
        <v>0</v>
      </c>
      <c r="M467" s="69"/>
      <c r="N467" s="66">
        <v>0</v>
      </c>
      <c r="O467" s="69"/>
      <c r="P467" s="66">
        <v>208961451.94</v>
      </c>
      <c r="Q467" s="69"/>
      <c r="R467" s="66">
        <v>172911091.09615383</v>
      </c>
      <c r="U467" s="73"/>
      <c r="AU467" s="65"/>
      <c r="AV467" s="65"/>
    </row>
    <row r="468" spans="1:48" ht="14.1" customHeight="1" x14ac:dyDescent="0.2">
      <c r="A468" s="40">
        <v>9</v>
      </c>
      <c r="B468" s="54"/>
      <c r="U468" s="73"/>
      <c r="AU468" s="65"/>
      <c r="AV468" s="65"/>
    </row>
    <row r="469" spans="1:48" ht="14.1" customHeight="1" x14ac:dyDescent="0.2">
      <c r="A469" s="40">
        <v>10</v>
      </c>
      <c r="B469" s="54"/>
      <c r="C469" s="50"/>
      <c r="D469" s="114" t="s">
        <v>255</v>
      </c>
      <c r="E469" s="58"/>
      <c r="F469" s="58"/>
      <c r="G469" s="58"/>
      <c r="H469" s="69"/>
      <c r="I469" s="69"/>
      <c r="J469" s="86"/>
      <c r="K469" s="69"/>
      <c r="L469" s="86"/>
      <c r="M469" s="69"/>
      <c r="N469" s="86"/>
      <c r="O469" s="69"/>
      <c r="P469" s="86"/>
      <c r="Q469" s="69"/>
      <c r="R469" s="86"/>
      <c r="U469" s="73"/>
      <c r="AU469" s="65"/>
      <c r="AV469" s="65"/>
    </row>
    <row r="470" spans="1:48" ht="14.1" customHeight="1" x14ac:dyDescent="0.2">
      <c r="A470" s="40">
        <v>11</v>
      </c>
      <c r="B470" s="54"/>
      <c r="C470" s="50">
        <v>30300</v>
      </c>
      <c r="D470" s="76" t="s">
        <v>256</v>
      </c>
      <c r="E470" s="111"/>
      <c r="F470" s="60">
        <v>10</v>
      </c>
      <c r="G470" s="42"/>
      <c r="H470" s="61">
        <v>0</v>
      </c>
      <c r="I470" s="62"/>
      <c r="J470" s="61">
        <v>0</v>
      </c>
      <c r="K470" s="63"/>
      <c r="L470" s="61">
        <v>0</v>
      </c>
      <c r="M470" s="63"/>
      <c r="N470" s="61">
        <v>0</v>
      </c>
      <c r="O470" s="63"/>
      <c r="P470" s="61">
        <v>0</v>
      </c>
      <c r="Q470" s="63"/>
      <c r="R470" s="61">
        <v>0</v>
      </c>
      <c r="U470" s="73"/>
      <c r="AU470" s="65"/>
      <c r="AV470" s="65"/>
    </row>
    <row r="471" spans="1:48" ht="14.1" customHeight="1" x14ac:dyDescent="0.2">
      <c r="A471" s="40">
        <v>12</v>
      </c>
      <c r="B471" s="54"/>
      <c r="C471" s="50">
        <v>30301</v>
      </c>
      <c r="D471" s="76" t="s">
        <v>257</v>
      </c>
      <c r="E471" s="111"/>
      <c r="F471" s="60">
        <v>20</v>
      </c>
      <c r="G471" s="42"/>
      <c r="H471" s="61">
        <v>0</v>
      </c>
      <c r="I471" s="62"/>
      <c r="J471" s="61">
        <v>0</v>
      </c>
      <c r="K471" s="63"/>
      <c r="L471" s="61">
        <v>0</v>
      </c>
      <c r="M471" s="63"/>
      <c r="N471" s="61">
        <v>0</v>
      </c>
      <c r="O471" s="63"/>
      <c r="P471" s="61">
        <v>0</v>
      </c>
      <c r="Q471" s="63"/>
      <c r="R471" s="61">
        <v>0</v>
      </c>
      <c r="U471" s="73"/>
      <c r="AU471" s="65"/>
      <c r="AV471" s="65"/>
    </row>
    <row r="472" spans="1:48" ht="14.1" customHeight="1" x14ac:dyDescent="0.2">
      <c r="A472" s="40">
        <v>13</v>
      </c>
      <c r="B472" s="54"/>
      <c r="C472" s="50">
        <v>30315</v>
      </c>
      <c r="D472" s="76" t="s">
        <v>258</v>
      </c>
      <c r="F472" s="60">
        <v>6.7</v>
      </c>
      <c r="H472" s="61">
        <v>433417663.41999996</v>
      </c>
      <c r="J472" s="61">
        <v>59690950.400000006</v>
      </c>
      <c r="K472" s="63"/>
      <c r="L472" s="61">
        <v>0</v>
      </c>
      <c r="M472" s="63"/>
      <c r="N472" s="61">
        <v>0</v>
      </c>
      <c r="O472" s="63"/>
      <c r="P472" s="61">
        <v>493108613.81999993</v>
      </c>
      <c r="Q472" s="63"/>
      <c r="R472" s="61">
        <v>444400154.93307686</v>
      </c>
      <c r="U472" s="73"/>
      <c r="AU472" s="65"/>
      <c r="AV472" s="65"/>
    </row>
    <row r="473" spans="1:48" ht="14.1" customHeight="1" x14ac:dyDescent="0.2">
      <c r="A473" s="40">
        <v>14</v>
      </c>
      <c r="C473" s="50">
        <v>30302</v>
      </c>
      <c r="D473" s="40" t="s">
        <v>259</v>
      </c>
      <c r="F473" s="60">
        <v>0</v>
      </c>
      <c r="G473" s="42"/>
      <c r="H473" s="61">
        <v>0</v>
      </c>
      <c r="I473" s="62"/>
      <c r="J473" s="61">
        <v>0</v>
      </c>
      <c r="K473" s="63"/>
      <c r="L473" s="61">
        <v>0</v>
      </c>
      <c r="M473" s="63"/>
      <c r="N473" s="61">
        <v>0</v>
      </c>
      <c r="O473" s="63"/>
      <c r="P473" s="61">
        <v>0</v>
      </c>
      <c r="Q473" s="63"/>
      <c r="R473" s="61">
        <v>0</v>
      </c>
      <c r="U473" s="73"/>
      <c r="AU473" s="65"/>
      <c r="AV473" s="65"/>
    </row>
    <row r="474" spans="1:48" ht="14.1" customHeight="1" x14ac:dyDescent="0.2">
      <c r="A474" s="40">
        <v>15</v>
      </c>
      <c r="C474" s="50">
        <v>30399</v>
      </c>
      <c r="D474" s="40" t="s">
        <v>260</v>
      </c>
      <c r="F474" s="60">
        <v>3.3000000000000003</v>
      </c>
      <c r="H474" s="61">
        <v>415159.12</v>
      </c>
      <c r="J474" s="61">
        <v>0</v>
      </c>
      <c r="K474" s="63"/>
      <c r="L474" s="61">
        <v>0</v>
      </c>
      <c r="M474" s="63"/>
      <c r="N474" s="61">
        <v>0</v>
      </c>
      <c r="O474" s="63"/>
      <c r="P474" s="61">
        <v>415159.12</v>
      </c>
      <c r="Q474" s="63"/>
      <c r="R474" s="61">
        <v>415159.12000000005</v>
      </c>
      <c r="U474" s="73"/>
      <c r="AU474" s="65"/>
      <c r="AV474" s="65"/>
    </row>
    <row r="475" spans="1:48" ht="14.1" customHeight="1" x14ac:dyDescent="0.2">
      <c r="A475" s="40">
        <v>16</v>
      </c>
      <c r="D475" s="110" t="s">
        <v>116</v>
      </c>
      <c r="E475" s="115"/>
      <c r="F475" s="115"/>
      <c r="G475" s="115"/>
      <c r="H475" s="66">
        <v>433832822.53999996</v>
      </c>
      <c r="I475" s="69"/>
      <c r="J475" s="66">
        <v>59690950.400000006</v>
      </c>
      <c r="K475" s="69"/>
      <c r="L475" s="66">
        <v>0</v>
      </c>
      <c r="M475" s="69"/>
      <c r="N475" s="66">
        <v>0</v>
      </c>
      <c r="O475" s="69"/>
      <c r="P475" s="66">
        <v>493523772.93999994</v>
      </c>
      <c r="Q475" s="69"/>
      <c r="R475" s="66">
        <v>444815314.05307686</v>
      </c>
      <c r="U475" s="73"/>
      <c r="AU475" s="65"/>
      <c r="AV475" s="65"/>
    </row>
    <row r="476" spans="1:48" ht="14.1" customHeight="1" x14ac:dyDescent="0.2">
      <c r="A476" s="40">
        <v>17</v>
      </c>
      <c r="U476" s="73"/>
      <c r="AU476" s="65"/>
      <c r="AV476" s="65"/>
    </row>
    <row r="477" spans="1:48" ht="14.1" customHeight="1" x14ac:dyDescent="0.2">
      <c r="A477" s="40">
        <v>18</v>
      </c>
      <c r="D477" s="116" t="s">
        <v>261</v>
      </c>
      <c r="U477" s="73"/>
      <c r="AU477" s="65"/>
      <c r="AV477" s="65"/>
    </row>
    <row r="478" spans="1:48" ht="14.1" customHeight="1" x14ac:dyDescent="0.2">
      <c r="A478" s="40">
        <v>19</v>
      </c>
      <c r="B478" s="54"/>
      <c r="C478" s="50">
        <v>31700</v>
      </c>
      <c r="D478" s="40" t="s">
        <v>262</v>
      </c>
      <c r="F478" s="60">
        <v>16.69336319204297</v>
      </c>
      <c r="H478" s="61">
        <v>30036948.829999991</v>
      </c>
      <c r="I478" s="62"/>
      <c r="J478" s="61">
        <v>0</v>
      </c>
      <c r="K478" s="63"/>
      <c r="L478" s="61">
        <v>0</v>
      </c>
      <c r="M478" s="63"/>
      <c r="N478" s="61">
        <v>0</v>
      </c>
      <c r="O478" s="63"/>
      <c r="P478" s="61">
        <v>30036948.829999991</v>
      </c>
      <c r="Q478" s="63"/>
      <c r="R478" s="61">
        <v>30036948.829999987</v>
      </c>
      <c r="U478" s="73"/>
      <c r="AU478" s="65"/>
      <c r="AV478" s="65"/>
    </row>
    <row r="479" spans="1:48" ht="14.1" customHeight="1" x14ac:dyDescent="0.2">
      <c r="A479" s="40">
        <v>20</v>
      </c>
      <c r="B479" s="54"/>
      <c r="C479" s="50">
        <v>34700</v>
      </c>
      <c r="D479" s="40" t="s">
        <v>263</v>
      </c>
      <c r="F479" s="60">
        <v>3.3947042200327737</v>
      </c>
      <c r="H479" s="61">
        <v>9476131.6199999992</v>
      </c>
      <c r="I479" s="62"/>
      <c r="J479" s="61">
        <v>0</v>
      </c>
      <c r="K479" s="63"/>
      <c r="L479" s="61">
        <v>0</v>
      </c>
      <c r="M479" s="63"/>
      <c r="N479" s="61">
        <v>0</v>
      </c>
      <c r="O479" s="63"/>
      <c r="P479" s="61">
        <v>9476131.6199999992</v>
      </c>
      <c r="Q479" s="63"/>
      <c r="R479" s="61">
        <v>9476131.620000001</v>
      </c>
      <c r="U479" s="73"/>
      <c r="AU479" s="65"/>
      <c r="AV479" s="65"/>
    </row>
    <row r="480" spans="1:48" ht="14.1" customHeight="1" x14ac:dyDescent="0.2">
      <c r="A480" s="40">
        <v>21</v>
      </c>
      <c r="B480" s="54"/>
      <c r="C480" s="50">
        <v>37400</v>
      </c>
      <c r="D480" s="40" t="s">
        <v>264</v>
      </c>
      <c r="F480" s="60">
        <v>1.844437079399637</v>
      </c>
      <c r="H480" s="61">
        <v>7970080.5</v>
      </c>
      <c r="I480" s="62"/>
      <c r="J480" s="61">
        <v>0</v>
      </c>
      <c r="K480" s="63"/>
      <c r="L480" s="61">
        <v>0</v>
      </c>
      <c r="M480" s="63"/>
      <c r="N480" s="61">
        <v>0</v>
      </c>
      <c r="O480" s="63"/>
      <c r="P480" s="61">
        <v>7970080.5</v>
      </c>
      <c r="Q480" s="63"/>
      <c r="R480" s="61">
        <v>7970080.5</v>
      </c>
      <c r="U480" s="73"/>
      <c r="AU480" s="65"/>
      <c r="AV480" s="65"/>
    </row>
    <row r="481" spans="1:48" ht="14.1" customHeight="1" x14ac:dyDescent="0.2">
      <c r="A481" s="40">
        <v>22</v>
      </c>
      <c r="B481" s="54"/>
      <c r="C481" s="50">
        <v>39910</v>
      </c>
      <c r="D481" s="40" t="s">
        <v>265</v>
      </c>
      <c r="F481" s="60">
        <v>5.3641117150124016</v>
      </c>
      <c r="H481" s="117">
        <v>197239.74</v>
      </c>
      <c r="I481" s="62"/>
      <c r="J481" s="117">
        <v>0</v>
      </c>
      <c r="K481" s="63"/>
      <c r="L481" s="117">
        <v>0</v>
      </c>
      <c r="M481" s="63"/>
      <c r="N481" s="117">
        <v>0</v>
      </c>
      <c r="O481" s="63"/>
      <c r="P481" s="117">
        <v>197239.74</v>
      </c>
      <c r="Q481" s="63"/>
      <c r="R481" s="117">
        <v>197239.74000000002</v>
      </c>
      <c r="U481" s="73"/>
      <c r="AU481" s="65"/>
      <c r="AV481" s="65"/>
    </row>
    <row r="482" spans="1:48" ht="14.1" customHeight="1" x14ac:dyDescent="0.2">
      <c r="A482" s="40">
        <v>23</v>
      </c>
      <c r="B482" s="54"/>
      <c r="D482" s="116" t="s">
        <v>266</v>
      </c>
      <c r="H482" s="73">
        <v>47680400.68999999</v>
      </c>
      <c r="J482" s="73">
        <v>0</v>
      </c>
      <c r="L482" s="73">
        <v>0</v>
      </c>
      <c r="N482" s="73">
        <v>0</v>
      </c>
      <c r="P482" s="73">
        <v>47680400.68999999</v>
      </c>
      <c r="R482" s="73">
        <v>47680400.68999999</v>
      </c>
      <c r="U482" s="73"/>
      <c r="AU482" s="65"/>
      <c r="AV482" s="65"/>
    </row>
    <row r="483" spans="1:48" ht="14.1" customHeight="1" x14ac:dyDescent="0.2">
      <c r="A483" s="40">
        <v>24</v>
      </c>
      <c r="B483" s="54"/>
      <c r="D483" s="116"/>
      <c r="H483" s="73"/>
      <c r="J483" s="73"/>
      <c r="L483" s="73"/>
      <c r="N483" s="73"/>
      <c r="P483" s="73"/>
      <c r="R483" s="73"/>
      <c r="U483" s="73"/>
      <c r="AU483" s="65"/>
      <c r="AV483" s="65"/>
    </row>
    <row r="484" spans="1:48" ht="14.1" customHeight="1" x14ac:dyDescent="0.2">
      <c r="A484" s="40">
        <v>25</v>
      </c>
      <c r="B484" s="54"/>
      <c r="C484" s="50">
        <v>10112</v>
      </c>
      <c r="D484" s="40" t="s">
        <v>267</v>
      </c>
      <c r="F484" s="60">
        <v>0</v>
      </c>
      <c r="H484" s="61">
        <v>24240</v>
      </c>
      <c r="I484" s="62"/>
      <c r="J484" s="61">
        <v>-1715</v>
      </c>
      <c r="K484" s="63"/>
      <c r="L484" s="61"/>
      <c r="M484" s="63"/>
      <c r="N484" s="61"/>
      <c r="O484" s="63"/>
      <c r="P484" s="61">
        <v>22525</v>
      </c>
      <c r="Q484" s="63"/>
      <c r="R484" s="61">
        <v>23389.461538461539</v>
      </c>
      <c r="U484" s="73"/>
      <c r="AU484" s="65"/>
      <c r="AV484" s="65"/>
    </row>
    <row r="485" spans="1:48" ht="14.1" customHeight="1" x14ac:dyDescent="0.2">
      <c r="A485" s="40">
        <v>26</v>
      </c>
      <c r="B485" s="54"/>
      <c r="C485" s="50"/>
      <c r="D485" s="40" t="s">
        <v>119</v>
      </c>
      <c r="F485" s="60"/>
      <c r="H485" s="66">
        <v>24240</v>
      </c>
      <c r="I485" s="69"/>
      <c r="J485" s="66">
        <v>-1715</v>
      </c>
      <c r="K485" s="69"/>
      <c r="L485" s="66">
        <v>0</v>
      </c>
      <c r="M485" s="69"/>
      <c r="N485" s="66">
        <v>0</v>
      </c>
      <c r="O485" s="69"/>
      <c r="P485" s="66">
        <v>22525</v>
      </c>
      <c r="Q485" s="69"/>
      <c r="R485" s="66">
        <v>23389.461538461539</v>
      </c>
      <c r="U485" s="73"/>
      <c r="AU485" s="65"/>
      <c r="AV485" s="65"/>
    </row>
    <row r="486" spans="1:48" ht="14.1" customHeight="1" x14ac:dyDescent="0.2">
      <c r="A486" s="40">
        <v>27</v>
      </c>
      <c r="B486" s="54"/>
      <c r="U486" s="73"/>
      <c r="AU486" s="65"/>
      <c r="AV486" s="65"/>
    </row>
    <row r="487" spans="1:48" ht="14.1" customHeight="1" x14ac:dyDescent="0.2">
      <c r="A487" s="40">
        <v>28</v>
      </c>
      <c r="B487" s="54"/>
      <c r="D487" s="40" t="s">
        <v>120</v>
      </c>
      <c r="H487" s="67">
        <v>10637626676.687929</v>
      </c>
      <c r="I487" s="57"/>
      <c r="J487" s="67">
        <v>1401150170.1099999</v>
      </c>
      <c r="K487" s="57"/>
      <c r="L487" s="67">
        <v>-143125656.58510962</v>
      </c>
      <c r="M487" s="57"/>
      <c r="N487" s="67">
        <v>0</v>
      </c>
      <c r="O487" s="57"/>
      <c r="P487" s="67">
        <v>11895651190.212818</v>
      </c>
      <c r="Q487" s="57"/>
      <c r="R487" s="67">
        <v>10919215342.52232</v>
      </c>
      <c r="U487" s="73"/>
      <c r="AU487" s="65"/>
      <c r="AV487" s="65"/>
    </row>
    <row r="488" spans="1:48" ht="14.1" customHeight="1" x14ac:dyDescent="0.2">
      <c r="A488" s="40">
        <v>29</v>
      </c>
      <c r="B488" s="54"/>
      <c r="U488" s="73"/>
      <c r="AU488" s="65"/>
      <c r="AV488" s="65"/>
    </row>
    <row r="489" spans="1:48" ht="14.1" customHeight="1" x14ac:dyDescent="0.2">
      <c r="A489" s="40">
        <v>30</v>
      </c>
      <c r="B489" s="54"/>
      <c r="D489" s="43" t="s">
        <v>268</v>
      </c>
      <c r="U489" s="73"/>
      <c r="AU489" s="65"/>
      <c r="AV489" s="65"/>
    </row>
    <row r="490" spans="1:48" ht="14.1" customHeight="1" x14ac:dyDescent="0.2">
      <c r="A490" s="40">
        <v>31</v>
      </c>
      <c r="B490" s="54"/>
      <c r="C490" s="50">
        <v>10804</v>
      </c>
      <c r="D490" s="40" t="s">
        <v>269</v>
      </c>
      <c r="F490" s="60">
        <v>0</v>
      </c>
      <c r="G490" s="42"/>
      <c r="H490" s="61">
        <v>0</v>
      </c>
      <c r="I490" s="62"/>
      <c r="J490" s="61">
        <v>0</v>
      </c>
      <c r="K490" s="63"/>
      <c r="L490" s="61">
        <v>0</v>
      </c>
      <c r="M490" s="63"/>
      <c r="N490" s="61">
        <v>0</v>
      </c>
      <c r="O490" s="63"/>
      <c r="P490" s="61">
        <v>0</v>
      </c>
      <c r="Q490" s="63"/>
      <c r="R490" s="61">
        <v>0</v>
      </c>
      <c r="U490" s="73"/>
      <c r="AU490" s="65"/>
      <c r="AV490" s="65"/>
    </row>
    <row r="491" spans="1:48" ht="14.1" customHeight="1" x14ac:dyDescent="0.2">
      <c r="A491" s="40">
        <v>32</v>
      </c>
      <c r="B491" s="54"/>
      <c r="C491" s="50">
        <v>11401</v>
      </c>
      <c r="D491" s="43" t="s">
        <v>270</v>
      </c>
      <c r="F491" s="60">
        <v>3.0042864005201513</v>
      </c>
      <c r="G491" s="42"/>
      <c r="H491" s="61">
        <v>6182810</v>
      </c>
      <c r="I491" s="62"/>
      <c r="J491" s="61">
        <v>0</v>
      </c>
      <c r="K491" s="63"/>
      <c r="L491" s="61">
        <v>0</v>
      </c>
      <c r="M491" s="63"/>
      <c r="N491" s="61">
        <v>0</v>
      </c>
      <c r="O491" s="63"/>
      <c r="P491" s="61">
        <v>6182810</v>
      </c>
      <c r="Q491" s="63"/>
      <c r="R491" s="61">
        <v>6182810</v>
      </c>
      <c r="U491" s="73"/>
      <c r="AU491" s="65"/>
      <c r="AV491" s="65"/>
    </row>
    <row r="492" spans="1:48" ht="14.1" customHeight="1" x14ac:dyDescent="0.2">
      <c r="A492" s="40">
        <v>33</v>
      </c>
      <c r="B492" s="54"/>
      <c r="C492" s="50">
        <v>11402</v>
      </c>
      <c r="D492" s="43" t="s">
        <v>271</v>
      </c>
      <c r="F492" s="60">
        <v>4.3644641465684257</v>
      </c>
      <c r="G492" s="42"/>
      <c r="H492" s="61">
        <v>960040.88</v>
      </c>
      <c r="I492" s="62"/>
      <c r="J492" s="61">
        <v>0</v>
      </c>
      <c r="K492" s="63"/>
      <c r="L492" s="61">
        <v>0</v>
      </c>
      <c r="M492" s="63"/>
      <c r="N492" s="61">
        <v>0</v>
      </c>
      <c r="O492" s="63"/>
      <c r="P492" s="61">
        <v>960040.88</v>
      </c>
      <c r="Q492" s="63"/>
      <c r="R492" s="61">
        <v>960040.88000000024</v>
      </c>
      <c r="U492" s="73"/>
      <c r="AU492" s="65"/>
      <c r="AV492" s="65"/>
    </row>
    <row r="493" spans="1:48" ht="14.1" customHeight="1" x14ac:dyDescent="0.2">
      <c r="A493" s="40">
        <v>34</v>
      </c>
      <c r="B493" s="54"/>
      <c r="C493" s="50">
        <v>11403</v>
      </c>
      <c r="D493" s="40" t="s">
        <v>272</v>
      </c>
      <c r="F493" s="60">
        <v>2.6489897356472691</v>
      </c>
      <c r="G493" s="42"/>
      <c r="H493" s="61">
        <v>341971.88</v>
      </c>
      <c r="I493" s="62"/>
      <c r="J493" s="61">
        <v>0</v>
      </c>
      <c r="K493" s="63"/>
      <c r="L493" s="61">
        <v>0</v>
      </c>
      <c r="M493" s="63"/>
      <c r="N493" s="61">
        <v>0</v>
      </c>
      <c r="O493" s="63"/>
      <c r="P493" s="61">
        <v>341971.88</v>
      </c>
      <c r="Q493" s="63"/>
      <c r="R493" s="61">
        <v>341971.87999999995</v>
      </c>
      <c r="U493" s="73"/>
      <c r="AU493" s="65"/>
      <c r="AV493" s="65"/>
    </row>
    <row r="494" spans="1:48" ht="14.1" customHeight="1" x14ac:dyDescent="0.2">
      <c r="A494" s="40">
        <v>35</v>
      </c>
      <c r="B494" s="54"/>
      <c r="D494" s="43" t="s">
        <v>122</v>
      </c>
      <c r="H494" s="66">
        <v>7484822.7599999998</v>
      </c>
      <c r="I494" s="69"/>
      <c r="J494" s="66">
        <v>0</v>
      </c>
      <c r="K494" s="69"/>
      <c r="L494" s="66">
        <v>0</v>
      </c>
      <c r="M494" s="69"/>
      <c r="N494" s="66">
        <v>0</v>
      </c>
      <c r="O494" s="69"/>
      <c r="P494" s="66">
        <v>7484822.7599999998</v>
      </c>
      <c r="Q494" s="69"/>
      <c r="R494" s="66">
        <v>7484822.7599999998</v>
      </c>
      <c r="U494" s="73"/>
      <c r="AU494" s="65"/>
      <c r="AV494" s="65"/>
    </row>
    <row r="495" spans="1:48" ht="14.1" customHeight="1" x14ac:dyDescent="0.2">
      <c r="A495" s="40">
        <v>36</v>
      </c>
      <c r="B495" s="54"/>
      <c r="U495" s="73"/>
      <c r="AU495" s="65"/>
      <c r="AV495" s="65"/>
    </row>
    <row r="496" spans="1:48" ht="14.1" customHeight="1" x14ac:dyDescent="0.2">
      <c r="A496" s="40">
        <v>37</v>
      </c>
      <c r="B496" s="54"/>
      <c r="U496" s="73"/>
      <c r="AU496" s="65"/>
      <c r="AV496" s="65"/>
    </row>
    <row r="497" spans="1:48" ht="14.1" customHeight="1" x14ac:dyDescent="0.2">
      <c r="A497" s="40">
        <v>38</v>
      </c>
      <c r="B497" s="54"/>
      <c r="C497" s="50">
        <v>10200</v>
      </c>
      <c r="D497" s="76" t="s">
        <v>124</v>
      </c>
      <c r="F497" s="60">
        <v>0</v>
      </c>
      <c r="G497" s="42"/>
      <c r="H497" s="61">
        <v>0</v>
      </c>
      <c r="I497" s="62"/>
      <c r="J497" s="61">
        <v>0</v>
      </c>
      <c r="K497" s="63"/>
      <c r="L497" s="61">
        <v>0</v>
      </c>
      <c r="M497" s="63"/>
      <c r="N497" s="61">
        <v>0</v>
      </c>
      <c r="O497" s="63"/>
      <c r="P497" s="61">
        <v>0</v>
      </c>
      <c r="Q497" s="63"/>
      <c r="R497" s="61">
        <v>0</v>
      </c>
      <c r="U497" s="73"/>
      <c r="AU497" s="65"/>
      <c r="AV497" s="65"/>
    </row>
    <row r="498" spans="1:48" ht="14.1" customHeight="1" x14ac:dyDescent="0.2">
      <c r="A498" s="40">
        <v>39</v>
      </c>
      <c r="B498" s="54"/>
      <c r="U498" s="73"/>
      <c r="AU498" s="65"/>
      <c r="AV498" s="65"/>
    </row>
    <row r="499" spans="1:48" ht="14.1" customHeight="1" x14ac:dyDescent="0.2">
      <c r="A499" s="40">
        <v>40</v>
      </c>
      <c r="B499" s="54"/>
      <c r="U499" s="73"/>
      <c r="AU499" s="65"/>
      <c r="AV499" s="65"/>
    </row>
    <row r="500" spans="1:48" ht="14.1" customHeight="1" x14ac:dyDescent="0.2">
      <c r="A500" s="40">
        <v>41</v>
      </c>
      <c r="B500" s="54"/>
      <c r="C500" s="50">
        <v>10501</v>
      </c>
      <c r="D500" s="118" t="s">
        <v>125</v>
      </c>
      <c r="F500" s="60">
        <v>0</v>
      </c>
      <c r="G500" s="42"/>
      <c r="H500" s="61">
        <v>61271044.840000018</v>
      </c>
      <c r="I500" s="62"/>
      <c r="J500" s="61">
        <v>502552.74</v>
      </c>
      <c r="K500" s="63"/>
      <c r="L500" s="61">
        <v>0</v>
      </c>
      <c r="M500" s="63"/>
      <c r="N500" s="61">
        <v>0</v>
      </c>
      <c r="O500" s="63"/>
      <c r="P500" s="61">
        <v>61773597.580000021</v>
      </c>
      <c r="Q500" s="63"/>
      <c r="R500" s="61">
        <v>61426461.910769261</v>
      </c>
      <c r="U500" s="73"/>
      <c r="AU500" s="65"/>
      <c r="AV500" s="65"/>
    </row>
    <row r="501" spans="1:48" ht="14.1" customHeight="1" x14ac:dyDescent="0.2">
      <c r="A501" s="40">
        <v>42</v>
      </c>
      <c r="B501" s="54"/>
      <c r="H501" s="119"/>
      <c r="J501" s="119"/>
      <c r="L501" s="119"/>
      <c r="N501" s="119"/>
      <c r="P501" s="119"/>
      <c r="R501" s="119"/>
      <c r="U501" s="73"/>
    </row>
    <row r="502" spans="1:48" ht="14.1" customHeight="1" thickBot="1" x14ac:dyDescent="0.25">
      <c r="A502" s="40">
        <v>43</v>
      </c>
      <c r="B502" s="54"/>
      <c r="D502" s="72" t="s">
        <v>126</v>
      </c>
      <c r="E502" s="72"/>
      <c r="H502" s="108">
        <v>10706382544.28793</v>
      </c>
      <c r="I502" s="108"/>
      <c r="J502" s="108">
        <v>1401652722.8499999</v>
      </c>
      <c r="K502" s="67"/>
      <c r="L502" s="108">
        <v>-143125656.58510962</v>
      </c>
      <c r="M502" s="67"/>
      <c r="N502" s="108">
        <v>0</v>
      </c>
      <c r="O502" s="67"/>
      <c r="P502" s="108">
        <v>11964909610.552818</v>
      </c>
      <c r="Q502" s="67"/>
      <c r="R502" s="108">
        <v>10988126627.193089</v>
      </c>
      <c r="U502" s="73"/>
    </row>
    <row r="503" spans="1:48" ht="14.1" customHeight="1" thickTop="1" thickBot="1" x14ac:dyDescent="0.25">
      <c r="A503" s="40">
        <v>44</v>
      </c>
      <c r="B503" s="82" t="s">
        <v>130</v>
      </c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U503" s="73"/>
    </row>
    <row r="504" spans="1:48" ht="14.1" customHeight="1" x14ac:dyDescent="0.2">
      <c r="A504" s="40" t="s">
        <v>131</v>
      </c>
      <c r="P504" s="40" t="s">
        <v>132</v>
      </c>
      <c r="U504" s="73"/>
    </row>
    <row r="505" spans="1:48" ht="14.1" customHeight="1" x14ac:dyDescent="0.2">
      <c r="U505" s="73"/>
    </row>
    <row r="506" spans="1:48" ht="14.1" customHeight="1" x14ac:dyDescent="0.2">
      <c r="U506" s="73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C462-8BCA-43D7-8AF4-0D31B5DE71F6}">
  <dimension ref="A1:AN518"/>
  <sheetViews>
    <sheetView workbookViewId="0"/>
  </sheetViews>
  <sheetFormatPr defaultRowHeight="12.75" x14ac:dyDescent="0.2"/>
  <cols>
    <col min="1" max="1" width="3.5703125" customWidth="1"/>
    <col min="2" max="2" width="40.85546875" customWidth="1"/>
    <col min="3" max="3" width="10.85546875" bestFit="1" customWidth="1"/>
    <col min="4" max="4" width="40.28515625" bestFit="1" customWidth="1"/>
    <col min="5" max="5" width="2.140625" customWidth="1"/>
    <col min="6" max="6" width="9.5703125" customWidth="1"/>
    <col min="7" max="7" width="2.140625" customWidth="1"/>
    <col min="8" max="8" width="18.5703125" customWidth="1"/>
    <col min="9" max="9" width="2.140625" customWidth="1"/>
    <col min="10" max="10" width="13.5703125" customWidth="1"/>
    <col min="11" max="11" width="2.140625" customWidth="1"/>
    <col min="12" max="12" width="13.5703125" customWidth="1"/>
    <col min="13" max="13" width="2.140625" customWidth="1"/>
    <col min="14" max="14" width="13.5703125" customWidth="1"/>
    <col min="15" max="15" width="2.140625" customWidth="1"/>
    <col min="16" max="16" width="15" customWidth="1"/>
    <col min="17" max="17" width="2.140625" customWidth="1"/>
    <col min="18" max="18" width="15.85546875" customWidth="1"/>
    <col min="19" max="19" width="11.28515625" bestFit="1" customWidth="1"/>
    <col min="20" max="20" width="3.5703125" customWidth="1"/>
    <col min="21" max="21" width="16.28515625" bestFit="1" customWidth="1"/>
    <col min="22" max="22" width="12.5703125" bestFit="1" customWidth="1"/>
    <col min="23" max="23" width="40.28515625" bestFit="1" customWidth="1"/>
    <col min="24" max="24" width="2.28515625" customWidth="1"/>
    <col min="25" max="25" width="9.5703125" customWidth="1"/>
    <col min="26" max="26" width="2.140625" customWidth="1"/>
    <col min="27" max="27" width="13.5703125" customWidth="1"/>
    <col min="28" max="28" width="2.140625" customWidth="1"/>
    <col min="29" max="29" width="13.5703125" customWidth="1"/>
    <col min="30" max="30" width="2.140625" customWidth="1"/>
    <col min="31" max="31" width="13.5703125" customWidth="1"/>
    <col min="32" max="32" width="2.140625" customWidth="1"/>
    <col min="33" max="33" width="13.5703125" customWidth="1"/>
    <col min="34" max="34" width="2.140625" customWidth="1"/>
    <col min="35" max="35" width="13.5703125" customWidth="1"/>
    <col min="36" max="36" width="2.140625" customWidth="1"/>
    <col min="37" max="37" width="13.5703125" customWidth="1"/>
    <col min="38" max="38" width="3" customWidth="1"/>
  </cols>
  <sheetData>
    <row r="1" spans="1:37" ht="14.1" customHeight="1" thickBot="1" x14ac:dyDescent="0.25">
      <c r="A1" s="120" t="s">
        <v>54</v>
      </c>
      <c r="B1" s="121"/>
      <c r="C1" s="121"/>
      <c r="D1" s="121"/>
      <c r="E1" s="121"/>
      <c r="F1" s="121"/>
      <c r="G1" s="121" t="s">
        <v>55</v>
      </c>
      <c r="H1" s="121"/>
      <c r="I1" s="121"/>
      <c r="J1" s="121"/>
      <c r="K1" s="121"/>
      <c r="L1" s="121"/>
      <c r="M1" s="121"/>
      <c r="N1" s="121"/>
      <c r="O1" s="121"/>
      <c r="P1" s="122">
        <v>11</v>
      </c>
      <c r="Q1" s="121"/>
      <c r="R1" s="121" t="s">
        <v>284</v>
      </c>
      <c r="T1" s="120" t="s">
        <v>54</v>
      </c>
      <c r="U1" s="121"/>
      <c r="V1" s="121"/>
      <c r="W1" s="121"/>
      <c r="X1" s="121"/>
      <c r="Y1" s="121"/>
      <c r="Z1" s="121" t="s">
        <v>55</v>
      </c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 t="s">
        <v>285</v>
      </c>
    </row>
    <row r="2" spans="1:37" ht="14.1" customHeight="1" x14ac:dyDescent="0.2">
      <c r="A2" t="s">
        <v>56</v>
      </c>
      <c r="E2" s="3" t="s">
        <v>57</v>
      </c>
      <c r="F2" s="123" t="s">
        <v>286</v>
      </c>
      <c r="J2" s="124"/>
      <c r="K2" s="124"/>
      <c r="M2" s="124"/>
      <c r="N2" s="124"/>
      <c r="O2" s="124"/>
      <c r="P2" s="124" t="s">
        <v>59</v>
      </c>
      <c r="R2" s="125"/>
      <c r="T2" t="s">
        <v>56</v>
      </c>
      <c r="X2" s="3" t="s">
        <v>57</v>
      </c>
      <c r="Y2" t="s">
        <v>286</v>
      </c>
      <c r="AC2" s="124"/>
      <c r="AD2" s="124"/>
      <c r="AF2" s="124"/>
      <c r="AG2" s="124"/>
      <c r="AH2" s="124"/>
      <c r="AI2" s="124" t="s">
        <v>59</v>
      </c>
      <c r="AK2" s="125"/>
    </row>
    <row r="3" spans="1:37" ht="14.1" customHeight="1" x14ac:dyDescent="0.2">
      <c r="F3" s="123" t="s">
        <v>287</v>
      </c>
      <c r="J3" s="3"/>
      <c r="K3" s="125"/>
      <c r="N3" s="3"/>
      <c r="O3" s="3"/>
      <c r="P3" s="126" t="s">
        <v>288</v>
      </c>
      <c r="R3" s="3"/>
      <c r="Y3" t="s">
        <v>287</v>
      </c>
      <c r="AC3" s="3"/>
      <c r="AD3" s="125"/>
      <c r="AG3" s="3"/>
      <c r="AH3" s="3"/>
      <c r="AI3" s="125" t="s">
        <v>288</v>
      </c>
      <c r="AK3" s="3"/>
    </row>
    <row r="4" spans="1:37" ht="14.1" customHeight="1" x14ac:dyDescent="0.2">
      <c r="A4" t="s">
        <v>63</v>
      </c>
      <c r="J4" s="3"/>
      <c r="K4" s="125"/>
      <c r="L4" s="3"/>
      <c r="O4" s="3"/>
      <c r="P4" s="126"/>
      <c r="R4" s="3"/>
      <c r="T4" t="s">
        <v>63</v>
      </c>
      <c r="AC4" s="3"/>
      <c r="AD4" s="125"/>
      <c r="AE4" s="3"/>
      <c r="AH4" s="3"/>
      <c r="AI4" s="125"/>
      <c r="AK4" s="3"/>
    </row>
    <row r="5" spans="1:37" ht="14.1" customHeight="1" x14ac:dyDescent="0.2">
      <c r="J5" s="3"/>
      <c r="K5" s="125"/>
      <c r="L5" s="3"/>
      <c r="O5" s="3"/>
      <c r="P5" s="126"/>
      <c r="R5" s="3"/>
      <c r="AC5" s="3"/>
      <c r="AD5" s="125"/>
      <c r="AE5" s="3"/>
      <c r="AH5" s="3"/>
      <c r="AI5" s="125"/>
      <c r="AK5" s="3"/>
    </row>
    <row r="6" spans="1:37" ht="14.1" customHeight="1" thickBot="1" x14ac:dyDescent="0.25">
      <c r="A6" s="120" t="s">
        <v>289</v>
      </c>
      <c r="B6" s="121"/>
      <c r="C6" s="121"/>
      <c r="D6" s="121"/>
      <c r="E6" s="121"/>
      <c r="F6" s="121"/>
      <c r="G6" s="121"/>
      <c r="H6" s="127"/>
      <c r="I6" s="121"/>
      <c r="J6" s="121"/>
      <c r="K6" s="121"/>
      <c r="L6" s="121"/>
      <c r="M6" s="121"/>
      <c r="N6" s="121"/>
      <c r="O6" s="121"/>
      <c r="P6" s="120"/>
      <c r="Q6" s="121"/>
      <c r="R6" s="121"/>
      <c r="T6" s="128" t="s">
        <v>289</v>
      </c>
      <c r="U6" s="121"/>
      <c r="V6" s="121"/>
      <c r="W6" s="121"/>
      <c r="X6" s="121"/>
      <c r="Y6" s="121"/>
      <c r="Z6" s="121"/>
      <c r="AA6" s="127"/>
      <c r="AB6" s="121"/>
      <c r="AC6" s="121"/>
      <c r="AD6" s="121"/>
      <c r="AE6" s="121"/>
      <c r="AF6" s="121"/>
      <c r="AG6" s="121"/>
      <c r="AH6" s="121"/>
      <c r="AI6" s="120"/>
      <c r="AJ6" s="121"/>
      <c r="AK6" s="121"/>
    </row>
    <row r="7" spans="1:37" ht="14.1" customHeight="1" x14ac:dyDescent="0.2"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</row>
    <row r="8" spans="1:37" ht="14.1" customHeight="1" x14ac:dyDescent="0.2">
      <c r="C8" s="129" t="s">
        <v>69</v>
      </c>
      <c r="D8" s="129" t="s">
        <v>70</v>
      </c>
      <c r="E8" s="129"/>
      <c r="F8" s="129" t="s">
        <v>71</v>
      </c>
      <c r="G8" s="129"/>
      <c r="H8" s="129" t="s">
        <v>72</v>
      </c>
      <c r="I8" s="129"/>
      <c r="J8" s="130" t="s">
        <v>73</v>
      </c>
      <c r="K8" s="130"/>
      <c r="L8" s="129" t="s">
        <v>74</v>
      </c>
      <c r="M8" s="129"/>
      <c r="N8" s="129" t="s">
        <v>75</v>
      </c>
      <c r="O8" s="129"/>
      <c r="P8" s="129" t="s">
        <v>76</v>
      </c>
      <c r="Q8" s="129"/>
      <c r="R8" s="129" t="s">
        <v>77</v>
      </c>
      <c r="V8" s="129" t="s">
        <v>69</v>
      </c>
      <c r="W8" s="129" t="s">
        <v>70</v>
      </c>
      <c r="X8" s="129"/>
      <c r="Y8" s="129" t="s">
        <v>71</v>
      </c>
      <c r="Z8" s="129"/>
      <c r="AA8" s="129" t="s">
        <v>72</v>
      </c>
      <c r="AB8" s="129"/>
      <c r="AC8" s="130" t="s">
        <v>73</v>
      </c>
      <c r="AD8" s="130"/>
      <c r="AE8" s="129" t="s">
        <v>74</v>
      </c>
      <c r="AF8" s="129"/>
      <c r="AG8" s="129" t="s">
        <v>75</v>
      </c>
      <c r="AH8" s="129"/>
      <c r="AI8" s="129" t="s">
        <v>76</v>
      </c>
      <c r="AJ8" s="129"/>
      <c r="AK8" s="129" t="s">
        <v>77</v>
      </c>
    </row>
    <row r="9" spans="1:37" ht="14.1" customHeight="1" x14ac:dyDescent="0.2">
      <c r="C9" s="130" t="s">
        <v>78</v>
      </c>
      <c r="D9" s="130" t="s">
        <v>78</v>
      </c>
      <c r="F9" s="130" t="s">
        <v>79</v>
      </c>
      <c r="G9" s="130"/>
      <c r="H9" s="129" t="s">
        <v>80</v>
      </c>
      <c r="I9" s="130"/>
      <c r="J9" s="129" t="s">
        <v>53</v>
      </c>
      <c r="K9" s="130"/>
      <c r="L9" s="130" t="s">
        <v>53</v>
      </c>
      <c r="M9" s="130"/>
      <c r="P9" s="130" t="s">
        <v>80</v>
      </c>
      <c r="R9" s="130"/>
      <c r="V9" s="130" t="s">
        <v>78</v>
      </c>
      <c r="W9" s="130" t="s">
        <v>78</v>
      </c>
      <c r="Y9" s="130" t="s">
        <v>79</v>
      </c>
      <c r="Z9" s="130"/>
      <c r="AA9" s="129" t="s">
        <v>80</v>
      </c>
      <c r="AB9" s="130"/>
      <c r="AC9" s="129" t="s">
        <v>53</v>
      </c>
      <c r="AD9" s="130"/>
      <c r="AE9" s="130" t="s">
        <v>53</v>
      </c>
      <c r="AF9" s="130"/>
      <c r="AI9" s="130" t="s">
        <v>80</v>
      </c>
      <c r="AK9" s="130"/>
    </row>
    <row r="10" spans="1:37" ht="14.1" customHeight="1" x14ac:dyDescent="0.2">
      <c r="A10" t="s">
        <v>81</v>
      </c>
      <c r="B10" s="130"/>
      <c r="C10" s="130" t="s">
        <v>82</v>
      </c>
      <c r="D10" s="130" t="s">
        <v>82</v>
      </c>
      <c r="E10" s="129"/>
      <c r="F10" s="130" t="s">
        <v>83</v>
      </c>
      <c r="G10" s="130"/>
      <c r="H10" s="130" t="s">
        <v>84</v>
      </c>
      <c r="I10" s="130"/>
      <c r="J10" s="130" t="s">
        <v>80</v>
      </c>
      <c r="K10" s="129"/>
      <c r="L10" s="130" t="s">
        <v>80</v>
      </c>
      <c r="M10" s="125"/>
      <c r="N10" s="130" t="s">
        <v>85</v>
      </c>
      <c r="O10" s="129"/>
      <c r="P10" s="129" t="s">
        <v>84</v>
      </c>
      <c r="Q10" s="129"/>
      <c r="R10" s="130" t="s">
        <v>86</v>
      </c>
      <c r="T10" t="s">
        <v>81</v>
      </c>
      <c r="U10" s="130"/>
      <c r="V10" s="130" t="s">
        <v>82</v>
      </c>
      <c r="W10" s="130" t="s">
        <v>82</v>
      </c>
      <c r="X10" s="129"/>
      <c r="Y10" s="130" t="s">
        <v>83</v>
      </c>
      <c r="Z10" s="130"/>
      <c r="AA10" s="130" t="s">
        <v>84</v>
      </c>
      <c r="AB10" s="130"/>
      <c r="AC10" s="130" t="s">
        <v>80</v>
      </c>
      <c r="AD10" s="129"/>
      <c r="AE10" s="130" t="s">
        <v>80</v>
      </c>
      <c r="AF10" s="125"/>
      <c r="AG10" s="130" t="s">
        <v>85</v>
      </c>
      <c r="AH10" s="129"/>
      <c r="AI10" s="129" t="s">
        <v>84</v>
      </c>
      <c r="AJ10" s="129"/>
      <c r="AK10" s="130" t="s">
        <v>86</v>
      </c>
    </row>
    <row r="11" spans="1:37" ht="14.1" customHeight="1" thickBot="1" x14ac:dyDescent="0.25">
      <c r="A11" s="121" t="s">
        <v>87</v>
      </c>
      <c r="B11" s="127"/>
      <c r="C11" s="127" t="s">
        <v>88</v>
      </c>
      <c r="D11" s="127" t="s">
        <v>89</v>
      </c>
      <c r="E11" s="127"/>
      <c r="F11" s="131" t="s">
        <v>90</v>
      </c>
      <c r="G11" s="131"/>
      <c r="H11" s="131" t="s">
        <v>91</v>
      </c>
      <c r="I11" s="132"/>
      <c r="J11" s="131" t="s">
        <v>92</v>
      </c>
      <c r="K11" s="132"/>
      <c r="L11" s="132" t="s">
        <v>93</v>
      </c>
      <c r="M11" s="133"/>
      <c r="N11" s="133" t="s">
        <v>94</v>
      </c>
      <c r="O11" s="133"/>
      <c r="P11" s="133" t="s">
        <v>95</v>
      </c>
      <c r="Q11" s="133"/>
      <c r="R11" s="133" t="s">
        <v>96</v>
      </c>
      <c r="T11" s="121" t="s">
        <v>87</v>
      </c>
      <c r="U11" s="127"/>
      <c r="V11" s="127" t="s">
        <v>88</v>
      </c>
      <c r="W11" s="127" t="s">
        <v>89</v>
      </c>
      <c r="X11" s="127"/>
      <c r="Y11" s="131" t="s">
        <v>90</v>
      </c>
      <c r="Z11" s="131"/>
      <c r="AA11" s="131" t="s">
        <v>91</v>
      </c>
      <c r="AB11" s="132"/>
      <c r="AC11" s="131" t="s">
        <v>92</v>
      </c>
      <c r="AD11" s="132"/>
      <c r="AE11" s="132" t="s">
        <v>93</v>
      </c>
      <c r="AF11" s="133"/>
      <c r="AG11" s="133" t="s">
        <v>94</v>
      </c>
      <c r="AH11" s="133"/>
      <c r="AI11" s="133" t="s">
        <v>95</v>
      </c>
      <c r="AJ11" s="133"/>
      <c r="AK11" s="133" t="s">
        <v>96</v>
      </c>
    </row>
    <row r="12" spans="1:37" ht="14.1" customHeight="1" x14ac:dyDescent="0.2">
      <c r="A12">
        <v>1</v>
      </c>
      <c r="B12" s="134"/>
      <c r="T12">
        <v>1</v>
      </c>
      <c r="U12" s="134"/>
    </row>
    <row r="13" spans="1:37" ht="14.1" customHeight="1" x14ac:dyDescent="0.2">
      <c r="A13">
        <v>2</v>
      </c>
      <c r="B13" s="134"/>
      <c r="D13" t="s">
        <v>97</v>
      </c>
      <c r="F13" s="122">
        <v>19</v>
      </c>
      <c r="G13" s="135"/>
      <c r="H13" s="122">
        <v>3</v>
      </c>
      <c r="I13" s="135"/>
      <c r="J13" s="122">
        <v>4</v>
      </c>
      <c r="K13" s="135"/>
      <c r="L13" s="122">
        <v>5</v>
      </c>
      <c r="M13" s="135"/>
      <c r="N13" s="122">
        <v>6</v>
      </c>
      <c r="O13" s="135"/>
      <c r="P13" s="122">
        <v>7</v>
      </c>
      <c r="Q13" s="135"/>
      <c r="R13" s="122">
        <v>8</v>
      </c>
      <c r="T13">
        <v>2</v>
      </c>
      <c r="U13" s="134"/>
    </row>
    <row r="14" spans="1:37" ht="14.1" customHeight="1" x14ac:dyDescent="0.2">
      <c r="A14">
        <v>3</v>
      </c>
      <c r="B14" s="134"/>
      <c r="D14" t="s">
        <v>98</v>
      </c>
      <c r="T14">
        <v>3</v>
      </c>
      <c r="U14" s="134"/>
      <c r="W14" t="s">
        <v>99</v>
      </c>
      <c r="Y14" s="136"/>
      <c r="Z14" s="136"/>
      <c r="AA14" s="136">
        <v>1897644291.9300001</v>
      </c>
      <c r="AB14" s="136"/>
      <c r="AC14" s="136">
        <v>36251077.730000004</v>
      </c>
      <c r="AD14" s="136"/>
      <c r="AE14" s="136">
        <v>-16751282.310000001</v>
      </c>
      <c r="AF14" s="136"/>
      <c r="AG14" s="136">
        <v>57298.180000022054</v>
      </c>
      <c r="AH14" s="136"/>
      <c r="AI14" s="136">
        <v>1917201385.5299997</v>
      </c>
      <c r="AJ14" s="136"/>
      <c r="AK14" s="136">
        <v>1906907625.71</v>
      </c>
    </row>
    <row r="15" spans="1:37" ht="14.1" customHeight="1" x14ac:dyDescent="0.2">
      <c r="A15">
        <v>4</v>
      </c>
      <c r="B15" s="134"/>
      <c r="D15" t="s">
        <v>100</v>
      </c>
      <c r="H15" s="137"/>
      <c r="I15" s="137"/>
      <c r="J15" s="138"/>
      <c r="K15" s="138"/>
      <c r="L15" s="138"/>
      <c r="M15" s="138"/>
      <c r="N15" s="138"/>
      <c r="O15" s="138"/>
      <c r="P15" s="139"/>
      <c r="Q15" s="139"/>
      <c r="R15" s="138"/>
      <c r="T15">
        <v>4</v>
      </c>
      <c r="U15" s="134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</row>
    <row r="16" spans="1:37" ht="14.1" customHeight="1" x14ac:dyDescent="0.2">
      <c r="A16">
        <v>5</v>
      </c>
      <c r="B16" s="134"/>
      <c r="C16" s="130">
        <v>31140</v>
      </c>
      <c r="D16" t="s">
        <v>101</v>
      </c>
      <c r="F16" s="140">
        <v>2.9</v>
      </c>
      <c r="G16" s="3"/>
      <c r="H16" s="141">
        <v>184391208.06</v>
      </c>
      <c r="I16" s="142"/>
      <c r="J16" s="141">
        <v>-40870166.999999993</v>
      </c>
      <c r="K16" s="143"/>
      <c r="L16" s="141">
        <v>-1461046.5099999998</v>
      </c>
      <c r="M16" s="143"/>
      <c r="N16" s="141">
        <v>0</v>
      </c>
      <c r="O16" s="143"/>
      <c r="P16" s="141">
        <v>142059994.55000001</v>
      </c>
      <c r="Q16" s="143"/>
      <c r="R16" s="141">
        <v>151045056.71923074</v>
      </c>
      <c r="T16">
        <v>5</v>
      </c>
      <c r="U16" s="134"/>
      <c r="W16" t="s">
        <v>102</v>
      </c>
      <c r="Y16" s="136"/>
      <c r="Z16" s="136"/>
      <c r="AA16" s="144">
        <v>1881384607.22</v>
      </c>
      <c r="AB16" s="136"/>
      <c r="AC16" s="144">
        <v>62962109.93</v>
      </c>
      <c r="AD16" s="136"/>
      <c r="AE16" s="144">
        <v>-61753497.319999993</v>
      </c>
      <c r="AF16" s="136"/>
      <c r="AG16" s="144">
        <v>0</v>
      </c>
      <c r="AH16" s="136"/>
      <c r="AI16" s="144">
        <v>1882593219.8300002</v>
      </c>
      <c r="AJ16" s="136"/>
      <c r="AK16" s="144">
        <v>1895590748.8869233</v>
      </c>
    </row>
    <row r="17" spans="1:37" ht="14.1" customHeight="1" x14ac:dyDescent="0.2">
      <c r="A17">
        <v>6</v>
      </c>
      <c r="B17" s="134"/>
      <c r="C17" s="130">
        <v>31240</v>
      </c>
      <c r="D17" t="s">
        <v>103</v>
      </c>
      <c r="F17" s="140">
        <v>3.3999999999999995</v>
      </c>
      <c r="G17" s="3"/>
      <c r="H17" s="141">
        <v>91306799.900000006</v>
      </c>
      <c r="I17" s="142"/>
      <c r="J17" s="141">
        <v>35274852.359999999</v>
      </c>
      <c r="K17" s="143"/>
      <c r="L17" s="141">
        <v>-3080019.4299999997</v>
      </c>
      <c r="M17" s="143"/>
      <c r="N17" s="141">
        <v>0</v>
      </c>
      <c r="O17" s="143"/>
      <c r="P17" s="141">
        <v>123501632.83000001</v>
      </c>
      <c r="Q17" s="143"/>
      <c r="R17" s="141">
        <v>115332953.52230769</v>
      </c>
      <c r="T17">
        <v>6</v>
      </c>
      <c r="U17" s="134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</row>
    <row r="18" spans="1:37" ht="14.1" customHeight="1" x14ac:dyDescent="0.2">
      <c r="A18">
        <v>7</v>
      </c>
      <c r="B18" s="134"/>
      <c r="C18" s="130">
        <v>31440</v>
      </c>
      <c r="D18" t="s">
        <v>104</v>
      </c>
      <c r="F18" s="140">
        <v>2.2999999999999998</v>
      </c>
      <c r="G18" s="3"/>
      <c r="H18" s="141">
        <v>7501531.5599999996</v>
      </c>
      <c r="I18" s="142"/>
      <c r="J18" s="141">
        <v>-87580.9</v>
      </c>
      <c r="K18" s="143"/>
      <c r="L18" s="141">
        <v>-98641.93</v>
      </c>
      <c r="M18" s="143"/>
      <c r="N18" s="141">
        <v>0</v>
      </c>
      <c r="O18" s="143"/>
      <c r="P18" s="141">
        <v>7315308.7299999995</v>
      </c>
      <c r="Q18" s="143"/>
      <c r="R18" s="141">
        <v>7337221.4038461559</v>
      </c>
      <c r="T18">
        <v>7</v>
      </c>
      <c r="U18" s="134"/>
      <c r="W18" t="s">
        <v>105</v>
      </c>
      <c r="Y18" s="136"/>
      <c r="Z18" s="136"/>
      <c r="AA18" s="136">
        <v>3779028899.1500001</v>
      </c>
      <c r="AB18" s="136"/>
      <c r="AC18" s="136">
        <v>99213187.659999996</v>
      </c>
      <c r="AD18" s="136"/>
      <c r="AE18" s="136">
        <v>-78504779.629999995</v>
      </c>
      <c r="AF18" s="136"/>
      <c r="AG18" s="136">
        <v>57298.180000022054</v>
      </c>
      <c r="AH18" s="136"/>
      <c r="AI18" s="136">
        <v>3799794605.3599997</v>
      </c>
      <c r="AJ18" s="136">
        <v>0</v>
      </c>
      <c r="AK18" s="136">
        <v>3802498374.5969234</v>
      </c>
    </row>
    <row r="19" spans="1:37" ht="14.1" customHeight="1" x14ac:dyDescent="0.2">
      <c r="A19">
        <v>8</v>
      </c>
      <c r="B19" s="134"/>
      <c r="C19" s="130">
        <v>31540</v>
      </c>
      <c r="D19" t="s">
        <v>106</v>
      </c>
      <c r="F19" s="140">
        <v>3.7000000000000006</v>
      </c>
      <c r="G19" s="3"/>
      <c r="H19" s="141">
        <v>23171317.859999999</v>
      </c>
      <c r="I19" s="142"/>
      <c r="J19" s="141">
        <v>14527552.520000001</v>
      </c>
      <c r="K19" s="143"/>
      <c r="L19" s="141">
        <v>-436049.13</v>
      </c>
      <c r="M19" s="143"/>
      <c r="N19" s="141">
        <v>0</v>
      </c>
      <c r="O19" s="143"/>
      <c r="P19" s="141">
        <v>37262821.25</v>
      </c>
      <c r="Q19" s="143"/>
      <c r="R19" s="141">
        <v>32666725.706153847</v>
      </c>
      <c r="T19">
        <v>8</v>
      </c>
      <c r="U19" s="134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</row>
    <row r="20" spans="1:37" ht="14.1" customHeight="1" x14ac:dyDescent="0.2">
      <c r="A20">
        <v>9</v>
      </c>
      <c r="B20" s="134"/>
      <c r="C20" s="130">
        <v>31640</v>
      </c>
      <c r="D20" t="s">
        <v>107</v>
      </c>
      <c r="F20" s="140">
        <v>4.2</v>
      </c>
      <c r="G20" s="3"/>
      <c r="H20" s="141">
        <v>9521095.0700000003</v>
      </c>
      <c r="I20" s="142"/>
      <c r="J20" s="141">
        <v>9032140.5899999999</v>
      </c>
      <c r="K20" s="143"/>
      <c r="L20" s="141">
        <v>-482684.42999999993</v>
      </c>
      <c r="M20" s="143"/>
      <c r="N20" s="141">
        <v>0</v>
      </c>
      <c r="O20" s="143"/>
      <c r="P20" s="141">
        <v>18070551.23</v>
      </c>
      <c r="Q20" s="143"/>
      <c r="R20" s="141">
        <v>15664966.547692308</v>
      </c>
      <c r="T20">
        <v>9</v>
      </c>
      <c r="U20" s="134"/>
      <c r="W20" t="s">
        <v>108</v>
      </c>
      <c r="Y20" s="136"/>
      <c r="Z20" s="136"/>
      <c r="AA20" s="136">
        <v>581917550.45999992</v>
      </c>
      <c r="AB20" s="136"/>
      <c r="AC20" s="136">
        <v>34346453.019999996</v>
      </c>
      <c r="AD20" s="136"/>
      <c r="AE20" s="136">
        <v>-4109083.9299999997</v>
      </c>
      <c r="AF20" s="136"/>
      <c r="AG20" s="136">
        <v>2042978.18</v>
      </c>
      <c r="AH20" s="136"/>
      <c r="AI20" s="136">
        <v>614197897.7299999</v>
      </c>
      <c r="AJ20" s="136"/>
      <c r="AK20" s="136">
        <v>600411050.26307702</v>
      </c>
    </row>
    <row r="21" spans="1:37" ht="14.1" customHeight="1" x14ac:dyDescent="0.2">
      <c r="A21">
        <v>10</v>
      </c>
      <c r="B21" s="193" t="s">
        <v>49</v>
      </c>
      <c r="C21" s="130"/>
      <c r="D21" t="s">
        <v>109</v>
      </c>
      <c r="H21" s="145">
        <v>315891952.45000005</v>
      </c>
      <c r="I21" s="146"/>
      <c r="J21" s="145">
        <v>17876797.570000008</v>
      </c>
      <c r="K21" s="146"/>
      <c r="L21" s="145">
        <v>-5558441.4299999988</v>
      </c>
      <c r="M21" s="146"/>
      <c r="N21" s="145">
        <v>0</v>
      </c>
      <c r="O21" s="146"/>
      <c r="P21" s="145">
        <v>328210308.59000003</v>
      </c>
      <c r="Q21" s="146"/>
      <c r="R21" s="145">
        <v>322046923.89923078</v>
      </c>
      <c r="T21">
        <v>10</v>
      </c>
      <c r="U21" s="134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</row>
    <row r="22" spans="1:37" ht="14.1" customHeight="1" x14ac:dyDescent="0.2">
      <c r="A22">
        <v>11</v>
      </c>
      <c r="B22" s="134"/>
      <c r="C22" s="130"/>
      <c r="H22" s="147"/>
      <c r="I22" s="147"/>
      <c r="J22" s="148"/>
      <c r="K22" s="148"/>
      <c r="L22" s="148"/>
      <c r="M22" s="148"/>
      <c r="N22" s="148"/>
      <c r="O22" s="148"/>
      <c r="P22" s="148"/>
      <c r="Q22" s="148"/>
      <c r="R22" s="148"/>
      <c r="T22">
        <v>11</v>
      </c>
      <c r="U22" s="134"/>
      <c r="W22" t="s">
        <v>110</v>
      </c>
      <c r="Y22" s="136"/>
      <c r="Z22" s="136"/>
      <c r="AA22" s="136">
        <v>1875576029.6199999</v>
      </c>
      <c r="AB22" s="136"/>
      <c r="AC22" s="136">
        <v>90314021.429999992</v>
      </c>
      <c r="AD22" s="136"/>
      <c r="AE22" s="136">
        <v>-24427902.469999999</v>
      </c>
      <c r="AF22" s="136"/>
      <c r="AG22" s="136">
        <v>-1660349.0000000002</v>
      </c>
      <c r="AH22" s="136"/>
      <c r="AI22" s="136">
        <v>1939801799.5799999</v>
      </c>
      <c r="AJ22" s="136"/>
      <c r="AK22" s="136">
        <v>1908330233.6907692</v>
      </c>
    </row>
    <row r="23" spans="1:37" ht="14.1" customHeight="1" x14ac:dyDescent="0.2">
      <c r="A23">
        <v>12</v>
      </c>
      <c r="B23" s="134"/>
      <c r="C23" s="130"/>
      <c r="D23" t="s">
        <v>111</v>
      </c>
      <c r="H23" s="149"/>
      <c r="I23" s="149"/>
      <c r="J23" s="148"/>
      <c r="K23" s="148"/>
      <c r="L23" s="148"/>
      <c r="M23" s="148"/>
      <c r="N23" s="148"/>
      <c r="O23" s="148"/>
      <c r="P23" s="148"/>
      <c r="Q23" s="148"/>
      <c r="R23" s="148"/>
      <c r="T23">
        <v>12</v>
      </c>
      <c r="U23" s="134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</row>
    <row r="24" spans="1:37" ht="14.1" customHeight="1" x14ac:dyDescent="0.2">
      <c r="A24">
        <v>13</v>
      </c>
      <c r="B24" s="134"/>
      <c r="C24" s="130">
        <v>31141</v>
      </c>
      <c r="D24" t="s">
        <v>101</v>
      </c>
      <c r="F24" s="140">
        <v>2</v>
      </c>
      <c r="G24" s="3"/>
      <c r="H24" s="141">
        <v>30919323.210000001</v>
      </c>
      <c r="I24" s="142"/>
      <c r="J24" s="141">
        <v>203161.29</v>
      </c>
      <c r="K24" s="143"/>
      <c r="L24" s="141">
        <v>0</v>
      </c>
      <c r="M24" s="143"/>
      <c r="N24" s="141">
        <v>-23136622.989999998</v>
      </c>
      <c r="O24" s="143"/>
      <c r="P24" s="141">
        <v>7985861.5100000016</v>
      </c>
      <c r="Q24" s="143"/>
      <c r="R24" s="141">
        <v>14917288.931538461</v>
      </c>
      <c r="T24">
        <v>13</v>
      </c>
      <c r="U24" s="134"/>
      <c r="W24" t="s">
        <v>112</v>
      </c>
      <c r="Y24" s="136"/>
      <c r="Z24" s="136"/>
      <c r="AA24" s="144">
        <v>172867474.71000001</v>
      </c>
      <c r="AB24" s="136"/>
      <c r="AC24" s="144">
        <v>11128434.929999998</v>
      </c>
      <c r="AD24" s="136"/>
      <c r="AE24" s="144">
        <v>-9778114.5800000001</v>
      </c>
      <c r="AF24" s="136"/>
      <c r="AG24" s="144">
        <v>-90935.6</v>
      </c>
      <c r="AH24" s="136"/>
      <c r="AI24" s="144">
        <v>174126859.46000001</v>
      </c>
      <c r="AJ24" s="136"/>
      <c r="AK24" s="144">
        <v>171378834.89999998</v>
      </c>
    </row>
    <row r="25" spans="1:37" ht="14.1" customHeight="1" x14ac:dyDescent="0.2">
      <c r="A25">
        <v>14</v>
      </c>
      <c r="B25" s="134"/>
      <c r="C25" s="130">
        <v>31241</v>
      </c>
      <c r="D25" t="s">
        <v>103</v>
      </c>
      <c r="F25" s="140">
        <v>3.9999999999999996</v>
      </c>
      <c r="G25" s="3"/>
      <c r="H25" s="141">
        <v>145310883.50999999</v>
      </c>
      <c r="I25" s="142"/>
      <c r="J25" s="141">
        <v>1322246.95</v>
      </c>
      <c r="K25" s="143"/>
      <c r="L25" s="141">
        <v>-340345.99</v>
      </c>
      <c r="M25" s="143"/>
      <c r="N25" s="141">
        <v>-45351660.030000001</v>
      </c>
      <c r="O25" s="143"/>
      <c r="P25" s="141">
        <v>100941124.43999997</v>
      </c>
      <c r="Q25" s="143"/>
      <c r="R25" s="141">
        <v>114426415.4115385</v>
      </c>
      <c r="T25">
        <v>14</v>
      </c>
      <c r="U25" s="134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</row>
    <row r="26" spans="1:37" ht="14.1" customHeight="1" x14ac:dyDescent="0.2">
      <c r="A26">
        <v>15</v>
      </c>
      <c r="B26" s="134"/>
      <c r="C26" s="130">
        <v>31441</v>
      </c>
      <c r="D26" t="s">
        <v>104</v>
      </c>
      <c r="F26" s="140">
        <v>3.5000000000000004</v>
      </c>
      <c r="G26" s="3"/>
      <c r="H26" s="141">
        <v>32249459.84</v>
      </c>
      <c r="I26" s="142"/>
      <c r="J26" s="141">
        <v>498925.26</v>
      </c>
      <c r="K26" s="143"/>
      <c r="L26" s="141">
        <v>-42747.649999999994</v>
      </c>
      <c r="M26" s="143"/>
      <c r="N26" s="141">
        <v>0</v>
      </c>
      <c r="O26" s="143"/>
      <c r="P26" s="141">
        <v>32705637.450000003</v>
      </c>
      <c r="Q26" s="143"/>
      <c r="R26" s="141">
        <v>32455328.936153848</v>
      </c>
      <c r="T26">
        <v>15</v>
      </c>
      <c r="U26" s="134"/>
      <c r="W26" s="123" t="s">
        <v>113</v>
      </c>
      <c r="Y26" s="136"/>
      <c r="Z26" s="136"/>
      <c r="AA26" s="136">
        <v>6409389953.9399996</v>
      </c>
      <c r="AB26" s="136"/>
      <c r="AC26" s="136">
        <v>235002097.03999999</v>
      </c>
      <c r="AD26" s="136"/>
      <c r="AE26" s="136">
        <v>-116819880.61</v>
      </c>
      <c r="AF26" s="136"/>
      <c r="AG26" s="136">
        <v>348991.76000002155</v>
      </c>
      <c r="AH26" s="136"/>
      <c r="AI26" s="136">
        <v>6527921162.1299992</v>
      </c>
      <c r="AJ26" s="136"/>
      <c r="AK26" s="136">
        <v>6482618493.4507694</v>
      </c>
    </row>
    <row r="27" spans="1:37" ht="14.1" customHeight="1" x14ac:dyDescent="0.2">
      <c r="A27">
        <v>16</v>
      </c>
      <c r="B27" s="134"/>
      <c r="C27" s="130">
        <v>31541</v>
      </c>
      <c r="D27" t="s">
        <v>106</v>
      </c>
      <c r="F27" s="140">
        <v>3.4999999999999996</v>
      </c>
      <c r="G27" s="3"/>
      <c r="H27" s="141">
        <v>30415338.48</v>
      </c>
      <c r="I27" s="142"/>
      <c r="J27" s="141">
        <v>336786.92000000004</v>
      </c>
      <c r="K27" s="143"/>
      <c r="L27" s="141">
        <v>-460709.49</v>
      </c>
      <c r="M27" s="143"/>
      <c r="N27" s="141">
        <v>-14606212.59</v>
      </c>
      <c r="O27" s="143"/>
      <c r="P27" s="141">
        <v>15685203.320000004</v>
      </c>
      <c r="Q27" s="143"/>
      <c r="R27" s="141">
        <v>20092217.246153846</v>
      </c>
      <c r="T27">
        <v>16</v>
      </c>
      <c r="U27" s="134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</row>
    <row r="28" spans="1:37" ht="14.1" customHeight="1" x14ac:dyDescent="0.2">
      <c r="A28">
        <v>17</v>
      </c>
      <c r="B28" s="134"/>
      <c r="C28" s="130">
        <v>31641</v>
      </c>
      <c r="D28" t="s">
        <v>107</v>
      </c>
      <c r="F28" s="140">
        <v>2.9000000000000004</v>
      </c>
      <c r="G28" s="3"/>
      <c r="H28" s="141">
        <v>1938543.94</v>
      </c>
      <c r="I28" s="142"/>
      <c r="J28" s="141">
        <v>0</v>
      </c>
      <c r="K28" s="143"/>
      <c r="L28" s="141">
        <v>0</v>
      </c>
      <c r="M28" s="143"/>
      <c r="N28" s="141">
        <v>-879814.74</v>
      </c>
      <c r="O28" s="143"/>
      <c r="P28" s="141">
        <v>1058729.2</v>
      </c>
      <c r="Q28" s="143"/>
      <c r="R28" s="141">
        <v>1329441.4276923074</v>
      </c>
      <c r="T28">
        <v>17</v>
      </c>
      <c r="U28" s="134"/>
      <c r="W28" s="123" t="s">
        <v>114</v>
      </c>
      <c r="Y28" s="136"/>
      <c r="Z28" s="136"/>
      <c r="AA28" s="136">
        <v>54553389.990000002</v>
      </c>
      <c r="AB28" s="136"/>
      <c r="AC28" s="136">
        <v>-806776.27</v>
      </c>
      <c r="AD28" s="136"/>
      <c r="AE28" s="136">
        <v>-388</v>
      </c>
      <c r="AF28" s="136"/>
      <c r="AG28" s="136">
        <v>-348991.76</v>
      </c>
      <c r="AH28" s="136"/>
      <c r="AI28" s="136">
        <v>53397233.960000008</v>
      </c>
      <c r="AJ28" s="136"/>
      <c r="AK28" s="136">
        <v>53790135.820000008</v>
      </c>
    </row>
    <row r="29" spans="1:37" ht="14.1" customHeight="1" x14ac:dyDescent="0.2">
      <c r="A29">
        <v>18</v>
      </c>
      <c r="B29" s="194" t="s">
        <v>38</v>
      </c>
      <c r="C29" s="130"/>
      <c r="D29" t="s">
        <v>115</v>
      </c>
      <c r="F29" s="140"/>
      <c r="H29" s="145">
        <v>240833548.97999999</v>
      </c>
      <c r="I29" s="148"/>
      <c r="J29" s="145">
        <v>2361120.42</v>
      </c>
      <c r="K29" s="148"/>
      <c r="L29" s="145">
        <v>-843803.13</v>
      </c>
      <c r="M29" s="148"/>
      <c r="N29" s="145">
        <v>-83974310.349999994</v>
      </c>
      <c r="O29" s="148"/>
      <c r="P29" s="145">
        <v>158376555.91999996</v>
      </c>
      <c r="Q29" s="148"/>
      <c r="R29" s="145">
        <v>183220691.95307696</v>
      </c>
      <c r="T29">
        <v>18</v>
      </c>
      <c r="U29" s="134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</row>
    <row r="30" spans="1:37" ht="14.1" customHeight="1" x14ac:dyDescent="0.2">
      <c r="A30">
        <v>19</v>
      </c>
      <c r="B30" s="134"/>
      <c r="C30" s="130"/>
      <c r="D30" s="150"/>
      <c r="E30" s="150"/>
      <c r="F30" s="140"/>
      <c r="G30" s="150"/>
      <c r="H30" s="147"/>
      <c r="I30" s="147"/>
      <c r="J30" s="148"/>
      <c r="K30" s="148"/>
      <c r="L30" s="148"/>
      <c r="M30" s="148"/>
      <c r="N30" s="148"/>
      <c r="O30" s="148"/>
      <c r="P30" s="148"/>
      <c r="Q30" s="148"/>
      <c r="R30" s="148"/>
      <c r="T30">
        <v>19</v>
      </c>
      <c r="U30" s="134"/>
      <c r="W30" t="s">
        <v>116</v>
      </c>
      <c r="Y30" s="136"/>
      <c r="Z30" s="136"/>
      <c r="AA30" s="144">
        <v>48434663.460000001</v>
      </c>
      <c r="AB30" s="136"/>
      <c r="AC30" s="144">
        <v>17988547.719999999</v>
      </c>
      <c r="AD30" s="136"/>
      <c r="AE30" s="144">
        <v>-675859.98</v>
      </c>
      <c r="AF30" s="136"/>
      <c r="AG30" s="144">
        <v>0</v>
      </c>
      <c r="AH30" s="136"/>
      <c r="AI30" s="144">
        <v>65747351.200000003</v>
      </c>
      <c r="AJ30" s="136"/>
      <c r="AK30" s="144">
        <v>56224649.483076923</v>
      </c>
    </row>
    <row r="31" spans="1:37" ht="14.1" customHeight="1" x14ac:dyDescent="0.2">
      <c r="A31">
        <v>20</v>
      </c>
      <c r="B31" s="134"/>
      <c r="C31" s="130"/>
      <c r="D31" s="150" t="s">
        <v>117</v>
      </c>
      <c r="E31" s="150"/>
      <c r="F31" s="140"/>
      <c r="G31" s="150"/>
      <c r="H31" s="147"/>
      <c r="I31" s="147"/>
      <c r="J31" s="148"/>
      <c r="K31" s="148"/>
      <c r="L31" s="148"/>
      <c r="M31" s="148"/>
      <c r="N31" s="148"/>
      <c r="O31" s="148"/>
      <c r="P31" s="148"/>
      <c r="Q31" s="148"/>
      <c r="R31" s="148"/>
      <c r="T31">
        <v>20</v>
      </c>
      <c r="U31" s="134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</row>
    <row r="32" spans="1:37" ht="14.1" customHeight="1" x14ac:dyDescent="0.2">
      <c r="A32">
        <v>21</v>
      </c>
      <c r="B32" s="134"/>
      <c r="C32" s="130">
        <v>31142</v>
      </c>
      <c r="D32" t="s">
        <v>101</v>
      </c>
      <c r="F32" s="140">
        <v>2</v>
      </c>
      <c r="G32" s="3"/>
      <c r="H32" s="141">
        <v>32980370.219999999</v>
      </c>
      <c r="I32" s="142"/>
      <c r="J32" s="141">
        <v>6126.53</v>
      </c>
      <c r="K32" s="143"/>
      <c r="L32" s="141">
        <v>-1309.0899999999999</v>
      </c>
      <c r="M32" s="143"/>
      <c r="N32" s="141">
        <v>-25208869.300000001</v>
      </c>
      <c r="O32" s="143"/>
      <c r="P32" s="141">
        <v>7776318.3599999994</v>
      </c>
      <c r="Q32" s="143"/>
      <c r="R32" s="141">
        <v>15531141.366923083</v>
      </c>
      <c r="T32">
        <v>21</v>
      </c>
      <c r="U32" s="134"/>
      <c r="W32" t="s">
        <v>290</v>
      </c>
      <c r="Y32" s="136"/>
      <c r="Z32" s="136"/>
      <c r="AA32" s="136">
        <v>6512378007.3899994</v>
      </c>
      <c r="AB32" s="136"/>
      <c r="AC32" s="136">
        <v>252183868.48999998</v>
      </c>
      <c r="AD32" s="136"/>
      <c r="AE32" s="136">
        <v>-117496128.59</v>
      </c>
      <c r="AF32" s="136"/>
      <c r="AG32" s="136">
        <v>2.1536834537982941E-8</v>
      </c>
      <c r="AH32" s="136"/>
      <c r="AI32" s="136">
        <v>6647065747.289999</v>
      </c>
      <c r="AJ32" s="136"/>
      <c r="AK32" s="136">
        <v>6592633278.7538462</v>
      </c>
    </row>
    <row r="33" spans="1:40" ht="14.1" customHeight="1" x14ac:dyDescent="0.2">
      <c r="A33">
        <v>22</v>
      </c>
      <c r="B33" s="134"/>
      <c r="C33" s="130">
        <v>31242</v>
      </c>
      <c r="D33" t="s">
        <v>103</v>
      </c>
      <c r="F33" s="140">
        <v>3.6999999999999997</v>
      </c>
      <c r="G33" s="3"/>
      <c r="H33" s="141">
        <v>141374649.46000001</v>
      </c>
      <c r="I33" s="142"/>
      <c r="J33" s="141">
        <v>6643457.959999999</v>
      </c>
      <c r="K33" s="143"/>
      <c r="L33" s="141">
        <v>-3822957.67</v>
      </c>
      <c r="M33" s="143"/>
      <c r="N33" s="141">
        <v>-49413609.310000002</v>
      </c>
      <c r="O33" s="143"/>
      <c r="P33" s="141">
        <v>94781540.440000027</v>
      </c>
      <c r="Q33" s="143"/>
      <c r="R33" s="141">
        <v>108710370.68615386</v>
      </c>
      <c r="T33">
        <v>22</v>
      </c>
      <c r="U33" s="134"/>
    </row>
    <row r="34" spans="1:40" ht="14.1" customHeight="1" x14ac:dyDescent="0.2">
      <c r="A34">
        <v>23</v>
      </c>
      <c r="B34" s="134"/>
      <c r="C34" s="130">
        <v>31442</v>
      </c>
      <c r="D34" t="s">
        <v>104</v>
      </c>
      <c r="F34" s="140">
        <v>3.8</v>
      </c>
      <c r="G34" s="3"/>
      <c r="H34" s="141">
        <v>47364734.530000001</v>
      </c>
      <c r="I34" s="142"/>
      <c r="J34" s="141">
        <v>300569.96000000002</v>
      </c>
      <c r="K34" s="143"/>
      <c r="L34" s="141">
        <v>-294765.16000000003</v>
      </c>
      <c r="M34" s="143"/>
      <c r="N34" s="141">
        <v>0</v>
      </c>
      <c r="O34" s="143"/>
      <c r="P34" s="141">
        <v>47370539.330000006</v>
      </c>
      <c r="Q34" s="143"/>
      <c r="R34" s="141">
        <v>47412446.611538462</v>
      </c>
      <c r="T34">
        <v>23</v>
      </c>
      <c r="U34" s="134"/>
      <c r="W34" s="123" t="s">
        <v>122</v>
      </c>
      <c r="AA34" s="151">
        <v>7465268.5899999999</v>
      </c>
      <c r="AC34" s="151">
        <v>0</v>
      </c>
      <c r="AD34" s="136"/>
      <c r="AE34" s="151">
        <v>0</v>
      </c>
      <c r="AF34" s="136"/>
      <c r="AG34" s="151">
        <v>0</v>
      </c>
      <c r="AH34" s="136"/>
      <c r="AI34" s="151">
        <v>7465268.5899999999</v>
      </c>
      <c r="AJ34" s="136"/>
      <c r="AK34" s="151">
        <v>7465268.5899999999</v>
      </c>
    </row>
    <row r="35" spans="1:40" ht="14.1" customHeight="1" x14ac:dyDescent="0.2">
      <c r="A35">
        <v>24</v>
      </c>
      <c r="B35" s="134"/>
      <c r="C35" s="130">
        <v>31542</v>
      </c>
      <c r="D35" t="s">
        <v>106</v>
      </c>
      <c r="F35" s="140">
        <v>3.3000000000000003</v>
      </c>
      <c r="G35" s="3"/>
      <c r="H35" s="141">
        <v>28992936.190000001</v>
      </c>
      <c r="I35" s="142"/>
      <c r="J35" s="141">
        <v>2943489.38</v>
      </c>
      <c r="K35" s="143"/>
      <c r="L35" s="141">
        <v>-4388.2</v>
      </c>
      <c r="M35" s="143"/>
      <c r="N35" s="141">
        <v>-15914426.859999999</v>
      </c>
      <c r="O35" s="143"/>
      <c r="P35" s="141">
        <v>16017610.510000002</v>
      </c>
      <c r="Q35" s="143"/>
      <c r="R35" s="141">
        <v>19558653.166923072</v>
      </c>
      <c r="T35">
        <v>24</v>
      </c>
      <c r="U35" s="134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</row>
    <row r="36" spans="1:40" ht="14.1" customHeight="1" x14ac:dyDescent="0.2">
      <c r="A36">
        <v>25</v>
      </c>
      <c r="B36" s="134"/>
      <c r="C36" s="130">
        <v>31642</v>
      </c>
      <c r="D36" t="s">
        <v>107</v>
      </c>
      <c r="F36" s="140">
        <v>3</v>
      </c>
      <c r="G36" s="3"/>
      <c r="H36" s="141">
        <v>1505566.28</v>
      </c>
      <c r="I36" s="142"/>
      <c r="J36" s="141">
        <v>0</v>
      </c>
      <c r="K36" s="143"/>
      <c r="L36" s="141">
        <v>0</v>
      </c>
      <c r="M36" s="143"/>
      <c r="N36" s="141">
        <v>-958615.89</v>
      </c>
      <c r="O36" s="143"/>
      <c r="P36" s="141">
        <v>546950.39</v>
      </c>
      <c r="Q36" s="143"/>
      <c r="R36" s="141">
        <v>841909.1253846155</v>
      </c>
      <c r="T36">
        <v>25</v>
      </c>
      <c r="U36" s="134"/>
      <c r="W36" s="152" t="s">
        <v>124</v>
      </c>
      <c r="Y36" s="136"/>
      <c r="Z36" s="136"/>
      <c r="AA36" s="136">
        <v>0</v>
      </c>
      <c r="AB36" s="136"/>
      <c r="AC36" s="136">
        <v>0</v>
      </c>
      <c r="AD36" s="136"/>
      <c r="AE36" s="136">
        <v>0</v>
      </c>
      <c r="AF36" s="136"/>
      <c r="AG36" s="136">
        <v>0</v>
      </c>
      <c r="AH36" s="136"/>
      <c r="AI36" s="136">
        <v>0</v>
      </c>
      <c r="AJ36" s="136"/>
      <c r="AK36" s="136">
        <v>0</v>
      </c>
      <c r="AN36" s="136">
        <v>0</v>
      </c>
    </row>
    <row r="37" spans="1:40" ht="14.1" customHeight="1" x14ac:dyDescent="0.2">
      <c r="A37">
        <v>26</v>
      </c>
      <c r="B37" s="194" t="s">
        <v>39</v>
      </c>
      <c r="C37" s="130"/>
      <c r="D37" s="153" t="s">
        <v>121</v>
      </c>
      <c r="E37" s="153"/>
      <c r="F37" s="140"/>
      <c r="H37" s="145">
        <v>252218256.68000001</v>
      </c>
      <c r="I37" s="148"/>
      <c r="J37" s="145">
        <v>9893643.8299999982</v>
      </c>
      <c r="K37" s="148"/>
      <c r="L37" s="145">
        <v>-4123420.12</v>
      </c>
      <c r="M37" s="148"/>
      <c r="N37" s="145">
        <v>-91495521.359999999</v>
      </c>
      <c r="O37" s="148"/>
      <c r="P37" s="145">
        <v>166492959.03</v>
      </c>
      <c r="Q37" s="148"/>
      <c r="R37" s="145">
        <v>192054520.9569231</v>
      </c>
      <c r="T37">
        <v>26</v>
      </c>
      <c r="U37" s="134"/>
    </row>
    <row r="38" spans="1:40" ht="14.1" customHeight="1" x14ac:dyDescent="0.2">
      <c r="A38">
        <v>27</v>
      </c>
      <c r="B38" s="134"/>
      <c r="C38" s="130"/>
      <c r="D38" s="153"/>
      <c r="E38" s="153"/>
      <c r="F38" s="140"/>
      <c r="G38" s="153"/>
      <c r="H38" s="148"/>
      <c r="I38" s="148"/>
      <c r="J38" s="148"/>
      <c r="K38" s="148"/>
      <c r="L38" s="148"/>
      <c r="M38" s="148"/>
      <c r="N38" s="148"/>
      <c r="O38" s="147"/>
      <c r="P38" s="148"/>
      <c r="Q38" s="147"/>
      <c r="R38" s="148"/>
      <c r="T38">
        <v>27</v>
      </c>
      <c r="U38" s="134"/>
      <c r="W38" t="s">
        <v>125</v>
      </c>
      <c r="AA38" s="136">
        <v>34251525.390000001</v>
      </c>
      <c r="AC38" s="136">
        <v>24.15</v>
      </c>
      <c r="AE38" s="136">
        <v>0</v>
      </c>
      <c r="AG38" s="136">
        <v>0</v>
      </c>
      <c r="AI38" s="136">
        <v>34251549.539999999</v>
      </c>
      <c r="AK38" s="136">
        <v>34251547.682307698</v>
      </c>
    </row>
    <row r="39" spans="1:40" ht="14.1" customHeight="1" x14ac:dyDescent="0.2">
      <c r="A39">
        <v>28</v>
      </c>
      <c r="B39" s="134"/>
      <c r="C39" s="130"/>
      <c r="D39" s="153" t="s">
        <v>123</v>
      </c>
      <c r="E39" s="153"/>
      <c r="F39" s="140"/>
      <c r="G39" s="153"/>
      <c r="H39" s="148"/>
      <c r="I39" s="148"/>
      <c r="J39" s="148"/>
      <c r="K39" s="148"/>
      <c r="L39" s="148"/>
      <c r="M39" s="148"/>
      <c r="N39" s="148"/>
      <c r="O39" s="147"/>
      <c r="P39" s="148"/>
      <c r="Q39" s="147"/>
      <c r="R39" s="148"/>
      <c r="T39">
        <v>28</v>
      </c>
      <c r="U39" s="134"/>
      <c r="Y39" s="136"/>
      <c r="Z39" s="136"/>
      <c r="AA39" s="154"/>
      <c r="AB39" s="136"/>
      <c r="AC39" s="154"/>
      <c r="AD39" s="136"/>
      <c r="AE39" s="154"/>
      <c r="AF39" s="136"/>
      <c r="AG39" s="154"/>
      <c r="AH39" s="136"/>
      <c r="AI39" s="154"/>
      <c r="AJ39" s="136"/>
      <c r="AK39" s="154"/>
    </row>
    <row r="40" spans="1:40" ht="14.1" customHeight="1" thickBot="1" x14ac:dyDescent="0.25">
      <c r="A40">
        <v>29</v>
      </c>
      <c r="B40" s="134"/>
      <c r="C40" s="130">
        <v>31143</v>
      </c>
      <c r="D40" t="s">
        <v>101</v>
      </c>
      <c r="F40" s="140">
        <v>1.7999999999999998</v>
      </c>
      <c r="G40" s="3"/>
      <c r="H40" s="141">
        <v>36900157.469999999</v>
      </c>
      <c r="I40" s="142"/>
      <c r="J40" s="141">
        <v>0</v>
      </c>
      <c r="K40" s="143"/>
      <c r="L40" s="141">
        <v>0</v>
      </c>
      <c r="M40" s="143"/>
      <c r="N40" s="141">
        <v>-21689421.57</v>
      </c>
      <c r="O40" s="143"/>
      <c r="P40" s="141">
        <v>15210735.899999999</v>
      </c>
      <c r="Q40" s="143"/>
      <c r="R40" s="141">
        <v>21884404.075384617</v>
      </c>
      <c r="T40">
        <v>29</v>
      </c>
      <c r="U40" s="134"/>
      <c r="W40" t="s">
        <v>126</v>
      </c>
      <c r="Y40" s="136"/>
      <c r="Z40" s="136"/>
      <c r="AA40" s="155">
        <v>6554094801.3699999</v>
      </c>
      <c r="AB40" s="136"/>
      <c r="AC40" s="155">
        <v>252183892.63999999</v>
      </c>
      <c r="AE40" s="155">
        <v>-117496128.59</v>
      </c>
      <c r="AG40" s="155">
        <v>2.1536834537982941E-8</v>
      </c>
      <c r="AI40" s="155">
        <v>6688782565.4199991</v>
      </c>
      <c r="AK40" s="155">
        <v>6634350095.0261536</v>
      </c>
    </row>
    <row r="41" spans="1:40" ht="14.1" customHeight="1" thickTop="1" x14ac:dyDescent="0.2">
      <c r="A41">
        <v>30</v>
      </c>
      <c r="B41" s="134"/>
      <c r="C41" s="130">
        <v>31243</v>
      </c>
      <c r="D41" t="s">
        <v>103</v>
      </c>
      <c r="F41" s="140">
        <v>3.5000000000000004</v>
      </c>
      <c r="G41" s="3"/>
      <c r="H41" s="141">
        <v>178901288.38999999</v>
      </c>
      <c r="I41" s="142"/>
      <c r="J41" s="141">
        <v>-1257066.3599999999</v>
      </c>
      <c r="K41" s="143"/>
      <c r="L41" s="141">
        <v>-642197.95000000007</v>
      </c>
      <c r="M41" s="143"/>
      <c r="N41" s="141">
        <v>-42452524.619999997</v>
      </c>
      <c r="O41" s="143"/>
      <c r="P41" s="141">
        <v>134549499.45999998</v>
      </c>
      <c r="Q41" s="143"/>
      <c r="R41" s="141">
        <v>148147349.72384614</v>
      </c>
      <c r="T41">
        <v>30</v>
      </c>
      <c r="U41" s="134"/>
      <c r="AA41" s="136">
        <v>0</v>
      </c>
      <c r="AB41" s="136"/>
      <c r="AC41" s="136">
        <v>0</v>
      </c>
      <c r="AD41" s="136"/>
      <c r="AE41" s="136">
        <v>0</v>
      </c>
      <c r="AF41" s="136"/>
      <c r="AG41" s="136">
        <v>0</v>
      </c>
      <c r="AH41" s="136"/>
      <c r="AI41" s="136">
        <v>0</v>
      </c>
      <c r="AJ41" s="136"/>
      <c r="AK41" s="136">
        <v>0</v>
      </c>
    </row>
    <row r="42" spans="1:40" ht="14.1" customHeight="1" x14ac:dyDescent="0.2">
      <c r="A42">
        <v>31</v>
      </c>
      <c r="B42" s="134"/>
      <c r="C42" s="130">
        <v>31443</v>
      </c>
      <c r="D42" t="s">
        <v>104</v>
      </c>
      <c r="F42" s="140">
        <v>3.2</v>
      </c>
      <c r="G42" s="3"/>
      <c r="H42" s="141">
        <v>41777945.289999999</v>
      </c>
      <c r="I42" s="142"/>
      <c r="J42" s="141">
        <v>491762.62</v>
      </c>
      <c r="K42" s="143"/>
      <c r="L42" s="141">
        <v>-93247.39</v>
      </c>
      <c r="M42" s="143"/>
      <c r="N42" s="141">
        <v>0</v>
      </c>
      <c r="O42" s="143"/>
      <c r="P42" s="141">
        <v>42176460.519999996</v>
      </c>
      <c r="Q42" s="143"/>
      <c r="R42" s="141">
        <v>42004831.799230777</v>
      </c>
      <c r="T42">
        <v>31</v>
      </c>
      <c r="U42" s="134"/>
    </row>
    <row r="43" spans="1:40" ht="14.1" customHeight="1" x14ac:dyDescent="0.2">
      <c r="A43">
        <v>32</v>
      </c>
      <c r="B43" s="134"/>
      <c r="C43" s="130">
        <v>31543</v>
      </c>
      <c r="D43" t="s">
        <v>106</v>
      </c>
      <c r="F43" s="140">
        <v>3.5999999999999996</v>
      </c>
      <c r="G43" s="3"/>
      <c r="H43" s="141">
        <v>37494412.350000001</v>
      </c>
      <c r="I43" s="142"/>
      <c r="J43" s="141">
        <v>26408.78</v>
      </c>
      <c r="K43" s="143"/>
      <c r="L43" s="141">
        <v>-36754.410000000003</v>
      </c>
      <c r="M43" s="143"/>
      <c r="N43" s="141">
        <v>-13690954.039999999</v>
      </c>
      <c r="O43" s="143"/>
      <c r="P43" s="141">
        <v>23793112.680000007</v>
      </c>
      <c r="Q43" s="143"/>
      <c r="R43" s="141">
        <v>28018195.809230771</v>
      </c>
      <c r="T43">
        <v>32</v>
      </c>
      <c r="U43" s="134"/>
    </row>
    <row r="44" spans="1:40" ht="14.1" customHeight="1" x14ac:dyDescent="0.2">
      <c r="A44">
        <v>33</v>
      </c>
      <c r="B44" s="134"/>
      <c r="C44" s="130">
        <v>31643</v>
      </c>
      <c r="D44" t="s">
        <v>107</v>
      </c>
      <c r="F44" s="140">
        <v>3</v>
      </c>
      <c r="G44" s="3"/>
      <c r="H44" s="141">
        <v>2324630.0499999998</v>
      </c>
      <c r="I44" s="142"/>
      <c r="J44" s="141">
        <v>0</v>
      </c>
      <c r="K44" s="143"/>
      <c r="L44" s="141">
        <v>0</v>
      </c>
      <c r="M44" s="143"/>
      <c r="N44" s="141">
        <v>-824683.51</v>
      </c>
      <c r="O44" s="143"/>
      <c r="P44" s="141">
        <v>1499946.5399999998</v>
      </c>
      <c r="Q44" s="143"/>
      <c r="R44" s="141">
        <v>1753695.3123076917</v>
      </c>
      <c r="T44">
        <v>33</v>
      </c>
      <c r="U44" s="134"/>
    </row>
    <row r="45" spans="1:40" ht="14.1" customHeight="1" x14ac:dyDescent="0.2">
      <c r="A45">
        <v>34</v>
      </c>
      <c r="B45" s="194" t="s">
        <v>40</v>
      </c>
      <c r="C45" s="130"/>
      <c r="D45" s="153" t="s">
        <v>127</v>
      </c>
      <c r="E45" s="153"/>
      <c r="F45" s="140"/>
      <c r="H45" s="145">
        <v>297398433.55000001</v>
      </c>
      <c r="I45" s="148"/>
      <c r="J45" s="145">
        <v>-738894.95999999985</v>
      </c>
      <c r="K45" s="148"/>
      <c r="L45" s="145">
        <v>-772199.75000000012</v>
      </c>
      <c r="M45" s="148"/>
      <c r="N45" s="145">
        <v>-78657583.739999995</v>
      </c>
      <c r="O45" s="148"/>
      <c r="P45" s="145">
        <v>217229755.09999999</v>
      </c>
      <c r="Q45" s="148"/>
      <c r="R45" s="145">
        <v>241808476.72</v>
      </c>
      <c r="T45">
        <v>34</v>
      </c>
      <c r="U45" s="134"/>
    </row>
    <row r="46" spans="1:40" ht="14.1" customHeight="1" x14ac:dyDescent="0.2">
      <c r="A46">
        <v>35</v>
      </c>
      <c r="B46" s="134"/>
      <c r="C46" s="130"/>
      <c r="D46" s="153"/>
      <c r="E46" s="153"/>
      <c r="F46" s="140"/>
      <c r="G46" s="153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T46">
        <v>35</v>
      </c>
      <c r="U46" s="134"/>
    </row>
    <row r="47" spans="1:40" ht="14.1" customHeight="1" x14ac:dyDescent="0.2">
      <c r="A47">
        <v>36</v>
      </c>
      <c r="B47" s="134"/>
      <c r="T47">
        <v>36</v>
      </c>
      <c r="U47" s="134"/>
    </row>
    <row r="48" spans="1:40" ht="14.1" customHeight="1" x14ac:dyDescent="0.2">
      <c r="A48">
        <v>37</v>
      </c>
      <c r="B48" s="156"/>
      <c r="T48">
        <v>37</v>
      </c>
      <c r="U48" s="156"/>
    </row>
    <row r="49" spans="1:37" ht="14.1" customHeight="1" x14ac:dyDescent="0.2">
      <c r="A49">
        <v>38</v>
      </c>
      <c r="B49" s="156"/>
      <c r="T49">
        <v>38</v>
      </c>
      <c r="U49" s="156"/>
    </row>
    <row r="50" spans="1:37" ht="14.1" customHeight="1" thickBot="1" x14ac:dyDescent="0.25">
      <c r="A50" s="121">
        <v>39</v>
      </c>
      <c r="B50" s="157" t="s">
        <v>130</v>
      </c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T50" s="121">
        <v>39</v>
      </c>
      <c r="U50" s="157" t="s">
        <v>130</v>
      </c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</row>
    <row r="51" spans="1:37" ht="14.1" customHeight="1" x14ac:dyDescent="0.2">
      <c r="A51" s="125" t="s">
        <v>291</v>
      </c>
      <c r="P51" t="s">
        <v>291</v>
      </c>
    </row>
    <row r="52" spans="1:37" ht="14.1" customHeight="1" thickBot="1" x14ac:dyDescent="0.25">
      <c r="A52" s="121" t="s">
        <v>54</v>
      </c>
      <c r="B52" s="121"/>
      <c r="C52" s="121"/>
      <c r="D52" s="121"/>
      <c r="E52" s="121"/>
      <c r="F52" s="121"/>
      <c r="G52" s="121" t="s">
        <v>55</v>
      </c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 t="s">
        <v>292</v>
      </c>
    </row>
    <row r="53" spans="1:37" ht="14.1" customHeight="1" x14ac:dyDescent="0.2">
      <c r="A53" t="s">
        <v>56</v>
      </c>
      <c r="B53" s="158"/>
      <c r="E53" s="3" t="s">
        <v>57</v>
      </c>
      <c r="F53" t="s">
        <v>286</v>
      </c>
      <c r="J53" s="124"/>
      <c r="K53" s="124"/>
      <c r="M53" s="124"/>
      <c r="N53" s="124"/>
      <c r="O53" s="124"/>
      <c r="P53" s="124" t="s">
        <v>59</v>
      </c>
      <c r="R53" s="125"/>
    </row>
    <row r="54" spans="1:37" ht="14.1" customHeight="1" x14ac:dyDescent="0.2">
      <c r="B54" s="158"/>
      <c r="F54" t="s">
        <v>287</v>
      </c>
      <c r="J54" s="3"/>
      <c r="K54" s="125"/>
      <c r="N54" s="3"/>
      <c r="O54" s="3" t="s">
        <v>275</v>
      </c>
      <c r="P54" s="125" t="s">
        <v>288</v>
      </c>
      <c r="R54" s="3"/>
    </row>
    <row r="55" spans="1:37" ht="14.1" customHeight="1" x14ac:dyDescent="0.2">
      <c r="A55" t="s">
        <v>63</v>
      </c>
      <c r="B55" s="158"/>
      <c r="F55" t="s">
        <v>275</v>
      </c>
      <c r="J55" s="3"/>
      <c r="K55" s="125"/>
      <c r="L55" s="3"/>
      <c r="O55" s="3" t="s">
        <v>275</v>
      </c>
      <c r="P55" s="125"/>
      <c r="R55" s="3"/>
    </row>
    <row r="56" spans="1:37" ht="14.1" customHeight="1" x14ac:dyDescent="0.2">
      <c r="B56" s="158"/>
      <c r="F56" t="s">
        <v>275</v>
      </c>
      <c r="J56" s="3"/>
      <c r="K56" s="125"/>
      <c r="L56" s="3"/>
      <c r="O56" s="3" t="s">
        <v>275</v>
      </c>
      <c r="P56" s="125"/>
      <c r="R56" s="3"/>
    </row>
    <row r="57" spans="1:37" ht="14.1" customHeight="1" thickBot="1" x14ac:dyDescent="0.25">
      <c r="A57" s="121" t="s">
        <v>289</v>
      </c>
      <c r="B57" s="159"/>
      <c r="C57" s="121"/>
      <c r="D57" s="121"/>
      <c r="E57" s="121"/>
      <c r="F57" s="121" t="s">
        <v>275</v>
      </c>
      <c r="G57" s="121"/>
      <c r="H57" s="127"/>
      <c r="I57" s="121"/>
      <c r="J57" s="121"/>
      <c r="K57" s="121"/>
      <c r="L57" s="121"/>
      <c r="M57" s="121"/>
      <c r="N57" s="121"/>
      <c r="O57" s="121"/>
      <c r="P57" s="121"/>
      <c r="Q57" s="121"/>
      <c r="R57" s="121"/>
    </row>
    <row r="58" spans="1:37" ht="14.1" customHeight="1" x14ac:dyDescent="0.2"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</row>
    <row r="59" spans="1:37" ht="14.1" customHeight="1" x14ac:dyDescent="0.2">
      <c r="C59" s="129" t="s">
        <v>69</v>
      </c>
      <c r="D59" s="129" t="s">
        <v>70</v>
      </c>
      <c r="E59" s="129"/>
      <c r="F59" s="129" t="s">
        <v>71</v>
      </c>
      <c r="G59" s="129"/>
      <c r="H59" s="129" t="s">
        <v>72</v>
      </c>
      <c r="I59" s="129"/>
      <c r="J59" s="130" t="s">
        <v>73</v>
      </c>
      <c r="K59" s="130"/>
      <c r="L59" s="129" t="s">
        <v>74</v>
      </c>
      <c r="M59" s="129"/>
      <c r="N59" s="129" t="s">
        <v>75</v>
      </c>
      <c r="O59" s="129"/>
      <c r="P59" s="129" t="s">
        <v>76</v>
      </c>
      <c r="Q59" s="129"/>
      <c r="R59" s="129" t="s">
        <v>77</v>
      </c>
    </row>
    <row r="60" spans="1:37" ht="14.1" customHeight="1" x14ac:dyDescent="0.2">
      <c r="C60" s="130" t="s">
        <v>78</v>
      </c>
      <c r="D60" s="130" t="s">
        <v>78</v>
      </c>
      <c r="F60" s="130" t="s">
        <v>79</v>
      </c>
      <c r="G60" s="130"/>
      <c r="H60" s="129" t="s">
        <v>80</v>
      </c>
      <c r="I60" s="130"/>
      <c r="J60" s="129" t="s">
        <v>53</v>
      </c>
      <c r="K60" s="130"/>
      <c r="L60" s="130" t="s">
        <v>53</v>
      </c>
      <c r="M60" s="130"/>
      <c r="P60" s="130" t="s">
        <v>80</v>
      </c>
      <c r="R60" s="130"/>
    </row>
    <row r="61" spans="1:37" ht="14.1" customHeight="1" x14ac:dyDescent="0.2">
      <c r="A61" t="s">
        <v>81</v>
      </c>
      <c r="B61" s="130"/>
      <c r="C61" s="130" t="s">
        <v>82</v>
      </c>
      <c r="D61" s="130" t="s">
        <v>82</v>
      </c>
      <c r="E61" s="129"/>
      <c r="F61" s="130" t="s">
        <v>83</v>
      </c>
      <c r="G61" s="130"/>
      <c r="H61" s="130" t="s">
        <v>84</v>
      </c>
      <c r="I61" s="130"/>
      <c r="J61" s="130" t="s">
        <v>80</v>
      </c>
      <c r="K61" s="129"/>
      <c r="L61" s="130" t="s">
        <v>80</v>
      </c>
      <c r="M61" s="125"/>
      <c r="N61" s="130" t="s">
        <v>85</v>
      </c>
      <c r="O61" s="129"/>
      <c r="P61" s="129" t="s">
        <v>84</v>
      </c>
      <c r="Q61" s="129"/>
      <c r="R61" s="130" t="s">
        <v>86</v>
      </c>
    </row>
    <row r="62" spans="1:37" ht="14.1" customHeight="1" thickBot="1" x14ac:dyDescent="0.25">
      <c r="A62" s="121" t="s">
        <v>87</v>
      </c>
      <c r="B62" s="127"/>
      <c r="C62" s="127" t="s">
        <v>88</v>
      </c>
      <c r="D62" s="127" t="s">
        <v>89</v>
      </c>
      <c r="E62" s="127"/>
      <c r="F62" s="131" t="s">
        <v>90</v>
      </c>
      <c r="G62" s="131"/>
      <c r="H62" s="131" t="s">
        <v>91</v>
      </c>
      <c r="I62" s="132"/>
      <c r="J62" s="131" t="s">
        <v>92</v>
      </c>
      <c r="K62" s="132"/>
      <c r="L62" s="132" t="s">
        <v>93</v>
      </c>
      <c r="M62" s="133"/>
      <c r="N62" s="133" t="s">
        <v>94</v>
      </c>
      <c r="O62" s="133"/>
      <c r="P62" s="133" t="s">
        <v>95</v>
      </c>
      <c r="Q62" s="133"/>
      <c r="R62" s="133" t="s">
        <v>96</v>
      </c>
    </row>
    <row r="63" spans="1:37" ht="14.1" customHeight="1" x14ac:dyDescent="0.2">
      <c r="A63">
        <v>1</v>
      </c>
      <c r="B63" s="130"/>
    </row>
    <row r="64" spans="1:37" ht="14.1" customHeight="1" x14ac:dyDescent="0.2">
      <c r="A64">
        <v>2</v>
      </c>
      <c r="B64" s="134"/>
      <c r="C64" s="160"/>
      <c r="D64" s="153" t="s">
        <v>128</v>
      </c>
      <c r="E64" s="153"/>
      <c r="F64" s="140"/>
      <c r="G64" s="153"/>
      <c r="H64" s="148"/>
      <c r="I64" s="148"/>
      <c r="J64" s="148"/>
      <c r="K64" s="148"/>
      <c r="L64" s="148"/>
      <c r="M64" s="148"/>
      <c r="N64" s="147"/>
      <c r="O64" s="147"/>
      <c r="P64" s="147"/>
      <c r="Q64" s="147"/>
      <c r="R64" s="148"/>
    </row>
    <row r="65" spans="1:18" ht="14.1" customHeight="1" x14ac:dyDescent="0.2">
      <c r="A65">
        <v>3</v>
      </c>
      <c r="B65" s="134"/>
      <c r="C65" s="130">
        <v>31144</v>
      </c>
      <c r="D65" t="s">
        <v>101</v>
      </c>
      <c r="F65" s="140">
        <v>1.7999999999999998</v>
      </c>
      <c r="G65" s="3"/>
      <c r="H65" s="141">
        <v>79568879.790000007</v>
      </c>
      <c r="I65" s="142"/>
      <c r="J65" s="141">
        <v>7612.54</v>
      </c>
      <c r="K65" s="143"/>
      <c r="L65" s="141">
        <v>-215679.74</v>
      </c>
      <c r="M65" s="143"/>
      <c r="N65" s="141">
        <v>-16857249.890000001</v>
      </c>
      <c r="O65" s="143"/>
      <c r="P65" s="141">
        <v>62503562.700000018</v>
      </c>
      <c r="Q65" s="143"/>
      <c r="R65" s="141">
        <v>67741483.007692322</v>
      </c>
    </row>
    <row r="66" spans="1:18" ht="14.1" customHeight="1" x14ac:dyDescent="0.2">
      <c r="A66">
        <v>4</v>
      </c>
      <c r="B66" s="134"/>
      <c r="C66" s="130">
        <v>31244</v>
      </c>
      <c r="D66" t="s">
        <v>103</v>
      </c>
      <c r="F66" s="140">
        <v>3</v>
      </c>
      <c r="G66" s="3"/>
      <c r="H66" s="141">
        <v>268211279.31</v>
      </c>
      <c r="I66" s="142"/>
      <c r="J66" s="141">
        <v>-1216674.5799999996</v>
      </c>
      <c r="K66" s="143"/>
      <c r="L66" s="141">
        <v>-1274981.6300000001</v>
      </c>
      <c r="M66" s="143"/>
      <c r="N66" s="141">
        <v>-32996130.140000001</v>
      </c>
      <c r="O66" s="143"/>
      <c r="P66" s="141">
        <v>232723492.95999998</v>
      </c>
      <c r="Q66" s="143"/>
      <c r="R66" s="141">
        <v>243797768.86461541</v>
      </c>
    </row>
    <row r="67" spans="1:18" ht="14.1" customHeight="1" x14ac:dyDescent="0.2">
      <c r="A67">
        <v>5</v>
      </c>
      <c r="B67" s="134"/>
      <c r="C67" s="130">
        <v>31444</v>
      </c>
      <c r="D67" t="s">
        <v>104</v>
      </c>
      <c r="F67" s="140">
        <v>2.8000000000000003</v>
      </c>
      <c r="G67" s="3"/>
      <c r="H67" s="141">
        <v>92684329.189999998</v>
      </c>
      <c r="I67" s="142"/>
      <c r="J67" s="141">
        <v>333238.58</v>
      </c>
      <c r="K67" s="143"/>
      <c r="L67" s="141">
        <v>-322060.86</v>
      </c>
      <c r="M67" s="143"/>
      <c r="N67" s="141">
        <v>0</v>
      </c>
      <c r="O67" s="143"/>
      <c r="P67" s="141">
        <v>92695506.909999996</v>
      </c>
      <c r="Q67" s="143"/>
      <c r="R67" s="141">
        <v>92627437.073076934</v>
      </c>
    </row>
    <row r="68" spans="1:18" ht="14.1" customHeight="1" x14ac:dyDescent="0.2">
      <c r="A68">
        <v>6</v>
      </c>
      <c r="B68" s="134"/>
      <c r="C68" s="130">
        <v>31544</v>
      </c>
      <c r="D68" t="s">
        <v>106</v>
      </c>
      <c r="F68" s="140">
        <v>3.2</v>
      </c>
      <c r="G68" s="3"/>
      <c r="H68" s="141">
        <v>55268767.020000003</v>
      </c>
      <c r="I68" s="142"/>
      <c r="J68" s="141">
        <v>2900.5</v>
      </c>
      <c r="K68" s="143"/>
      <c r="L68" s="141">
        <v>-444375.84</v>
      </c>
      <c r="M68" s="143"/>
      <c r="N68" s="141">
        <v>-10642026.83</v>
      </c>
      <c r="O68" s="143"/>
      <c r="P68" s="141">
        <v>44185264.850000001</v>
      </c>
      <c r="Q68" s="143"/>
      <c r="R68" s="141">
        <v>47628987.674615391</v>
      </c>
    </row>
    <row r="69" spans="1:18" ht="14.1" customHeight="1" x14ac:dyDescent="0.2">
      <c r="A69">
        <v>7</v>
      </c>
      <c r="B69" s="130"/>
      <c r="C69" s="130">
        <v>31644</v>
      </c>
      <c r="D69" t="s">
        <v>107</v>
      </c>
      <c r="F69" s="140">
        <v>2.5</v>
      </c>
      <c r="G69" s="3"/>
      <c r="H69" s="141">
        <v>6509418.8799999999</v>
      </c>
      <c r="I69" s="142"/>
      <c r="J69" s="141">
        <v>0</v>
      </c>
      <c r="K69" s="143"/>
      <c r="L69" s="141">
        <v>0</v>
      </c>
      <c r="M69" s="143"/>
      <c r="N69" s="141">
        <v>-687934.36</v>
      </c>
      <c r="O69" s="143"/>
      <c r="P69" s="141">
        <v>5821484.5199999996</v>
      </c>
      <c r="Q69" s="143"/>
      <c r="R69" s="141">
        <v>6033156.6307692286</v>
      </c>
    </row>
    <row r="70" spans="1:18" ht="14.1" customHeight="1" x14ac:dyDescent="0.2">
      <c r="A70">
        <v>8</v>
      </c>
      <c r="B70" s="194" t="s">
        <v>14</v>
      </c>
      <c r="D70" s="153" t="s">
        <v>129</v>
      </c>
      <c r="E70" s="153"/>
      <c r="F70" s="140"/>
      <c r="H70" s="145">
        <v>502242674.19</v>
      </c>
      <c r="I70" s="148"/>
      <c r="J70" s="145">
        <v>-872922.9599999995</v>
      </c>
      <c r="K70" s="148"/>
      <c r="L70" s="145">
        <v>-2257098.0699999998</v>
      </c>
      <c r="M70" s="148"/>
      <c r="N70" s="145">
        <v>-61183341.219999999</v>
      </c>
      <c r="O70" s="148"/>
      <c r="P70" s="145">
        <v>437929311.93999994</v>
      </c>
      <c r="Q70" s="148"/>
      <c r="R70" s="145">
        <v>457828833.25076926</v>
      </c>
    </row>
    <row r="71" spans="1:18" ht="14.1" customHeight="1" x14ac:dyDescent="0.2">
      <c r="A71">
        <v>9</v>
      </c>
      <c r="B71" s="134"/>
      <c r="D71" s="153"/>
      <c r="E71" s="153"/>
      <c r="F71" s="161"/>
      <c r="G71" s="161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</row>
    <row r="72" spans="1:18" ht="14.1" customHeight="1" x14ac:dyDescent="0.2">
      <c r="A72">
        <v>10</v>
      </c>
      <c r="B72" s="134"/>
      <c r="D72" s="153" t="s">
        <v>293</v>
      </c>
      <c r="E72" s="153"/>
      <c r="F72" s="153"/>
      <c r="G72" s="153"/>
    </row>
    <row r="73" spans="1:18" ht="14.1" customHeight="1" x14ac:dyDescent="0.2">
      <c r="A73">
        <v>11</v>
      </c>
      <c r="B73" s="134"/>
      <c r="C73" s="130">
        <v>31145</v>
      </c>
      <c r="D73" t="s">
        <v>101</v>
      </c>
      <c r="F73" s="140">
        <v>2</v>
      </c>
      <c r="G73" s="3"/>
      <c r="H73" s="141">
        <v>21495201.780000001</v>
      </c>
      <c r="I73" s="142"/>
      <c r="J73" s="141">
        <v>0</v>
      </c>
      <c r="K73" s="143"/>
      <c r="L73" s="141">
        <v>-176751.03999999998</v>
      </c>
      <c r="M73" s="143"/>
      <c r="N73" s="141">
        <v>0</v>
      </c>
      <c r="O73" s="143"/>
      <c r="P73" s="141">
        <v>21318450.740000002</v>
      </c>
      <c r="Q73" s="143"/>
      <c r="R73" s="141">
        <v>21421347.813846156</v>
      </c>
    </row>
    <row r="74" spans="1:18" ht="14.1" customHeight="1" x14ac:dyDescent="0.2">
      <c r="A74">
        <v>12</v>
      </c>
      <c r="B74" s="134"/>
      <c r="C74" s="130">
        <v>31245</v>
      </c>
      <c r="D74" t="s">
        <v>103</v>
      </c>
      <c r="F74" s="140">
        <v>2.5</v>
      </c>
      <c r="G74" s="3"/>
      <c r="H74" s="141">
        <v>154915235.19</v>
      </c>
      <c r="I74" s="142"/>
      <c r="J74" s="141">
        <v>4062604.2600000002</v>
      </c>
      <c r="K74" s="143"/>
      <c r="L74" s="141">
        <v>-1143702.7</v>
      </c>
      <c r="M74" s="143"/>
      <c r="N74" s="141">
        <v>0</v>
      </c>
      <c r="O74" s="143"/>
      <c r="P74" s="141">
        <v>157834136.75</v>
      </c>
      <c r="Q74" s="143"/>
      <c r="R74" s="141">
        <v>156789417.86615384</v>
      </c>
    </row>
    <row r="75" spans="1:18" ht="14.1" customHeight="1" x14ac:dyDescent="0.2">
      <c r="A75">
        <v>13</v>
      </c>
      <c r="B75" s="134"/>
      <c r="C75" s="130">
        <v>31445</v>
      </c>
      <c r="D75" t="s">
        <v>104</v>
      </c>
      <c r="F75" s="140">
        <v>0</v>
      </c>
      <c r="G75" s="3"/>
      <c r="H75" s="141">
        <v>0</v>
      </c>
      <c r="I75" s="142"/>
      <c r="J75" s="141">
        <v>0</v>
      </c>
      <c r="K75" s="143"/>
      <c r="L75" s="141">
        <v>0</v>
      </c>
      <c r="M75" s="143"/>
      <c r="N75" s="141">
        <v>0</v>
      </c>
      <c r="O75" s="143"/>
      <c r="P75" s="141">
        <v>0</v>
      </c>
      <c r="Q75" s="143"/>
      <c r="R75" s="141">
        <v>0</v>
      </c>
    </row>
    <row r="76" spans="1:18" ht="14.1" customHeight="1" x14ac:dyDescent="0.2">
      <c r="A76">
        <v>14</v>
      </c>
      <c r="B76" s="134"/>
      <c r="C76" s="130">
        <v>31545</v>
      </c>
      <c r="D76" t="s">
        <v>106</v>
      </c>
      <c r="F76" s="140">
        <v>3.1</v>
      </c>
      <c r="G76" s="3"/>
      <c r="H76" s="141">
        <v>23152620.420000002</v>
      </c>
      <c r="I76" s="142"/>
      <c r="J76" s="141">
        <v>108602.51999999999</v>
      </c>
      <c r="K76" s="143"/>
      <c r="L76" s="141">
        <v>-8376.49</v>
      </c>
      <c r="M76" s="143"/>
      <c r="N76" s="141">
        <v>0</v>
      </c>
      <c r="O76" s="143"/>
      <c r="P76" s="141">
        <v>23252846.450000003</v>
      </c>
      <c r="Q76" s="143"/>
      <c r="R76" s="141">
        <v>23199516.266923074</v>
      </c>
    </row>
    <row r="77" spans="1:18" ht="14.1" customHeight="1" x14ac:dyDescent="0.2">
      <c r="A77">
        <v>15</v>
      </c>
      <c r="B77" s="134"/>
      <c r="C77" s="130">
        <v>31645</v>
      </c>
      <c r="D77" t="s">
        <v>107</v>
      </c>
      <c r="F77" s="140">
        <v>3.2</v>
      </c>
      <c r="G77" s="3"/>
      <c r="H77" s="141">
        <v>752024.22</v>
      </c>
      <c r="I77" s="142"/>
      <c r="J77" s="141">
        <v>0</v>
      </c>
      <c r="K77" s="143"/>
      <c r="L77" s="141">
        <v>0</v>
      </c>
      <c r="M77" s="143"/>
      <c r="N77" s="141">
        <v>0</v>
      </c>
      <c r="O77" s="143"/>
      <c r="P77" s="141">
        <v>752024.22</v>
      </c>
      <c r="Q77" s="143"/>
      <c r="R77" s="141">
        <v>752024.22</v>
      </c>
    </row>
    <row r="78" spans="1:18" ht="14.1" customHeight="1" x14ac:dyDescent="0.2">
      <c r="A78">
        <v>16</v>
      </c>
      <c r="B78" s="194" t="s">
        <v>315</v>
      </c>
      <c r="C78" s="130"/>
      <c r="D78" s="153" t="s">
        <v>294</v>
      </c>
      <c r="E78" s="153"/>
      <c r="F78" s="140"/>
      <c r="H78" s="145">
        <v>200315081.60999998</v>
      </c>
      <c r="I78" s="148"/>
      <c r="J78" s="145">
        <v>4171206.7800000003</v>
      </c>
      <c r="K78" s="148"/>
      <c r="L78" s="145">
        <v>-1328830.23</v>
      </c>
      <c r="M78" s="148"/>
      <c r="N78" s="145">
        <v>0</v>
      </c>
      <c r="O78" s="148"/>
      <c r="P78" s="145">
        <v>203157458.16</v>
      </c>
      <c r="Q78" s="148"/>
      <c r="R78" s="145">
        <v>202162306.16692308</v>
      </c>
    </row>
    <row r="79" spans="1:18" ht="14.1" customHeight="1" x14ac:dyDescent="0.2">
      <c r="A79">
        <v>17</v>
      </c>
      <c r="B79" s="134"/>
      <c r="F79" s="140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</row>
    <row r="80" spans="1:18" ht="14.1" customHeight="1" x14ac:dyDescent="0.2">
      <c r="A80">
        <v>18</v>
      </c>
      <c r="B80" s="134"/>
      <c r="C80" s="130"/>
      <c r="D80" s="153" t="s">
        <v>136</v>
      </c>
      <c r="E80" s="153"/>
      <c r="F80" s="140"/>
      <c r="G80" s="153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</row>
    <row r="81" spans="1:18" ht="14.1" customHeight="1" x14ac:dyDescent="0.2">
      <c r="A81">
        <v>19</v>
      </c>
      <c r="B81" s="134"/>
      <c r="C81" s="130">
        <v>31146</v>
      </c>
      <c r="D81" t="s">
        <v>101</v>
      </c>
      <c r="F81" s="140">
        <v>2.9</v>
      </c>
      <c r="G81" s="3"/>
      <c r="H81" s="141">
        <v>12581532.970000001</v>
      </c>
      <c r="I81" s="142"/>
      <c r="J81" s="141">
        <v>543.34</v>
      </c>
      <c r="K81" s="143"/>
      <c r="L81" s="141">
        <v>-5973.42</v>
      </c>
      <c r="M81" s="143"/>
      <c r="N81" s="141">
        <v>0</v>
      </c>
      <c r="O81" s="143"/>
      <c r="P81" s="141">
        <v>12576102.890000001</v>
      </c>
      <c r="Q81" s="143"/>
      <c r="R81" s="141">
        <v>12580036.887692304</v>
      </c>
    </row>
    <row r="82" spans="1:18" ht="14.1" customHeight="1" x14ac:dyDescent="0.2">
      <c r="A82">
        <v>20</v>
      </c>
      <c r="B82" s="134"/>
      <c r="C82" s="130">
        <v>31246</v>
      </c>
      <c r="D82" t="s">
        <v>103</v>
      </c>
      <c r="F82" s="140">
        <v>3.2999999999999994</v>
      </c>
      <c r="G82" s="3"/>
      <c r="H82" s="141">
        <v>61873311.200000003</v>
      </c>
      <c r="I82" s="142"/>
      <c r="J82" s="141">
        <v>355514.74999999994</v>
      </c>
      <c r="K82" s="143"/>
      <c r="L82" s="141">
        <v>-1491789.34</v>
      </c>
      <c r="M82" s="143"/>
      <c r="N82" s="141">
        <v>0</v>
      </c>
      <c r="O82" s="143"/>
      <c r="P82" s="141">
        <v>60737036.609999999</v>
      </c>
      <c r="Q82" s="143"/>
      <c r="R82" s="141">
        <v>61384486.421538465</v>
      </c>
    </row>
    <row r="83" spans="1:18" ht="14.1" customHeight="1" x14ac:dyDescent="0.2">
      <c r="A83">
        <v>21</v>
      </c>
      <c r="B83" s="134"/>
      <c r="C83" s="130">
        <v>31445</v>
      </c>
      <c r="D83" t="s">
        <v>104</v>
      </c>
      <c r="F83" s="140">
        <v>0</v>
      </c>
      <c r="G83" s="3"/>
      <c r="H83" s="141">
        <v>0</v>
      </c>
      <c r="I83" s="142"/>
      <c r="J83" s="141">
        <v>0</v>
      </c>
      <c r="K83" s="143"/>
      <c r="L83" s="141">
        <v>0</v>
      </c>
      <c r="M83" s="143"/>
      <c r="N83" s="141">
        <v>0</v>
      </c>
      <c r="O83" s="143"/>
      <c r="P83" s="141">
        <v>0</v>
      </c>
      <c r="Q83" s="143"/>
      <c r="R83" s="141">
        <v>0</v>
      </c>
    </row>
    <row r="84" spans="1:18" ht="14.1" customHeight="1" x14ac:dyDescent="0.2">
      <c r="A84">
        <v>22</v>
      </c>
      <c r="B84" s="134"/>
      <c r="C84" s="130">
        <v>31546</v>
      </c>
      <c r="D84" t="s">
        <v>106</v>
      </c>
      <c r="F84" s="140">
        <v>3.4999999999999996</v>
      </c>
      <c r="G84" s="3"/>
      <c r="H84" s="141">
        <v>9495492.6699999999</v>
      </c>
      <c r="I84" s="142"/>
      <c r="J84" s="141">
        <v>0</v>
      </c>
      <c r="K84" s="143"/>
      <c r="L84" s="141">
        <v>0</v>
      </c>
      <c r="M84" s="143"/>
      <c r="N84" s="141">
        <v>0</v>
      </c>
      <c r="O84" s="143"/>
      <c r="P84" s="141">
        <v>9495492.6699999999</v>
      </c>
      <c r="Q84" s="143"/>
      <c r="R84" s="141">
        <v>9495492.6699999999</v>
      </c>
    </row>
    <row r="85" spans="1:18" ht="14.1" customHeight="1" x14ac:dyDescent="0.2">
      <c r="A85">
        <v>23</v>
      </c>
      <c r="B85" s="134"/>
      <c r="C85" s="130">
        <v>31646</v>
      </c>
      <c r="D85" t="s">
        <v>107</v>
      </c>
      <c r="F85" s="140">
        <v>2.9</v>
      </c>
      <c r="G85" s="3"/>
      <c r="H85" s="141">
        <v>1773320.43</v>
      </c>
      <c r="I85" s="142"/>
      <c r="J85" s="141">
        <v>17180.03</v>
      </c>
      <c r="K85" s="143"/>
      <c r="L85" s="141">
        <v>0</v>
      </c>
      <c r="M85" s="143"/>
      <c r="N85" s="141">
        <v>0</v>
      </c>
      <c r="O85" s="143"/>
      <c r="P85" s="141">
        <v>1790500.46</v>
      </c>
      <c r="Q85" s="143"/>
      <c r="R85" s="141">
        <v>1774641.9707692307</v>
      </c>
    </row>
    <row r="86" spans="1:18" ht="14.1" customHeight="1" x14ac:dyDescent="0.2">
      <c r="A86">
        <v>24</v>
      </c>
      <c r="B86" s="194" t="s">
        <v>316</v>
      </c>
      <c r="C86" s="130"/>
      <c r="D86" s="153" t="s">
        <v>137</v>
      </c>
      <c r="E86" s="153"/>
      <c r="F86" s="140"/>
      <c r="H86" s="145">
        <v>85723657.270000011</v>
      </c>
      <c r="I86" s="148"/>
      <c r="J86" s="145">
        <v>373238.12</v>
      </c>
      <c r="K86" s="148"/>
      <c r="L86" s="145">
        <v>-1497762.76</v>
      </c>
      <c r="M86" s="148"/>
      <c r="N86" s="145">
        <v>0</v>
      </c>
      <c r="O86" s="148"/>
      <c r="P86" s="145">
        <v>84599132.629999995</v>
      </c>
      <c r="Q86" s="148"/>
      <c r="R86" s="145">
        <v>85234657.950000003</v>
      </c>
    </row>
    <row r="87" spans="1:18" ht="14.1" customHeight="1" x14ac:dyDescent="0.2">
      <c r="A87">
        <v>25</v>
      </c>
      <c r="B87" s="134"/>
      <c r="F87" s="140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</row>
    <row r="88" spans="1:18" ht="14.1" customHeight="1" x14ac:dyDescent="0.2">
      <c r="A88">
        <v>26</v>
      </c>
      <c r="B88" s="134"/>
    </row>
    <row r="89" spans="1:18" ht="14.1" customHeight="1" x14ac:dyDescent="0.2">
      <c r="A89">
        <v>27</v>
      </c>
      <c r="B89" s="134"/>
      <c r="C89" s="130"/>
      <c r="F89" s="140"/>
      <c r="H89" s="148"/>
      <c r="I89" s="148"/>
      <c r="J89" s="148"/>
      <c r="K89" s="148"/>
      <c r="L89" s="148"/>
      <c r="M89" s="148"/>
      <c r="N89" s="148"/>
      <c r="O89" s="148"/>
      <c r="P89" s="148"/>
      <c r="Q89" s="148"/>
      <c r="R89" s="148"/>
    </row>
    <row r="90" spans="1:18" ht="14.1" customHeight="1" x14ac:dyDescent="0.2">
      <c r="A90">
        <v>28</v>
      </c>
      <c r="B90" s="134"/>
      <c r="C90" s="130"/>
      <c r="D90" s="163" t="s">
        <v>138</v>
      </c>
    </row>
    <row r="91" spans="1:18" ht="14.1" customHeight="1" x14ac:dyDescent="0.2">
      <c r="A91">
        <v>29</v>
      </c>
      <c r="B91" s="134"/>
      <c r="C91" s="130">
        <v>31151</v>
      </c>
      <c r="D91" t="s">
        <v>101</v>
      </c>
      <c r="F91" s="140">
        <v>4.1000000000000005</v>
      </c>
      <c r="H91" s="141">
        <v>0</v>
      </c>
      <c r="I91" s="142"/>
      <c r="J91" s="141">
        <v>0</v>
      </c>
      <c r="K91" s="143"/>
      <c r="L91" s="141">
        <v>0</v>
      </c>
      <c r="M91" s="143"/>
      <c r="N91" s="141">
        <v>23136622.989999998</v>
      </c>
      <c r="O91" s="143"/>
      <c r="P91" s="141">
        <v>23136622.989999998</v>
      </c>
      <c r="Q91" s="143"/>
      <c r="R91" s="141">
        <v>16017662.070000002</v>
      </c>
    </row>
    <row r="92" spans="1:18" ht="14.1" customHeight="1" x14ac:dyDescent="0.2">
      <c r="A92">
        <v>30</v>
      </c>
      <c r="B92" s="134"/>
      <c r="C92" s="130">
        <v>31251</v>
      </c>
      <c r="D92" t="s">
        <v>103</v>
      </c>
      <c r="F92" s="140">
        <v>4.3</v>
      </c>
      <c r="H92" s="141">
        <v>0</v>
      </c>
      <c r="I92" s="142"/>
      <c r="J92" s="141">
        <v>0</v>
      </c>
      <c r="K92" s="143"/>
      <c r="L92" s="141">
        <v>0</v>
      </c>
      <c r="M92" s="143"/>
      <c r="N92" s="141">
        <v>45351660.030000001</v>
      </c>
      <c r="O92" s="143"/>
      <c r="P92" s="141">
        <v>45351660.030000001</v>
      </c>
      <c r="Q92" s="143"/>
      <c r="R92" s="141">
        <v>31397303.097692307</v>
      </c>
    </row>
    <row r="93" spans="1:18" ht="14.1" customHeight="1" x14ac:dyDescent="0.2">
      <c r="A93">
        <v>31</v>
      </c>
      <c r="B93" s="134"/>
      <c r="C93" s="130">
        <v>31551</v>
      </c>
      <c r="D93" t="s">
        <v>106</v>
      </c>
      <c r="F93" s="140">
        <v>4.8</v>
      </c>
      <c r="H93" s="141">
        <v>0</v>
      </c>
      <c r="I93" s="142"/>
      <c r="J93" s="141">
        <v>0</v>
      </c>
      <c r="K93" s="143"/>
      <c r="L93" s="141">
        <v>0</v>
      </c>
      <c r="M93" s="143"/>
      <c r="N93" s="141">
        <v>14606212.59</v>
      </c>
      <c r="O93" s="143"/>
      <c r="P93" s="141">
        <v>14606212.59</v>
      </c>
      <c r="Q93" s="143"/>
      <c r="R93" s="141">
        <v>10111993.331538463</v>
      </c>
    </row>
    <row r="94" spans="1:18" ht="14.1" customHeight="1" x14ac:dyDescent="0.2">
      <c r="A94">
        <v>32</v>
      </c>
      <c r="B94" s="134"/>
      <c r="C94" s="130">
        <v>31651</v>
      </c>
      <c r="D94" t="s">
        <v>107</v>
      </c>
      <c r="F94" s="140">
        <v>4.1000000000000005</v>
      </c>
      <c r="H94" s="141">
        <v>0</v>
      </c>
      <c r="I94" s="142"/>
      <c r="J94" s="141">
        <v>0</v>
      </c>
      <c r="K94" s="143"/>
      <c r="L94" s="141">
        <v>0</v>
      </c>
      <c r="M94" s="143"/>
      <c r="N94" s="141">
        <v>879814.74</v>
      </c>
      <c r="O94" s="143"/>
      <c r="P94" s="141">
        <v>879814.74</v>
      </c>
      <c r="Q94" s="143"/>
      <c r="R94" s="141">
        <v>609102.51230769244</v>
      </c>
    </row>
    <row r="95" spans="1:18" ht="14.1" customHeight="1" x14ac:dyDescent="0.2">
      <c r="A95">
        <v>33</v>
      </c>
      <c r="B95" s="194" t="s">
        <v>38</v>
      </c>
      <c r="D95" s="163" t="s">
        <v>140</v>
      </c>
      <c r="H95" s="145">
        <v>0</v>
      </c>
      <c r="I95" s="148"/>
      <c r="J95" s="145">
        <v>0</v>
      </c>
      <c r="K95" s="148"/>
      <c r="L95" s="145">
        <v>0</v>
      </c>
      <c r="M95" s="148"/>
      <c r="N95" s="145">
        <v>83974310.349999994</v>
      </c>
      <c r="O95" s="148"/>
      <c r="P95" s="145">
        <v>83974310.349999994</v>
      </c>
      <c r="Q95" s="148"/>
      <c r="R95" s="145">
        <v>58136061.011538468</v>
      </c>
    </row>
    <row r="96" spans="1:18" ht="14.1" customHeight="1" x14ac:dyDescent="0.2">
      <c r="A96">
        <v>34</v>
      </c>
      <c r="B96" s="134"/>
    </row>
    <row r="97" spans="1:18" ht="14.1" customHeight="1" x14ac:dyDescent="0.2">
      <c r="A97">
        <v>35</v>
      </c>
      <c r="B97" s="134"/>
    </row>
    <row r="98" spans="1:18" ht="14.1" customHeight="1" x14ac:dyDescent="0.2">
      <c r="A98">
        <v>36</v>
      </c>
      <c r="B98" s="134"/>
    </row>
    <row r="99" spans="1:18" ht="14.1" customHeight="1" x14ac:dyDescent="0.2">
      <c r="A99">
        <v>37</v>
      </c>
      <c r="B99" s="134"/>
    </row>
    <row r="100" spans="1:18" ht="14.1" customHeight="1" x14ac:dyDescent="0.2">
      <c r="A100">
        <v>38</v>
      </c>
      <c r="B100" s="134"/>
    </row>
    <row r="101" spans="1:18" ht="14.1" customHeight="1" x14ac:dyDescent="0.2">
      <c r="A101">
        <v>39</v>
      </c>
      <c r="B101" s="134"/>
    </row>
    <row r="102" spans="1:18" ht="14.1" customHeight="1" x14ac:dyDescent="0.2">
      <c r="A102">
        <v>40</v>
      </c>
      <c r="B102" s="134"/>
      <c r="C102" s="130"/>
      <c r="F102" s="3"/>
      <c r="G102" s="3"/>
      <c r="H102" s="138"/>
      <c r="I102" s="148"/>
      <c r="J102" s="138"/>
      <c r="K102" s="148"/>
      <c r="L102" s="138"/>
      <c r="M102" s="148"/>
      <c r="N102" s="138"/>
      <c r="O102" s="148"/>
      <c r="P102" s="138"/>
      <c r="Q102" s="148"/>
      <c r="R102" s="138"/>
    </row>
    <row r="103" spans="1:18" ht="14.1" customHeight="1" thickBot="1" x14ac:dyDescent="0.25">
      <c r="A103" s="121">
        <v>41</v>
      </c>
      <c r="B103" s="157" t="s">
        <v>130</v>
      </c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</row>
    <row r="104" spans="1:18" ht="14.1" customHeight="1" x14ac:dyDescent="0.2">
      <c r="P104" t="s">
        <v>291</v>
      </c>
    </row>
    <row r="105" spans="1:18" ht="14.1" customHeight="1" thickBot="1" x14ac:dyDescent="0.25">
      <c r="A105" s="121" t="s">
        <v>54</v>
      </c>
      <c r="B105" s="121"/>
      <c r="C105" s="121"/>
      <c r="D105" s="121"/>
      <c r="E105" s="121"/>
      <c r="F105" s="121"/>
      <c r="G105" s="121" t="s">
        <v>55</v>
      </c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 t="s">
        <v>295</v>
      </c>
    </row>
    <row r="106" spans="1:18" ht="14.1" customHeight="1" x14ac:dyDescent="0.2">
      <c r="A106" t="s">
        <v>56</v>
      </c>
      <c r="B106" s="158"/>
      <c r="E106" s="3" t="s">
        <v>57</v>
      </c>
      <c r="F106" t="s">
        <v>286</v>
      </c>
      <c r="J106" s="124"/>
      <c r="K106" s="124"/>
      <c r="M106" s="124"/>
      <c r="N106" s="124"/>
      <c r="O106" s="124"/>
      <c r="P106" s="124" t="s">
        <v>59</v>
      </c>
      <c r="R106" s="125"/>
    </row>
    <row r="107" spans="1:18" ht="14.1" customHeight="1" x14ac:dyDescent="0.2">
      <c r="B107" s="158"/>
      <c r="F107" t="s">
        <v>287</v>
      </c>
      <c r="J107" s="3"/>
      <c r="K107" s="125"/>
      <c r="N107" s="3"/>
      <c r="O107" s="3" t="s">
        <v>275</v>
      </c>
      <c r="P107" s="125" t="s">
        <v>288</v>
      </c>
      <c r="R107" s="3"/>
    </row>
    <row r="108" spans="1:18" ht="14.1" customHeight="1" x14ac:dyDescent="0.2">
      <c r="A108" t="s">
        <v>63</v>
      </c>
      <c r="B108" s="158"/>
      <c r="F108" t="s">
        <v>275</v>
      </c>
      <c r="J108" s="3"/>
      <c r="K108" s="125"/>
      <c r="L108" s="3"/>
      <c r="O108" s="3" t="s">
        <v>275</v>
      </c>
      <c r="P108" s="125"/>
      <c r="R108" s="3"/>
    </row>
    <row r="109" spans="1:18" ht="14.1" customHeight="1" x14ac:dyDescent="0.2">
      <c r="B109" s="158"/>
      <c r="F109" t="s">
        <v>275</v>
      </c>
      <c r="J109" s="3"/>
      <c r="K109" s="125"/>
      <c r="L109" s="3"/>
      <c r="O109" s="3" t="s">
        <v>275</v>
      </c>
      <c r="P109" s="125"/>
      <c r="R109" s="3"/>
    </row>
    <row r="110" spans="1:18" ht="14.1" customHeight="1" thickBot="1" x14ac:dyDescent="0.25">
      <c r="A110" s="121" t="s">
        <v>289</v>
      </c>
      <c r="B110" s="159"/>
      <c r="C110" s="121"/>
      <c r="D110" s="121"/>
      <c r="E110" s="121"/>
      <c r="F110" s="121" t="s">
        <v>275</v>
      </c>
      <c r="G110" s="121"/>
      <c r="H110" s="127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</row>
    <row r="111" spans="1:18" ht="14.1" customHeight="1" x14ac:dyDescent="0.2"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</row>
    <row r="112" spans="1:18" ht="14.1" customHeight="1" x14ac:dyDescent="0.2">
      <c r="C112" s="129" t="s">
        <v>69</v>
      </c>
      <c r="D112" s="129" t="s">
        <v>70</v>
      </c>
      <c r="E112" s="129"/>
      <c r="F112" s="129" t="s">
        <v>71</v>
      </c>
      <c r="G112" s="129"/>
      <c r="H112" s="129" t="s">
        <v>72</v>
      </c>
      <c r="I112" s="129"/>
      <c r="J112" s="130" t="s">
        <v>73</v>
      </c>
      <c r="K112" s="130"/>
      <c r="L112" s="129" t="s">
        <v>74</v>
      </c>
      <c r="M112" s="129"/>
      <c r="N112" s="129" t="s">
        <v>75</v>
      </c>
      <c r="O112" s="129"/>
      <c r="P112" s="129" t="s">
        <v>76</v>
      </c>
      <c r="Q112" s="129"/>
      <c r="R112" s="129" t="s">
        <v>77</v>
      </c>
    </row>
    <row r="113" spans="1:21" ht="14.1" customHeight="1" x14ac:dyDescent="0.2">
      <c r="C113" s="130" t="s">
        <v>78</v>
      </c>
      <c r="D113" s="130" t="s">
        <v>78</v>
      </c>
      <c r="F113" s="130" t="s">
        <v>79</v>
      </c>
      <c r="G113" s="130"/>
      <c r="H113" s="129" t="s">
        <v>80</v>
      </c>
      <c r="I113" s="130"/>
      <c r="J113" s="129" t="s">
        <v>53</v>
      </c>
      <c r="K113" s="130"/>
      <c r="L113" s="130" t="s">
        <v>53</v>
      </c>
      <c r="M113" s="130"/>
      <c r="P113" s="130" t="s">
        <v>80</v>
      </c>
      <c r="R113" s="130"/>
    </row>
    <row r="114" spans="1:21" ht="14.1" customHeight="1" x14ac:dyDescent="0.2">
      <c r="A114" t="s">
        <v>81</v>
      </c>
      <c r="B114" s="130"/>
      <c r="C114" s="130" t="s">
        <v>82</v>
      </c>
      <c r="D114" s="130" t="s">
        <v>82</v>
      </c>
      <c r="E114" s="129"/>
      <c r="F114" s="130" t="s">
        <v>83</v>
      </c>
      <c r="G114" s="130"/>
      <c r="H114" s="130" t="s">
        <v>84</v>
      </c>
      <c r="I114" s="130"/>
      <c r="J114" s="130" t="s">
        <v>80</v>
      </c>
      <c r="K114" s="129"/>
      <c r="L114" s="130" t="s">
        <v>80</v>
      </c>
      <c r="M114" s="125"/>
      <c r="N114" s="130" t="s">
        <v>85</v>
      </c>
      <c r="O114" s="129"/>
      <c r="P114" s="129" t="s">
        <v>84</v>
      </c>
      <c r="Q114" s="129"/>
      <c r="R114" s="130" t="s">
        <v>86</v>
      </c>
    </row>
    <row r="115" spans="1:21" ht="14.1" customHeight="1" thickBot="1" x14ac:dyDescent="0.25">
      <c r="A115" s="121" t="s">
        <v>87</v>
      </c>
      <c r="B115" s="127"/>
      <c r="C115" s="127" t="s">
        <v>88</v>
      </c>
      <c r="D115" s="127" t="s">
        <v>89</v>
      </c>
      <c r="E115" s="127"/>
      <c r="F115" s="131" t="s">
        <v>90</v>
      </c>
      <c r="G115" s="131"/>
      <c r="H115" s="131" t="s">
        <v>91</v>
      </c>
      <c r="I115" s="132"/>
      <c r="J115" s="131" t="s">
        <v>92</v>
      </c>
      <c r="K115" s="132"/>
      <c r="L115" s="132" t="s">
        <v>93</v>
      </c>
      <c r="M115" s="133"/>
      <c r="N115" s="133" t="s">
        <v>94</v>
      </c>
      <c r="O115" s="133"/>
      <c r="P115" s="133" t="s">
        <v>95</v>
      </c>
      <c r="Q115" s="133"/>
      <c r="R115" s="133" t="s">
        <v>96</v>
      </c>
    </row>
    <row r="116" spans="1:21" ht="14.1" customHeight="1" x14ac:dyDescent="0.2">
      <c r="A116">
        <v>1</v>
      </c>
      <c r="B116" s="130"/>
    </row>
    <row r="117" spans="1:21" ht="14.1" customHeight="1" x14ac:dyDescent="0.2">
      <c r="A117">
        <v>2</v>
      </c>
      <c r="B117" s="130"/>
      <c r="C117" s="130"/>
      <c r="D117" s="163" t="s">
        <v>141</v>
      </c>
      <c r="F117" s="140"/>
      <c r="H117" s="164"/>
      <c r="I117" s="148"/>
      <c r="J117" s="162"/>
      <c r="K117" s="148"/>
      <c r="L117" s="162"/>
      <c r="M117" s="148"/>
      <c r="N117" s="162"/>
      <c r="O117" s="148"/>
      <c r="P117" s="162"/>
      <c r="Q117" s="148"/>
      <c r="R117" s="162"/>
    </row>
    <row r="118" spans="1:21" ht="14.1" customHeight="1" x14ac:dyDescent="0.2">
      <c r="A118">
        <v>3</v>
      </c>
      <c r="B118" s="130"/>
      <c r="C118" s="130">
        <v>31152</v>
      </c>
      <c r="D118" t="s">
        <v>101</v>
      </c>
      <c r="F118" s="140">
        <v>3.5000000000000004</v>
      </c>
      <c r="G118" s="3"/>
      <c r="H118" s="141">
        <v>0</v>
      </c>
      <c r="I118" s="142"/>
      <c r="J118" s="141">
        <v>0</v>
      </c>
      <c r="K118" s="143"/>
      <c r="L118" s="141">
        <v>0</v>
      </c>
      <c r="M118" s="143"/>
      <c r="N118" s="141">
        <v>25208869.300000001</v>
      </c>
      <c r="O118" s="143"/>
      <c r="P118" s="141">
        <v>25208869.300000001</v>
      </c>
      <c r="Q118" s="143"/>
      <c r="R118" s="141">
        <v>17452294.130769234</v>
      </c>
    </row>
    <row r="119" spans="1:21" ht="14.1" customHeight="1" x14ac:dyDescent="0.2">
      <c r="A119">
        <v>4</v>
      </c>
      <c r="B119" s="130"/>
      <c r="C119" s="130">
        <v>31252</v>
      </c>
      <c r="D119" t="s">
        <v>103</v>
      </c>
      <c r="F119" s="140">
        <v>4</v>
      </c>
      <c r="G119" s="3"/>
      <c r="H119" s="141">
        <v>0</v>
      </c>
      <c r="I119" s="142"/>
      <c r="J119" s="141">
        <v>1450716.6</v>
      </c>
      <c r="K119" s="143"/>
      <c r="L119" s="141">
        <v>0</v>
      </c>
      <c r="M119" s="143"/>
      <c r="N119" s="141">
        <v>49413609.310000002</v>
      </c>
      <c r="O119" s="143"/>
      <c r="P119" s="141">
        <v>50864325.910000004</v>
      </c>
      <c r="Q119" s="143"/>
      <c r="R119" s="141">
        <v>34321015.414615385</v>
      </c>
    </row>
    <row r="120" spans="1:21" ht="14.1" customHeight="1" x14ac:dyDescent="0.2">
      <c r="A120">
        <v>5</v>
      </c>
      <c r="B120" s="130"/>
      <c r="C120" s="130">
        <v>31552</v>
      </c>
      <c r="D120" t="s">
        <v>106</v>
      </c>
      <c r="F120" s="140">
        <v>4.1000000000000005</v>
      </c>
      <c r="G120" s="3"/>
      <c r="H120" s="141">
        <v>0</v>
      </c>
      <c r="I120" s="142"/>
      <c r="J120" s="141">
        <v>0</v>
      </c>
      <c r="K120" s="143"/>
      <c r="L120" s="141">
        <v>0</v>
      </c>
      <c r="M120" s="143"/>
      <c r="N120" s="141">
        <v>15914426.859999999</v>
      </c>
      <c r="O120" s="143"/>
      <c r="P120" s="141">
        <v>15914426.859999999</v>
      </c>
      <c r="Q120" s="143"/>
      <c r="R120" s="141">
        <v>11017680.133846154</v>
      </c>
    </row>
    <row r="121" spans="1:21" ht="14.1" customHeight="1" x14ac:dyDescent="0.2">
      <c r="A121">
        <v>6</v>
      </c>
      <c r="B121" s="130"/>
      <c r="C121" s="130">
        <v>31652</v>
      </c>
      <c r="D121" t="s">
        <v>107</v>
      </c>
      <c r="F121" s="140">
        <v>3.7000000000000006</v>
      </c>
      <c r="G121" s="3"/>
      <c r="H121" s="141">
        <v>0</v>
      </c>
      <c r="I121" s="142"/>
      <c r="J121" s="141">
        <v>0</v>
      </c>
      <c r="K121" s="143"/>
      <c r="L121" s="141">
        <v>0</v>
      </c>
      <c r="M121" s="143"/>
      <c r="N121" s="141">
        <v>958615.89</v>
      </c>
      <c r="O121" s="143"/>
      <c r="P121" s="141">
        <v>958615.89</v>
      </c>
      <c r="Q121" s="143"/>
      <c r="R121" s="141">
        <v>663657.15461538464</v>
      </c>
    </row>
    <row r="122" spans="1:21" ht="14.1" customHeight="1" x14ac:dyDescent="0.2">
      <c r="A122">
        <v>7</v>
      </c>
      <c r="B122" s="194" t="s">
        <v>39</v>
      </c>
      <c r="D122" s="163" t="s">
        <v>142</v>
      </c>
      <c r="F122" s="140"/>
      <c r="G122" s="3"/>
      <c r="H122" s="145">
        <v>0</v>
      </c>
      <c r="I122" s="148"/>
      <c r="J122" s="145">
        <v>1450716.6</v>
      </c>
      <c r="K122" s="148"/>
      <c r="L122" s="145">
        <v>0</v>
      </c>
      <c r="M122" s="148"/>
      <c r="N122" s="145">
        <v>91495521.359999999</v>
      </c>
      <c r="O122" s="148"/>
      <c r="P122" s="145">
        <v>92946237.960000008</v>
      </c>
      <c r="Q122" s="148"/>
      <c r="R122" s="145">
        <v>63454646.833846159</v>
      </c>
    </row>
    <row r="123" spans="1:21" ht="14.1" customHeight="1" x14ac:dyDescent="0.2">
      <c r="A123">
        <v>8</v>
      </c>
      <c r="B123" s="130"/>
      <c r="C123" s="130"/>
      <c r="F123" s="140"/>
      <c r="G123" s="3"/>
      <c r="H123" s="165"/>
      <c r="I123" s="148"/>
      <c r="J123" s="165"/>
      <c r="K123" s="148"/>
      <c r="L123" s="165"/>
      <c r="M123" s="148"/>
      <c r="N123" s="165"/>
      <c r="O123" s="148"/>
      <c r="P123" s="165"/>
      <c r="Q123" s="148"/>
      <c r="R123" s="165"/>
    </row>
    <row r="124" spans="1:21" ht="14.1" customHeight="1" x14ac:dyDescent="0.2">
      <c r="A124">
        <v>9</v>
      </c>
      <c r="B124" s="134"/>
      <c r="C124" s="130"/>
      <c r="D124" s="163" t="s">
        <v>143</v>
      </c>
      <c r="H124" s="146"/>
      <c r="I124" s="148"/>
      <c r="J124" s="146"/>
      <c r="K124" s="148"/>
      <c r="L124" s="146"/>
      <c r="M124" s="148"/>
      <c r="N124" s="146"/>
      <c r="O124" s="148"/>
      <c r="P124" s="146"/>
      <c r="Q124" s="148"/>
      <c r="R124" s="146"/>
    </row>
    <row r="125" spans="1:21" ht="14.1" customHeight="1" x14ac:dyDescent="0.2">
      <c r="A125">
        <v>10</v>
      </c>
      <c r="B125" s="134"/>
      <c r="C125" s="130">
        <v>31153</v>
      </c>
      <c r="D125" t="s">
        <v>101</v>
      </c>
      <c r="F125" s="140">
        <v>3.1000000000000005</v>
      </c>
      <c r="G125" s="3"/>
      <c r="H125" s="141">
        <v>0</v>
      </c>
      <c r="I125" s="142"/>
      <c r="J125" s="141">
        <v>0</v>
      </c>
      <c r="K125" s="143"/>
      <c r="L125" s="141">
        <v>0</v>
      </c>
      <c r="M125" s="143"/>
      <c r="N125" s="141">
        <v>21689421.57</v>
      </c>
      <c r="O125" s="143"/>
      <c r="P125" s="141">
        <v>21689421.57</v>
      </c>
      <c r="Q125" s="143"/>
      <c r="R125" s="141">
        <v>15015753.394615382</v>
      </c>
    </row>
    <row r="126" spans="1:21" ht="14.1" customHeight="1" x14ac:dyDescent="0.2">
      <c r="A126">
        <v>11</v>
      </c>
      <c r="B126" s="134"/>
      <c r="C126" s="130">
        <v>31253</v>
      </c>
      <c r="D126" t="s">
        <v>103</v>
      </c>
      <c r="F126" s="140">
        <v>3.9</v>
      </c>
      <c r="G126" s="3"/>
      <c r="H126" s="141">
        <v>0</v>
      </c>
      <c r="I126" s="142"/>
      <c r="J126" s="141">
        <v>1450205.16</v>
      </c>
      <c r="K126" s="143"/>
      <c r="L126" s="141">
        <v>0</v>
      </c>
      <c r="M126" s="143"/>
      <c r="N126" s="141">
        <v>42509822.799999997</v>
      </c>
      <c r="O126" s="143"/>
      <c r="P126" s="141">
        <v>43960027.959999993</v>
      </c>
      <c r="Q126" s="143"/>
      <c r="R126" s="141">
        <v>30545419.75384615</v>
      </c>
    </row>
    <row r="127" spans="1:21" ht="14.1" customHeight="1" x14ac:dyDescent="0.2">
      <c r="A127">
        <v>12</v>
      </c>
      <c r="B127" s="134"/>
      <c r="C127" s="130">
        <v>31553</v>
      </c>
      <c r="D127" t="s">
        <v>106</v>
      </c>
      <c r="F127" s="140">
        <v>3.9999999999999996</v>
      </c>
      <c r="H127" s="141">
        <v>0</v>
      </c>
      <c r="I127" s="142"/>
      <c r="J127" s="141">
        <v>0</v>
      </c>
      <c r="K127" s="143"/>
      <c r="L127" s="141">
        <v>0</v>
      </c>
      <c r="M127" s="143"/>
      <c r="N127" s="141">
        <v>13690954.039999999</v>
      </c>
      <c r="O127" s="143"/>
      <c r="P127" s="141">
        <v>13690954.039999999</v>
      </c>
      <c r="Q127" s="143"/>
      <c r="R127" s="141">
        <v>9478352.796923073</v>
      </c>
    </row>
    <row r="128" spans="1:21" ht="14.1" customHeight="1" x14ac:dyDescent="0.2">
      <c r="A128">
        <v>13</v>
      </c>
      <c r="B128" s="134"/>
      <c r="C128" s="130">
        <v>31653</v>
      </c>
      <c r="D128" t="s">
        <v>107</v>
      </c>
      <c r="F128" s="140">
        <v>3.4000000000000004</v>
      </c>
      <c r="H128" s="141">
        <v>0</v>
      </c>
      <c r="I128" s="142"/>
      <c r="J128" s="141">
        <v>0</v>
      </c>
      <c r="K128" s="143"/>
      <c r="L128" s="141">
        <v>0</v>
      </c>
      <c r="M128" s="143"/>
      <c r="N128" s="141">
        <v>824683.51</v>
      </c>
      <c r="O128" s="143"/>
      <c r="P128" s="141">
        <v>824683.51</v>
      </c>
      <c r="Q128" s="143"/>
      <c r="R128" s="141">
        <v>570934.73769230756</v>
      </c>
      <c r="U128" s="166"/>
    </row>
    <row r="129" spans="1:18" ht="14.1" customHeight="1" x14ac:dyDescent="0.2">
      <c r="A129">
        <v>14</v>
      </c>
      <c r="B129" s="194" t="s">
        <v>40</v>
      </c>
      <c r="D129" s="163" t="s">
        <v>144</v>
      </c>
      <c r="H129" s="145">
        <v>0</v>
      </c>
      <c r="I129" s="148"/>
      <c r="J129" s="145">
        <v>1450205.16</v>
      </c>
      <c r="K129" s="148"/>
      <c r="L129" s="145">
        <v>0</v>
      </c>
      <c r="M129" s="148"/>
      <c r="N129" s="145">
        <v>78714881.920000002</v>
      </c>
      <c r="O129" s="148"/>
      <c r="P129" s="145">
        <v>80165087.079999998</v>
      </c>
      <c r="Q129" s="148"/>
      <c r="R129" s="145">
        <v>55610460.683076911</v>
      </c>
    </row>
    <row r="130" spans="1:18" ht="14.1" customHeight="1" x14ac:dyDescent="0.2">
      <c r="A130">
        <v>15</v>
      </c>
      <c r="B130" s="134"/>
      <c r="C130" s="130"/>
      <c r="H130" s="143"/>
      <c r="I130" s="148"/>
      <c r="J130" s="167"/>
      <c r="K130" s="148"/>
      <c r="L130" s="167"/>
      <c r="M130" s="148"/>
      <c r="N130" s="167"/>
      <c r="O130" s="148"/>
      <c r="P130" s="167"/>
      <c r="Q130" s="148"/>
      <c r="R130" s="167"/>
    </row>
    <row r="131" spans="1:18" ht="14.1" customHeight="1" x14ac:dyDescent="0.2">
      <c r="A131">
        <v>16</v>
      </c>
      <c r="B131" s="134"/>
      <c r="C131" s="130"/>
      <c r="D131" s="163" t="s">
        <v>145</v>
      </c>
      <c r="F131" s="140"/>
      <c r="G131" s="3"/>
      <c r="H131" s="165"/>
      <c r="I131" s="148"/>
      <c r="J131" s="165"/>
      <c r="K131" s="148"/>
      <c r="L131" s="165"/>
      <c r="M131" s="148"/>
      <c r="N131" s="165"/>
      <c r="O131" s="148"/>
      <c r="P131" s="165"/>
      <c r="Q131" s="148"/>
      <c r="R131" s="165"/>
    </row>
    <row r="132" spans="1:18" ht="14.1" customHeight="1" x14ac:dyDescent="0.2">
      <c r="A132">
        <v>17</v>
      </c>
      <c r="B132" s="134"/>
      <c r="C132" s="130">
        <v>31154</v>
      </c>
      <c r="D132" t="s">
        <v>101</v>
      </c>
      <c r="F132" s="140">
        <v>2.4</v>
      </c>
      <c r="G132" s="3"/>
      <c r="H132" s="141">
        <v>0</v>
      </c>
      <c r="I132" s="142"/>
      <c r="J132" s="141">
        <v>0</v>
      </c>
      <c r="K132" s="143"/>
      <c r="L132" s="141">
        <v>0</v>
      </c>
      <c r="M132" s="143"/>
      <c r="N132" s="141">
        <v>16857249.890000001</v>
      </c>
      <c r="O132" s="143"/>
      <c r="P132" s="141">
        <v>16857249.890000001</v>
      </c>
      <c r="Q132" s="143"/>
      <c r="R132" s="141">
        <v>11670403.77</v>
      </c>
    </row>
    <row r="133" spans="1:18" ht="14.1" customHeight="1" x14ac:dyDescent="0.2">
      <c r="A133">
        <v>18</v>
      </c>
      <c r="B133" s="134"/>
      <c r="C133" s="130">
        <v>31254</v>
      </c>
      <c r="D133" t="s">
        <v>103</v>
      </c>
      <c r="F133" s="140">
        <v>3.8</v>
      </c>
      <c r="G133" s="3"/>
      <c r="H133" s="141">
        <v>0</v>
      </c>
      <c r="I133" s="142"/>
      <c r="J133" s="141">
        <v>0</v>
      </c>
      <c r="K133" s="143"/>
      <c r="L133" s="141">
        <v>0</v>
      </c>
      <c r="M133" s="143"/>
      <c r="N133" s="141">
        <v>32996130.140000001</v>
      </c>
      <c r="O133" s="143"/>
      <c r="P133" s="141">
        <v>32996130.140000001</v>
      </c>
      <c r="Q133" s="143"/>
      <c r="R133" s="141">
        <v>22843474.712307688</v>
      </c>
    </row>
    <row r="134" spans="1:18" ht="14.1" customHeight="1" x14ac:dyDescent="0.2">
      <c r="A134">
        <v>19</v>
      </c>
      <c r="B134" s="134"/>
      <c r="C134" s="130">
        <v>31554</v>
      </c>
      <c r="D134" t="s">
        <v>106</v>
      </c>
      <c r="F134" s="140">
        <v>3.9</v>
      </c>
      <c r="G134" s="3"/>
      <c r="H134" s="141">
        <v>0</v>
      </c>
      <c r="I134" s="142"/>
      <c r="J134" s="141">
        <v>0</v>
      </c>
      <c r="K134" s="143"/>
      <c r="L134" s="141">
        <v>0</v>
      </c>
      <c r="M134" s="143"/>
      <c r="N134" s="141">
        <v>10642026.83</v>
      </c>
      <c r="O134" s="143"/>
      <c r="P134" s="141">
        <v>10642026.83</v>
      </c>
      <c r="Q134" s="143"/>
      <c r="R134" s="141">
        <v>7367557.0361538464</v>
      </c>
    </row>
    <row r="135" spans="1:18" ht="14.1" customHeight="1" x14ac:dyDescent="0.2">
      <c r="A135">
        <v>20</v>
      </c>
      <c r="B135" s="134"/>
      <c r="C135" s="130">
        <v>31654</v>
      </c>
      <c r="D135" t="s">
        <v>107</v>
      </c>
      <c r="F135" s="140">
        <v>3.3000000000000003</v>
      </c>
      <c r="G135" s="3"/>
      <c r="H135" s="141">
        <v>0</v>
      </c>
      <c r="I135" s="142"/>
      <c r="J135" s="141">
        <v>0</v>
      </c>
      <c r="K135" s="143"/>
      <c r="L135" s="141">
        <v>0</v>
      </c>
      <c r="M135" s="143"/>
      <c r="N135" s="141">
        <v>687934.36</v>
      </c>
      <c r="O135" s="143"/>
      <c r="P135" s="141">
        <v>687934.36</v>
      </c>
      <c r="Q135" s="143"/>
      <c r="R135" s="141">
        <v>476262.24923076923</v>
      </c>
    </row>
    <row r="136" spans="1:18" ht="14.1" customHeight="1" x14ac:dyDescent="0.2">
      <c r="A136">
        <v>21</v>
      </c>
      <c r="B136" s="194" t="s">
        <v>14</v>
      </c>
      <c r="D136" s="163" t="s">
        <v>146</v>
      </c>
      <c r="F136" s="140"/>
      <c r="H136" s="145">
        <v>0</v>
      </c>
      <c r="I136" s="148"/>
      <c r="J136" s="145">
        <v>0</v>
      </c>
      <c r="K136" s="148"/>
      <c r="L136" s="145">
        <v>0</v>
      </c>
      <c r="M136" s="148"/>
      <c r="N136" s="145">
        <v>61183341.219999999</v>
      </c>
      <c r="O136" s="148"/>
      <c r="P136" s="145">
        <v>61183341.219999999</v>
      </c>
      <c r="Q136" s="148"/>
      <c r="R136" s="145">
        <v>42357697.767692305</v>
      </c>
    </row>
    <row r="137" spans="1:18" ht="14.1" customHeight="1" x14ac:dyDescent="0.2">
      <c r="A137">
        <v>22</v>
      </c>
      <c r="B137" s="134"/>
      <c r="F137" s="140"/>
      <c r="G137" s="168"/>
      <c r="H137" s="148"/>
      <c r="I137" s="148"/>
      <c r="J137" s="148"/>
      <c r="K137" s="148"/>
      <c r="L137" s="148"/>
      <c r="M137" s="148"/>
      <c r="N137" s="148"/>
      <c r="O137" s="148"/>
      <c r="P137" s="148"/>
      <c r="Q137" s="148"/>
      <c r="R137" s="148"/>
    </row>
    <row r="138" spans="1:18" ht="14.1" customHeight="1" x14ac:dyDescent="0.2">
      <c r="A138">
        <v>23</v>
      </c>
      <c r="B138" s="134"/>
      <c r="C138" s="129">
        <v>31647</v>
      </c>
      <c r="D138" s="123" t="s">
        <v>148</v>
      </c>
      <c r="F138" s="140">
        <v>14.3</v>
      </c>
      <c r="G138" s="3"/>
      <c r="H138" s="141">
        <v>2741935.78</v>
      </c>
      <c r="I138" s="142"/>
      <c r="J138" s="141">
        <v>276160.90000000002</v>
      </c>
      <c r="K138" s="143"/>
      <c r="L138" s="141">
        <v>-369726.82</v>
      </c>
      <c r="M138" s="143"/>
      <c r="N138" s="141">
        <v>288557.69</v>
      </c>
      <c r="O138" s="143"/>
      <c r="P138" s="141">
        <v>2936927.55</v>
      </c>
      <c r="Q138" s="143"/>
      <c r="R138" s="141">
        <v>2905266.4053846151</v>
      </c>
    </row>
    <row r="139" spans="1:18" ht="14.1" customHeight="1" x14ac:dyDescent="0.2">
      <c r="A139">
        <v>24</v>
      </c>
      <c r="B139" s="134"/>
      <c r="C139" s="129"/>
      <c r="D139" s="123"/>
      <c r="E139" s="130"/>
      <c r="F139" s="140"/>
      <c r="H139" s="146"/>
      <c r="I139" s="148"/>
      <c r="J139" s="146"/>
      <c r="K139" s="148"/>
      <c r="L139" s="146"/>
      <c r="M139" s="148"/>
      <c r="N139" s="146"/>
      <c r="O139" s="148"/>
      <c r="P139" s="146"/>
      <c r="Q139" s="148"/>
      <c r="R139" s="146"/>
    </row>
    <row r="140" spans="1:18" ht="14.1" customHeight="1" thickBot="1" x14ac:dyDescent="0.25">
      <c r="A140">
        <v>25</v>
      </c>
      <c r="B140" s="134"/>
      <c r="C140" s="130"/>
      <c r="D140" s="123" t="s">
        <v>149</v>
      </c>
      <c r="F140" s="140"/>
      <c r="G140" s="3"/>
      <c r="H140" s="169">
        <v>1897365540.51</v>
      </c>
      <c r="I140" s="148"/>
      <c r="J140" s="169">
        <v>36241271.460000001</v>
      </c>
      <c r="K140" s="148"/>
      <c r="L140" s="169">
        <v>-16751282.310000001</v>
      </c>
      <c r="M140" s="148"/>
      <c r="N140" s="169">
        <v>345855.87000002206</v>
      </c>
      <c r="O140" s="148"/>
      <c r="P140" s="169">
        <v>1917201385.5299997</v>
      </c>
      <c r="Q140" s="148"/>
      <c r="R140" s="169">
        <v>1906820543.5984616</v>
      </c>
    </row>
    <row r="141" spans="1:18" ht="14.1" customHeight="1" thickTop="1" x14ac:dyDescent="0.2">
      <c r="A141">
        <v>26</v>
      </c>
      <c r="B141" s="134"/>
      <c r="C141" s="129"/>
      <c r="H141" s="166"/>
    </row>
    <row r="142" spans="1:18" ht="14.1" customHeight="1" x14ac:dyDescent="0.2">
      <c r="A142">
        <v>27</v>
      </c>
      <c r="B142" s="134"/>
      <c r="C142" s="130"/>
      <c r="F142" s="140"/>
      <c r="H142" s="164"/>
      <c r="I142" s="148"/>
      <c r="J142" s="162"/>
      <c r="K142" s="148"/>
      <c r="L142" s="162"/>
      <c r="M142" s="148"/>
      <c r="N142" s="162"/>
      <c r="O142" s="148"/>
      <c r="P142" s="162"/>
      <c r="Q142" s="148"/>
      <c r="R142" s="162"/>
    </row>
    <row r="143" spans="1:18" ht="14.1" customHeight="1" x14ac:dyDescent="0.2">
      <c r="A143">
        <v>28</v>
      </c>
      <c r="B143" s="134"/>
      <c r="C143" s="130">
        <v>31617</v>
      </c>
      <c r="D143" s="123" t="s">
        <v>296</v>
      </c>
      <c r="F143" s="140">
        <v>14.3</v>
      </c>
      <c r="G143" s="3"/>
      <c r="H143" s="141">
        <v>278751.42</v>
      </c>
      <c r="I143" s="148"/>
      <c r="J143" s="141">
        <v>9806.27</v>
      </c>
      <c r="K143" s="148"/>
      <c r="L143" s="141">
        <v>0</v>
      </c>
      <c r="M143" s="148"/>
      <c r="N143" s="141">
        <v>-288557.69</v>
      </c>
      <c r="O143" s="148"/>
      <c r="P143" s="141">
        <v>0</v>
      </c>
      <c r="Q143" s="148"/>
      <c r="R143" s="141">
        <v>87082.11153846154</v>
      </c>
    </row>
    <row r="144" spans="1:18" ht="14.1" customHeight="1" x14ac:dyDescent="0.2">
      <c r="A144">
        <v>29</v>
      </c>
      <c r="B144" s="134"/>
      <c r="C144" s="130"/>
      <c r="F144" s="140"/>
      <c r="G144" s="3"/>
      <c r="H144" s="141"/>
      <c r="I144" s="148"/>
      <c r="J144" s="141"/>
      <c r="K144" s="148"/>
      <c r="L144" s="141"/>
      <c r="M144" s="148"/>
      <c r="N144" s="141"/>
      <c r="O144" s="148"/>
      <c r="P144" s="141"/>
      <c r="Q144" s="148"/>
      <c r="R144" s="141"/>
    </row>
    <row r="145" spans="1:18" ht="14.1" customHeight="1" x14ac:dyDescent="0.2">
      <c r="A145">
        <v>30</v>
      </c>
      <c r="B145" s="134"/>
      <c r="C145" s="130"/>
      <c r="D145" s="123"/>
      <c r="H145" s="145"/>
      <c r="I145" s="148"/>
      <c r="J145" s="145"/>
      <c r="K145" s="148"/>
      <c r="L145" s="145"/>
      <c r="M145" s="148"/>
      <c r="N145" s="145"/>
      <c r="O145" s="148"/>
      <c r="P145" s="145"/>
      <c r="Q145" s="148"/>
      <c r="R145" s="145"/>
    </row>
    <row r="146" spans="1:18" ht="14.1" customHeight="1" x14ac:dyDescent="0.2">
      <c r="A146">
        <v>31</v>
      </c>
      <c r="C146" s="130"/>
      <c r="F146" s="3"/>
      <c r="G146" s="3"/>
      <c r="H146" s="138"/>
      <c r="I146" s="148"/>
      <c r="J146" s="138"/>
      <c r="K146" s="148"/>
      <c r="L146" s="138"/>
      <c r="M146" s="148"/>
      <c r="N146" s="138"/>
      <c r="O146" s="148"/>
      <c r="P146" s="138"/>
      <c r="Q146" s="148"/>
      <c r="R146" s="138"/>
    </row>
    <row r="147" spans="1:18" ht="14.1" customHeight="1" thickBot="1" x14ac:dyDescent="0.25">
      <c r="A147">
        <v>32</v>
      </c>
      <c r="C147" s="130"/>
      <c r="D147" t="s">
        <v>99</v>
      </c>
      <c r="F147" s="3"/>
      <c r="G147" s="3"/>
      <c r="H147" s="169">
        <v>1897644291.9300001</v>
      </c>
      <c r="I147" s="148"/>
      <c r="J147" s="169">
        <v>36251077.730000004</v>
      </c>
      <c r="K147" s="148"/>
      <c r="L147" s="169">
        <v>-16751282.310000001</v>
      </c>
      <c r="M147" s="148"/>
      <c r="N147" s="169">
        <v>57298.180000022054</v>
      </c>
      <c r="O147" s="148"/>
      <c r="P147" s="169">
        <v>1917201385.5299997</v>
      </c>
      <c r="Q147" s="148"/>
      <c r="R147" s="169">
        <v>1906907625.71</v>
      </c>
    </row>
    <row r="148" spans="1:18" ht="14.1" customHeight="1" thickTop="1" x14ac:dyDescent="0.2">
      <c r="A148">
        <v>33</v>
      </c>
    </row>
    <row r="149" spans="1:18" ht="14.1" customHeight="1" x14ac:dyDescent="0.2">
      <c r="A149">
        <v>34</v>
      </c>
    </row>
    <row r="150" spans="1:18" ht="14.1" customHeight="1" x14ac:dyDescent="0.2">
      <c r="A150">
        <v>35</v>
      </c>
    </row>
    <row r="151" spans="1:18" ht="14.1" customHeight="1" x14ac:dyDescent="0.2">
      <c r="A151">
        <v>36</v>
      </c>
    </row>
    <row r="152" spans="1:18" ht="14.1" customHeight="1" x14ac:dyDescent="0.2">
      <c r="A152">
        <v>37</v>
      </c>
    </row>
    <row r="153" spans="1:18" ht="14.1" customHeight="1" x14ac:dyDescent="0.2">
      <c r="A153">
        <v>38</v>
      </c>
      <c r="D153" s="123"/>
      <c r="F153" s="140"/>
      <c r="G153" s="168"/>
      <c r="H153" s="138"/>
      <c r="I153" s="148"/>
      <c r="J153" s="138"/>
      <c r="K153" s="148"/>
      <c r="L153" s="138"/>
      <c r="M153" s="148"/>
      <c r="N153" s="138"/>
      <c r="O153" s="148"/>
      <c r="P153" s="138"/>
      <c r="Q153" s="148"/>
      <c r="R153" s="138"/>
    </row>
    <row r="154" spans="1:18" ht="14.1" customHeight="1" thickBot="1" x14ac:dyDescent="0.25">
      <c r="A154" s="121">
        <v>39</v>
      </c>
      <c r="B154" s="157" t="s">
        <v>130</v>
      </c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</row>
    <row r="155" spans="1:18" ht="14.1" customHeight="1" x14ac:dyDescent="0.2">
      <c r="A155" t="s">
        <v>291</v>
      </c>
      <c r="P155" t="s">
        <v>291</v>
      </c>
    </row>
    <row r="156" spans="1:18" ht="14.1" customHeight="1" thickBot="1" x14ac:dyDescent="0.25">
      <c r="A156" s="121" t="s">
        <v>54</v>
      </c>
      <c r="B156" s="121"/>
      <c r="C156" s="121"/>
      <c r="D156" s="121"/>
      <c r="E156" s="121"/>
      <c r="F156" s="121"/>
      <c r="G156" s="121" t="s">
        <v>55</v>
      </c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 t="s">
        <v>297</v>
      </c>
    </row>
    <row r="157" spans="1:18" ht="14.1" customHeight="1" x14ac:dyDescent="0.2">
      <c r="A157" t="s">
        <v>56</v>
      </c>
      <c r="B157" s="158"/>
      <c r="E157" s="3" t="s">
        <v>57</v>
      </c>
      <c r="F157" t="s">
        <v>286</v>
      </c>
      <c r="J157" s="124"/>
      <c r="K157" s="124"/>
      <c r="M157" s="124"/>
      <c r="N157" s="124"/>
      <c r="O157" s="124"/>
      <c r="P157" s="124" t="s">
        <v>59</v>
      </c>
      <c r="R157" s="125"/>
    </row>
    <row r="158" spans="1:18" ht="14.1" customHeight="1" x14ac:dyDescent="0.2">
      <c r="B158" s="158"/>
      <c r="F158" t="s">
        <v>287</v>
      </c>
      <c r="J158" s="3"/>
      <c r="K158" s="125"/>
      <c r="N158" s="3"/>
      <c r="O158" s="3" t="s">
        <v>275</v>
      </c>
      <c r="P158" s="125" t="s">
        <v>288</v>
      </c>
      <c r="R158" s="3"/>
    </row>
    <row r="159" spans="1:18" ht="14.1" customHeight="1" x14ac:dyDescent="0.2">
      <c r="A159" t="s">
        <v>63</v>
      </c>
      <c r="B159" s="158"/>
      <c r="F159" t="s">
        <v>275</v>
      </c>
      <c r="J159" s="3"/>
      <c r="K159" s="125"/>
      <c r="L159" s="3"/>
      <c r="O159" s="3" t="s">
        <v>275</v>
      </c>
      <c r="P159" s="125"/>
      <c r="R159" s="3"/>
    </row>
    <row r="160" spans="1:18" ht="14.1" customHeight="1" x14ac:dyDescent="0.2">
      <c r="B160" s="158"/>
      <c r="F160" t="s">
        <v>275</v>
      </c>
      <c r="J160" s="3"/>
      <c r="K160" s="125"/>
      <c r="L160" s="3"/>
      <c r="O160" s="3" t="s">
        <v>275</v>
      </c>
      <c r="P160" s="125"/>
      <c r="R160" s="3"/>
    </row>
    <row r="161" spans="1:18" ht="14.1" customHeight="1" thickBot="1" x14ac:dyDescent="0.25">
      <c r="A161" s="121" t="s">
        <v>289</v>
      </c>
      <c r="B161" s="159"/>
      <c r="C161" s="121"/>
      <c r="D161" s="121"/>
      <c r="E161" s="121"/>
      <c r="F161" s="121" t="s">
        <v>275</v>
      </c>
      <c r="G161" s="121"/>
      <c r="H161" s="127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</row>
    <row r="162" spans="1:18" ht="14.1" customHeight="1" x14ac:dyDescent="0.2"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</row>
    <row r="163" spans="1:18" ht="14.1" customHeight="1" x14ac:dyDescent="0.2">
      <c r="C163" s="129" t="s">
        <v>69</v>
      </c>
      <c r="D163" s="129" t="s">
        <v>70</v>
      </c>
      <c r="E163" s="129"/>
      <c r="F163" s="129" t="s">
        <v>71</v>
      </c>
      <c r="G163" s="129"/>
      <c r="H163" s="129" t="s">
        <v>72</v>
      </c>
      <c r="I163" s="129"/>
      <c r="J163" s="130" t="s">
        <v>73</v>
      </c>
      <c r="K163" s="130"/>
      <c r="L163" s="129" t="s">
        <v>74</v>
      </c>
      <c r="M163" s="129"/>
      <c r="N163" s="129" t="s">
        <v>75</v>
      </c>
      <c r="O163" s="129"/>
      <c r="P163" s="129" t="s">
        <v>76</v>
      </c>
      <c r="Q163" s="129"/>
      <c r="R163" s="129" t="s">
        <v>77</v>
      </c>
    </row>
    <row r="164" spans="1:18" ht="14.1" customHeight="1" x14ac:dyDescent="0.2">
      <c r="C164" s="130" t="s">
        <v>78</v>
      </c>
      <c r="D164" s="130" t="s">
        <v>78</v>
      </c>
      <c r="F164" s="130" t="s">
        <v>79</v>
      </c>
      <c r="G164" s="130"/>
      <c r="H164" s="129" t="s">
        <v>80</v>
      </c>
      <c r="I164" s="130"/>
      <c r="J164" s="129" t="s">
        <v>53</v>
      </c>
      <c r="K164" s="130"/>
      <c r="L164" s="130" t="s">
        <v>53</v>
      </c>
      <c r="M164" s="130"/>
      <c r="P164" s="130" t="s">
        <v>80</v>
      </c>
      <c r="R164" s="130"/>
    </row>
    <row r="165" spans="1:18" ht="14.1" customHeight="1" x14ac:dyDescent="0.2">
      <c r="A165" t="s">
        <v>81</v>
      </c>
      <c r="B165" s="130"/>
      <c r="C165" s="130" t="s">
        <v>82</v>
      </c>
      <c r="D165" s="130" t="s">
        <v>82</v>
      </c>
      <c r="E165" s="129"/>
      <c r="F165" s="130" t="s">
        <v>83</v>
      </c>
      <c r="G165" s="130"/>
      <c r="H165" s="130" t="s">
        <v>84</v>
      </c>
      <c r="I165" s="130"/>
      <c r="J165" s="130" t="s">
        <v>80</v>
      </c>
      <c r="K165" s="129"/>
      <c r="L165" s="130" t="s">
        <v>80</v>
      </c>
      <c r="M165" s="125"/>
      <c r="N165" s="130" t="s">
        <v>85</v>
      </c>
      <c r="O165" s="129"/>
      <c r="P165" s="129" t="s">
        <v>84</v>
      </c>
      <c r="Q165" s="129"/>
      <c r="R165" s="130" t="s">
        <v>86</v>
      </c>
    </row>
    <row r="166" spans="1:18" ht="14.1" customHeight="1" thickBot="1" x14ac:dyDescent="0.25">
      <c r="A166" s="121" t="s">
        <v>87</v>
      </c>
      <c r="B166" s="127"/>
      <c r="C166" s="127" t="s">
        <v>88</v>
      </c>
      <c r="D166" s="127" t="s">
        <v>89</v>
      </c>
      <c r="E166" s="127"/>
      <c r="F166" s="131" t="s">
        <v>90</v>
      </c>
      <c r="G166" s="131"/>
      <c r="H166" s="131" t="s">
        <v>91</v>
      </c>
      <c r="I166" s="132"/>
      <c r="J166" s="131" t="s">
        <v>92</v>
      </c>
      <c r="K166" s="132"/>
      <c r="L166" s="132" t="s">
        <v>93</v>
      </c>
      <c r="M166" s="133"/>
      <c r="N166" s="133" t="s">
        <v>94</v>
      </c>
      <c r="O166" s="133"/>
      <c r="P166" s="133" t="s">
        <v>95</v>
      </c>
      <c r="Q166" s="133"/>
      <c r="R166" s="133" t="s">
        <v>96</v>
      </c>
    </row>
    <row r="167" spans="1:18" ht="14.1" customHeight="1" x14ac:dyDescent="0.2">
      <c r="A167">
        <v>1</v>
      </c>
      <c r="B167" s="130"/>
    </row>
    <row r="168" spans="1:18" ht="14.1" customHeight="1" x14ac:dyDescent="0.2">
      <c r="A168">
        <v>2</v>
      </c>
      <c r="B168" s="130"/>
      <c r="D168" t="s">
        <v>150</v>
      </c>
    </row>
    <row r="169" spans="1:18" ht="14.1" customHeight="1" x14ac:dyDescent="0.2">
      <c r="A169">
        <v>3</v>
      </c>
      <c r="B169" s="130"/>
      <c r="D169" t="s">
        <v>98</v>
      </c>
    </row>
    <row r="170" spans="1:18" ht="14.1" customHeight="1" x14ac:dyDescent="0.2">
      <c r="A170">
        <v>4</v>
      </c>
      <c r="B170" s="130"/>
      <c r="C170" s="130"/>
      <c r="D170" t="s">
        <v>298</v>
      </c>
      <c r="H170" s="143"/>
      <c r="I170" s="148"/>
      <c r="J170" s="167"/>
      <c r="K170" s="148"/>
      <c r="L170" s="167"/>
      <c r="M170" s="148"/>
      <c r="N170" s="167"/>
      <c r="O170" s="148"/>
      <c r="P170" s="167"/>
      <c r="Q170" s="148"/>
      <c r="R170" s="167"/>
    </row>
    <row r="171" spans="1:18" ht="14.1" customHeight="1" x14ac:dyDescent="0.2">
      <c r="A171">
        <v>5</v>
      </c>
      <c r="B171" s="130"/>
      <c r="C171" s="129">
        <v>34141</v>
      </c>
      <c r="D171" t="s">
        <v>101</v>
      </c>
      <c r="F171" s="140">
        <v>0</v>
      </c>
      <c r="G171" s="3"/>
      <c r="H171" s="141">
        <v>0</v>
      </c>
      <c r="I171" s="148"/>
      <c r="J171" s="141">
        <v>0</v>
      </c>
      <c r="K171" s="148"/>
      <c r="L171" s="141">
        <v>0</v>
      </c>
      <c r="M171" s="148"/>
      <c r="N171" s="141">
        <v>0</v>
      </c>
      <c r="O171" s="148"/>
      <c r="P171" s="141">
        <v>0</v>
      </c>
      <c r="Q171" s="148"/>
      <c r="R171" s="141">
        <v>0</v>
      </c>
    </row>
    <row r="172" spans="1:18" ht="14.1" customHeight="1" x14ac:dyDescent="0.2">
      <c r="A172">
        <v>6</v>
      </c>
      <c r="B172" s="130"/>
      <c r="C172" s="129">
        <v>34241</v>
      </c>
      <c r="D172" t="s">
        <v>164</v>
      </c>
      <c r="F172" s="140">
        <v>0</v>
      </c>
      <c r="G172" s="3"/>
      <c r="H172" s="141">
        <v>0</v>
      </c>
      <c r="I172" s="148"/>
      <c r="J172" s="141">
        <v>0</v>
      </c>
      <c r="K172" s="148"/>
      <c r="L172" s="141">
        <v>0</v>
      </c>
      <c r="M172" s="148"/>
      <c r="N172" s="141">
        <v>0</v>
      </c>
      <c r="O172" s="148"/>
      <c r="P172" s="141">
        <v>0</v>
      </c>
      <c r="Q172" s="148"/>
      <c r="R172" s="141">
        <v>0</v>
      </c>
    </row>
    <row r="173" spans="1:18" ht="14.1" customHeight="1" x14ac:dyDescent="0.2">
      <c r="A173">
        <v>7</v>
      </c>
      <c r="B173" s="130"/>
      <c r="C173" s="129">
        <v>34341</v>
      </c>
      <c r="D173" t="s">
        <v>165</v>
      </c>
      <c r="F173" s="140">
        <v>0</v>
      </c>
      <c r="G173" s="3"/>
      <c r="H173" s="141">
        <v>0</v>
      </c>
      <c r="I173" s="148"/>
      <c r="J173" s="141">
        <v>0</v>
      </c>
      <c r="K173" s="148"/>
      <c r="L173" s="141">
        <v>0</v>
      </c>
      <c r="M173" s="148"/>
      <c r="N173" s="141">
        <v>0</v>
      </c>
      <c r="O173" s="148"/>
      <c r="P173" s="141">
        <v>0</v>
      </c>
      <c r="Q173" s="148"/>
      <c r="R173" s="141">
        <v>0</v>
      </c>
    </row>
    <row r="174" spans="1:18" ht="14.1" customHeight="1" x14ac:dyDescent="0.2">
      <c r="A174">
        <v>8</v>
      </c>
      <c r="B174" s="130"/>
      <c r="C174" s="129">
        <v>34541</v>
      </c>
      <c r="D174" t="s">
        <v>106</v>
      </c>
      <c r="F174" s="140">
        <v>0</v>
      </c>
      <c r="G174" s="3"/>
      <c r="H174" s="141">
        <v>0</v>
      </c>
      <c r="I174" s="148"/>
      <c r="J174" s="141">
        <v>0</v>
      </c>
      <c r="K174" s="148"/>
      <c r="L174" s="141">
        <v>0</v>
      </c>
      <c r="M174" s="148"/>
      <c r="N174" s="141">
        <v>0</v>
      </c>
      <c r="O174" s="148"/>
      <c r="P174" s="141">
        <v>0</v>
      </c>
      <c r="Q174" s="148"/>
      <c r="R174" s="141">
        <v>0</v>
      </c>
    </row>
    <row r="175" spans="1:18" ht="14.1" customHeight="1" x14ac:dyDescent="0.2">
      <c r="A175">
        <v>9</v>
      </c>
      <c r="B175" s="134"/>
      <c r="C175" s="129">
        <v>34641</v>
      </c>
      <c r="D175" t="s">
        <v>107</v>
      </c>
      <c r="F175" s="140">
        <v>0</v>
      </c>
      <c r="G175" s="3"/>
      <c r="H175" s="141">
        <v>0</v>
      </c>
      <c r="I175" s="148"/>
      <c r="J175" s="141">
        <v>0</v>
      </c>
      <c r="K175" s="148"/>
      <c r="L175" s="141">
        <v>0</v>
      </c>
      <c r="M175" s="148"/>
      <c r="N175" s="141">
        <v>0</v>
      </c>
      <c r="O175" s="148"/>
      <c r="P175" s="141">
        <v>0</v>
      </c>
      <c r="Q175" s="148"/>
      <c r="R175" s="141">
        <v>0</v>
      </c>
    </row>
    <row r="176" spans="1:18" ht="14.1" customHeight="1" x14ac:dyDescent="0.2">
      <c r="A176">
        <v>10</v>
      </c>
      <c r="B176" s="134"/>
      <c r="D176" s="123" t="s">
        <v>299</v>
      </c>
      <c r="F176" s="140"/>
      <c r="H176" s="145">
        <v>0</v>
      </c>
      <c r="I176" s="148"/>
      <c r="J176" s="145">
        <v>0</v>
      </c>
      <c r="K176" s="148"/>
      <c r="L176" s="145">
        <v>0</v>
      </c>
      <c r="M176" s="148"/>
      <c r="N176" s="145">
        <v>0</v>
      </c>
      <c r="O176" s="148"/>
      <c r="P176" s="145">
        <v>0</v>
      </c>
      <c r="Q176" s="148"/>
      <c r="R176" s="145">
        <v>0</v>
      </c>
    </row>
    <row r="177" spans="1:18" ht="14.1" customHeight="1" x14ac:dyDescent="0.2">
      <c r="A177">
        <v>11</v>
      </c>
      <c r="B177" s="134"/>
      <c r="F177" s="140"/>
      <c r="G177" s="168"/>
      <c r="H177" s="148"/>
      <c r="I177" s="148"/>
      <c r="J177" s="148"/>
      <c r="K177" s="148"/>
      <c r="L177" s="148"/>
      <c r="M177" s="148"/>
      <c r="N177" s="148"/>
      <c r="O177" s="148"/>
      <c r="P177" s="148"/>
      <c r="Q177" s="148"/>
      <c r="R177" s="148"/>
    </row>
    <row r="178" spans="1:18" ht="14.1" customHeight="1" x14ac:dyDescent="0.2">
      <c r="A178">
        <v>12</v>
      </c>
      <c r="B178" s="134"/>
      <c r="D178" s="123" t="s">
        <v>300</v>
      </c>
      <c r="F178" s="140"/>
      <c r="G178" s="168"/>
    </row>
    <row r="179" spans="1:18" ht="14.1" customHeight="1" x14ac:dyDescent="0.2">
      <c r="A179">
        <v>13</v>
      </c>
      <c r="B179" s="134"/>
      <c r="C179" s="129">
        <v>34142</v>
      </c>
      <c r="D179" t="s">
        <v>101</v>
      </c>
      <c r="F179" s="140">
        <v>0</v>
      </c>
      <c r="G179" s="3"/>
      <c r="H179" s="141">
        <v>0</v>
      </c>
      <c r="I179" s="148"/>
      <c r="J179" s="141">
        <v>0</v>
      </c>
      <c r="K179" s="148"/>
      <c r="L179" s="141">
        <v>0</v>
      </c>
      <c r="M179" s="148"/>
      <c r="N179" s="141">
        <v>0</v>
      </c>
      <c r="O179" s="148"/>
      <c r="P179" s="141">
        <v>0</v>
      </c>
      <c r="Q179" s="148"/>
      <c r="R179" s="141">
        <v>0</v>
      </c>
    </row>
    <row r="180" spans="1:18" ht="14.1" customHeight="1" x14ac:dyDescent="0.2">
      <c r="A180">
        <v>14</v>
      </c>
      <c r="B180" s="134"/>
      <c r="C180" s="129">
        <v>34242</v>
      </c>
      <c r="D180" t="s">
        <v>164</v>
      </c>
      <c r="F180" s="140">
        <v>0</v>
      </c>
      <c r="G180" s="3"/>
      <c r="H180" s="141">
        <v>0</v>
      </c>
      <c r="I180" s="148"/>
      <c r="J180" s="141">
        <v>0</v>
      </c>
      <c r="K180" s="148"/>
      <c r="L180" s="141">
        <v>0</v>
      </c>
      <c r="M180" s="148"/>
      <c r="N180" s="141">
        <v>0</v>
      </c>
      <c r="O180" s="148"/>
      <c r="P180" s="141">
        <v>0</v>
      </c>
      <c r="Q180" s="148"/>
      <c r="R180" s="141">
        <v>0</v>
      </c>
    </row>
    <row r="181" spans="1:18" ht="14.1" customHeight="1" x14ac:dyDescent="0.2">
      <c r="A181">
        <v>15</v>
      </c>
      <c r="B181" s="134"/>
      <c r="C181" s="129">
        <v>34342</v>
      </c>
      <c r="D181" t="s">
        <v>165</v>
      </c>
      <c r="F181" s="140">
        <v>0</v>
      </c>
      <c r="G181" s="3"/>
      <c r="H181" s="141">
        <v>0</v>
      </c>
      <c r="I181" s="148"/>
      <c r="J181" s="141">
        <v>0</v>
      </c>
      <c r="K181" s="148"/>
      <c r="L181" s="141">
        <v>0</v>
      </c>
      <c r="M181" s="148"/>
      <c r="N181" s="141">
        <v>0</v>
      </c>
      <c r="O181" s="148"/>
      <c r="P181" s="141">
        <v>0</v>
      </c>
      <c r="Q181" s="148"/>
      <c r="R181" s="141">
        <v>0</v>
      </c>
    </row>
    <row r="182" spans="1:18" ht="14.1" customHeight="1" x14ac:dyDescent="0.2">
      <c r="A182">
        <v>16</v>
      </c>
      <c r="B182" s="134"/>
      <c r="C182" s="129">
        <v>34542</v>
      </c>
      <c r="D182" t="s">
        <v>106</v>
      </c>
      <c r="F182" s="140">
        <v>0</v>
      </c>
      <c r="G182" s="3"/>
      <c r="H182" s="141">
        <v>0</v>
      </c>
      <c r="I182" s="148"/>
      <c r="J182" s="141">
        <v>0</v>
      </c>
      <c r="K182" s="148"/>
      <c r="L182" s="141">
        <v>0</v>
      </c>
      <c r="M182" s="148"/>
      <c r="N182" s="141">
        <v>0</v>
      </c>
      <c r="O182" s="148"/>
      <c r="P182" s="141">
        <v>0</v>
      </c>
      <c r="Q182" s="148"/>
      <c r="R182" s="141">
        <v>0</v>
      </c>
    </row>
    <row r="183" spans="1:18" ht="14.1" customHeight="1" x14ac:dyDescent="0.2">
      <c r="A183">
        <v>17</v>
      </c>
      <c r="B183" s="134"/>
      <c r="C183" s="129">
        <v>34642</v>
      </c>
      <c r="D183" t="s">
        <v>107</v>
      </c>
      <c r="F183" s="140">
        <v>0</v>
      </c>
      <c r="G183" s="3"/>
      <c r="H183" s="141">
        <v>0</v>
      </c>
      <c r="I183" s="148"/>
      <c r="J183" s="141">
        <v>0</v>
      </c>
      <c r="K183" s="148"/>
      <c r="L183" s="141">
        <v>0</v>
      </c>
      <c r="M183" s="148"/>
      <c r="N183" s="141">
        <v>0</v>
      </c>
      <c r="O183" s="148"/>
      <c r="P183" s="141">
        <v>0</v>
      </c>
      <c r="Q183" s="148"/>
      <c r="R183" s="141">
        <v>0</v>
      </c>
    </row>
    <row r="184" spans="1:18" ht="14.1" customHeight="1" x14ac:dyDescent="0.2">
      <c r="A184">
        <v>18</v>
      </c>
      <c r="B184" s="134"/>
      <c r="C184" s="129"/>
      <c r="D184" s="123" t="s">
        <v>301</v>
      </c>
      <c r="F184" s="140"/>
      <c r="H184" s="145">
        <v>0</v>
      </c>
      <c r="I184" s="148"/>
      <c r="J184" s="145">
        <v>0</v>
      </c>
      <c r="K184" s="148"/>
      <c r="L184" s="145">
        <v>0</v>
      </c>
      <c r="M184" s="148"/>
      <c r="N184" s="145">
        <v>0</v>
      </c>
      <c r="O184" s="148"/>
      <c r="P184" s="145">
        <v>0</v>
      </c>
      <c r="Q184" s="148"/>
      <c r="R184" s="145">
        <v>0</v>
      </c>
    </row>
    <row r="185" spans="1:18" ht="14.1" customHeight="1" x14ac:dyDescent="0.2">
      <c r="A185">
        <v>19</v>
      </c>
      <c r="B185" s="134"/>
    </row>
    <row r="186" spans="1:18" ht="14.1" customHeight="1" x14ac:dyDescent="0.2">
      <c r="A186">
        <v>20</v>
      </c>
      <c r="B186" s="134"/>
      <c r="D186" t="s">
        <v>151</v>
      </c>
      <c r="E186" s="130"/>
      <c r="F186" s="170"/>
      <c r="G186" s="170"/>
      <c r="H186" s="170"/>
      <c r="I186" s="171"/>
      <c r="J186" s="170"/>
      <c r="K186" s="171"/>
      <c r="L186" s="171"/>
      <c r="M186" s="129"/>
      <c r="N186" s="171"/>
      <c r="O186" s="129"/>
      <c r="P186" s="171"/>
      <c r="Q186" s="129"/>
      <c r="R186" s="171"/>
    </row>
    <row r="187" spans="1:18" ht="14.1" customHeight="1" x14ac:dyDescent="0.2">
      <c r="A187">
        <v>21</v>
      </c>
      <c r="B187" s="134"/>
      <c r="C187" s="129">
        <v>34144</v>
      </c>
      <c r="D187" t="s">
        <v>101</v>
      </c>
      <c r="E187" s="130"/>
      <c r="F187" s="140">
        <v>2.6</v>
      </c>
      <c r="G187" s="3"/>
      <c r="H187" s="141">
        <v>3299243.57</v>
      </c>
      <c r="I187" s="148"/>
      <c r="J187" s="141">
        <v>0</v>
      </c>
      <c r="K187" s="148"/>
      <c r="L187" s="141">
        <v>0</v>
      </c>
      <c r="M187" s="148"/>
      <c r="N187" s="141">
        <v>0</v>
      </c>
      <c r="O187" s="148"/>
      <c r="P187" s="141">
        <v>3299243.57</v>
      </c>
      <c r="Q187" s="148"/>
      <c r="R187" s="141">
        <v>3299243.57</v>
      </c>
    </row>
    <row r="188" spans="1:18" ht="14.1" customHeight="1" x14ac:dyDescent="0.2">
      <c r="A188">
        <v>22</v>
      </c>
      <c r="B188" s="134"/>
      <c r="C188" s="129">
        <v>34244</v>
      </c>
      <c r="D188" t="s">
        <v>103</v>
      </c>
      <c r="E188" s="130"/>
      <c r="F188" s="140">
        <v>3.6000000000000005</v>
      </c>
      <c r="G188" s="3"/>
      <c r="H188" s="141">
        <v>2317722.5699999998</v>
      </c>
      <c r="I188" s="148"/>
      <c r="J188" s="141">
        <v>0</v>
      </c>
      <c r="K188" s="148"/>
      <c r="L188" s="141">
        <v>0</v>
      </c>
      <c r="M188" s="148"/>
      <c r="N188" s="141">
        <v>0</v>
      </c>
      <c r="O188" s="148"/>
      <c r="P188" s="141">
        <v>2317722.5699999998</v>
      </c>
      <c r="Q188" s="148"/>
      <c r="R188" s="141">
        <v>2317722.5699999998</v>
      </c>
    </row>
    <row r="189" spans="1:18" ht="14.1" customHeight="1" x14ac:dyDescent="0.2">
      <c r="A189">
        <v>23</v>
      </c>
      <c r="B189" s="134"/>
      <c r="C189" s="129">
        <v>34344</v>
      </c>
      <c r="D189" t="s">
        <v>104</v>
      </c>
      <c r="E189" s="130"/>
      <c r="F189" s="140">
        <v>4</v>
      </c>
      <c r="G189" s="3"/>
      <c r="H189" s="141">
        <v>19032977.870000001</v>
      </c>
      <c r="I189" s="148"/>
      <c r="J189" s="141">
        <v>11368.48</v>
      </c>
      <c r="K189" s="148"/>
      <c r="L189" s="141">
        <v>-10648.75</v>
      </c>
      <c r="M189" s="148"/>
      <c r="N189" s="141">
        <v>0</v>
      </c>
      <c r="O189" s="148"/>
      <c r="P189" s="141">
        <v>19033697.600000001</v>
      </c>
      <c r="Q189" s="148"/>
      <c r="R189" s="141">
        <v>19033420.780769229</v>
      </c>
    </row>
    <row r="190" spans="1:18" ht="14.1" customHeight="1" x14ac:dyDescent="0.2">
      <c r="A190">
        <v>24</v>
      </c>
      <c r="B190" s="134"/>
      <c r="C190" s="129">
        <v>34544</v>
      </c>
      <c r="D190" t="s">
        <v>106</v>
      </c>
      <c r="E190" s="130"/>
      <c r="F190" s="140">
        <v>4</v>
      </c>
      <c r="G190" s="3"/>
      <c r="H190" s="141">
        <v>14867440.640000001</v>
      </c>
      <c r="I190" s="148"/>
      <c r="J190" s="141">
        <v>0</v>
      </c>
      <c r="K190" s="148"/>
      <c r="L190" s="141">
        <v>0</v>
      </c>
      <c r="M190" s="148"/>
      <c r="N190" s="141">
        <v>0</v>
      </c>
      <c r="O190" s="148"/>
      <c r="P190" s="141">
        <v>14867440.640000001</v>
      </c>
      <c r="Q190" s="148"/>
      <c r="R190" s="141">
        <v>14867440.639999999</v>
      </c>
    </row>
    <row r="191" spans="1:18" ht="14.1" customHeight="1" x14ac:dyDescent="0.2">
      <c r="A191">
        <v>25</v>
      </c>
      <c r="B191" s="134"/>
      <c r="C191" s="129">
        <v>34644</v>
      </c>
      <c r="D191" t="s">
        <v>107</v>
      </c>
      <c r="E191" s="130"/>
      <c r="F191" s="140">
        <v>0</v>
      </c>
      <c r="G191" s="3"/>
      <c r="H191" s="141">
        <v>485891.46</v>
      </c>
      <c r="I191" s="148"/>
      <c r="J191" s="141">
        <v>10182.209999999999</v>
      </c>
      <c r="K191" s="148"/>
      <c r="L191" s="141">
        <v>-2220.7199999999998</v>
      </c>
      <c r="M191" s="148"/>
      <c r="N191" s="141">
        <v>0</v>
      </c>
      <c r="O191" s="148"/>
      <c r="P191" s="141">
        <v>493852.95000000007</v>
      </c>
      <c r="Q191" s="148"/>
      <c r="R191" s="141">
        <v>486503.88230769237</v>
      </c>
    </row>
    <row r="192" spans="1:18" ht="14.1" customHeight="1" x14ac:dyDescent="0.2">
      <c r="A192">
        <v>26</v>
      </c>
      <c r="B192" s="192" t="s">
        <v>15</v>
      </c>
      <c r="C192" s="129"/>
      <c r="D192" s="123" t="s">
        <v>152</v>
      </c>
      <c r="E192" s="130"/>
      <c r="F192" s="140"/>
      <c r="H192" s="145">
        <v>40003276.110000007</v>
      </c>
      <c r="I192" s="148"/>
      <c r="J192" s="145">
        <v>21550.69</v>
      </c>
      <c r="K192" s="148"/>
      <c r="L192" s="145">
        <v>-12869.47</v>
      </c>
      <c r="M192" s="148"/>
      <c r="N192" s="145">
        <v>0</v>
      </c>
      <c r="O192" s="148"/>
      <c r="P192" s="145">
        <v>40011957.330000006</v>
      </c>
      <c r="Q192" s="148"/>
      <c r="R192" s="145">
        <v>40004331.443076923</v>
      </c>
    </row>
    <row r="193" spans="1:18" ht="14.1" customHeight="1" x14ac:dyDescent="0.2">
      <c r="A193">
        <v>27</v>
      </c>
      <c r="B193" s="134"/>
      <c r="C193" s="130"/>
      <c r="D193" s="130"/>
      <c r="E193" s="130"/>
      <c r="F193" s="170"/>
      <c r="G193" s="170"/>
      <c r="H193" s="170"/>
      <c r="I193" s="148"/>
      <c r="J193" s="170"/>
      <c r="K193" s="148"/>
      <c r="L193" s="171"/>
      <c r="M193" s="148"/>
      <c r="N193" s="171"/>
      <c r="O193" s="148"/>
      <c r="P193" s="171"/>
      <c r="Q193" s="148"/>
      <c r="R193" s="171"/>
    </row>
    <row r="194" spans="1:18" ht="14.1" customHeight="1" thickBot="1" x14ac:dyDescent="0.25">
      <c r="A194">
        <v>28</v>
      </c>
      <c r="B194" s="134"/>
      <c r="D194" s="123" t="s">
        <v>149</v>
      </c>
      <c r="F194" s="140"/>
      <c r="G194" s="168"/>
      <c r="H194" s="169">
        <v>40003276.110000007</v>
      </c>
      <c r="I194" s="148"/>
      <c r="J194" s="169">
        <v>21550.69</v>
      </c>
      <c r="K194" s="148"/>
      <c r="L194" s="169">
        <v>-12869.47</v>
      </c>
      <c r="M194" s="148"/>
      <c r="N194" s="169">
        <v>0</v>
      </c>
      <c r="O194" s="148"/>
      <c r="P194" s="169">
        <v>40011957.330000006</v>
      </c>
      <c r="Q194" s="148"/>
      <c r="R194" s="169">
        <v>40004331.443076923</v>
      </c>
    </row>
    <row r="195" spans="1:18" ht="14.1" customHeight="1" thickTop="1" x14ac:dyDescent="0.2">
      <c r="A195">
        <v>29</v>
      </c>
      <c r="B195" s="134"/>
    </row>
    <row r="196" spans="1:18" ht="14.1" customHeight="1" x14ac:dyDescent="0.2">
      <c r="A196">
        <v>30</v>
      </c>
      <c r="B196" s="134"/>
    </row>
    <row r="197" spans="1:18" ht="14.1" customHeight="1" x14ac:dyDescent="0.2">
      <c r="A197">
        <v>31</v>
      </c>
    </row>
    <row r="198" spans="1:18" ht="14.1" customHeight="1" x14ac:dyDescent="0.2">
      <c r="A198">
        <v>32</v>
      </c>
    </row>
    <row r="199" spans="1:18" ht="14.1" customHeight="1" x14ac:dyDescent="0.2">
      <c r="A199">
        <v>33</v>
      </c>
    </row>
    <row r="200" spans="1:18" ht="14.1" customHeight="1" x14ac:dyDescent="0.2">
      <c r="A200">
        <v>34</v>
      </c>
    </row>
    <row r="201" spans="1:18" ht="14.1" customHeight="1" x14ac:dyDescent="0.2">
      <c r="A201">
        <v>35</v>
      </c>
    </row>
    <row r="202" spans="1:18" ht="14.1" customHeight="1" x14ac:dyDescent="0.2">
      <c r="A202">
        <v>36</v>
      </c>
    </row>
    <row r="203" spans="1:18" ht="14.1" customHeight="1" x14ac:dyDescent="0.2">
      <c r="A203">
        <v>37</v>
      </c>
    </row>
    <row r="204" spans="1:18" ht="14.1" customHeight="1" x14ac:dyDescent="0.2">
      <c r="A204">
        <v>38</v>
      </c>
    </row>
    <row r="205" spans="1:18" ht="14.1" customHeight="1" thickBot="1" x14ac:dyDescent="0.25">
      <c r="A205" s="121">
        <v>39</v>
      </c>
      <c r="B205" s="157" t="s">
        <v>130</v>
      </c>
      <c r="C205" s="121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</row>
    <row r="206" spans="1:18" ht="14.1" customHeight="1" x14ac:dyDescent="0.2">
      <c r="A206" t="s">
        <v>291</v>
      </c>
      <c r="P206" t="s">
        <v>291</v>
      </c>
    </row>
    <row r="207" spans="1:18" ht="14.1" customHeight="1" thickBot="1" x14ac:dyDescent="0.25">
      <c r="A207" s="121" t="s">
        <v>54</v>
      </c>
      <c r="B207" s="121"/>
      <c r="C207" s="121"/>
      <c r="D207" s="121"/>
      <c r="E207" s="121"/>
      <c r="F207" s="121"/>
      <c r="G207" s="121" t="s">
        <v>55</v>
      </c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 t="s">
        <v>302</v>
      </c>
    </row>
    <row r="208" spans="1:18" ht="14.1" customHeight="1" x14ac:dyDescent="0.2">
      <c r="A208" t="s">
        <v>56</v>
      </c>
      <c r="B208" s="158"/>
      <c r="E208" s="3" t="s">
        <v>57</v>
      </c>
      <c r="F208" t="s">
        <v>286</v>
      </c>
      <c r="J208" s="124"/>
      <c r="K208" s="124"/>
      <c r="M208" s="124"/>
      <c r="N208" s="124"/>
      <c r="O208" s="124"/>
      <c r="P208" s="124" t="s">
        <v>59</v>
      </c>
      <c r="R208" s="125"/>
    </row>
    <row r="209" spans="1:18" ht="14.1" customHeight="1" x14ac:dyDescent="0.2">
      <c r="B209" s="158"/>
      <c r="F209" t="s">
        <v>287</v>
      </c>
      <c r="J209" s="3"/>
      <c r="K209" s="125"/>
      <c r="N209" s="3"/>
      <c r="O209" s="3" t="s">
        <v>275</v>
      </c>
      <c r="P209" s="125" t="s">
        <v>288</v>
      </c>
      <c r="R209" s="3"/>
    </row>
    <row r="210" spans="1:18" ht="14.1" customHeight="1" x14ac:dyDescent="0.2">
      <c r="A210" t="s">
        <v>63</v>
      </c>
      <c r="B210" s="158"/>
      <c r="F210" t="s">
        <v>275</v>
      </c>
      <c r="J210" s="3"/>
      <c r="K210" s="125"/>
      <c r="L210" s="3"/>
      <c r="O210" s="3" t="s">
        <v>275</v>
      </c>
      <c r="P210" s="125"/>
      <c r="R210" s="3"/>
    </row>
    <row r="211" spans="1:18" ht="14.1" customHeight="1" x14ac:dyDescent="0.2">
      <c r="B211" s="158"/>
      <c r="F211" t="s">
        <v>275</v>
      </c>
      <c r="J211" s="3"/>
      <c r="K211" s="125"/>
      <c r="L211" s="3"/>
      <c r="O211" s="3" t="s">
        <v>275</v>
      </c>
      <c r="P211" s="125"/>
      <c r="R211" s="3"/>
    </row>
    <row r="212" spans="1:18" ht="14.1" customHeight="1" thickBot="1" x14ac:dyDescent="0.25">
      <c r="A212" s="121" t="s">
        <v>289</v>
      </c>
      <c r="B212" s="159"/>
      <c r="C212" s="121"/>
      <c r="D212" s="121"/>
      <c r="E212" s="121"/>
      <c r="F212" s="121" t="s">
        <v>275</v>
      </c>
      <c r="G212" s="121"/>
      <c r="H212" s="127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</row>
    <row r="213" spans="1:18" ht="14.1" customHeight="1" x14ac:dyDescent="0.2"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</row>
    <row r="214" spans="1:18" ht="14.1" customHeight="1" x14ac:dyDescent="0.2">
      <c r="C214" s="129" t="s">
        <v>69</v>
      </c>
      <c r="D214" s="129" t="s">
        <v>70</v>
      </c>
      <c r="E214" s="129"/>
      <c r="F214" s="129" t="s">
        <v>71</v>
      </c>
      <c r="G214" s="129"/>
      <c r="H214" s="129" t="s">
        <v>72</v>
      </c>
      <c r="I214" s="129"/>
      <c r="J214" s="130" t="s">
        <v>73</v>
      </c>
      <c r="K214" s="130"/>
      <c r="L214" s="129" t="s">
        <v>74</v>
      </c>
      <c r="M214" s="129"/>
      <c r="N214" s="129" t="s">
        <v>75</v>
      </c>
      <c r="O214" s="129"/>
      <c r="P214" s="129" t="s">
        <v>76</v>
      </c>
      <c r="Q214" s="129"/>
      <c r="R214" s="129" t="s">
        <v>77</v>
      </c>
    </row>
    <row r="215" spans="1:18" ht="14.1" customHeight="1" x14ac:dyDescent="0.2">
      <c r="C215" s="130" t="s">
        <v>78</v>
      </c>
      <c r="D215" s="130" t="s">
        <v>78</v>
      </c>
      <c r="F215" s="130" t="s">
        <v>79</v>
      </c>
      <c r="G215" s="130"/>
      <c r="H215" s="129" t="s">
        <v>80</v>
      </c>
      <c r="I215" s="130"/>
      <c r="J215" s="129" t="s">
        <v>53</v>
      </c>
      <c r="K215" s="130"/>
      <c r="L215" s="130" t="s">
        <v>53</v>
      </c>
      <c r="M215" s="130"/>
      <c r="P215" s="130" t="s">
        <v>80</v>
      </c>
      <c r="R215" s="130"/>
    </row>
    <row r="216" spans="1:18" ht="14.1" customHeight="1" x14ac:dyDescent="0.2">
      <c r="A216" t="s">
        <v>81</v>
      </c>
      <c r="B216" s="130"/>
      <c r="C216" s="130" t="s">
        <v>82</v>
      </c>
      <c r="D216" s="130" t="s">
        <v>82</v>
      </c>
      <c r="E216" s="129"/>
      <c r="F216" s="130" t="s">
        <v>83</v>
      </c>
      <c r="G216" s="130"/>
      <c r="H216" s="130" t="s">
        <v>84</v>
      </c>
      <c r="I216" s="130"/>
      <c r="J216" s="130" t="s">
        <v>80</v>
      </c>
      <c r="K216" s="129"/>
      <c r="L216" s="130" t="s">
        <v>80</v>
      </c>
      <c r="M216" s="125"/>
      <c r="N216" s="130" t="s">
        <v>85</v>
      </c>
      <c r="O216" s="129"/>
      <c r="P216" s="129" t="s">
        <v>84</v>
      </c>
      <c r="Q216" s="129"/>
      <c r="R216" s="130" t="s">
        <v>86</v>
      </c>
    </row>
    <row r="217" spans="1:18" ht="14.1" customHeight="1" thickBot="1" x14ac:dyDescent="0.25">
      <c r="A217" s="121" t="s">
        <v>87</v>
      </c>
      <c r="B217" s="127"/>
      <c r="C217" s="127" t="s">
        <v>88</v>
      </c>
      <c r="D217" s="127" t="s">
        <v>89</v>
      </c>
      <c r="E217" s="127"/>
      <c r="F217" s="131" t="s">
        <v>90</v>
      </c>
      <c r="G217" s="131"/>
      <c r="H217" s="131" t="s">
        <v>91</v>
      </c>
      <c r="I217" s="132"/>
      <c r="J217" s="131" t="s">
        <v>92</v>
      </c>
      <c r="K217" s="132"/>
      <c r="L217" s="132" t="s">
        <v>93</v>
      </c>
      <c r="M217" s="133"/>
      <c r="N217" s="133" t="s">
        <v>94</v>
      </c>
      <c r="O217" s="133"/>
      <c r="P217" s="133" t="s">
        <v>95</v>
      </c>
      <c r="Q217" s="133"/>
      <c r="R217" s="133" t="s">
        <v>96</v>
      </c>
    </row>
    <row r="218" spans="1:18" ht="14.1" customHeight="1" x14ac:dyDescent="0.2">
      <c r="A218">
        <v>1</v>
      </c>
      <c r="B218" s="130"/>
    </row>
    <row r="219" spans="1:18" ht="14.1" customHeight="1" x14ac:dyDescent="0.2">
      <c r="A219">
        <v>2</v>
      </c>
      <c r="B219" s="134"/>
      <c r="C219" s="160"/>
      <c r="D219" s="123" t="s">
        <v>303</v>
      </c>
      <c r="F219" s="140"/>
      <c r="G219" s="168"/>
      <c r="H219" s="162"/>
      <c r="I219" s="162"/>
      <c r="J219" s="162"/>
      <c r="K219" s="162"/>
      <c r="L219" s="162"/>
      <c r="M219" s="162"/>
      <c r="N219" s="162"/>
      <c r="O219" s="162"/>
      <c r="P219" s="162"/>
      <c r="Q219" s="162"/>
      <c r="R219" s="162"/>
    </row>
    <row r="220" spans="1:18" ht="14.1" customHeight="1" x14ac:dyDescent="0.2">
      <c r="A220">
        <v>3</v>
      </c>
      <c r="B220" s="134"/>
      <c r="C220" s="129">
        <v>34128</v>
      </c>
      <c r="D220" t="s">
        <v>101</v>
      </c>
      <c r="F220" s="140">
        <v>0</v>
      </c>
      <c r="G220" s="3"/>
      <c r="H220" s="141">
        <v>9481579.6999999993</v>
      </c>
      <c r="I220" s="142"/>
      <c r="J220" s="141">
        <v>0</v>
      </c>
      <c r="K220" s="142"/>
      <c r="L220" s="141">
        <v>0</v>
      </c>
      <c r="M220" s="142"/>
      <c r="N220" s="141">
        <v>0</v>
      </c>
      <c r="O220" s="142"/>
      <c r="P220" s="141">
        <v>9481579.6999999993</v>
      </c>
      <c r="Q220" s="142"/>
      <c r="R220" s="141">
        <v>9481579.7000000011</v>
      </c>
    </row>
    <row r="221" spans="1:18" ht="14.1" customHeight="1" x14ac:dyDescent="0.2">
      <c r="A221">
        <v>4</v>
      </c>
      <c r="B221" s="134"/>
      <c r="C221" s="129">
        <v>34228</v>
      </c>
      <c r="D221" t="s">
        <v>164</v>
      </c>
      <c r="F221" s="140">
        <v>0</v>
      </c>
      <c r="G221" s="3"/>
      <c r="H221" s="141">
        <v>23435863.199999999</v>
      </c>
      <c r="I221" s="142"/>
      <c r="J221" s="141">
        <v>0</v>
      </c>
      <c r="K221" s="142"/>
      <c r="L221" s="141">
        <v>0</v>
      </c>
      <c r="M221" s="142"/>
      <c r="N221" s="141">
        <v>0</v>
      </c>
      <c r="O221" s="142"/>
      <c r="P221" s="141">
        <v>23435863.199999999</v>
      </c>
      <c r="Q221" s="142"/>
      <c r="R221" s="141">
        <v>23435863.199999992</v>
      </c>
    </row>
    <row r="222" spans="1:18" ht="14.1" customHeight="1" x14ac:dyDescent="0.2">
      <c r="A222">
        <v>5</v>
      </c>
      <c r="B222" s="134"/>
      <c r="C222" s="129">
        <v>34328</v>
      </c>
      <c r="D222" t="s">
        <v>165</v>
      </c>
      <c r="F222" s="140">
        <v>0</v>
      </c>
      <c r="G222" s="3"/>
      <c r="H222" s="141">
        <v>20870850.260000002</v>
      </c>
      <c r="I222" s="142"/>
      <c r="J222" s="141">
        <v>0</v>
      </c>
      <c r="K222" s="142"/>
      <c r="L222" s="141">
        <v>0</v>
      </c>
      <c r="M222" s="142"/>
      <c r="N222" s="141">
        <v>0</v>
      </c>
      <c r="O222" s="142"/>
      <c r="P222" s="141">
        <v>20870850.260000002</v>
      </c>
      <c r="Q222" s="142"/>
      <c r="R222" s="141">
        <v>20870850.259999998</v>
      </c>
    </row>
    <row r="223" spans="1:18" ht="14.1" customHeight="1" x14ac:dyDescent="0.2">
      <c r="A223">
        <v>6</v>
      </c>
      <c r="B223" s="134"/>
      <c r="C223" s="129">
        <v>34528</v>
      </c>
      <c r="D223" t="s">
        <v>106</v>
      </c>
      <c r="F223" s="140">
        <v>0</v>
      </c>
      <c r="G223" s="3"/>
      <c r="H223" s="141">
        <v>5887393.9299999997</v>
      </c>
      <c r="I223" s="142"/>
      <c r="J223" s="141">
        <v>0</v>
      </c>
      <c r="K223" s="142"/>
      <c r="L223" s="141">
        <v>0</v>
      </c>
      <c r="M223" s="142"/>
      <c r="N223" s="141">
        <v>0</v>
      </c>
      <c r="O223" s="142"/>
      <c r="P223" s="141">
        <v>5887393.9299999997</v>
      </c>
      <c r="Q223" s="142"/>
      <c r="R223" s="141">
        <v>5887393.9300000006</v>
      </c>
    </row>
    <row r="224" spans="1:18" ht="14.1" customHeight="1" x14ac:dyDescent="0.2">
      <c r="A224">
        <v>7</v>
      </c>
      <c r="B224" s="130"/>
      <c r="C224" s="129">
        <v>34628</v>
      </c>
      <c r="D224" t="s">
        <v>107</v>
      </c>
      <c r="F224" s="140">
        <v>0</v>
      </c>
      <c r="G224" s="3"/>
      <c r="H224" s="141">
        <v>653047.13</v>
      </c>
      <c r="I224" s="142"/>
      <c r="J224" s="141">
        <v>0</v>
      </c>
      <c r="K224" s="142"/>
      <c r="L224" s="141">
        <v>0</v>
      </c>
      <c r="M224" s="142"/>
      <c r="N224" s="141">
        <v>0</v>
      </c>
      <c r="O224" s="142"/>
      <c r="P224" s="141">
        <v>653047.13</v>
      </c>
      <c r="Q224" s="142"/>
      <c r="R224" s="141">
        <v>653047.13</v>
      </c>
    </row>
    <row r="225" spans="1:18" ht="14.1" customHeight="1" x14ac:dyDescent="0.2">
      <c r="A225">
        <v>8</v>
      </c>
      <c r="B225" s="130"/>
      <c r="C225" s="130"/>
      <c r="F225" s="140"/>
      <c r="G225" s="168"/>
      <c r="H225" s="172"/>
      <c r="I225" s="142"/>
      <c r="J225" s="172"/>
      <c r="K225" s="142"/>
      <c r="L225" s="172"/>
      <c r="M225" s="142"/>
      <c r="N225" s="172"/>
      <c r="O225" s="142"/>
      <c r="P225" s="172"/>
      <c r="Q225" s="142"/>
      <c r="R225" s="172"/>
    </row>
    <row r="226" spans="1:18" ht="14.1" customHeight="1" thickBot="1" x14ac:dyDescent="0.25">
      <c r="A226">
        <v>9</v>
      </c>
      <c r="B226" s="193" t="s">
        <v>42</v>
      </c>
      <c r="C226" s="130"/>
      <c r="D226" s="123" t="s">
        <v>304</v>
      </c>
      <c r="F226" s="140"/>
      <c r="G226" s="168"/>
      <c r="H226" s="169">
        <v>60328734.219999999</v>
      </c>
      <c r="I226" s="142"/>
      <c r="J226" s="169">
        <v>0</v>
      </c>
      <c r="K226" s="142"/>
      <c r="L226" s="169">
        <v>0</v>
      </c>
      <c r="M226" s="142"/>
      <c r="N226" s="169">
        <v>0</v>
      </c>
      <c r="O226" s="142"/>
      <c r="P226" s="169">
        <v>60328734.219999999</v>
      </c>
      <c r="Q226" s="142"/>
      <c r="R226" s="169">
        <v>60328734.219999991</v>
      </c>
    </row>
    <row r="227" spans="1:18" ht="14.1" customHeight="1" thickTop="1" x14ac:dyDescent="0.2">
      <c r="A227">
        <v>10</v>
      </c>
      <c r="B227" s="130"/>
      <c r="I227" s="142"/>
      <c r="K227" s="142"/>
      <c r="M227" s="142"/>
      <c r="O227" s="142"/>
      <c r="Q227" s="142"/>
    </row>
    <row r="228" spans="1:18" ht="14.1" customHeight="1" x14ac:dyDescent="0.2">
      <c r="A228">
        <v>11</v>
      </c>
      <c r="B228" s="130"/>
      <c r="D228" t="s">
        <v>162</v>
      </c>
      <c r="I228" s="142"/>
      <c r="K228" s="142"/>
      <c r="M228" s="142"/>
      <c r="O228" s="142"/>
      <c r="Q228" s="142"/>
    </row>
    <row r="229" spans="1:18" ht="14.1" customHeight="1" x14ac:dyDescent="0.2">
      <c r="A229">
        <v>12</v>
      </c>
      <c r="B229" s="134"/>
      <c r="C229" s="130"/>
      <c r="D229" s="123" t="s">
        <v>163</v>
      </c>
      <c r="F229" s="140"/>
      <c r="G229" s="168"/>
      <c r="H229" s="148"/>
      <c r="I229" s="142"/>
      <c r="J229" s="162"/>
      <c r="K229" s="142"/>
      <c r="L229" s="162"/>
      <c r="M229" s="142"/>
      <c r="N229" s="162"/>
      <c r="O229" s="142"/>
      <c r="P229" s="162"/>
      <c r="Q229" s="142"/>
      <c r="R229" s="162"/>
    </row>
    <row r="230" spans="1:18" ht="14.1" customHeight="1" x14ac:dyDescent="0.2">
      <c r="A230">
        <v>13</v>
      </c>
      <c r="B230" s="134"/>
      <c r="C230" s="129">
        <v>34180</v>
      </c>
      <c r="D230" t="s">
        <v>101</v>
      </c>
      <c r="F230" s="140">
        <v>2.1999999999999997</v>
      </c>
      <c r="G230" s="3"/>
      <c r="H230" s="141">
        <v>65740244.520000003</v>
      </c>
      <c r="I230" s="148"/>
      <c r="J230" s="141">
        <v>-684925.19000000006</v>
      </c>
      <c r="K230" s="148"/>
      <c r="L230" s="141">
        <v>0</v>
      </c>
      <c r="M230" s="148"/>
      <c r="N230" s="141">
        <v>0</v>
      </c>
      <c r="O230" s="148"/>
      <c r="P230" s="141">
        <v>65055319.330000006</v>
      </c>
      <c r="Q230" s="148"/>
      <c r="R230" s="141">
        <v>65234984.824615397</v>
      </c>
    </row>
    <row r="231" spans="1:18" ht="14.1" customHeight="1" x14ac:dyDescent="0.2">
      <c r="A231">
        <v>14</v>
      </c>
      <c r="B231" s="134"/>
      <c r="C231" s="129">
        <v>34280</v>
      </c>
      <c r="D231" t="s">
        <v>164</v>
      </c>
      <c r="F231" s="140">
        <v>3.7000000000000006</v>
      </c>
      <c r="G231" s="3"/>
      <c r="H231" s="141">
        <v>5365424.6900000004</v>
      </c>
      <c r="I231" s="148"/>
      <c r="J231" s="141">
        <v>-476758.81999999995</v>
      </c>
      <c r="K231" s="148"/>
      <c r="L231" s="141">
        <v>0</v>
      </c>
      <c r="M231" s="148"/>
      <c r="N231" s="141">
        <v>0</v>
      </c>
      <c r="O231" s="148"/>
      <c r="P231" s="141">
        <v>4888665.87</v>
      </c>
      <c r="Q231" s="148"/>
      <c r="R231" s="141">
        <v>5125734.0253846142</v>
      </c>
    </row>
    <row r="232" spans="1:18" ht="14.1" customHeight="1" x14ac:dyDescent="0.2">
      <c r="A232">
        <v>15</v>
      </c>
      <c r="B232" s="134"/>
      <c r="C232" s="129">
        <v>34380</v>
      </c>
      <c r="D232" t="s">
        <v>165</v>
      </c>
      <c r="F232" s="140">
        <v>2.2000000000000002</v>
      </c>
      <c r="G232" s="3"/>
      <c r="H232" s="141">
        <v>2411776.56</v>
      </c>
      <c r="I232" s="148"/>
      <c r="J232" s="141">
        <v>0</v>
      </c>
      <c r="K232" s="148"/>
      <c r="L232" s="141">
        <v>0</v>
      </c>
      <c r="M232" s="148"/>
      <c r="N232" s="141">
        <v>0</v>
      </c>
      <c r="O232" s="148"/>
      <c r="P232" s="141">
        <v>2411776.56</v>
      </c>
      <c r="Q232" s="148"/>
      <c r="R232" s="141">
        <v>2411776.5599999996</v>
      </c>
    </row>
    <row r="233" spans="1:18" ht="14.1" customHeight="1" x14ac:dyDescent="0.2">
      <c r="A233">
        <v>16</v>
      </c>
      <c r="B233" s="134"/>
      <c r="C233" s="129">
        <v>34580</v>
      </c>
      <c r="D233" t="s">
        <v>106</v>
      </c>
      <c r="F233" s="140">
        <v>2.9000000000000004</v>
      </c>
      <c r="G233" s="3"/>
      <c r="H233" s="141">
        <v>1993819.37</v>
      </c>
      <c r="I233" s="142"/>
      <c r="J233" s="141">
        <v>412606.91</v>
      </c>
      <c r="K233" s="143"/>
      <c r="L233" s="141">
        <v>0</v>
      </c>
      <c r="M233" s="143"/>
      <c r="N233" s="141">
        <v>0</v>
      </c>
      <c r="O233" s="143"/>
      <c r="P233" s="141">
        <v>2406426.2800000003</v>
      </c>
      <c r="Q233" s="143"/>
      <c r="R233" s="141">
        <v>2369735.3815384624</v>
      </c>
    </row>
    <row r="234" spans="1:18" ht="14.1" customHeight="1" x14ac:dyDescent="0.2">
      <c r="A234">
        <v>17</v>
      </c>
      <c r="B234" s="134"/>
      <c r="C234" s="129">
        <v>34680</v>
      </c>
      <c r="D234" t="s">
        <v>107</v>
      </c>
      <c r="F234" s="140">
        <v>2.4</v>
      </c>
      <c r="G234" s="3"/>
      <c r="H234" s="141">
        <v>1202879.6299999999</v>
      </c>
      <c r="I234" s="142"/>
      <c r="J234" s="141">
        <v>3123.6</v>
      </c>
      <c r="K234" s="143"/>
      <c r="L234" s="141">
        <v>0</v>
      </c>
      <c r="M234" s="143"/>
      <c r="N234" s="141">
        <v>0</v>
      </c>
      <c r="O234" s="143"/>
      <c r="P234" s="141">
        <v>1206003.23</v>
      </c>
      <c r="Q234" s="143"/>
      <c r="R234" s="141">
        <v>1205707.6592307696</v>
      </c>
    </row>
    <row r="235" spans="1:18" ht="14.1" customHeight="1" x14ac:dyDescent="0.2">
      <c r="A235">
        <v>18</v>
      </c>
      <c r="B235" s="194" t="s">
        <v>50</v>
      </c>
      <c r="C235" s="130"/>
      <c r="D235" t="s">
        <v>166</v>
      </c>
      <c r="F235" s="140"/>
      <c r="H235" s="145">
        <v>76714144.770000011</v>
      </c>
      <c r="I235" s="148"/>
      <c r="J235" s="145">
        <v>-745953.50000000012</v>
      </c>
      <c r="K235" s="148"/>
      <c r="L235" s="145">
        <v>0</v>
      </c>
      <c r="M235" s="148"/>
      <c r="N235" s="145">
        <v>0</v>
      </c>
      <c r="O235" s="148"/>
      <c r="P235" s="145">
        <v>75968191.270000011</v>
      </c>
      <c r="Q235" s="148"/>
      <c r="R235" s="145">
        <v>76347938.450769246</v>
      </c>
    </row>
    <row r="236" spans="1:18" ht="14.1" customHeight="1" x14ac:dyDescent="0.2">
      <c r="A236">
        <v>19</v>
      </c>
      <c r="B236" s="134"/>
      <c r="F236" s="140"/>
      <c r="G236" s="168"/>
      <c r="H236" s="148"/>
      <c r="I236" s="142"/>
      <c r="J236" s="148"/>
      <c r="K236" s="142"/>
      <c r="L236" s="148"/>
      <c r="M236" s="142"/>
      <c r="N236" s="148"/>
      <c r="O236" s="142"/>
      <c r="P236" s="148"/>
      <c r="Q236" s="142"/>
      <c r="R236" s="148"/>
    </row>
    <row r="237" spans="1:18" ht="14.1" customHeight="1" x14ac:dyDescent="0.2">
      <c r="A237">
        <v>20</v>
      </c>
      <c r="B237" s="134"/>
      <c r="D237" t="s">
        <v>167</v>
      </c>
      <c r="F237" s="140"/>
      <c r="G237" s="168"/>
      <c r="H237" s="147"/>
      <c r="I237" s="142"/>
      <c r="J237" s="147"/>
      <c r="K237" s="142"/>
      <c r="L237" s="148"/>
      <c r="M237" s="142"/>
      <c r="N237" s="148"/>
      <c r="O237" s="142"/>
      <c r="P237" s="148"/>
      <c r="Q237" s="142"/>
      <c r="R237" s="148"/>
    </row>
    <row r="238" spans="1:18" ht="14.1" customHeight="1" x14ac:dyDescent="0.2">
      <c r="A238">
        <v>21</v>
      </c>
      <c r="B238" s="134"/>
      <c r="C238" s="129">
        <v>34181</v>
      </c>
      <c r="D238" t="s">
        <v>101</v>
      </c>
      <c r="F238" s="140">
        <v>2.5</v>
      </c>
      <c r="G238" s="3"/>
      <c r="H238" s="141">
        <v>47691691.960000001</v>
      </c>
      <c r="I238" s="148"/>
      <c r="J238" s="141">
        <v>375674.54</v>
      </c>
      <c r="K238" s="148"/>
      <c r="L238" s="141">
        <v>-1170515.83</v>
      </c>
      <c r="M238" s="148"/>
      <c r="N238" s="141">
        <v>0</v>
      </c>
      <c r="O238" s="148"/>
      <c r="P238" s="141">
        <v>46896850.670000002</v>
      </c>
      <c r="Q238" s="148"/>
      <c r="R238" s="141">
        <v>47267657.671538465</v>
      </c>
    </row>
    <row r="239" spans="1:18" ht="14.1" customHeight="1" x14ac:dyDescent="0.2">
      <c r="A239">
        <v>22</v>
      </c>
      <c r="B239" s="134"/>
      <c r="C239" s="129">
        <v>34281</v>
      </c>
      <c r="D239" t="s">
        <v>164</v>
      </c>
      <c r="F239" s="140">
        <v>3.4000000000000004</v>
      </c>
      <c r="G239" s="3"/>
      <c r="H239" s="141">
        <v>231539975.34999999</v>
      </c>
      <c r="I239" s="148"/>
      <c r="J239" s="141">
        <v>6934026.2699999986</v>
      </c>
      <c r="K239" s="148"/>
      <c r="L239" s="141">
        <v>-2549550.7500000005</v>
      </c>
      <c r="M239" s="148"/>
      <c r="N239" s="141">
        <v>0</v>
      </c>
      <c r="O239" s="148"/>
      <c r="P239" s="141">
        <v>235924450.87</v>
      </c>
      <c r="Q239" s="148"/>
      <c r="R239" s="141">
        <v>234575022.59769231</v>
      </c>
    </row>
    <row r="240" spans="1:18" ht="14.1" customHeight="1" x14ac:dyDescent="0.2">
      <c r="A240">
        <v>23</v>
      </c>
      <c r="B240" s="134"/>
      <c r="C240" s="129">
        <v>34381</v>
      </c>
      <c r="D240" t="s">
        <v>165</v>
      </c>
      <c r="F240" s="140">
        <v>4.5000000000000009</v>
      </c>
      <c r="G240" s="3"/>
      <c r="H240" s="141">
        <v>127558786.39</v>
      </c>
      <c r="I240" s="148"/>
      <c r="J240" s="141">
        <v>173960.31</v>
      </c>
      <c r="K240" s="148"/>
      <c r="L240" s="141">
        <v>-99121.77</v>
      </c>
      <c r="M240" s="148"/>
      <c r="N240" s="141">
        <v>0</v>
      </c>
      <c r="O240" s="148"/>
      <c r="P240" s="141">
        <v>127633624.93000001</v>
      </c>
      <c r="Q240" s="148"/>
      <c r="R240" s="141">
        <v>127636562.56384617</v>
      </c>
    </row>
    <row r="241" spans="1:18" ht="14.1" customHeight="1" x14ac:dyDescent="0.2">
      <c r="A241">
        <v>24</v>
      </c>
      <c r="B241" s="134"/>
      <c r="C241" s="129">
        <v>34581</v>
      </c>
      <c r="D241" t="s">
        <v>106</v>
      </c>
      <c r="F241" s="140">
        <v>3.3000000000000003</v>
      </c>
      <c r="G241" s="3"/>
      <c r="H241" s="141">
        <v>58781154.340000004</v>
      </c>
      <c r="I241" s="142"/>
      <c r="J241" s="141">
        <v>-36000</v>
      </c>
      <c r="K241" s="143"/>
      <c r="L241" s="141">
        <v>-99104.73</v>
      </c>
      <c r="M241" s="143"/>
      <c r="N241" s="141">
        <v>0</v>
      </c>
      <c r="O241" s="143"/>
      <c r="P241" s="141">
        <v>58646049.610000007</v>
      </c>
      <c r="Q241" s="143"/>
      <c r="R241" s="141">
        <v>58684105.029230781</v>
      </c>
    </row>
    <row r="242" spans="1:18" ht="14.1" customHeight="1" x14ac:dyDescent="0.2">
      <c r="A242">
        <v>25</v>
      </c>
      <c r="B242" s="134"/>
      <c r="C242" s="129">
        <v>34681</v>
      </c>
      <c r="D242" t="s">
        <v>107</v>
      </c>
      <c r="F242" s="140">
        <v>3.1</v>
      </c>
      <c r="G242" s="3"/>
      <c r="H242" s="141">
        <v>5145548.24</v>
      </c>
      <c r="I242" s="142"/>
      <c r="J242" s="141">
        <v>64272.89</v>
      </c>
      <c r="K242" s="143"/>
      <c r="L242" s="141">
        <v>-57862.12</v>
      </c>
      <c r="M242" s="143"/>
      <c r="N242" s="141">
        <v>0</v>
      </c>
      <c r="O242" s="143"/>
      <c r="P242" s="141">
        <v>5151959.01</v>
      </c>
      <c r="Q242" s="143"/>
      <c r="R242" s="141">
        <v>5167927.8738461528</v>
      </c>
    </row>
    <row r="243" spans="1:18" ht="14.1" customHeight="1" x14ac:dyDescent="0.2">
      <c r="A243">
        <v>26</v>
      </c>
      <c r="B243" s="194" t="s">
        <v>18</v>
      </c>
      <c r="C243" s="129"/>
      <c r="D243" s="123" t="s">
        <v>168</v>
      </c>
      <c r="F243" s="140"/>
      <c r="H243" s="145">
        <v>470717156.27999997</v>
      </c>
      <c r="I243" s="148"/>
      <c r="J243" s="145">
        <v>7511934.0099999979</v>
      </c>
      <c r="K243" s="148"/>
      <c r="L243" s="145">
        <v>-3976155.2000000007</v>
      </c>
      <c r="M243" s="148"/>
      <c r="N243" s="145">
        <v>0</v>
      </c>
      <c r="O243" s="148"/>
      <c r="P243" s="145">
        <v>474252935.09000003</v>
      </c>
      <c r="Q243" s="148"/>
      <c r="R243" s="145">
        <v>473331275.7361539</v>
      </c>
    </row>
    <row r="244" spans="1:18" ht="14.1" customHeight="1" x14ac:dyDescent="0.2">
      <c r="A244">
        <v>27</v>
      </c>
      <c r="B244" s="156"/>
      <c r="I244" s="142"/>
      <c r="K244" s="142"/>
      <c r="M244" s="142"/>
      <c r="O244" s="142"/>
      <c r="Q244" s="142"/>
    </row>
    <row r="245" spans="1:18" ht="14.1" customHeight="1" x14ac:dyDescent="0.2">
      <c r="A245">
        <v>28</v>
      </c>
      <c r="B245" s="156"/>
      <c r="C245" s="130"/>
      <c r="D245" s="123" t="s">
        <v>169</v>
      </c>
      <c r="H245" s="173"/>
      <c r="I245" s="142"/>
      <c r="J245" s="167"/>
      <c r="K245" s="142"/>
      <c r="L245" s="167"/>
      <c r="M245" s="142"/>
      <c r="N245" s="167"/>
      <c r="O245" s="142"/>
      <c r="P245" s="167"/>
      <c r="Q245" s="142"/>
      <c r="R245" s="167"/>
    </row>
    <row r="246" spans="1:18" ht="14.1" customHeight="1" x14ac:dyDescent="0.2">
      <c r="A246">
        <v>29</v>
      </c>
      <c r="B246" s="134"/>
      <c r="C246" s="129">
        <v>34182</v>
      </c>
      <c r="D246" t="s">
        <v>101</v>
      </c>
      <c r="F246" s="140">
        <v>2.7</v>
      </c>
      <c r="G246" s="3"/>
      <c r="H246" s="141">
        <v>2149071.2400000002</v>
      </c>
      <c r="I246" s="148"/>
      <c r="J246" s="141">
        <v>0</v>
      </c>
      <c r="K246" s="148"/>
      <c r="L246" s="141">
        <v>0</v>
      </c>
      <c r="M246" s="148"/>
      <c r="N246" s="141">
        <v>0</v>
      </c>
      <c r="O246" s="148"/>
      <c r="P246" s="141">
        <v>2149071.2400000002</v>
      </c>
      <c r="Q246" s="148"/>
      <c r="R246" s="141">
        <v>2149071.2400000012</v>
      </c>
    </row>
    <row r="247" spans="1:18" ht="14.1" customHeight="1" x14ac:dyDescent="0.2">
      <c r="A247">
        <v>30</v>
      </c>
      <c r="B247" s="134"/>
      <c r="C247" s="129">
        <v>34282</v>
      </c>
      <c r="D247" t="s">
        <v>164</v>
      </c>
      <c r="F247" s="140">
        <v>3.3000000000000003</v>
      </c>
      <c r="G247" s="3"/>
      <c r="H247" s="141">
        <v>1234072.54</v>
      </c>
      <c r="I247" s="148"/>
      <c r="J247" s="141">
        <v>0</v>
      </c>
      <c r="K247" s="148"/>
      <c r="L247" s="141">
        <v>0</v>
      </c>
      <c r="M247" s="148"/>
      <c r="N247" s="141">
        <v>0</v>
      </c>
      <c r="O247" s="148"/>
      <c r="P247" s="141">
        <v>1234072.54</v>
      </c>
      <c r="Q247" s="148"/>
      <c r="R247" s="141">
        <v>1234072.5399999996</v>
      </c>
    </row>
    <row r="248" spans="1:18" ht="14.1" customHeight="1" x14ac:dyDescent="0.2">
      <c r="A248">
        <v>31</v>
      </c>
      <c r="B248" s="134"/>
      <c r="C248" s="129">
        <v>34382</v>
      </c>
      <c r="D248" t="s">
        <v>165</v>
      </c>
      <c r="F248" s="140">
        <v>4.4000000000000004</v>
      </c>
      <c r="G248" s="3"/>
      <c r="H248" s="141">
        <v>27724533.190000001</v>
      </c>
      <c r="I248" s="148"/>
      <c r="J248" s="141">
        <v>0</v>
      </c>
      <c r="K248" s="148"/>
      <c r="L248" s="141">
        <v>0</v>
      </c>
      <c r="M248" s="148"/>
      <c r="N248" s="141">
        <v>0</v>
      </c>
      <c r="O248" s="148"/>
      <c r="P248" s="141">
        <v>27724533.190000001</v>
      </c>
      <c r="Q248" s="148"/>
      <c r="R248" s="141">
        <v>27724533.190000001</v>
      </c>
    </row>
    <row r="249" spans="1:18" ht="14.1" customHeight="1" x14ac:dyDescent="0.2">
      <c r="A249">
        <v>32</v>
      </c>
      <c r="B249" s="134"/>
      <c r="C249" s="129">
        <v>34582</v>
      </c>
      <c r="D249" t="s">
        <v>106</v>
      </c>
      <c r="F249" s="140">
        <v>2.8000000000000003</v>
      </c>
      <c r="G249" s="3"/>
      <c r="H249" s="141">
        <v>16569847.32</v>
      </c>
      <c r="I249" s="142"/>
      <c r="J249" s="141">
        <v>0</v>
      </c>
      <c r="K249" s="143"/>
      <c r="L249" s="141">
        <v>0</v>
      </c>
      <c r="M249" s="143"/>
      <c r="N249" s="141">
        <v>0</v>
      </c>
      <c r="O249" s="143"/>
      <c r="P249" s="141">
        <v>16569847.32</v>
      </c>
      <c r="Q249" s="143"/>
      <c r="R249" s="141">
        <v>16569847.319999995</v>
      </c>
    </row>
    <row r="250" spans="1:18" ht="14.1" customHeight="1" x14ac:dyDescent="0.2">
      <c r="A250">
        <v>33</v>
      </c>
      <c r="B250" s="134"/>
      <c r="C250" s="129">
        <v>34682</v>
      </c>
      <c r="D250" t="s">
        <v>107</v>
      </c>
      <c r="F250" s="140">
        <v>3.4999999999999996</v>
      </c>
      <c r="G250" s="3"/>
      <c r="H250" s="141">
        <v>173209.91</v>
      </c>
      <c r="I250" s="142"/>
      <c r="J250" s="141">
        <v>0</v>
      </c>
      <c r="K250" s="143"/>
      <c r="L250" s="141">
        <v>0</v>
      </c>
      <c r="M250" s="143"/>
      <c r="N250" s="141">
        <v>0</v>
      </c>
      <c r="O250" s="143"/>
      <c r="P250" s="141">
        <v>173209.91</v>
      </c>
      <c r="Q250" s="143"/>
      <c r="R250" s="141">
        <v>173209.90999999997</v>
      </c>
    </row>
    <row r="251" spans="1:18" ht="14.1" customHeight="1" x14ac:dyDescent="0.2">
      <c r="A251">
        <v>34</v>
      </c>
      <c r="B251" s="199" t="s">
        <v>23</v>
      </c>
      <c r="C251" s="130"/>
      <c r="D251" s="123" t="s">
        <v>170</v>
      </c>
      <c r="F251" s="140"/>
      <c r="H251" s="145">
        <v>47850734.200000003</v>
      </c>
      <c r="I251" s="148"/>
      <c r="J251" s="145">
        <v>0</v>
      </c>
      <c r="K251" s="148"/>
      <c r="L251" s="145">
        <v>0</v>
      </c>
      <c r="M251" s="148"/>
      <c r="N251" s="145">
        <v>0</v>
      </c>
      <c r="O251" s="148"/>
      <c r="P251" s="145">
        <v>47850734.200000003</v>
      </c>
      <c r="Q251" s="148"/>
      <c r="R251" s="145">
        <v>47850734.199999996</v>
      </c>
    </row>
    <row r="252" spans="1:18" ht="14.1" customHeight="1" x14ac:dyDescent="0.2">
      <c r="A252">
        <v>35</v>
      </c>
      <c r="I252" s="142"/>
      <c r="K252" s="142"/>
      <c r="M252" s="142"/>
      <c r="O252" s="142"/>
      <c r="Q252" s="142"/>
    </row>
    <row r="253" spans="1:18" ht="14.1" customHeight="1" x14ac:dyDescent="0.2">
      <c r="A253">
        <v>36</v>
      </c>
      <c r="I253" s="142"/>
      <c r="K253" s="142"/>
      <c r="M253" s="142"/>
      <c r="O253" s="142"/>
      <c r="Q253" s="142"/>
    </row>
    <row r="254" spans="1:18" ht="14.1" customHeight="1" x14ac:dyDescent="0.2">
      <c r="A254">
        <v>37</v>
      </c>
    </row>
    <row r="255" spans="1:18" ht="14.1" customHeight="1" x14ac:dyDescent="0.2">
      <c r="A255">
        <v>38</v>
      </c>
    </row>
    <row r="256" spans="1:18" ht="14.1" customHeight="1" thickBot="1" x14ac:dyDescent="0.25">
      <c r="A256" s="121">
        <v>39</v>
      </c>
      <c r="B256" s="157" t="s">
        <v>130</v>
      </c>
      <c r="C256" s="121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</row>
    <row r="257" spans="1:18" ht="14.1" customHeight="1" x14ac:dyDescent="0.2">
      <c r="A257" t="s">
        <v>291</v>
      </c>
      <c r="P257" t="s">
        <v>291</v>
      </c>
    </row>
    <row r="258" spans="1:18" ht="14.1" customHeight="1" thickBot="1" x14ac:dyDescent="0.25">
      <c r="A258" s="121" t="s">
        <v>54</v>
      </c>
      <c r="B258" s="121"/>
      <c r="C258" s="121"/>
      <c r="D258" s="121"/>
      <c r="E258" s="121"/>
      <c r="F258" s="121"/>
      <c r="G258" s="121" t="s">
        <v>55</v>
      </c>
      <c r="H258" s="121"/>
      <c r="I258" s="121"/>
      <c r="J258" s="121"/>
      <c r="K258" s="121"/>
      <c r="L258" s="121"/>
      <c r="M258" s="121"/>
      <c r="N258" s="121"/>
      <c r="O258" s="121"/>
      <c r="P258" s="121"/>
      <c r="Q258" s="121"/>
      <c r="R258" s="121" t="s">
        <v>305</v>
      </c>
    </row>
    <row r="259" spans="1:18" ht="14.1" customHeight="1" x14ac:dyDescent="0.2">
      <c r="A259" t="s">
        <v>56</v>
      </c>
      <c r="B259" s="158"/>
      <c r="E259" s="3" t="s">
        <v>57</v>
      </c>
      <c r="F259" t="s">
        <v>286</v>
      </c>
      <c r="J259" s="124"/>
      <c r="K259" s="124"/>
      <c r="M259" s="124"/>
      <c r="N259" s="124"/>
      <c r="O259" s="124"/>
      <c r="P259" s="124" t="s">
        <v>59</v>
      </c>
      <c r="R259" s="125"/>
    </row>
    <row r="260" spans="1:18" ht="14.1" customHeight="1" x14ac:dyDescent="0.2">
      <c r="B260" s="158"/>
      <c r="F260" t="s">
        <v>287</v>
      </c>
      <c r="J260" s="3"/>
      <c r="K260" s="125"/>
      <c r="N260" s="3"/>
      <c r="O260" s="3" t="s">
        <v>275</v>
      </c>
      <c r="P260" s="125" t="s">
        <v>288</v>
      </c>
      <c r="R260" s="3"/>
    </row>
    <row r="261" spans="1:18" ht="14.1" customHeight="1" x14ac:dyDescent="0.2">
      <c r="A261" t="s">
        <v>63</v>
      </c>
      <c r="B261" s="158"/>
      <c r="F261" t="s">
        <v>275</v>
      </c>
      <c r="J261" s="3"/>
      <c r="K261" s="125"/>
      <c r="L261" s="3"/>
      <c r="O261" s="3" t="s">
        <v>275</v>
      </c>
      <c r="P261" s="125"/>
      <c r="R261" s="3"/>
    </row>
    <row r="262" spans="1:18" ht="14.1" customHeight="1" x14ac:dyDescent="0.2">
      <c r="B262" s="158"/>
      <c r="F262" t="s">
        <v>275</v>
      </c>
      <c r="J262" s="3"/>
      <c r="K262" s="125"/>
      <c r="L262" s="3"/>
      <c r="O262" s="3" t="s">
        <v>275</v>
      </c>
      <c r="P262" s="125"/>
      <c r="R262" s="3"/>
    </row>
    <row r="263" spans="1:18" ht="14.1" customHeight="1" thickBot="1" x14ac:dyDescent="0.25">
      <c r="A263" s="121" t="s">
        <v>289</v>
      </c>
      <c r="B263" s="159"/>
      <c r="C263" s="121"/>
      <c r="D263" s="121"/>
      <c r="E263" s="121"/>
      <c r="F263" s="121" t="s">
        <v>275</v>
      </c>
      <c r="G263" s="121"/>
      <c r="H263" s="127"/>
      <c r="I263" s="121"/>
      <c r="J263" s="121"/>
      <c r="K263" s="121"/>
      <c r="L263" s="121"/>
      <c r="M263" s="121"/>
      <c r="N263" s="121"/>
      <c r="O263" s="121"/>
      <c r="P263" s="121"/>
      <c r="Q263" s="121"/>
      <c r="R263" s="121"/>
    </row>
    <row r="264" spans="1:18" ht="14.1" customHeight="1" x14ac:dyDescent="0.2">
      <c r="C264" s="129"/>
      <c r="D264" s="129"/>
      <c r="E264" s="129"/>
      <c r="F264" s="129"/>
      <c r="G264" s="129"/>
      <c r="H264" s="129"/>
      <c r="I264" s="129"/>
      <c r="J264" s="129"/>
      <c r="K264" s="129"/>
      <c r="L264" s="129"/>
      <c r="M264" s="129"/>
      <c r="N264" s="129"/>
      <c r="O264" s="129"/>
      <c r="P264" s="129"/>
      <c r="Q264" s="129"/>
      <c r="R264" s="129"/>
    </row>
    <row r="265" spans="1:18" ht="14.1" customHeight="1" x14ac:dyDescent="0.2">
      <c r="C265" s="129" t="s">
        <v>69</v>
      </c>
      <c r="D265" s="129" t="s">
        <v>70</v>
      </c>
      <c r="E265" s="129"/>
      <c r="F265" s="129" t="s">
        <v>71</v>
      </c>
      <c r="G265" s="129"/>
      <c r="H265" s="129" t="s">
        <v>72</v>
      </c>
      <c r="I265" s="129"/>
      <c r="J265" s="130" t="s">
        <v>73</v>
      </c>
      <c r="K265" s="130"/>
      <c r="L265" s="129" t="s">
        <v>74</v>
      </c>
      <c r="M265" s="129"/>
      <c r="N265" s="129" t="s">
        <v>75</v>
      </c>
      <c r="O265" s="129"/>
      <c r="P265" s="129" t="s">
        <v>76</v>
      </c>
      <c r="Q265" s="129"/>
      <c r="R265" s="129" t="s">
        <v>77</v>
      </c>
    </row>
    <row r="266" spans="1:18" ht="14.1" customHeight="1" x14ac:dyDescent="0.2">
      <c r="C266" s="130" t="s">
        <v>78</v>
      </c>
      <c r="D266" s="130" t="s">
        <v>78</v>
      </c>
      <c r="F266" s="130" t="s">
        <v>79</v>
      </c>
      <c r="G266" s="130"/>
      <c r="H266" s="129" t="s">
        <v>80</v>
      </c>
      <c r="I266" s="130"/>
      <c r="J266" s="129" t="s">
        <v>53</v>
      </c>
      <c r="K266" s="130"/>
      <c r="L266" s="130" t="s">
        <v>53</v>
      </c>
      <c r="M266" s="130"/>
      <c r="P266" s="130" t="s">
        <v>80</v>
      </c>
      <c r="R266" s="130"/>
    </row>
    <row r="267" spans="1:18" ht="14.1" customHeight="1" x14ac:dyDescent="0.2">
      <c r="A267" t="s">
        <v>81</v>
      </c>
      <c r="B267" s="130"/>
      <c r="C267" s="130" t="s">
        <v>82</v>
      </c>
      <c r="D267" s="130" t="s">
        <v>82</v>
      </c>
      <c r="E267" s="129"/>
      <c r="F267" s="130" t="s">
        <v>83</v>
      </c>
      <c r="G267" s="130"/>
      <c r="H267" s="130" t="s">
        <v>84</v>
      </c>
      <c r="I267" s="130"/>
      <c r="J267" s="130" t="s">
        <v>80</v>
      </c>
      <c r="K267" s="129"/>
      <c r="L267" s="130" t="s">
        <v>80</v>
      </c>
      <c r="M267" s="125"/>
      <c r="N267" s="130" t="s">
        <v>85</v>
      </c>
      <c r="O267" s="129"/>
      <c r="P267" s="129" t="s">
        <v>84</v>
      </c>
      <c r="Q267" s="129"/>
      <c r="R267" s="130" t="s">
        <v>86</v>
      </c>
    </row>
    <row r="268" spans="1:18" ht="14.1" customHeight="1" thickBot="1" x14ac:dyDescent="0.25">
      <c r="A268" s="121" t="s">
        <v>87</v>
      </c>
      <c r="B268" s="127"/>
      <c r="C268" s="127" t="s">
        <v>88</v>
      </c>
      <c r="D268" s="127" t="s">
        <v>89</v>
      </c>
      <c r="E268" s="127"/>
      <c r="F268" s="131" t="s">
        <v>90</v>
      </c>
      <c r="G268" s="131"/>
      <c r="H268" s="131" t="s">
        <v>91</v>
      </c>
      <c r="I268" s="132"/>
      <c r="J268" s="131" t="s">
        <v>92</v>
      </c>
      <c r="K268" s="132"/>
      <c r="L268" s="132" t="s">
        <v>93</v>
      </c>
      <c r="M268" s="133"/>
      <c r="N268" s="133" t="s">
        <v>94</v>
      </c>
      <c r="O268" s="133"/>
      <c r="P268" s="133" t="s">
        <v>95</v>
      </c>
      <c r="Q268" s="133"/>
      <c r="R268" s="133" t="s">
        <v>96</v>
      </c>
    </row>
    <row r="269" spans="1:18" ht="14.1" customHeight="1" x14ac:dyDescent="0.2">
      <c r="A269">
        <v>1</v>
      </c>
      <c r="B269" s="134"/>
    </row>
    <row r="270" spans="1:18" ht="14.1" customHeight="1" x14ac:dyDescent="0.2">
      <c r="A270">
        <v>2</v>
      </c>
      <c r="B270" s="134"/>
      <c r="C270" s="160"/>
      <c r="D270" s="123" t="s">
        <v>171</v>
      </c>
      <c r="F270" s="140"/>
      <c r="H270" s="148"/>
      <c r="I270" s="148"/>
      <c r="J270" s="148"/>
      <c r="K270" s="148"/>
      <c r="L270" s="148"/>
      <c r="M270" s="148"/>
      <c r="N270" s="148"/>
      <c r="O270" s="148"/>
      <c r="P270" s="148"/>
      <c r="Q270" s="148"/>
      <c r="R270" s="148"/>
    </row>
    <row r="271" spans="1:18" ht="14.1" customHeight="1" x14ac:dyDescent="0.2">
      <c r="A271">
        <v>3</v>
      </c>
      <c r="B271" s="134"/>
      <c r="C271" s="129">
        <v>34183</v>
      </c>
      <c r="D271" t="s">
        <v>101</v>
      </c>
      <c r="F271" s="140">
        <v>2.6</v>
      </c>
      <c r="G271" s="3"/>
      <c r="H271" s="141">
        <v>10337092.029999999</v>
      </c>
      <c r="I271" s="148"/>
      <c r="J271" s="141">
        <v>0</v>
      </c>
      <c r="K271" s="148"/>
      <c r="L271" s="141">
        <v>0</v>
      </c>
      <c r="M271" s="148"/>
      <c r="N271" s="141">
        <v>0</v>
      </c>
      <c r="O271" s="148"/>
      <c r="P271" s="141">
        <v>10337092.029999999</v>
      </c>
      <c r="Q271" s="148"/>
      <c r="R271" s="141">
        <v>10337092.029999999</v>
      </c>
    </row>
    <row r="272" spans="1:18" ht="14.1" customHeight="1" x14ac:dyDescent="0.2">
      <c r="A272">
        <v>4</v>
      </c>
      <c r="B272" s="134"/>
      <c r="C272" s="129">
        <v>34283</v>
      </c>
      <c r="D272" t="s">
        <v>164</v>
      </c>
      <c r="F272" s="140">
        <v>2.9</v>
      </c>
      <c r="G272" s="3"/>
      <c r="H272" s="141">
        <v>1162799.73</v>
      </c>
      <c r="I272" s="148"/>
      <c r="J272" s="141">
        <v>0</v>
      </c>
      <c r="K272" s="148"/>
      <c r="L272" s="141">
        <v>0</v>
      </c>
      <c r="M272" s="148"/>
      <c r="N272" s="141">
        <v>0</v>
      </c>
      <c r="O272" s="148"/>
      <c r="P272" s="141">
        <v>1162799.73</v>
      </c>
      <c r="Q272" s="148"/>
      <c r="R272" s="141">
        <v>1162799.7300000002</v>
      </c>
    </row>
    <row r="273" spans="1:18" ht="14.1" customHeight="1" x14ac:dyDescent="0.2">
      <c r="A273">
        <v>5</v>
      </c>
      <c r="B273" s="134"/>
      <c r="C273" s="129">
        <v>34383</v>
      </c>
      <c r="D273" t="s">
        <v>165</v>
      </c>
      <c r="F273" s="140">
        <v>4.5999999999999996</v>
      </c>
      <c r="G273" s="3"/>
      <c r="H273" s="141">
        <v>42675703.299999997</v>
      </c>
      <c r="I273" s="148"/>
      <c r="J273" s="141">
        <v>0</v>
      </c>
      <c r="K273" s="148"/>
      <c r="L273" s="141">
        <v>0</v>
      </c>
      <c r="M273" s="148"/>
      <c r="N273" s="141">
        <v>0</v>
      </c>
      <c r="O273" s="148"/>
      <c r="P273" s="141">
        <v>42675703.299999997</v>
      </c>
      <c r="Q273" s="148"/>
      <c r="R273" s="141">
        <v>42675703.300000004</v>
      </c>
    </row>
    <row r="274" spans="1:18" ht="14.1" customHeight="1" x14ac:dyDescent="0.2">
      <c r="A274">
        <v>6</v>
      </c>
      <c r="B274" s="134"/>
      <c r="C274" s="129">
        <v>34583</v>
      </c>
      <c r="D274" t="s">
        <v>106</v>
      </c>
      <c r="F274" s="140">
        <v>3</v>
      </c>
      <c r="G274" s="3"/>
      <c r="H274" s="141">
        <v>9093177.3900000006</v>
      </c>
      <c r="I274" s="142"/>
      <c r="J274" s="141">
        <v>0</v>
      </c>
      <c r="K274" s="143"/>
      <c r="L274" s="141">
        <v>0</v>
      </c>
      <c r="M274" s="143"/>
      <c r="N274" s="141">
        <v>0</v>
      </c>
      <c r="O274" s="143"/>
      <c r="P274" s="141">
        <v>9093177.3900000006</v>
      </c>
      <c r="Q274" s="143"/>
      <c r="R274" s="141">
        <v>9093177.3900000006</v>
      </c>
    </row>
    <row r="275" spans="1:18" ht="14.1" customHeight="1" x14ac:dyDescent="0.2">
      <c r="A275">
        <v>7</v>
      </c>
      <c r="B275" s="134"/>
      <c r="C275" s="129">
        <v>34683</v>
      </c>
      <c r="D275" t="s">
        <v>107</v>
      </c>
      <c r="F275" s="140">
        <v>3.1</v>
      </c>
      <c r="G275" s="3"/>
      <c r="H275" s="141">
        <v>432910.42</v>
      </c>
      <c r="I275" s="142"/>
      <c r="J275" s="141">
        <v>0</v>
      </c>
      <c r="K275" s="143"/>
      <c r="L275" s="141">
        <v>0</v>
      </c>
      <c r="M275" s="143"/>
      <c r="N275" s="141">
        <v>0</v>
      </c>
      <c r="O275" s="143"/>
      <c r="P275" s="141">
        <v>432910.42</v>
      </c>
      <c r="Q275" s="143"/>
      <c r="R275" s="141">
        <v>432910.42</v>
      </c>
    </row>
    <row r="276" spans="1:18" ht="14.1" customHeight="1" x14ac:dyDescent="0.2">
      <c r="A276">
        <v>8</v>
      </c>
      <c r="B276" s="199" t="s">
        <v>23</v>
      </c>
      <c r="D276" s="123" t="s">
        <v>172</v>
      </c>
      <c r="F276" s="140"/>
      <c r="H276" s="145">
        <v>63701682.869999997</v>
      </c>
      <c r="I276" s="148"/>
      <c r="J276" s="145">
        <v>0</v>
      </c>
      <c r="K276" s="148"/>
      <c r="L276" s="145">
        <v>0</v>
      </c>
      <c r="M276" s="148"/>
      <c r="N276" s="145">
        <v>0</v>
      </c>
      <c r="O276" s="148"/>
      <c r="P276" s="145">
        <v>63701682.869999997</v>
      </c>
      <c r="Q276" s="148"/>
      <c r="R276" s="145">
        <v>63701682.870000005</v>
      </c>
    </row>
    <row r="277" spans="1:18" ht="14.1" customHeight="1" x14ac:dyDescent="0.2">
      <c r="A277">
        <v>9</v>
      </c>
      <c r="B277" s="134"/>
      <c r="I277" s="148"/>
      <c r="K277" s="148"/>
      <c r="M277" s="148"/>
      <c r="O277" s="148"/>
      <c r="Q277" s="148"/>
    </row>
    <row r="278" spans="1:18" ht="14.1" customHeight="1" x14ac:dyDescent="0.2">
      <c r="A278">
        <v>10</v>
      </c>
      <c r="B278" s="134"/>
      <c r="C278" s="130"/>
      <c r="D278" s="123" t="s">
        <v>173</v>
      </c>
      <c r="F278" s="140"/>
      <c r="H278" s="148"/>
      <c r="I278" s="148"/>
      <c r="J278" s="148"/>
      <c r="K278" s="148"/>
      <c r="L278" s="148"/>
      <c r="M278" s="148"/>
      <c r="N278" s="148"/>
      <c r="O278" s="148"/>
      <c r="P278" s="148"/>
      <c r="Q278" s="148"/>
      <c r="R278" s="148"/>
    </row>
    <row r="279" spans="1:18" ht="14.1" customHeight="1" x14ac:dyDescent="0.2">
      <c r="A279">
        <v>11</v>
      </c>
      <c r="B279" s="134"/>
      <c r="C279" s="129">
        <v>34184</v>
      </c>
      <c r="D279" t="s">
        <v>101</v>
      </c>
      <c r="F279" s="140">
        <v>2.4</v>
      </c>
      <c r="G279" s="3"/>
      <c r="H279" s="141">
        <v>5583542.2400000002</v>
      </c>
      <c r="I279" s="148"/>
      <c r="J279" s="141">
        <v>0</v>
      </c>
      <c r="K279" s="148"/>
      <c r="L279" s="141">
        <v>0</v>
      </c>
      <c r="M279" s="148"/>
      <c r="N279" s="141">
        <v>0</v>
      </c>
      <c r="O279" s="148"/>
      <c r="P279" s="141">
        <v>5583542.2400000002</v>
      </c>
      <c r="Q279" s="148"/>
      <c r="R279" s="141">
        <v>5583542.2400000012</v>
      </c>
    </row>
    <row r="280" spans="1:18" ht="14.1" customHeight="1" x14ac:dyDescent="0.2">
      <c r="A280">
        <v>12</v>
      </c>
      <c r="B280" s="134"/>
      <c r="C280" s="129">
        <v>34284</v>
      </c>
      <c r="D280" t="s">
        <v>164</v>
      </c>
      <c r="F280" s="140">
        <v>3.2</v>
      </c>
      <c r="G280" s="3"/>
      <c r="H280" s="141">
        <v>2294648.75</v>
      </c>
      <c r="I280" s="148"/>
      <c r="J280" s="141">
        <v>10926.880000000028</v>
      </c>
      <c r="K280" s="148"/>
      <c r="L280" s="141">
        <v>-194170.32</v>
      </c>
      <c r="M280" s="148"/>
      <c r="N280" s="141">
        <v>0</v>
      </c>
      <c r="O280" s="148"/>
      <c r="P280" s="141">
        <v>2111405.31</v>
      </c>
      <c r="Q280" s="148"/>
      <c r="R280" s="141">
        <v>2241896.0553846145</v>
      </c>
    </row>
    <row r="281" spans="1:18" ht="14.1" customHeight="1" x14ac:dyDescent="0.2">
      <c r="A281">
        <v>13</v>
      </c>
      <c r="B281" s="134"/>
      <c r="C281" s="129">
        <v>34384</v>
      </c>
      <c r="D281" t="s">
        <v>165</v>
      </c>
      <c r="F281" s="140">
        <v>4.0999999999999996</v>
      </c>
      <c r="G281" s="3"/>
      <c r="H281" s="141">
        <v>22325445.48</v>
      </c>
      <c r="I281" s="148"/>
      <c r="J281" s="141">
        <v>0</v>
      </c>
      <c r="K281" s="148"/>
      <c r="L281" s="141">
        <v>0</v>
      </c>
      <c r="M281" s="148"/>
      <c r="N281" s="141">
        <v>0</v>
      </c>
      <c r="O281" s="148"/>
      <c r="P281" s="141">
        <v>22325445.48</v>
      </c>
      <c r="Q281" s="148"/>
      <c r="R281" s="141">
        <v>22325445.479999997</v>
      </c>
    </row>
    <row r="282" spans="1:18" ht="14.1" customHeight="1" x14ac:dyDescent="0.2">
      <c r="A282">
        <v>14</v>
      </c>
      <c r="B282" s="134"/>
      <c r="C282" s="129">
        <v>34584</v>
      </c>
      <c r="D282" t="s">
        <v>106</v>
      </c>
      <c r="F282" s="140">
        <v>3.9</v>
      </c>
      <c r="G282" s="3"/>
      <c r="H282" s="141">
        <v>5087893.08</v>
      </c>
      <c r="I282" s="142"/>
      <c r="J282" s="141">
        <v>0</v>
      </c>
      <c r="K282" s="143"/>
      <c r="L282" s="141">
        <v>0</v>
      </c>
      <c r="M282" s="143"/>
      <c r="N282" s="141">
        <v>0</v>
      </c>
      <c r="O282" s="143"/>
      <c r="P282" s="141">
        <v>5087893.08</v>
      </c>
      <c r="Q282" s="143"/>
      <c r="R282" s="141">
        <v>5087893.0799999991</v>
      </c>
    </row>
    <row r="283" spans="1:18" ht="14.1" customHeight="1" x14ac:dyDescent="0.2">
      <c r="A283">
        <v>15</v>
      </c>
      <c r="B283" s="134"/>
      <c r="C283" s="129">
        <v>34684</v>
      </c>
      <c r="D283" t="s">
        <v>107</v>
      </c>
      <c r="F283" s="140">
        <v>0</v>
      </c>
      <c r="G283" s="3"/>
      <c r="H283" s="141">
        <v>0</v>
      </c>
      <c r="I283" s="142"/>
      <c r="J283" s="141">
        <v>0</v>
      </c>
      <c r="K283" s="143"/>
      <c r="L283" s="141">
        <v>0</v>
      </c>
      <c r="M283" s="143"/>
      <c r="N283" s="141">
        <v>0</v>
      </c>
      <c r="O283" s="143"/>
      <c r="P283" s="141">
        <v>0</v>
      </c>
      <c r="Q283" s="143"/>
      <c r="R283" s="141">
        <v>0</v>
      </c>
    </row>
    <row r="284" spans="1:18" ht="14.1" customHeight="1" x14ac:dyDescent="0.2">
      <c r="A284">
        <v>16</v>
      </c>
      <c r="B284" s="199" t="s">
        <v>23</v>
      </c>
      <c r="C284" s="130"/>
      <c r="D284" s="123" t="s">
        <v>174</v>
      </c>
      <c r="F284" s="140"/>
      <c r="H284" s="145">
        <v>35291529.549999997</v>
      </c>
      <c r="I284" s="148"/>
      <c r="J284" s="145">
        <v>10926.880000000028</v>
      </c>
      <c r="K284" s="148"/>
      <c r="L284" s="145">
        <v>-194170.32</v>
      </c>
      <c r="M284" s="148"/>
      <c r="N284" s="145">
        <v>0</v>
      </c>
      <c r="O284" s="148"/>
      <c r="P284" s="145">
        <v>35108286.109999999</v>
      </c>
      <c r="Q284" s="148"/>
      <c r="R284" s="145">
        <v>35238776.855384611</v>
      </c>
    </row>
    <row r="285" spans="1:18" ht="14.1" customHeight="1" x14ac:dyDescent="0.2">
      <c r="A285">
        <v>17</v>
      </c>
      <c r="B285" s="134"/>
      <c r="F285" s="140"/>
      <c r="H285" s="148"/>
      <c r="I285" s="148"/>
      <c r="J285" s="148"/>
      <c r="K285" s="148"/>
      <c r="L285" s="148"/>
      <c r="M285" s="148"/>
      <c r="N285" s="148"/>
      <c r="O285" s="148"/>
      <c r="P285" s="148"/>
      <c r="Q285" s="148"/>
      <c r="R285" s="148"/>
    </row>
    <row r="286" spans="1:18" ht="14.1" customHeight="1" x14ac:dyDescent="0.2">
      <c r="A286">
        <v>18</v>
      </c>
      <c r="B286" s="134"/>
      <c r="C286" s="130"/>
      <c r="D286" s="123" t="s">
        <v>175</v>
      </c>
      <c r="F286" s="140"/>
      <c r="H286" s="148"/>
      <c r="I286" s="148"/>
      <c r="J286" s="148"/>
      <c r="K286" s="148"/>
      <c r="L286" s="148"/>
      <c r="M286" s="148"/>
      <c r="N286" s="148"/>
      <c r="O286" s="148"/>
      <c r="P286" s="148"/>
      <c r="Q286" s="148"/>
      <c r="R286" s="148"/>
    </row>
    <row r="287" spans="1:18" ht="14.1" customHeight="1" x14ac:dyDescent="0.2">
      <c r="A287">
        <v>19</v>
      </c>
      <c r="B287" s="134"/>
      <c r="C287" s="129">
        <v>34185</v>
      </c>
      <c r="D287" t="s">
        <v>101</v>
      </c>
      <c r="F287" s="140">
        <v>2.4</v>
      </c>
      <c r="G287" s="3"/>
      <c r="H287" s="141">
        <v>5594194.6799999997</v>
      </c>
      <c r="I287" s="148"/>
      <c r="J287" s="141">
        <v>0</v>
      </c>
      <c r="K287" s="148"/>
      <c r="L287" s="141">
        <v>0</v>
      </c>
      <c r="M287" s="148"/>
      <c r="N287" s="141">
        <v>0</v>
      </c>
      <c r="O287" s="148"/>
      <c r="P287" s="141">
        <v>5594194.6799999997</v>
      </c>
      <c r="Q287" s="148"/>
      <c r="R287" s="141">
        <v>5594194.6800000006</v>
      </c>
    </row>
    <row r="288" spans="1:18" ht="14.1" customHeight="1" x14ac:dyDescent="0.2">
      <c r="A288">
        <v>20</v>
      </c>
      <c r="B288" s="134"/>
      <c r="C288" s="129">
        <v>34285</v>
      </c>
      <c r="D288" t="s">
        <v>164</v>
      </c>
      <c r="F288" s="140">
        <v>3.3999999999999995</v>
      </c>
      <c r="G288" s="3"/>
      <c r="H288" s="141">
        <v>2154602.5099999998</v>
      </c>
      <c r="I288" s="148"/>
      <c r="J288" s="141">
        <v>24618.799999999988</v>
      </c>
      <c r="K288" s="148"/>
      <c r="L288" s="141">
        <v>-147733.76999999999</v>
      </c>
      <c r="M288" s="148"/>
      <c r="N288" s="141">
        <v>0</v>
      </c>
      <c r="O288" s="148"/>
      <c r="P288" s="141">
        <v>2031487.5399999996</v>
      </c>
      <c r="Q288" s="148"/>
      <c r="R288" s="141">
        <v>2049559.9284615379</v>
      </c>
    </row>
    <row r="289" spans="1:18" ht="14.1" customHeight="1" x14ac:dyDescent="0.2">
      <c r="A289">
        <v>21</v>
      </c>
      <c r="B289" s="134"/>
      <c r="C289" s="129">
        <v>34385</v>
      </c>
      <c r="D289" t="s">
        <v>165</v>
      </c>
      <c r="F289" s="140">
        <v>3.9000000000000008</v>
      </c>
      <c r="G289" s="3"/>
      <c r="H289" s="141">
        <v>20723274.93</v>
      </c>
      <c r="I289" s="148"/>
      <c r="J289" s="141">
        <v>0</v>
      </c>
      <c r="K289" s="148"/>
      <c r="L289" s="141">
        <v>0</v>
      </c>
      <c r="M289" s="148"/>
      <c r="N289" s="141">
        <v>0</v>
      </c>
      <c r="O289" s="148"/>
      <c r="P289" s="141">
        <v>20723274.93</v>
      </c>
      <c r="Q289" s="148"/>
      <c r="R289" s="141">
        <v>20723274.930000003</v>
      </c>
    </row>
    <row r="290" spans="1:18" ht="14.1" customHeight="1" x14ac:dyDescent="0.2">
      <c r="A290">
        <v>22</v>
      </c>
      <c r="B290" s="134"/>
      <c r="C290" s="129">
        <v>34585</v>
      </c>
      <c r="D290" t="s">
        <v>106</v>
      </c>
      <c r="F290" s="140">
        <v>3.9</v>
      </c>
      <c r="G290" s="3"/>
      <c r="H290" s="141">
        <v>5034919.34</v>
      </c>
      <c r="I290" s="148"/>
      <c r="J290" s="141">
        <v>0</v>
      </c>
      <c r="K290" s="148"/>
      <c r="L290" s="141">
        <v>0</v>
      </c>
      <c r="M290" s="148"/>
      <c r="N290" s="141">
        <v>0</v>
      </c>
      <c r="O290" s="148"/>
      <c r="P290" s="141">
        <v>5034919.34</v>
      </c>
      <c r="Q290" s="148"/>
      <c r="R290" s="141">
        <v>5034919.3400000017</v>
      </c>
    </row>
    <row r="291" spans="1:18" ht="14.1" customHeight="1" x14ac:dyDescent="0.2">
      <c r="A291">
        <v>23</v>
      </c>
      <c r="B291" s="134"/>
      <c r="C291" s="129">
        <v>34685</v>
      </c>
      <c r="D291" t="s">
        <v>107</v>
      </c>
      <c r="F291" s="140">
        <v>0</v>
      </c>
      <c r="G291" s="3"/>
      <c r="H291" s="141">
        <v>0</v>
      </c>
      <c r="I291" s="142"/>
      <c r="J291" s="141">
        <v>0</v>
      </c>
      <c r="K291" s="143"/>
      <c r="L291" s="141">
        <v>0</v>
      </c>
      <c r="M291" s="143"/>
      <c r="N291" s="141">
        <v>0</v>
      </c>
      <c r="O291" s="143"/>
      <c r="P291" s="141">
        <v>0</v>
      </c>
      <c r="Q291" s="143"/>
      <c r="R291" s="141">
        <v>0</v>
      </c>
    </row>
    <row r="292" spans="1:18" ht="14.1" customHeight="1" x14ac:dyDescent="0.2">
      <c r="A292">
        <v>24</v>
      </c>
      <c r="B292" s="199" t="s">
        <v>23</v>
      </c>
      <c r="C292" s="130"/>
      <c r="D292" s="123" t="s">
        <v>176</v>
      </c>
      <c r="F292" s="140"/>
      <c r="H292" s="145">
        <v>33506991.459999997</v>
      </c>
      <c r="I292" s="148"/>
      <c r="J292" s="145">
        <v>24618.799999999988</v>
      </c>
      <c r="K292" s="148"/>
      <c r="L292" s="145">
        <v>-147733.76999999999</v>
      </c>
      <c r="M292" s="148"/>
      <c r="N292" s="145">
        <v>0</v>
      </c>
      <c r="O292" s="148"/>
      <c r="P292" s="145">
        <v>33383876.489999998</v>
      </c>
      <c r="Q292" s="148"/>
      <c r="R292" s="145">
        <v>33401948.878461547</v>
      </c>
    </row>
    <row r="293" spans="1:18" ht="14.1" customHeight="1" x14ac:dyDescent="0.2">
      <c r="A293">
        <v>25</v>
      </c>
      <c r="B293" s="134"/>
      <c r="C293" s="130"/>
      <c r="F293" s="140"/>
      <c r="H293" s="148"/>
      <c r="I293" s="148"/>
      <c r="J293" s="148"/>
      <c r="K293" s="148"/>
      <c r="L293" s="148"/>
      <c r="M293" s="148"/>
      <c r="N293" s="148"/>
      <c r="O293" s="148"/>
      <c r="P293" s="148"/>
      <c r="Q293" s="148"/>
      <c r="R293" s="148"/>
    </row>
    <row r="294" spans="1:18" ht="14.1" customHeight="1" x14ac:dyDescent="0.2">
      <c r="A294">
        <v>26</v>
      </c>
      <c r="B294" s="134"/>
      <c r="C294" s="129">
        <v>34687</v>
      </c>
      <c r="D294" s="123" t="s">
        <v>180</v>
      </c>
      <c r="F294" s="140">
        <v>14.3</v>
      </c>
      <c r="G294" s="3"/>
      <c r="H294" s="141">
        <v>1163236.8</v>
      </c>
      <c r="I294" s="142"/>
      <c r="J294" s="141">
        <v>264728.73000000004</v>
      </c>
      <c r="K294" s="143"/>
      <c r="L294" s="141">
        <v>-192592.57</v>
      </c>
      <c r="M294" s="143"/>
      <c r="N294" s="141">
        <v>0</v>
      </c>
      <c r="O294" s="143"/>
      <c r="P294" s="141">
        <v>1235372.96</v>
      </c>
      <c r="Q294" s="143"/>
      <c r="R294" s="141">
        <v>1257762.8499999999</v>
      </c>
    </row>
    <row r="295" spans="1:18" ht="14.1" customHeight="1" x14ac:dyDescent="0.2">
      <c r="A295">
        <v>27</v>
      </c>
      <c r="B295" s="134"/>
      <c r="C295" s="130"/>
      <c r="F295" s="140"/>
      <c r="H295" s="145"/>
      <c r="I295" s="148"/>
      <c r="J295" s="145"/>
      <c r="K295" s="148"/>
      <c r="L295" s="145"/>
      <c r="M295" s="148"/>
      <c r="N295" s="145"/>
      <c r="O295" s="148"/>
      <c r="P295" s="145"/>
      <c r="Q295" s="148"/>
      <c r="R295" s="145"/>
    </row>
    <row r="296" spans="1:18" ht="14.1" customHeight="1" thickBot="1" x14ac:dyDescent="0.25">
      <c r="A296">
        <v>28</v>
      </c>
      <c r="B296" s="134"/>
      <c r="C296" s="130"/>
      <c r="D296" t="s">
        <v>181</v>
      </c>
      <c r="F296" s="140"/>
      <c r="H296" s="169">
        <v>728945475.92999995</v>
      </c>
      <c r="I296" s="148"/>
      <c r="J296" s="169">
        <v>7066254.9199999981</v>
      </c>
      <c r="K296" s="148"/>
      <c r="L296" s="169">
        <v>-4510651.8600000003</v>
      </c>
      <c r="M296" s="148"/>
      <c r="N296" s="169">
        <v>0</v>
      </c>
      <c r="O296" s="148"/>
      <c r="P296" s="169">
        <v>731501078.99000013</v>
      </c>
      <c r="Q296" s="148"/>
      <c r="R296" s="169">
        <v>731130119.84076941</v>
      </c>
    </row>
    <row r="297" spans="1:18" ht="14.1" customHeight="1" thickTop="1" x14ac:dyDescent="0.2">
      <c r="A297">
        <v>29</v>
      </c>
      <c r="B297" s="134"/>
      <c r="I297" s="148"/>
      <c r="K297" s="148"/>
      <c r="M297" s="148"/>
      <c r="O297" s="148"/>
      <c r="Q297" s="148"/>
    </row>
    <row r="298" spans="1:18" ht="14.1" customHeight="1" x14ac:dyDescent="0.2">
      <c r="A298">
        <v>30</v>
      </c>
      <c r="B298" s="134"/>
      <c r="D298" t="s">
        <v>182</v>
      </c>
    </row>
    <row r="299" spans="1:18" ht="14.1" customHeight="1" x14ac:dyDescent="0.2">
      <c r="A299">
        <v>31</v>
      </c>
      <c r="B299" s="134"/>
      <c r="D299" s="123" t="s">
        <v>183</v>
      </c>
      <c r="F299" s="140"/>
      <c r="H299" s="162"/>
      <c r="I299" s="148"/>
      <c r="J299" s="162"/>
      <c r="K299" s="148"/>
      <c r="L299" s="162"/>
      <c r="M299" s="148"/>
      <c r="N299" s="162"/>
      <c r="O299" s="148"/>
      <c r="P299" s="162"/>
      <c r="Q299" s="148"/>
      <c r="R299" s="162"/>
    </row>
    <row r="300" spans="1:18" ht="14.1" customHeight="1" x14ac:dyDescent="0.2">
      <c r="A300">
        <v>32</v>
      </c>
      <c r="B300" s="134"/>
      <c r="C300" s="130">
        <v>34130</v>
      </c>
      <c r="D300" t="s">
        <v>101</v>
      </c>
      <c r="F300" s="140">
        <v>2.2999999999999998</v>
      </c>
      <c r="G300" s="3"/>
      <c r="H300" s="141">
        <v>69858060.439999998</v>
      </c>
      <c r="I300" s="148"/>
      <c r="J300" s="141">
        <v>720010.22</v>
      </c>
      <c r="K300" s="148"/>
      <c r="L300" s="141">
        <v>-66571.09</v>
      </c>
      <c r="M300" s="148"/>
      <c r="N300" s="141">
        <v>0</v>
      </c>
      <c r="O300" s="148"/>
      <c r="P300" s="141">
        <v>70511499.569999993</v>
      </c>
      <c r="Q300" s="148"/>
      <c r="R300" s="141">
        <v>69711259.429230779</v>
      </c>
    </row>
    <row r="301" spans="1:18" ht="14.1" customHeight="1" x14ac:dyDescent="0.2">
      <c r="A301">
        <v>33</v>
      </c>
      <c r="B301" s="134"/>
      <c r="C301" s="130">
        <v>34230</v>
      </c>
      <c r="D301" t="s">
        <v>164</v>
      </c>
      <c r="F301" s="140">
        <v>2.5</v>
      </c>
      <c r="G301" s="3"/>
      <c r="H301" s="141">
        <v>18242664.949999999</v>
      </c>
      <c r="I301" s="148"/>
      <c r="J301" s="141">
        <v>2487880.52</v>
      </c>
      <c r="K301" s="148"/>
      <c r="L301" s="141">
        <v>-52469.07</v>
      </c>
      <c r="M301" s="148"/>
      <c r="N301" s="141">
        <v>0</v>
      </c>
      <c r="O301" s="148"/>
      <c r="P301" s="141">
        <v>20678076.399999999</v>
      </c>
      <c r="Q301" s="148"/>
      <c r="R301" s="141">
        <v>19900400.298461542</v>
      </c>
    </row>
    <row r="302" spans="1:18" ht="14.1" customHeight="1" x14ac:dyDescent="0.2">
      <c r="A302">
        <v>34</v>
      </c>
      <c r="B302" s="134"/>
      <c r="C302" s="130">
        <v>34330</v>
      </c>
      <c r="D302" t="s">
        <v>165</v>
      </c>
      <c r="F302" s="140">
        <v>3.2</v>
      </c>
      <c r="G302" s="3"/>
      <c r="H302" s="141">
        <v>34169272.469999999</v>
      </c>
      <c r="I302" s="148"/>
      <c r="J302" s="141">
        <v>135160.87</v>
      </c>
      <c r="K302" s="148"/>
      <c r="L302" s="141">
        <v>-30587.5</v>
      </c>
      <c r="M302" s="148"/>
      <c r="N302" s="141">
        <v>0</v>
      </c>
      <c r="O302" s="148"/>
      <c r="P302" s="141">
        <v>34273845.839999996</v>
      </c>
      <c r="Q302" s="148"/>
      <c r="R302" s="141">
        <v>34250867.830769226</v>
      </c>
    </row>
    <row r="303" spans="1:18" ht="14.1" customHeight="1" x14ac:dyDescent="0.2">
      <c r="A303">
        <v>35</v>
      </c>
      <c r="B303" s="134"/>
      <c r="C303" s="130">
        <v>34530</v>
      </c>
      <c r="D303" t="s">
        <v>106</v>
      </c>
      <c r="F303" s="140">
        <v>4.1999999999999993</v>
      </c>
      <c r="G303" s="3"/>
      <c r="H303" s="141">
        <v>19894963.859999999</v>
      </c>
      <c r="I303" s="142"/>
      <c r="J303" s="141">
        <v>1737165.3399999999</v>
      </c>
      <c r="K303" s="143"/>
      <c r="L303" s="141">
        <v>-289310.69</v>
      </c>
      <c r="M303" s="143"/>
      <c r="N303" s="141">
        <v>0</v>
      </c>
      <c r="O303" s="143"/>
      <c r="P303" s="141">
        <v>21342818.509999998</v>
      </c>
      <c r="Q303" s="143"/>
      <c r="R303" s="141">
        <v>20547088.53153846</v>
      </c>
    </row>
    <row r="304" spans="1:18" ht="14.1" customHeight="1" x14ac:dyDescent="0.2">
      <c r="A304">
        <v>36</v>
      </c>
      <c r="B304" s="134"/>
      <c r="C304" s="130">
        <v>34630</v>
      </c>
      <c r="D304" t="s">
        <v>107</v>
      </c>
      <c r="F304" s="140">
        <v>3.2</v>
      </c>
      <c r="G304" s="3"/>
      <c r="H304" s="141">
        <v>9318006.6099999994</v>
      </c>
      <c r="I304" s="142"/>
      <c r="J304" s="141">
        <v>2595507.2999999998</v>
      </c>
      <c r="K304" s="143"/>
      <c r="L304" s="141">
        <v>-58255.420000000006</v>
      </c>
      <c r="M304" s="143"/>
      <c r="N304" s="141">
        <v>0</v>
      </c>
      <c r="O304" s="143"/>
      <c r="P304" s="141">
        <v>11855258.49</v>
      </c>
      <c r="Q304" s="143"/>
      <c r="R304" s="141">
        <v>11124373.29153846</v>
      </c>
    </row>
    <row r="305" spans="1:18" ht="14.1" customHeight="1" x14ac:dyDescent="0.2">
      <c r="A305">
        <v>37</v>
      </c>
      <c r="B305" s="191" t="s">
        <v>9</v>
      </c>
      <c r="C305" s="130"/>
      <c r="D305" s="123" t="s">
        <v>184</v>
      </c>
      <c r="F305" s="140"/>
      <c r="H305" s="145">
        <v>151482968.32999998</v>
      </c>
      <c r="I305" s="148"/>
      <c r="J305" s="145">
        <v>7675724.25</v>
      </c>
      <c r="K305" s="148"/>
      <c r="L305" s="145">
        <v>-497193.76999999996</v>
      </c>
      <c r="M305" s="148"/>
      <c r="N305" s="145">
        <v>0</v>
      </c>
      <c r="O305" s="148"/>
      <c r="P305" s="145">
        <v>158661498.81</v>
      </c>
      <c r="Q305" s="148"/>
      <c r="R305" s="145">
        <v>155533989.38153845</v>
      </c>
    </row>
    <row r="306" spans="1:18" ht="14.1" customHeight="1" x14ac:dyDescent="0.2">
      <c r="A306">
        <v>38</v>
      </c>
      <c r="B306" s="134"/>
      <c r="C306" s="130"/>
      <c r="F306" s="140"/>
      <c r="H306" s="174"/>
      <c r="I306" s="174"/>
      <c r="J306" s="174"/>
      <c r="K306" s="174"/>
      <c r="L306" s="174"/>
      <c r="M306" s="174"/>
      <c r="N306" s="174"/>
      <c r="O306" s="174"/>
      <c r="P306" s="174"/>
      <c r="Q306" s="174"/>
      <c r="R306" s="174"/>
    </row>
    <row r="307" spans="1:18" ht="14.1" customHeight="1" thickBot="1" x14ac:dyDescent="0.25">
      <c r="A307" s="121">
        <v>39</v>
      </c>
      <c r="B307" s="157" t="s">
        <v>130</v>
      </c>
      <c r="C307" s="121"/>
      <c r="D307" s="121"/>
      <c r="E307" s="121"/>
      <c r="F307" s="121"/>
      <c r="G307" s="121"/>
      <c r="H307" s="121"/>
      <c r="I307" s="121"/>
      <c r="J307" s="121"/>
      <c r="K307" s="121"/>
      <c r="L307" s="121"/>
      <c r="M307" s="121"/>
      <c r="N307" s="121"/>
      <c r="O307" s="121"/>
      <c r="P307" s="121"/>
      <c r="Q307" s="121"/>
      <c r="R307" s="121"/>
    </row>
    <row r="308" spans="1:18" ht="14.1" customHeight="1" x14ac:dyDescent="0.2">
      <c r="A308" t="s">
        <v>291</v>
      </c>
      <c r="P308" t="s">
        <v>291</v>
      </c>
    </row>
    <row r="309" spans="1:18" ht="14.1" customHeight="1" thickBot="1" x14ac:dyDescent="0.25">
      <c r="A309" s="121" t="s">
        <v>54</v>
      </c>
      <c r="B309" s="121"/>
      <c r="C309" s="121"/>
      <c r="D309" s="121"/>
      <c r="E309" s="121"/>
      <c r="F309" s="121"/>
      <c r="G309" s="121" t="s">
        <v>55</v>
      </c>
      <c r="H309" s="121"/>
      <c r="I309" s="121"/>
      <c r="J309" s="121"/>
      <c r="K309" s="121"/>
      <c r="L309" s="121"/>
      <c r="M309" s="121"/>
      <c r="N309" s="121"/>
      <c r="O309" s="121"/>
      <c r="P309" s="121"/>
      <c r="Q309" s="121"/>
      <c r="R309" s="121" t="s">
        <v>306</v>
      </c>
    </row>
    <row r="310" spans="1:18" ht="14.1" customHeight="1" x14ac:dyDescent="0.2">
      <c r="A310" t="s">
        <v>56</v>
      </c>
      <c r="B310" s="158"/>
      <c r="E310" s="3" t="s">
        <v>57</v>
      </c>
      <c r="F310" t="s">
        <v>286</v>
      </c>
      <c r="J310" s="124"/>
      <c r="K310" s="124"/>
      <c r="M310" s="124"/>
      <c r="N310" s="124"/>
      <c r="O310" s="124"/>
      <c r="P310" s="124" t="s">
        <v>59</v>
      </c>
      <c r="R310" s="125"/>
    </row>
    <row r="311" spans="1:18" ht="14.1" customHeight="1" x14ac:dyDescent="0.2">
      <c r="B311" s="158"/>
      <c r="F311" t="s">
        <v>287</v>
      </c>
      <c r="J311" s="3"/>
      <c r="K311" s="125"/>
      <c r="N311" s="3"/>
      <c r="O311" s="3" t="s">
        <v>275</v>
      </c>
      <c r="P311" s="125" t="s">
        <v>288</v>
      </c>
      <c r="R311" s="3"/>
    </row>
    <row r="312" spans="1:18" ht="14.1" customHeight="1" x14ac:dyDescent="0.2">
      <c r="A312" t="s">
        <v>63</v>
      </c>
      <c r="B312" s="158"/>
      <c r="F312" t="s">
        <v>275</v>
      </c>
      <c r="J312" s="3"/>
      <c r="K312" s="125"/>
      <c r="L312" s="3"/>
      <c r="O312" s="3" t="s">
        <v>275</v>
      </c>
      <c r="P312" s="125"/>
      <c r="R312" s="3"/>
    </row>
    <row r="313" spans="1:18" ht="14.1" customHeight="1" x14ac:dyDescent="0.2">
      <c r="B313" s="158"/>
      <c r="F313" t="s">
        <v>275</v>
      </c>
      <c r="J313" s="3"/>
      <c r="K313" s="125"/>
      <c r="L313" s="3"/>
      <c r="O313" s="3" t="s">
        <v>275</v>
      </c>
      <c r="P313" s="125"/>
      <c r="R313" s="3"/>
    </row>
    <row r="314" spans="1:18" ht="14.1" customHeight="1" thickBot="1" x14ac:dyDescent="0.25">
      <c r="A314" s="121" t="s">
        <v>289</v>
      </c>
      <c r="B314" s="159"/>
      <c r="C314" s="121"/>
      <c r="D314" s="121"/>
      <c r="E314" s="121"/>
      <c r="F314" s="121" t="s">
        <v>275</v>
      </c>
      <c r="G314" s="121"/>
      <c r="H314" s="127"/>
      <c r="I314" s="121"/>
      <c r="J314" s="121"/>
      <c r="K314" s="121"/>
      <c r="L314" s="121"/>
      <c r="M314" s="121"/>
      <c r="N314" s="121"/>
      <c r="O314" s="121"/>
      <c r="P314" s="121"/>
      <c r="Q314" s="121"/>
      <c r="R314" s="121"/>
    </row>
    <row r="315" spans="1:18" ht="14.1" customHeight="1" x14ac:dyDescent="0.2">
      <c r="C315" s="129"/>
      <c r="D315" s="129"/>
      <c r="E315" s="129"/>
      <c r="F315" s="129"/>
      <c r="G315" s="129"/>
      <c r="H315" s="129"/>
      <c r="I315" s="129"/>
      <c r="J315" s="129"/>
      <c r="K315" s="129"/>
      <c r="L315" s="129"/>
      <c r="M315" s="129"/>
      <c r="N315" s="129"/>
      <c r="O315" s="129"/>
      <c r="P315" s="129"/>
      <c r="Q315" s="129"/>
      <c r="R315" s="129"/>
    </row>
    <row r="316" spans="1:18" ht="14.1" customHeight="1" x14ac:dyDescent="0.2">
      <c r="C316" s="129" t="s">
        <v>69</v>
      </c>
      <c r="D316" s="129" t="s">
        <v>70</v>
      </c>
      <c r="E316" s="129"/>
      <c r="F316" s="129" t="s">
        <v>71</v>
      </c>
      <c r="G316" s="129"/>
      <c r="H316" s="129" t="s">
        <v>72</v>
      </c>
      <c r="I316" s="129"/>
      <c r="J316" s="130" t="s">
        <v>73</v>
      </c>
      <c r="K316" s="130"/>
      <c r="L316" s="129" t="s">
        <v>74</v>
      </c>
      <c r="M316" s="129"/>
      <c r="N316" s="129" t="s">
        <v>75</v>
      </c>
      <c r="O316" s="129"/>
      <c r="P316" s="129" t="s">
        <v>76</v>
      </c>
      <c r="Q316" s="129"/>
      <c r="R316" s="129" t="s">
        <v>77</v>
      </c>
    </row>
    <row r="317" spans="1:18" ht="14.1" customHeight="1" x14ac:dyDescent="0.2">
      <c r="C317" s="130" t="s">
        <v>78</v>
      </c>
      <c r="D317" s="130" t="s">
        <v>78</v>
      </c>
      <c r="F317" s="130" t="s">
        <v>79</v>
      </c>
      <c r="G317" s="130"/>
      <c r="H317" s="129" t="s">
        <v>80</v>
      </c>
      <c r="I317" s="130"/>
      <c r="J317" s="129" t="s">
        <v>53</v>
      </c>
      <c r="K317" s="130"/>
      <c r="L317" s="130" t="s">
        <v>53</v>
      </c>
      <c r="M317" s="130"/>
      <c r="P317" s="130" t="s">
        <v>80</v>
      </c>
      <c r="R317" s="130"/>
    </row>
    <row r="318" spans="1:18" ht="14.1" customHeight="1" x14ac:dyDescent="0.2">
      <c r="A318" t="s">
        <v>81</v>
      </c>
      <c r="B318" s="130"/>
      <c r="C318" s="130" t="s">
        <v>82</v>
      </c>
      <c r="D318" s="130" t="s">
        <v>82</v>
      </c>
      <c r="E318" s="129"/>
      <c r="F318" s="130" t="s">
        <v>83</v>
      </c>
      <c r="G318" s="130"/>
      <c r="H318" s="130" t="s">
        <v>84</v>
      </c>
      <c r="I318" s="130"/>
      <c r="J318" s="130" t="s">
        <v>80</v>
      </c>
      <c r="K318" s="129"/>
      <c r="L318" s="130" t="s">
        <v>80</v>
      </c>
      <c r="M318" s="125"/>
      <c r="N318" s="130" t="s">
        <v>85</v>
      </c>
      <c r="O318" s="129"/>
      <c r="P318" s="129" t="s">
        <v>84</v>
      </c>
      <c r="Q318" s="129"/>
      <c r="R318" s="130" t="s">
        <v>86</v>
      </c>
    </row>
    <row r="319" spans="1:18" ht="14.1" customHeight="1" thickBot="1" x14ac:dyDescent="0.25">
      <c r="A319" s="121" t="s">
        <v>87</v>
      </c>
      <c r="B319" s="127"/>
      <c r="C319" s="127" t="s">
        <v>88</v>
      </c>
      <c r="D319" s="127" t="s">
        <v>89</v>
      </c>
      <c r="E319" s="127"/>
      <c r="F319" s="131" t="s">
        <v>90</v>
      </c>
      <c r="G319" s="131"/>
      <c r="H319" s="131" t="s">
        <v>91</v>
      </c>
      <c r="I319" s="132"/>
      <c r="J319" s="131" t="s">
        <v>92</v>
      </c>
      <c r="K319" s="132"/>
      <c r="L319" s="132" t="s">
        <v>93</v>
      </c>
      <c r="M319" s="133"/>
      <c r="N319" s="133" t="s">
        <v>94</v>
      </c>
      <c r="O319" s="133"/>
      <c r="P319" s="133" t="s">
        <v>95</v>
      </c>
      <c r="Q319" s="133"/>
      <c r="R319" s="133" t="s">
        <v>96</v>
      </c>
    </row>
    <row r="320" spans="1:18" ht="14.1" customHeight="1" x14ac:dyDescent="0.2">
      <c r="A320">
        <v>1</v>
      </c>
      <c r="B320" s="134"/>
    </row>
    <row r="321" spans="1:18" ht="14.1" customHeight="1" x14ac:dyDescent="0.2">
      <c r="A321">
        <v>2</v>
      </c>
      <c r="B321" s="134"/>
      <c r="D321" s="123" t="s">
        <v>185</v>
      </c>
      <c r="H321" s="175"/>
      <c r="I321" s="175"/>
      <c r="J321" s="175"/>
      <c r="K321" s="175"/>
      <c r="L321" s="167"/>
      <c r="M321" s="167"/>
      <c r="N321" s="167"/>
      <c r="O321" s="167"/>
      <c r="P321" s="175"/>
      <c r="Q321" s="175"/>
      <c r="R321" s="175"/>
    </row>
    <row r="322" spans="1:18" ht="14.1" customHeight="1" x14ac:dyDescent="0.2">
      <c r="A322">
        <v>3</v>
      </c>
      <c r="B322" s="134"/>
      <c r="C322" s="129">
        <v>34131</v>
      </c>
      <c r="D322" t="s">
        <v>101</v>
      </c>
      <c r="F322" s="140">
        <v>2.5</v>
      </c>
      <c r="G322" s="3"/>
      <c r="H322" s="141">
        <v>22007505.620000001</v>
      </c>
      <c r="I322" s="148"/>
      <c r="J322" s="141">
        <v>0</v>
      </c>
      <c r="K322" s="148"/>
      <c r="L322" s="141">
        <v>0</v>
      </c>
      <c r="M322" s="148"/>
      <c r="N322" s="141">
        <v>0</v>
      </c>
      <c r="O322" s="148"/>
      <c r="P322" s="141">
        <v>22007505.620000001</v>
      </c>
      <c r="Q322" s="148"/>
      <c r="R322" s="141">
        <v>22007505.620000001</v>
      </c>
    </row>
    <row r="323" spans="1:18" ht="14.1" customHeight="1" x14ac:dyDescent="0.2">
      <c r="A323">
        <v>4</v>
      </c>
      <c r="B323" s="134"/>
      <c r="C323" s="129">
        <v>34231</v>
      </c>
      <c r="D323" t="s">
        <v>164</v>
      </c>
      <c r="F323" s="140">
        <v>2.9000000000000004</v>
      </c>
      <c r="G323" s="3"/>
      <c r="H323" s="141">
        <v>74110275.069999993</v>
      </c>
      <c r="I323" s="148"/>
      <c r="J323" s="141">
        <v>85307.19</v>
      </c>
      <c r="K323" s="148"/>
      <c r="L323" s="141">
        <v>615112.97</v>
      </c>
      <c r="M323" s="148"/>
      <c r="N323" s="141">
        <v>0</v>
      </c>
      <c r="O323" s="148"/>
      <c r="P323" s="141">
        <v>74810695.229999989</v>
      </c>
      <c r="Q323" s="148"/>
      <c r="R323" s="141">
        <v>74654089.017692313</v>
      </c>
    </row>
    <row r="324" spans="1:18" ht="14.1" customHeight="1" x14ac:dyDescent="0.2">
      <c r="A324">
        <v>5</v>
      </c>
      <c r="B324" s="134"/>
      <c r="C324" s="129">
        <v>34331</v>
      </c>
      <c r="D324" t="s">
        <v>165</v>
      </c>
      <c r="F324" s="140">
        <v>4.1999999999999993</v>
      </c>
      <c r="G324" s="3"/>
      <c r="H324" s="141">
        <v>226217866.31</v>
      </c>
      <c r="I324" s="148"/>
      <c r="J324" s="141">
        <v>-4938944.17</v>
      </c>
      <c r="K324" s="148"/>
      <c r="L324" s="141">
        <v>-26786773.07</v>
      </c>
      <c r="M324" s="148"/>
      <c r="N324" s="141">
        <v>0</v>
      </c>
      <c r="O324" s="148"/>
      <c r="P324" s="141">
        <v>194492149.07000002</v>
      </c>
      <c r="Q324" s="148"/>
      <c r="R324" s="141">
        <v>220771703.84769237</v>
      </c>
    </row>
    <row r="325" spans="1:18" ht="14.1" customHeight="1" x14ac:dyDescent="0.2">
      <c r="A325">
        <v>6</v>
      </c>
      <c r="B325" s="134"/>
      <c r="C325" s="129">
        <v>34531</v>
      </c>
      <c r="D325" t="s">
        <v>106</v>
      </c>
      <c r="F325" s="140">
        <v>3.2</v>
      </c>
      <c r="G325" s="3"/>
      <c r="H325" s="141">
        <v>32663017.739999998</v>
      </c>
      <c r="I325" s="142"/>
      <c r="J325" s="141">
        <v>77952.539999999994</v>
      </c>
      <c r="K325" s="143"/>
      <c r="L325" s="141">
        <v>-10345</v>
      </c>
      <c r="M325" s="143"/>
      <c r="N325" s="141">
        <v>0</v>
      </c>
      <c r="O325" s="143"/>
      <c r="P325" s="141">
        <v>32730625.279999997</v>
      </c>
      <c r="Q325" s="143"/>
      <c r="R325" s="141">
        <v>32702235.072307687</v>
      </c>
    </row>
    <row r="326" spans="1:18" ht="14.1" customHeight="1" x14ac:dyDescent="0.2">
      <c r="A326">
        <v>7</v>
      </c>
      <c r="B326" s="134"/>
      <c r="C326" s="129">
        <v>34631</v>
      </c>
      <c r="D326" t="s">
        <v>107</v>
      </c>
      <c r="F326" s="140">
        <v>2.7</v>
      </c>
      <c r="G326" s="3"/>
      <c r="H326" s="141">
        <v>1257702.1399999999</v>
      </c>
      <c r="I326" s="142"/>
      <c r="J326" s="141">
        <v>0</v>
      </c>
      <c r="K326" s="143"/>
      <c r="L326" s="141">
        <v>0</v>
      </c>
      <c r="M326" s="143"/>
      <c r="N326" s="141">
        <v>0</v>
      </c>
      <c r="O326" s="143"/>
      <c r="P326" s="141">
        <v>1257702.1399999999</v>
      </c>
      <c r="Q326" s="143"/>
      <c r="R326" s="141">
        <v>1257702.1400000001</v>
      </c>
    </row>
    <row r="327" spans="1:18" ht="14.1" customHeight="1" x14ac:dyDescent="0.2">
      <c r="A327">
        <v>8</v>
      </c>
      <c r="B327" s="192" t="s">
        <v>10</v>
      </c>
      <c r="C327" s="130"/>
      <c r="D327" s="123" t="s">
        <v>186</v>
      </c>
      <c r="F327" s="140"/>
      <c r="H327" s="145">
        <v>356256366.88</v>
      </c>
      <c r="I327" s="148"/>
      <c r="J327" s="145">
        <v>-4775684.4399999995</v>
      </c>
      <c r="K327" s="148"/>
      <c r="L327" s="145">
        <v>-26182005.100000001</v>
      </c>
      <c r="M327" s="148"/>
      <c r="N327" s="145">
        <v>0</v>
      </c>
      <c r="O327" s="148"/>
      <c r="P327" s="145">
        <v>325298677.33999997</v>
      </c>
      <c r="Q327" s="148"/>
      <c r="R327" s="145">
        <v>351393235.69769239</v>
      </c>
    </row>
    <row r="328" spans="1:18" ht="14.1" customHeight="1" x14ac:dyDescent="0.2">
      <c r="A328">
        <v>9</v>
      </c>
      <c r="B328" s="134"/>
      <c r="I328" s="148"/>
      <c r="K328" s="148"/>
      <c r="M328" s="148"/>
      <c r="O328" s="148"/>
      <c r="Q328" s="148"/>
    </row>
    <row r="329" spans="1:18" ht="14.1" customHeight="1" x14ac:dyDescent="0.2">
      <c r="A329">
        <v>10</v>
      </c>
      <c r="B329" s="134"/>
      <c r="C329" s="130"/>
      <c r="D329" s="123" t="s">
        <v>187</v>
      </c>
      <c r="F329" s="140"/>
      <c r="H329" s="147"/>
      <c r="I329" s="148"/>
      <c r="J329" s="148"/>
      <c r="K329" s="148"/>
      <c r="L329" s="148"/>
      <c r="M329" s="148"/>
      <c r="N329" s="148"/>
      <c r="O329" s="148"/>
      <c r="P329" s="148"/>
      <c r="Q329" s="148"/>
      <c r="R329" s="148"/>
    </row>
    <row r="330" spans="1:18" ht="14.1" customHeight="1" x14ac:dyDescent="0.2">
      <c r="A330">
        <v>11</v>
      </c>
      <c r="B330" s="134"/>
      <c r="C330" s="129">
        <v>34132</v>
      </c>
      <c r="D330" t="s">
        <v>101</v>
      </c>
      <c r="F330" s="140">
        <v>2.5</v>
      </c>
      <c r="G330" s="3"/>
      <c r="H330" s="141">
        <v>26009394.899999999</v>
      </c>
      <c r="I330" s="148"/>
      <c r="J330" s="141">
        <v>34451.89</v>
      </c>
      <c r="K330" s="148"/>
      <c r="L330" s="141">
        <v>-5592.84</v>
      </c>
      <c r="M330" s="148"/>
      <c r="N330" s="141">
        <v>0</v>
      </c>
      <c r="O330" s="148"/>
      <c r="P330" s="141">
        <v>26038253.949999999</v>
      </c>
      <c r="Q330" s="148"/>
      <c r="R330" s="141">
        <v>26036894.459999993</v>
      </c>
    </row>
    <row r="331" spans="1:18" ht="14.1" customHeight="1" x14ac:dyDescent="0.2">
      <c r="A331">
        <v>12</v>
      </c>
      <c r="B331" s="134"/>
      <c r="C331" s="129">
        <v>34232</v>
      </c>
      <c r="D331" t="s">
        <v>164</v>
      </c>
      <c r="F331" s="140">
        <v>2.9000000000000004</v>
      </c>
      <c r="G331" s="3"/>
      <c r="H331" s="141">
        <v>95423962.359999999</v>
      </c>
      <c r="I331" s="148"/>
      <c r="J331" s="141">
        <v>2553974.85</v>
      </c>
      <c r="K331" s="148"/>
      <c r="L331" s="141">
        <v>-272506.52</v>
      </c>
      <c r="M331" s="148"/>
      <c r="N331" s="141">
        <v>0</v>
      </c>
      <c r="O331" s="148"/>
      <c r="P331" s="141">
        <v>97705430.689999998</v>
      </c>
      <c r="Q331" s="148"/>
      <c r="R331" s="141">
        <v>96605319.296153858</v>
      </c>
    </row>
    <row r="332" spans="1:18" ht="14.1" customHeight="1" x14ac:dyDescent="0.2">
      <c r="A332">
        <v>13</v>
      </c>
      <c r="B332" s="134"/>
      <c r="C332" s="129">
        <v>34332</v>
      </c>
      <c r="D332" t="s">
        <v>165</v>
      </c>
      <c r="F332" s="140">
        <v>4.0999999999999996</v>
      </c>
      <c r="G332" s="3"/>
      <c r="H332" s="141">
        <v>254675721.96000001</v>
      </c>
      <c r="I332" s="148"/>
      <c r="J332" s="141">
        <v>44982885.399999999</v>
      </c>
      <c r="K332" s="148"/>
      <c r="L332" s="141">
        <v>-30222870.449999999</v>
      </c>
      <c r="M332" s="148"/>
      <c r="N332" s="141">
        <v>0</v>
      </c>
      <c r="O332" s="148"/>
      <c r="P332" s="141">
        <v>269435736.91000003</v>
      </c>
      <c r="Q332" s="148"/>
      <c r="R332" s="141">
        <v>263474488.71615389</v>
      </c>
    </row>
    <row r="333" spans="1:18" ht="14.1" customHeight="1" x14ac:dyDescent="0.2">
      <c r="A333">
        <v>14</v>
      </c>
      <c r="B333" s="134"/>
      <c r="C333" s="129">
        <v>34532</v>
      </c>
      <c r="D333" t="s">
        <v>106</v>
      </c>
      <c r="F333" s="140">
        <v>3.1</v>
      </c>
      <c r="G333" s="3"/>
      <c r="H333" s="141">
        <v>40559358.270000003</v>
      </c>
      <c r="I333" s="142"/>
      <c r="J333" s="141">
        <v>5083289.0000000009</v>
      </c>
      <c r="K333" s="143"/>
      <c r="L333" s="141">
        <v>0</v>
      </c>
      <c r="M333" s="143"/>
      <c r="N333" s="141">
        <v>0</v>
      </c>
      <c r="O333" s="143"/>
      <c r="P333" s="141">
        <v>45642647.270000003</v>
      </c>
      <c r="Q333" s="143"/>
      <c r="R333" s="141">
        <v>43275156.283846147</v>
      </c>
    </row>
    <row r="334" spans="1:18" ht="14.1" customHeight="1" x14ac:dyDescent="0.2">
      <c r="A334">
        <v>15</v>
      </c>
      <c r="B334" s="156"/>
      <c r="C334" s="129">
        <v>34632</v>
      </c>
      <c r="D334" t="s">
        <v>107</v>
      </c>
      <c r="F334" s="140">
        <v>2.8000000000000003</v>
      </c>
      <c r="G334" s="3"/>
      <c r="H334" s="141">
        <v>1512636.74</v>
      </c>
      <c r="I334" s="142"/>
      <c r="J334" s="141">
        <v>0</v>
      </c>
      <c r="K334" s="143"/>
      <c r="L334" s="141">
        <v>0</v>
      </c>
      <c r="M334" s="143"/>
      <c r="N334" s="141">
        <v>0</v>
      </c>
      <c r="O334" s="143"/>
      <c r="P334" s="141">
        <v>1512636.74</v>
      </c>
      <c r="Q334" s="143"/>
      <c r="R334" s="141">
        <v>1512636.7399999998</v>
      </c>
    </row>
    <row r="335" spans="1:18" ht="14.1" customHeight="1" x14ac:dyDescent="0.2">
      <c r="A335">
        <v>16</v>
      </c>
      <c r="B335" s="192" t="s">
        <v>11</v>
      </c>
      <c r="C335" s="130"/>
      <c r="D335" s="123" t="s">
        <v>188</v>
      </c>
      <c r="F335" s="140"/>
      <c r="H335" s="145">
        <v>418181074.23000002</v>
      </c>
      <c r="I335" s="148"/>
      <c r="J335" s="145">
        <v>52654601.140000001</v>
      </c>
      <c r="K335" s="148"/>
      <c r="L335" s="145">
        <v>-30500969.809999999</v>
      </c>
      <c r="M335" s="148"/>
      <c r="N335" s="145">
        <v>0</v>
      </c>
      <c r="O335" s="148"/>
      <c r="P335" s="145">
        <v>440334705.56</v>
      </c>
      <c r="Q335" s="148"/>
      <c r="R335" s="145">
        <v>430904495.49615389</v>
      </c>
    </row>
    <row r="336" spans="1:18" ht="14.1" customHeight="1" x14ac:dyDescent="0.2">
      <c r="A336">
        <v>17</v>
      </c>
      <c r="B336" s="134"/>
      <c r="F336" s="140"/>
      <c r="H336" s="148"/>
      <c r="I336" s="148"/>
      <c r="J336" s="148"/>
      <c r="K336" s="148"/>
      <c r="L336" s="148"/>
      <c r="M336" s="148"/>
      <c r="N336" s="148"/>
      <c r="O336" s="148"/>
      <c r="P336" s="148"/>
      <c r="Q336" s="148"/>
      <c r="R336" s="148"/>
    </row>
    <row r="337" spans="1:18" ht="14.1" customHeight="1" x14ac:dyDescent="0.2">
      <c r="A337">
        <v>18</v>
      </c>
      <c r="B337" s="134"/>
      <c r="C337" s="130"/>
      <c r="D337" s="123" t="s">
        <v>189</v>
      </c>
      <c r="I337" s="148"/>
      <c r="K337" s="148"/>
      <c r="M337" s="148"/>
      <c r="O337" s="148"/>
      <c r="Q337" s="148"/>
    </row>
    <row r="338" spans="1:18" ht="14.1" customHeight="1" x14ac:dyDescent="0.2">
      <c r="A338">
        <v>19</v>
      </c>
      <c r="B338" s="134"/>
      <c r="C338" s="129">
        <v>34133</v>
      </c>
      <c r="D338" t="s">
        <v>101</v>
      </c>
      <c r="F338" s="140">
        <v>2.6</v>
      </c>
      <c r="G338" s="3"/>
      <c r="H338" s="141">
        <v>513901.72</v>
      </c>
      <c r="I338" s="148"/>
      <c r="J338" s="141">
        <v>141100.62</v>
      </c>
      <c r="K338" s="148"/>
      <c r="L338" s="141">
        <v>0</v>
      </c>
      <c r="M338" s="148"/>
      <c r="N338" s="141">
        <v>0</v>
      </c>
      <c r="O338" s="148"/>
      <c r="P338" s="141">
        <v>655002.34</v>
      </c>
      <c r="Q338" s="148"/>
      <c r="R338" s="141">
        <v>596463.66461538465</v>
      </c>
    </row>
    <row r="339" spans="1:18" ht="14.1" customHeight="1" x14ac:dyDescent="0.2">
      <c r="A339">
        <v>20</v>
      </c>
      <c r="B339" s="134"/>
      <c r="C339" s="129">
        <v>34233</v>
      </c>
      <c r="D339" t="s">
        <v>164</v>
      </c>
      <c r="F339" s="140">
        <v>3.6000000000000005</v>
      </c>
      <c r="G339" s="3"/>
      <c r="H339" s="141">
        <v>3307473.81</v>
      </c>
      <c r="I339" s="148"/>
      <c r="J339" s="141">
        <v>26506</v>
      </c>
      <c r="K339" s="148"/>
      <c r="L339" s="141">
        <v>0</v>
      </c>
      <c r="M339" s="148"/>
      <c r="N339" s="141">
        <v>0</v>
      </c>
      <c r="O339" s="148"/>
      <c r="P339" s="141">
        <v>3333979.81</v>
      </c>
      <c r="Q339" s="148"/>
      <c r="R339" s="141">
        <v>3323785.1946153846</v>
      </c>
    </row>
    <row r="340" spans="1:18" ht="14.1" customHeight="1" x14ac:dyDescent="0.2">
      <c r="A340">
        <v>21</v>
      </c>
      <c r="B340" s="134"/>
      <c r="C340" s="129">
        <v>34333</v>
      </c>
      <c r="D340" t="s">
        <v>165</v>
      </c>
      <c r="F340" s="140">
        <v>4</v>
      </c>
      <c r="G340" s="3"/>
      <c r="H340" s="141">
        <v>15146606.17</v>
      </c>
      <c r="I340" s="148"/>
      <c r="J340" s="141">
        <v>53036.959999999999</v>
      </c>
      <c r="K340" s="148"/>
      <c r="L340" s="141">
        <v>-46147.51</v>
      </c>
      <c r="M340" s="148"/>
      <c r="N340" s="141">
        <v>0</v>
      </c>
      <c r="O340" s="148"/>
      <c r="P340" s="141">
        <v>15153495.620000001</v>
      </c>
      <c r="Q340" s="148"/>
      <c r="R340" s="141">
        <v>15125243.718461541</v>
      </c>
    </row>
    <row r="341" spans="1:18" ht="14.1" customHeight="1" x14ac:dyDescent="0.2">
      <c r="A341">
        <v>22</v>
      </c>
      <c r="B341" s="134"/>
      <c r="C341" s="129">
        <v>34533</v>
      </c>
      <c r="D341" t="s">
        <v>106</v>
      </c>
      <c r="F341" s="140">
        <v>4</v>
      </c>
      <c r="G341" s="3"/>
      <c r="H341" s="141">
        <v>12105952.800000001</v>
      </c>
      <c r="I341" s="142"/>
      <c r="J341" s="141">
        <v>12790.82</v>
      </c>
      <c r="K341" s="143"/>
      <c r="L341" s="141">
        <v>0</v>
      </c>
      <c r="M341" s="148"/>
      <c r="N341" s="141">
        <v>0</v>
      </c>
      <c r="O341" s="148"/>
      <c r="P341" s="141">
        <v>12118743.620000001</v>
      </c>
      <c r="Q341" s="148"/>
      <c r="R341" s="141">
        <v>12112791.45846154</v>
      </c>
    </row>
    <row r="342" spans="1:18" ht="14.1" customHeight="1" x14ac:dyDescent="0.2">
      <c r="A342">
        <v>23</v>
      </c>
      <c r="C342" s="129">
        <v>34633</v>
      </c>
      <c r="D342" t="s">
        <v>107</v>
      </c>
      <c r="F342" s="140">
        <v>0</v>
      </c>
      <c r="G342" s="3"/>
      <c r="H342" s="141">
        <v>904.61</v>
      </c>
      <c r="I342" s="142"/>
      <c r="J342" s="141">
        <v>0</v>
      </c>
      <c r="K342" s="143"/>
      <c r="L342" s="141">
        <v>0</v>
      </c>
      <c r="M342" s="148"/>
      <c r="N342" s="141">
        <v>0</v>
      </c>
      <c r="O342" s="148"/>
      <c r="P342" s="141">
        <v>904.61</v>
      </c>
      <c r="Q342" s="148"/>
      <c r="R342" s="141">
        <v>904.61</v>
      </c>
    </row>
    <row r="343" spans="1:18" ht="14.1" customHeight="1" x14ac:dyDescent="0.2">
      <c r="A343">
        <v>24</v>
      </c>
      <c r="B343" s="192" t="s">
        <v>12</v>
      </c>
      <c r="D343" s="123" t="s">
        <v>190</v>
      </c>
      <c r="F343" s="140"/>
      <c r="H343" s="145">
        <v>31074839.109999999</v>
      </c>
      <c r="I343" s="148"/>
      <c r="J343" s="145">
        <v>233434.4</v>
      </c>
      <c r="K343" s="148"/>
      <c r="L343" s="145">
        <v>-46147.51</v>
      </c>
      <c r="M343" s="148"/>
      <c r="N343" s="145">
        <v>0</v>
      </c>
      <c r="O343" s="148"/>
      <c r="P343" s="145">
        <v>31262126</v>
      </c>
      <c r="Q343" s="148"/>
      <c r="R343" s="145">
        <v>31159188.646153852</v>
      </c>
    </row>
    <row r="344" spans="1:18" ht="14.1" customHeight="1" x14ac:dyDescent="0.2">
      <c r="A344">
        <v>25</v>
      </c>
      <c r="B344" s="134"/>
      <c r="I344" s="148"/>
      <c r="K344" s="148"/>
      <c r="M344" s="148"/>
      <c r="O344" s="148"/>
      <c r="Q344" s="148"/>
    </row>
    <row r="345" spans="1:18" ht="14.1" customHeight="1" x14ac:dyDescent="0.2">
      <c r="A345">
        <v>26</v>
      </c>
      <c r="B345" s="134"/>
      <c r="C345" s="130"/>
      <c r="D345" s="123" t="s">
        <v>191</v>
      </c>
      <c r="I345" s="148"/>
      <c r="K345" s="148"/>
      <c r="M345" s="148"/>
      <c r="O345" s="148"/>
      <c r="Q345" s="148"/>
    </row>
    <row r="346" spans="1:18" ht="14.1" customHeight="1" x14ac:dyDescent="0.2">
      <c r="A346">
        <v>27</v>
      </c>
      <c r="B346" s="134"/>
      <c r="C346" s="129">
        <v>34134</v>
      </c>
      <c r="D346" t="s">
        <v>101</v>
      </c>
      <c r="F346" s="140">
        <v>2.6</v>
      </c>
      <c r="G346" s="3"/>
      <c r="H346" s="141">
        <v>226924.33</v>
      </c>
      <c r="I346" s="148"/>
      <c r="J346" s="141">
        <v>15952.18</v>
      </c>
      <c r="K346" s="141"/>
      <c r="L346" s="141">
        <v>0</v>
      </c>
      <c r="M346" s="148"/>
      <c r="N346" s="141">
        <v>0</v>
      </c>
      <c r="O346" s="148"/>
      <c r="P346" s="141">
        <v>242876.50999999998</v>
      </c>
      <c r="Q346" s="148"/>
      <c r="R346" s="141">
        <v>229378.51153846158</v>
      </c>
    </row>
    <row r="347" spans="1:18" ht="14.1" customHeight="1" x14ac:dyDescent="0.2">
      <c r="A347">
        <v>28</v>
      </c>
      <c r="B347" s="134"/>
      <c r="C347" s="129">
        <v>34234</v>
      </c>
      <c r="D347" t="s">
        <v>164</v>
      </c>
      <c r="F347" s="140">
        <v>3.6000000000000005</v>
      </c>
      <c r="G347" s="3"/>
      <c r="H347" s="141">
        <v>3222094.23</v>
      </c>
      <c r="I347" s="148"/>
      <c r="J347" s="141">
        <v>0</v>
      </c>
      <c r="K347" s="141"/>
      <c r="L347" s="141">
        <v>0</v>
      </c>
      <c r="M347" s="148"/>
      <c r="N347" s="141">
        <v>0</v>
      </c>
      <c r="O347" s="148"/>
      <c r="P347" s="141">
        <v>3222094.23</v>
      </c>
      <c r="Q347" s="148"/>
      <c r="R347" s="141">
        <v>3222094.2299999995</v>
      </c>
    </row>
    <row r="348" spans="1:18" ht="14.1" customHeight="1" x14ac:dyDescent="0.2">
      <c r="A348">
        <v>29</v>
      </c>
      <c r="B348" s="134"/>
      <c r="C348" s="129">
        <v>34334</v>
      </c>
      <c r="D348" t="s">
        <v>165</v>
      </c>
      <c r="F348" s="140">
        <v>4</v>
      </c>
      <c r="G348" s="3"/>
      <c r="H348" s="141">
        <v>15090207.34</v>
      </c>
      <c r="I348" s="148"/>
      <c r="J348" s="141">
        <v>0</v>
      </c>
      <c r="K348" s="148"/>
      <c r="L348" s="141">
        <v>0</v>
      </c>
      <c r="M348" s="148"/>
      <c r="N348" s="141">
        <v>0</v>
      </c>
      <c r="O348" s="148"/>
      <c r="P348" s="141">
        <v>15090207.34</v>
      </c>
      <c r="Q348" s="148"/>
      <c r="R348" s="141">
        <v>15090207.340000002</v>
      </c>
    </row>
    <row r="349" spans="1:18" ht="14.1" customHeight="1" x14ac:dyDescent="0.2">
      <c r="A349">
        <v>30</v>
      </c>
      <c r="B349" s="134"/>
      <c r="C349" s="129">
        <v>34534</v>
      </c>
      <c r="D349" t="s">
        <v>106</v>
      </c>
      <c r="F349" s="140">
        <v>4</v>
      </c>
      <c r="G349" s="3"/>
      <c r="H349" s="141">
        <v>3956306.5</v>
      </c>
      <c r="I349" s="142"/>
      <c r="J349" s="141">
        <v>12790.789999999999</v>
      </c>
      <c r="K349" s="143"/>
      <c r="L349" s="141">
        <v>0</v>
      </c>
      <c r="M349" s="143"/>
      <c r="N349" s="141">
        <v>0</v>
      </c>
      <c r="O349" s="143"/>
      <c r="P349" s="141">
        <v>3969097.29</v>
      </c>
      <c r="Q349" s="143"/>
      <c r="R349" s="141">
        <v>3963145.1438461537</v>
      </c>
    </row>
    <row r="350" spans="1:18" ht="14.1" customHeight="1" x14ac:dyDescent="0.2">
      <c r="A350">
        <v>31</v>
      </c>
      <c r="B350" s="134"/>
      <c r="C350" s="129">
        <v>34634</v>
      </c>
      <c r="D350" t="s">
        <v>107</v>
      </c>
      <c r="F350" s="140">
        <v>0</v>
      </c>
      <c r="G350" s="3"/>
      <c r="H350" s="141">
        <v>904.61</v>
      </c>
      <c r="I350" s="142"/>
      <c r="J350" s="141">
        <v>0</v>
      </c>
      <c r="K350" s="143"/>
      <c r="L350" s="141">
        <v>0</v>
      </c>
      <c r="M350" s="143"/>
      <c r="N350" s="141">
        <v>0</v>
      </c>
      <c r="O350" s="143"/>
      <c r="P350" s="141">
        <v>904.61</v>
      </c>
      <c r="Q350" s="143"/>
      <c r="R350" s="141">
        <v>904.61</v>
      </c>
    </row>
    <row r="351" spans="1:18" ht="14.1" customHeight="1" x14ac:dyDescent="0.2">
      <c r="A351">
        <v>32</v>
      </c>
      <c r="B351" s="192" t="s">
        <v>12</v>
      </c>
      <c r="C351" s="130"/>
      <c r="D351" s="123" t="s">
        <v>192</v>
      </c>
      <c r="F351" s="140"/>
      <c r="H351" s="145">
        <v>22496437.009999998</v>
      </c>
      <c r="I351" s="148"/>
      <c r="J351" s="145">
        <v>28742.97</v>
      </c>
      <c r="K351" s="148"/>
      <c r="L351" s="145">
        <v>0</v>
      </c>
      <c r="M351" s="148"/>
      <c r="N351" s="145">
        <v>0</v>
      </c>
      <c r="O351" s="148"/>
      <c r="P351" s="145">
        <v>22525179.979999997</v>
      </c>
      <c r="Q351" s="148"/>
      <c r="R351" s="145">
        <v>22505729.835384615</v>
      </c>
    </row>
    <row r="352" spans="1:18" ht="14.1" customHeight="1" x14ac:dyDescent="0.2">
      <c r="A352">
        <v>33</v>
      </c>
      <c r="B352" s="134"/>
      <c r="I352" s="148"/>
      <c r="K352" s="148"/>
      <c r="M352" s="148"/>
      <c r="O352" s="148"/>
      <c r="Q352" s="148"/>
    </row>
    <row r="353" spans="1:18" ht="14.1" customHeight="1" x14ac:dyDescent="0.2">
      <c r="A353">
        <v>34</v>
      </c>
      <c r="B353" s="134"/>
      <c r="I353" s="148"/>
      <c r="K353" s="148"/>
      <c r="M353" s="148"/>
      <c r="O353" s="148"/>
      <c r="Q353" s="148"/>
    </row>
    <row r="354" spans="1:18" ht="14.1" customHeight="1" x14ac:dyDescent="0.2">
      <c r="A354">
        <v>35</v>
      </c>
      <c r="B354" s="134"/>
    </row>
    <row r="355" spans="1:18" ht="14.1" customHeight="1" x14ac:dyDescent="0.2">
      <c r="A355">
        <v>36</v>
      </c>
      <c r="B355" s="134"/>
    </row>
    <row r="356" spans="1:18" ht="14.1" customHeight="1" x14ac:dyDescent="0.2">
      <c r="A356">
        <v>37</v>
      </c>
      <c r="B356" s="134"/>
    </row>
    <row r="357" spans="1:18" ht="14.1" customHeight="1" x14ac:dyDescent="0.2">
      <c r="A357">
        <v>38</v>
      </c>
      <c r="B357" s="134"/>
      <c r="H357" s="162"/>
      <c r="I357" s="162"/>
      <c r="J357" s="162"/>
      <c r="K357" s="162"/>
      <c r="L357" s="162"/>
      <c r="M357" s="162"/>
      <c r="N357" s="162"/>
      <c r="O357" s="162"/>
      <c r="P357" s="162"/>
      <c r="Q357" s="162"/>
      <c r="R357" s="162"/>
    </row>
    <row r="358" spans="1:18" ht="14.1" customHeight="1" thickBot="1" x14ac:dyDescent="0.25">
      <c r="A358" s="121">
        <v>39</v>
      </c>
      <c r="B358" s="157" t="s">
        <v>130</v>
      </c>
      <c r="C358" s="121"/>
      <c r="D358" s="121"/>
      <c r="E358" s="121"/>
      <c r="F358" s="121"/>
      <c r="G358" s="121"/>
      <c r="H358" s="121"/>
      <c r="I358" s="121"/>
      <c r="J358" s="121"/>
      <c r="K358" s="121"/>
      <c r="L358" s="121"/>
      <c r="M358" s="121"/>
      <c r="N358" s="121"/>
      <c r="O358" s="121"/>
      <c r="P358" s="121"/>
      <c r="Q358" s="121"/>
      <c r="R358" s="121"/>
    </row>
    <row r="359" spans="1:18" ht="14.1" customHeight="1" x14ac:dyDescent="0.2">
      <c r="A359" t="s">
        <v>291</v>
      </c>
      <c r="P359" t="s">
        <v>291</v>
      </c>
    </row>
    <row r="360" spans="1:18" ht="14.1" customHeight="1" thickBot="1" x14ac:dyDescent="0.25">
      <c r="A360" s="121" t="s">
        <v>54</v>
      </c>
      <c r="B360" s="121"/>
      <c r="C360" s="121"/>
      <c r="D360" s="121"/>
      <c r="E360" s="121"/>
      <c r="F360" s="121"/>
      <c r="G360" s="121" t="s">
        <v>55</v>
      </c>
      <c r="H360" s="121"/>
      <c r="I360" s="121"/>
      <c r="J360" s="121"/>
      <c r="K360" s="121"/>
      <c r="L360" s="121"/>
      <c r="M360" s="121"/>
      <c r="N360" s="121"/>
      <c r="O360" s="121"/>
      <c r="P360" s="121"/>
      <c r="Q360" s="121"/>
      <c r="R360" s="121" t="s">
        <v>307</v>
      </c>
    </row>
    <row r="361" spans="1:18" ht="14.1" customHeight="1" x14ac:dyDescent="0.2">
      <c r="A361" t="s">
        <v>56</v>
      </c>
      <c r="B361" s="158"/>
      <c r="E361" s="3" t="s">
        <v>57</v>
      </c>
      <c r="F361" t="s">
        <v>286</v>
      </c>
      <c r="J361" s="124"/>
      <c r="K361" s="124"/>
      <c r="M361" s="124"/>
      <c r="N361" s="124"/>
      <c r="O361" s="124"/>
      <c r="P361" s="124" t="s">
        <v>59</v>
      </c>
      <c r="R361" s="125"/>
    </row>
    <row r="362" spans="1:18" ht="14.1" customHeight="1" x14ac:dyDescent="0.2">
      <c r="B362" s="158"/>
      <c r="F362" t="s">
        <v>287</v>
      </c>
      <c r="J362" s="3"/>
      <c r="K362" s="125"/>
      <c r="N362" s="3"/>
      <c r="O362" s="3" t="s">
        <v>275</v>
      </c>
      <c r="P362" s="125" t="s">
        <v>288</v>
      </c>
      <c r="R362" s="3"/>
    </row>
    <row r="363" spans="1:18" ht="14.1" customHeight="1" x14ac:dyDescent="0.2">
      <c r="A363" t="s">
        <v>63</v>
      </c>
      <c r="B363" s="158"/>
      <c r="F363" t="s">
        <v>275</v>
      </c>
      <c r="J363" s="3"/>
      <c r="K363" s="125"/>
      <c r="L363" s="3"/>
      <c r="O363" s="3" t="s">
        <v>275</v>
      </c>
      <c r="P363" s="125"/>
      <c r="R363" s="3"/>
    </row>
    <row r="364" spans="1:18" ht="14.1" customHeight="1" x14ac:dyDescent="0.2">
      <c r="B364" s="158"/>
      <c r="F364" t="s">
        <v>275</v>
      </c>
      <c r="J364" s="3"/>
      <c r="K364" s="125"/>
      <c r="L364" s="3"/>
      <c r="O364" s="3" t="s">
        <v>275</v>
      </c>
      <c r="P364" s="125"/>
      <c r="R364" s="3"/>
    </row>
    <row r="365" spans="1:18" ht="14.1" customHeight="1" thickBot="1" x14ac:dyDescent="0.25">
      <c r="A365" s="121" t="s">
        <v>289</v>
      </c>
      <c r="B365" s="159"/>
      <c r="C365" s="121"/>
      <c r="D365" s="121"/>
      <c r="E365" s="121"/>
      <c r="F365" s="121" t="s">
        <v>275</v>
      </c>
      <c r="G365" s="121"/>
      <c r="H365" s="127"/>
      <c r="I365" s="121"/>
      <c r="J365" s="121"/>
      <c r="K365" s="121"/>
      <c r="L365" s="121"/>
      <c r="M365" s="121"/>
      <c r="N365" s="121"/>
      <c r="O365" s="121"/>
      <c r="P365" s="121"/>
      <c r="Q365" s="121"/>
      <c r="R365" s="121"/>
    </row>
    <row r="366" spans="1:18" ht="14.1" customHeight="1" x14ac:dyDescent="0.2">
      <c r="C366" s="129"/>
      <c r="D366" s="129"/>
      <c r="E366" s="129"/>
      <c r="F366" s="129"/>
      <c r="G366" s="129"/>
      <c r="H366" s="129"/>
      <c r="I366" s="129"/>
      <c r="J366" s="129"/>
      <c r="K366" s="129"/>
      <c r="L366" s="129"/>
      <c r="M366" s="129"/>
      <c r="N366" s="129"/>
      <c r="O366" s="129"/>
      <c r="P366" s="129"/>
      <c r="Q366" s="129"/>
      <c r="R366" s="129"/>
    </row>
    <row r="367" spans="1:18" ht="14.1" customHeight="1" x14ac:dyDescent="0.2">
      <c r="C367" s="129" t="s">
        <v>69</v>
      </c>
      <c r="D367" s="129" t="s">
        <v>70</v>
      </c>
      <c r="E367" s="129"/>
      <c r="F367" s="129" t="s">
        <v>71</v>
      </c>
      <c r="G367" s="129"/>
      <c r="H367" s="129" t="s">
        <v>72</v>
      </c>
      <c r="I367" s="129"/>
      <c r="J367" s="130" t="s">
        <v>73</v>
      </c>
      <c r="K367" s="130"/>
      <c r="L367" s="129" t="s">
        <v>74</v>
      </c>
      <c r="M367" s="129"/>
      <c r="N367" s="129" t="s">
        <v>75</v>
      </c>
      <c r="O367" s="129"/>
      <c r="P367" s="129" t="s">
        <v>76</v>
      </c>
      <c r="Q367" s="129"/>
      <c r="R367" s="129" t="s">
        <v>77</v>
      </c>
    </row>
    <row r="368" spans="1:18" ht="14.1" customHeight="1" x14ac:dyDescent="0.2">
      <c r="C368" s="130" t="s">
        <v>78</v>
      </c>
      <c r="D368" s="130" t="s">
        <v>78</v>
      </c>
      <c r="F368" s="130" t="s">
        <v>79</v>
      </c>
      <c r="G368" s="130"/>
      <c r="H368" s="129" t="s">
        <v>80</v>
      </c>
      <c r="I368" s="130"/>
      <c r="J368" s="129" t="s">
        <v>53</v>
      </c>
      <c r="K368" s="130"/>
      <c r="L368" s="130" t="s">
        <v>53</v>
      </c>
      <c r="M368" s="130"/>
      <c r="P368" s="130" t="s">
        <v>80</v>
      </c>
      <c r="R368" s="130"/>
    </row>
    <row r="369" spans="1:18" ht="14.1" customHeight="1" x14ac:dyDescent="0.2">
      <c r="A369" t="s">
        <v>81</v>
      </c>
      <c r="B369" s="130"/>
      <c r="C369" s="130" t="s">
        <v>82</v>
      </c>
      <c r="D369" s="130" t="s">
        <v>82</v>
      </c>
      <c r="E369" s="129"/>
      <c r="F369" s="130" t="s">
        <v>83</v>
      </c>
      <c r="G369" s="130"/>
      <c r="H369" s="130" t="s">
        <v>84</v>
      </c>
      <c r="I369" s="130"/>
      <c r="J369" s="130" t="s">
        <v>80</v>
      </c>
      <c r="K369" s="129"/>
      <c r="L369" s="130" t="s">
        <v>80</v>
      </c>
      <c r="M369" s="125"/>
      <c r="N369" s="130" t="s">
        <v>85</v>
      </c>
      <c r="O369" s="129"/>
      <c r="P369" s="129" t="s">
        <v>84</v>
      </c>
      <c r="Q369" s="129"/>
      <c r="R369" s="130" t="s">
        <v>86</v>
      </c>
    </row>
    <row r="370" spans="1:18" ht="14.1" customHeight="1" thickBot="1" x14ac:dyDescent="0.25">
      <c r="A370" s="121" t="s">
        <v>87</v>
      </c>
      <c r="B370" s="127"/>
      <c r="C370" s="127" t="s">
        <v>88</v>
      </c>
      <c r="D370" s="127" t="s">
        <v>89</v>
      </c>
      <c r="E370" s="127"/>
      <c r="F370" s="131" t="s">
        <v>90</v>
      </c>
      <c r="G370" s="131"/>
      <c r="H370" s="131" t="s">
        <v>91</v>
      </c>
      <c r="I370" s="132"/>
      <c r="J370" s="131" t="s">
        <v>92</v>
      </c>
      <c r="K370" s="132"/>
      <c r="L370" s="132" t="s">
        <v>93</v>
      </c>
      <c r="M370" s="133"/>
      <c r="N370" s="133" t="s">
        <v>94</v>
      </c>
      <c r="O370" s="133"/>
      <c r="P370" s="133" t="s">
        <v>95</v>
      </c>
      <c r="Q370" s="133"/>
      <c r="R370" s="133" t="s">
        <v>96</v>
      </c>
    </row>
    <row r="371" spans="1:18" ht="14.1" customHeight="1" x14ac:dyDescent="0.2">
      <c r="A371">
        <v>1</v>
      </c>
      <c r="B371" s="130"/>
    </row>
    <row r="372" spans="1:18" ht="14.1" customHeight="1" x14ac:dyDescent="0.2">
      <c r="A372">
        <v>2</v>
      </c>
      <c r="B372" s="134"/>
      <c r="C372" s="160"/>
      <c r="D372" s="123" t="s">
        <v>193</v>
      </c>
      <c r="E372" s="130"/>
      <c r="F372" s="170"/>
      <c r="G372" s="170"/>
      <c r="H372" s="170"/>
      <c r="I372" s="171"/>
      <c r="J372" s="170"/>
      <c r="K372" s="171"/>
      <c r="L372" s="171"/>
      <c r="M372" s="129"/>
      <c r="N372" s="129"/>
      <c r="O372" s="129"/>
      <c r="P372" s="129"/>
      <c r="Q372" s="129"/>
      <c r="R372" s="129"/>
    </row>
    <row r="373" spans="1:18" ht="14.1" customHeight="1" x14ac:dyDescent="0.2">
      <c r="A373">
        <v>3</v>
      </c>
      <c r="B373" s="134"/>
      <c r="C373" s="129">
        <v>34135</v>
      </c>
      <c r="D373" t="s">
        <v>101</v>
      </c>
      <c r="E373" s="130"/>
      <c r="F373" s="140">
        <v>2.6</v>
      </c>
      <c r="G373" s="3"/>
      <c r="H373" s="141">
        <v>360912.22</v>
      </c>
      <c r="I373" s="148"/>
      <c r="J373" s="141">
        <v>15952.18</v>
      </c>
      <c r="K373" s="148"/>
      <c r="L373" s="141">
        <v>0</v>
      </c>
      <c r="M373" s="148"/>
      <c r="N373" s="141">
        <v>0</v>
      </c>
      <c r="O373" s="148"/>
      <c r="P373" s="141">
        <v>376864.39999999997</v>
      </c>
      <c r="Q373" s="148"/>
      <c r="R373" s="141">
        <v>363366.4015384615</v>
      </c>
    </row>
    <row r="374" spans="1:18" ht="14.1" customHeight="1" x14ac:dyDescent="0.2">
      <c r="A374">
        <v>4</v>
      </c>
      <c r="B374" s="134"/>
      <c r="C374" s="129">
        <v>34235</v>
      </c>
      <c r="D374" t="s">
        <v>164</v>
      </c>
      <c r="E374" s="130"/>
      <c r="F374" s="140">
        <v>3.6000000000000005</v>
      </c>
      <c r="G374" s="3"/>
      <c r="H374" s="141">
        <v>2001104.01</v>
      </c>
      <c r="I374" s="148"/>
      <c r="J374" s="141">
        <v>0</v>
      </c>
      <c r="K374" s="148"/>
      <c r="L374" s="141">
        <v>0</v>
      </c>
      <c r="M374" s="148"/>
      <c r="N374" s="141">
        <v>0</v>
      </c>
      <c r="O374" s="148"/>
      <c r="P374" s="141">
        <v>2001104.01</v>
      </c>
      <c r="Q374" s="148"/>
      <c r="R374" s="141">
        <v>2001104.0100000005</v>
      </c>
    </row>
    <row r="375" spans="1:18" ht="14.1" customHeight="1" x14ac:dyDescent="0.2">
      <c r="A375">
        <v>5</v>
      </c>
      <c r="B375" s="134"/>
      <c r="C375" s="129">
        <v>34335</v>
      </c>
      <c r="D375" t="s">
        <v>165</v>
      </c>
      <c r="E375" s="130"/>
      <c r="F375" s="140">
        <v>4</v>
      </c>
      <c r="G375" s="3"/>
      <c r="H375" s="141">
        <v>17946744.41</v>
      </c>
      <c r="I375" s="148"/>
      <c r="J375" s="141">
        <v>0</v>
      </c>
      <c r="K375" s="148"/>
      <c r="L375" s="141">
        <v>0</v>
      </c>
      <c r="M375" s="148"/>
      <c r="N375" s="141">
        <v>0</v>
      </c>
      <c r="O375" s="148"/>
      <c r="P375" s="141">
        <v>17946744.41</v>
      </c>
      <c r="Q375" s="148"/>
      <c r="R375" s="141">
        <v>17946744.41</v>
      </c>
    </row>
    <row r="376" spans="1:18" ht="14.1" customHeight="1" x14ac:dyDescent="0.2">
      <c r="A376">
        <v>6</v>
      </c>
      <c r="B376" s="134"/>
      <c r="C376" s="129">
        <v>34535</v>
      </c>
      <c r="D376" t="s">
        <v>106</v>
      </c>
      <c r="E376" s="130"/>
      <c r="F376" s="140">
        <v>4</v>
      </c>
      <c r="G376" s="3"/>
      <c r="H376" s="141">
        <v>10129589.289999999</v>
      </c>
      <c r="I376" s="142"/>
      <c r="J376" s="141">
        <v>12790.82</v>
      </c>
      <c r="K376" s="143"/>
      <c r="L376" s="141">
        <v>0</v>
      </c>
      <c r="M376" s="148"/>
      <c r="N376" s="141">
        <v>0</v>
      </c>
      <c r="O376" s="148"/>
      <c r="P376" s="141">
        <v>10142380.109999999</v>
      </c>
      <c r="Q376" s="148"/>
      <c r="R376" s="141">
        <v>10136427.948461536</v>
      </c>
    </row>
    <row r="377" spans="1:18" ht="14.1" customHeight="1" x14ac:dyDescent="0.2">
      <c r="A377">
        <v>7</v>
      </c>
      <c r="B377" s="130"/>
      <c r="C377" s="129">
        <v>34635</v>
      </c>
      <c r="D377" t="s">
        <v>107</v>
      </c>
      <c r="E377" s="130"/>
      <c r="F377" s="140">
        <v>0</v>
      </c>
      <c r="G377" s="3"/>
      <c r="H377" s="141">
        <v>0</v>
      </c>
      <c r="I377" s="142"/>
      <c r="J377" s="141">
        <v>0</v>
      </c>
      <c r="K377" s="143"/>
      <c r="L377" s="141"/>
      <c r="M377" s="143"/>
      <c r="N377" s="141"/>
      <c r="O377" s="143"/>
      <c r="P377" s="141"/>
      <c r="Q377" s="143"/>
      <c r="R377" s="141"/>
    </row>
    <row r="378" spans="1:18" ht="14.1" customHeight="1" x14ac:dyDescent="0.2">
      <c r="A378">
        <v>8</v>
      </c>
      <c r="B378" s="192" t="s">
        <v>12</v>
      </c>
      <c r="C378" s="130"/>
      <c r="D378" s="123" t="s">
        <v>194</v>
      </c>
      <c r="E378" s="130"/>
      <c r="F378" s="140"/>
      <c r="H378" s="145">
        <v>30438349.93</v>
      </c>
      <c r="I378" s="148"/>
      <c r="J378" s="145">
        <v>28743</v>
      </c>
      <c r="K378" s="148"/>
      <c r="L378" s="145">
        <v>0</v>
      </c>
      <c r="M378" s="148"/>
      <c r="N378" s="145">
        <v>0</v>
      </c>
      <c r="O378" s="148"/>
      <c r="P378" s="145">
        <v>30467092.93</v>
      </c>
      <c r="Q378" s="148"/>
      <c r="R378" s="145">
        <v>30447642.77</v>
      </c>
    </row>
    <row r="379" spans="1:18" ht="14.1" customHeight="1" x14ac:dyDescent="0.2">
      <c r="A379">
        <v>9</v>
      </c>
      <c r="B379" s="130"/>
      <c r="I379" s="148"/>
      <c r="K379" s="148"/>
      <c r="M379" s="148"/>
      <c r="O379" s="148"/>
      <c r="Q379" s="148"/>
    </row>
    <row r="380" spans="1:18" ht="14.1" customHeight="1" x14ac:dyDescent="0.2">
      <c r="A380">
        <v>10</v>
      </c>
      <c r="B380" s="134"/>
      <c r="C380" s="130"/>
      <c r="D380" s="123" t="s">
        <v>195</v>
      </c>
      <c r="I380" s="148"/>
      <c r="K380" s="148"/>
      <c r="M380" s="148"/>
      <c r="O380" s="148"/>
      <c r="Q380" s="148"/>
    </row>
    <row r="381" spans="1:18" ht="14.1" customHeight="1" x14ac:dyDescent="0.2">
      <c r="A381">
        <v>11</v>
      </c>
      <c r="B381" s="134"/>
      <c r="C381" s="129">
        <v>34136</v>
      </c>
      <c r="D381" t="s">
        <v>101</v>
      </c>
      <c r="F381" s="140">
        <v>2.6</v>
      </c>
      <c r="G381" s="3"/>
      <c r="H381" s="141">
        <v>2640279.36</v>
      </c>
      <c r="I381" s="148"/>
      <c r="J381" s="141">
        <v>15952.18</v>
      </c>
      <c r="K381" s="141"/>
      <c r="L381" s="141">
        <v>0</v>
      </c>
      <c r="M381" s="141"/>
      <c r="N381" s="141">
        <v>0</v>
      </c>
      <c r="O381" s="148"/>
      <c r="P381" s="141">
        <v>2656231.54</v>
      </c>
      <c r="Q381" s="148"/>
      <c r="R381" s="141">
        <v>2642733.5415384616</v>
      </c>
    </row>
    <row r="382" spans="1:18" ht="14.1" customHeight="1" x14ac:dyDescent="0.2">
      <c r="A382">
        <v>12</v>
      </c>
      <c r="B382" s="134"/>
      <c r="C382" s="129">
        <v>34236</v>
      </c>
      <c r="D382" t="s">
        <v>164</v>
      </c>
      <c r="F382" s="140">
        <v>3.6000000000000005</v>
      </c>
      <c r="G382" s="3"/>
      <c r="H382" s="141">
        <v>1469389.81</v>
      </c>
      <c r="I382" s="148"/>
      <c r="J382" s="141">
        <v>0</v>
      </c>
      <c r="K382" s="141"/>
      <c r="L382" s="141">
        <v>-3659.8</v>
      </c>
      <c r="M382" s="141"/>
      <c r="N382" s="141">
        <v>0</v>
      </c>
      <c r="O382" s="148"/>
      <c r="P382" s="141">
        <v>1465730.01</v>
      </c>
      <c r="Q382" s="148"/>
      <c r="R382" s="141">
        <v>1466293.0561538462</v>
      </c>
    </row>
    <row r="383" spans="1:18" ht="14.1" customHeight="1" x14ac:dyDescent="0.2">
      <c r="A383">
        <v>13</v>
      </c>
      <c r="B383" s="134"/>
      <c r="C383" s="129">
        <v>34336</v>
      </c>
      <c r="D383" t="s">
        <v>165</v>
      </c>
      <c r="F383" s="140">
        <v>4</v>
      </c>
      <c r="G383" s="3"/>
      <c r="H383" s="141">
        <v>17243573.129999999</v>
      </c>
      <c r="I383" s="148"/>
      <c r="J383" s="141">
        <v>0</v>
      </c>
      <c r="K383" s="141"/>
      <c r="L383" s="141">
        <v>0</v>
      </c>
      <c r="M383" s="141"/>
      <c r="N383" s="141">
        <v>0</v>
      </c>
      <c r="O383" s="148"/>
      <c r="P383" s="141">
        <v>17243573.129999999</v>
      </c>
      <c r="Q383" s="148"/>
      <c r="R383" s="141">
        <v>17243573.129999999</v>
      </c>
    </row>
    <row r="384" spans="1:18" ht="14.1" customHeight="1" x14ac:dyDescent="0.2">
      <c r="A384">
        <v>14</v>
      </c>
      <c r="B384" s="134"/>
      <c r="C384" s="129">
        <v>34536</v>
      </c>
      <c r="D384" t="s">
        <v>106</v>
      </c>
      <c r="F384" s="140">
        <v>4</v>
      </c>
      <c r="G384" s="3"/>
      <c r="H384" s="141">
        <v>14313558.470000001</v>
      </c>
      <c r="I384" s="142"/>
      <c r="J384" s="141">
        <v>12790.82</v>
      </c>
      <c r="K384" s="141"/>
      <c r="L384" s="141">
        <v>0</v>
      </c>
      <c r="M384" s="141"/>
      <c r="N384" s="141">
        <v>0</v>
      </c>
      <c r="O384" s="143"/>
      <c r="P384" s="141">
        <v>14326349.290000001</v>
      </c>
      <c r="Q384" s="143"/>
      <c r="R384" s="141">
        <v>14320397.128461536</v>
      </c>
    </row>
    <row r="385" spans="1:18" ht="14.1" customHeight="1" x14ac:dyDescent="0.2">
      <c r="A385">
        <v>15</v>
      </c>
      <c r="B385" s="130"/>
      <c r="C385" s="129">
        <v>34636</v>
      </c>
      <c r="D385" t="s">
        <v>107</v>
      </c>
      <c r="F385" s="140">
        <v>0</v>
      </c>
      <c r="G385" s="3"/>
      <c r="H385" s="141">
        <v>11736.48</v>
      </c>
      <c r="I385" s="142"/>
      <c r="J385" s="141">
        <v>0</v>
      </c>
      <c r="K385" s="141"/>
      <c r="L385" s="141">
        <v>0</v>
      </c>
      <c r="M385" s="141"/>
      <c r="N385" s="141">
        <v>0</v>
      </c>
      <c r="O385" s="143"/>
      <c r="P385" s="141">
        <v>11736.48</v>
      </c>
      <c r="Q385" s="143"/>
      <c r="R385" s="141">
        <v>11736.48</v>
      </c>
    </row>
    <row r="386" spans="1:18" ht="14.1" customHeight="1" x14ac:dyDescent="0.2">
      <c r="A386">
        <v>16</v>
      </c>
      <c r="B386" s="192" t="s">
        <v>12</v>
      </c>
      <c r="C386" s="130"/>
      <c r="D386" s="123" t="s">
        <v>196</v>
      </c>
      <c r="F386" s="140"/>
      <c r="H386" s="145">
        <v>35678537.249999993</v>
      </c>
      <c r="I386" s="148"/>
      <c r="J386" s="145">
        <v>28743</v>
      </c>
      <c r="K386" s="148"/>
      <c r="L386" s="145">
        <v>-3659.8</v>
      </c>
      <c r="M386" s="148"/>
      <c r="N386" s="145">
        <v>0</v>
      </c>
      <c r="O386" s="148"/>
      <c r="P386" s="145">
        <v>35703620.449999996</v>
      </c>
      <c r="Q386" s="148"/>
      <c r="R386" s="145">
        <v>35684733.336153843</v>
      </c>
    </row>
    <row r="387" spans="1:18" ht="14.1" customHeight="1" x14ac:dyDescent="0.2">
      <c r="A387">
        <v>17</v>
      </c>
      <c r="B387" s="130"/>
      <c r="C387" s="130"/>
      <c r="D387" s="130"/>
      <c r="E387" s="130"/>
      <c r="F387" s="170"/>
      <c r="G387" s="170"/>
      <c r="H387" s="170"/>
      <c r="I387" s="170"/>
      <c r="J387" s="170"/>
      <c r="K387" s="148"/>
      <c r="L387" s="170"/>
      <c r="M387" s="148"/>
      <c r="N387" s="170"/>
      <c r="O387" s="148"/>
      <c r="P387" s="170"/>
      <c r="Q387" s="148"/>
      <c r="R387" s="170"/>
    </row>
    <row r="388" spans="1:18" ht="14.1" customHeight="1" thickBot="1" x14ac:dyDescent="0.25">
      <c r="A388">
        <v>18</v>
      </c>
      <c r="B388" s="130"/>
      <c r="D388" t="s">
        <v>198</v>
      </c>
      <c r="F388" s="140"/>
      <c r="H388" s="169">
        <v>1045608572.74</v>
      </c>
      <c r="I388" s="148"/>
      <c r="J388" s="169">
        <v>55874304.32</v>
      </c>
      <c r="K388" s="148"/>
      <c r="L388" s="169">
        <v>-57229975.989999995</v>
      </c>
      <c r="M388" s="148"/>
      <c r="N388" s="169">
        <v>0</v>
      </c>
      <c r="O388" s="148"/>
      <c r="P388" s="169">
        <v>1044252901.0700001</v>
      </c>
      <c r="Q388" s="148"/>
      <c r="R388" s="169">
        <v>1057629015.163077</v>
      </c>
    </row>
    <row r="389" spans="1:18" ht="14.1" customHeight="1" thickTop="1" x14ac:dyDescent="0.2">
      <c r="A389">
        <v>19</v>
      </c>
      <c r="B389" s="134"/>
      <c r="I389" s="148"/>
      <c r="K389" s="148"/>
      <c r="M389" s="148"/>
      <c r="O389" s="148"/>
      <c r="Q389" s="148"/>
    </row>
    <row r="390" spans="1:18" ht="14.1" customHeight="1" x14ac:dyDescent="0.2">
      <c r="A390">
        <v>20</v>
      </c>
      <c r="B390" s="191" t="s">
        <v>41</v>
      </c>
      <c r="C390" s="129">
        <v>34390</v>
      </c>
      <c r="D390" t="s">
        <v>308</v>
      </c>
      <c r="F390" s="140">
        <v>4.3</v>
      </c>
      <c r="G390" s="3"/>
      <c r="H390" s="141">
        <v>6498548.2199999997</v>
      </c>
      <c r="I390" s="148"/>
      <c r="J390" s="141">
        <v>0</v>
      </c>
      <c r="K390" s="148"/>
      <c r="L390" s="141">
        <v>0</v>
      </c>
      <c r="M390" s="148"/>
      <c r="N390" s="141">
        <v>0</v>
      </c>
      <c r="O390" s="148"/>
      <c r="P390" s="141">
        <v>6498548.2199999997</v>
      </c>
      <c r="Q390" s="148"/>
      <c r="R390" s="141">
        <v>6498548.2199999997</v>
      </c>
    </row>
    <row r="391" spans="1:18" ht="14.1" customHeight="1" x14ac:dyDescent="0.2">
      <c r="A391">
        <v>21</v>
      </c>
      <c r="B391" s="130"/>
      <c r="C391" s="130"/>
      <c r="H391" s="145"/>
      <c r="I391" s="148"/>
      <c r="J391" s="145"/>
      <c r="K391" s="148"/>
      <c r="L391" s="145"/>
      <c r="M391" s="148"/>
      <c r="N391" s="145"/>
      <c r="O391" s="148"/>
      <c r="P391" s="145"/>
      <c r="Q391" s="148"/>
      <c r="R391" s="145"/>
    </row>
    <row r="392" spans="1:18" ht="14.1" customHeight="1" thickBot="1" x14ac:dyDescent="0.25">
      <c r="A392">
        <v>22</v>
      </c>
      <c r="B392" s="130"/>
      <c r="C392" s="130"/>
      <c r="D392" t="s">
        <v>102</v>
      </c>
      <c r="H392" s="169">
        <v>1881384607.22</v>
      </c>
      <c r="I392" s="148"/>
      <c r="J392" s="169">
        <v>62962109.93</v>
      </c>
      <c r="K392" s="148"/>
      <c r="L392" s="169">
        <v>-61753497.319999993</v>
      </c>
      <c r="M392" s="148"/>
      <c r="N392" s="169">
        <v>0</v>
      </c>
      <c r="O392" s="148"/>
      <c r="P392" s="169">
        <v>1882593219.8300002</v>
      </c>
      <c r="Q392" s="148"/>
      <c r="R392" s="169">
        <v>1895590748.8869233</v>
      </c>
    </row>
    <row r="393" spans="1:18" ht="14.1" customHeight="1" thickTop="1" x14ac:dyDescent="0.2">
      <c r="A393">
        <v>23</v>
      </c>
      <c r="B393" s="130"/>
      <c r="C393" s="129"/>
      <c r="H393" s="162"/>
      <c r="I393" s="148"/>
      <c r="J393" s="162"/>
      <c r="K393" s="148"/>
      <c r="L393" s="162"/>
      <c r="M393" s="148"/>
      <c r="N393" s="162"/>
      <c r="O393" s="148"/>
      <c r="P393" s="162"/>
      <c r="Q393" s="148"/>
      <c r="R393" s="162"/>
    </row>
    <row r="394" spans="1:18" ht="14.1" customHeight="1" thickBot="1" x14ac:dyDescent="0.25">
      <c r="A394">
        <v>24</v>
      </c>
      <c r="B394" s="130"/>
      <c r="C394" s="129"/>
      <c r="D394" t="s">
        <v>105</v>
      </c>
      <c r="H394" s="169">
        <v>3779028899.1500001</v>
      </c>
      <c r="I394" s="148"/>
      <c r="J394" s="169">
        <v>99213187.659999996</v>
      </c>
      <c r="K394" s="148"/>
      <c r="L394" s="169">
        <v>-78504779.629999995</v>
      </c>
      <c r="M394" s="148"/>
      <c r="N394" s="169">
        <v>57298.180000022054</v>
      </c>
      <c r="O394" s="148"/>
      <c r="P394" s="169">
        <v>3799794605.3599997</v>
      </c>
      <c r="Q394" s="148"/>
      <c r="R394" s="169">
        <v>3802498374.5969234</v>
      </c>
    </row>
    <row r="395" spans="1:18" ht="14.1" customHeight="1" thickTop="1" x14ac:dyDescent="0.2">
      <c r="A395">
        <v>25</v>
      </c>
      <c r="B395" s="130"/>
      <c r="C395" s="129"/>
      <c r="H395" s="138"/>
      <c r="I395" s="148"/>
      <c r="J395" s="138"/>
      <c r="K395" s="148"/>
      <c r="L395" s="138"/>
      <c r="M395" s="148"/>
      <c r="N395" s="138"/>
      <c r="O395" s="148"/>
      <c r="P395" s="138"/>
      <c r="Q395" s="148"/>
      <c r="R395" s="138"/>
    </row>
    <row r="396" spans="1:18" ht="14.1" customHeight="1" x14ac:dyDescent="0.2">
      <c r="A396">
        <v>26</v>
      </c>
      <c r="B396" s="134"/>
      <c r="C396" s="130"/>
      <c r="D396" s="130"/>
      <c r="E396" s="130"/>
      <c r="F396" s="170"/>
      <c r="G396" s="170"/>
      <c r="H396" s="170"/>
      <c r="I396" s="148"/>
      <c r="J396" s="170"/>
      <c r="K396" s="148"/>
      <c r="L396" s="171"/>
      <c r="M396" s="148"/>
      <c r="N396" s="171"/>
      <c r="O396" s="148"/>
      <c r="P396" s="171"/>
      <c r="Q396" s="148"/>
      <c r="R396" s="171"/>
    </row>
    <row r="397" spans="1:18" ht="14.1" customHeight="1" x14ac:dyDescent="0.2">
      <c r="A397">
        <v>27</v>
      </c>
      <c r="B397" s="134"/>
      <c r="C397" s="130"/>
      <c r="D397" s="150" t="s">
        <v>209</v>
      </c>
      <c r="E397" s="150"/>
      <c r="H397" s="148"/>
      <c r="I397" s="148"/>
      <c r="J397" s="162"/>
      <c r="K397" s="148"/>
      <c r="L397" s="162"/>
      <c r="M397" s="148"/>
      <c r="N397" s="162"/>
      <c r="O397" s="148"/>
      <c r="P397" s="162"/>
      <c r="Q397" s="148"/>
      <c r="R397" s="162"/>
    </row>
    <row r="398" spans="1:18" ht="14.1" customHeight="1" x14ac:dyDescent="0.2">
      <c r="A398">
        <v>28</v>
      </c>
      <c r="B398" s="134"/>
      <c r="C398" s="129">
        <v>35001</v>
      </c>
      <c r="D398" t="s">
        <v>210</v>
      </c>
      <c r="F398" s="140">
        <v>1.3</v>
      </c>
      <c r="G398" s="3"/>
      <c r="H398" s="141">
        <v>9725280.5</v>
      </c>
      <c r="I398" s="148"/>
      <c r="J398" s="141">
        <v>843337.28</v>
      </c>
      <c r="K398" s="148"/>
      <c r="L398" s="141">
        <v>0</v>
      </c>
      <c r="M398" s="148"/>
      <c r="N398" s="141">
        <v>348991.76</v>
      </c>
      <c r="O398" s="148"/>
      <c r="P398" s="141">
        <v>10917609.539999999</v>
      </c>
      <c r="Q398" s="148"/>
      <c r="R398" s="141">
        <v>10509598.739999998</v>
      </c>
    </row>
    <row r="399" spans="1:18" ht="14.1" customHeight="1" x14ac:dyDescent="0.2">
      <c r="A399">
        <v>29</v>
      </c>
      <c r="B399" s="134"/>
      <c r="C399" s="129">
        <v>35200</v>
      </c>
      <c r="D399" t="s">
        <v>211</v>
      </c>
      <c r="F399" s="140">
        <v>1.6999999999999997</v>
      </c>
      <c r="G399" s="3"/>
      <c r="H399" s="141">
        <v>4084200.66</v>
      </c>
      <c r="I399" s="148"/>
      <c r="J399" s="141">
        <v>12413.869999999999</v>
      </c>
      <c r="K399" s="148"/>
      <c r="L399" s="141">
        <v>-15313.45</v>
      </c>
      <c r="M399" s="148"/>
      <c r="N399" s="141">
        <v>16026.85</v>
      </c>
      <c r="O399" s="148"/>
      <c r="P399" s="141">
        <v>4097327.93</v>
      </c>
      <c r="Q399" s="148"/>
      <c r="R399" s="141">
        <v>4096366.8807692309</v>
      </c>
    </row>
    <row r="400" spans="1:18" ht="14.1" customHeight="1" x14ac:dyDescent="0.2">
      <c r="A400">
        <v>30</v>
      </c>
      <c r="B400" s="134"/>
      <c r="C400" s="129">
        <v>35300</v>
      </c>
      <c r="D400" s="150" t="s">
        <v>212</v>
      </c>
      <c r="E400" s="150"/>
      <c r="F400" s="140">
        <v>2.2999999999999998</v>
      </c>
      <c r="G400" s="3"/>
      <c r="H400" s="141">
        <v>247630553.31999999</v>
      </c>
      <c r="I400" s="148"/>
      <c r="J400" s="141">
        <v>7994349.1899999995</v>
      </c>
      <c r="K400" s="148"/>
      <c r="L400" s="141">
        <v>-804006.87999999989</v>
      </c>
      <c r="M400" s="148"/>
      <c r="N400" s="141">
        <v>1787853.0599999998</v>
      </c>
      <c r="O400" s="148"/>
      <c r="P400" s="141">
        <v>256608748.69</v>
      </c>
      <c r="Q400" s="148"/>
      <c r="R400" s="141">
        <v>252244883.42000005</v>
      </c>
    </row>
    <row r="401" spans="1:18" ht="14.1" customHeight="1" x14ac:dyDescent="0.2">
      <c r="A401">
        <v>31</v>
      </c>
      <c r="B401" s="134"/>
      <c r="C401" s="129">
        <v>35400</v>
      </c>
      <c r="D401" s="150" t="s">
        <v>213</v>
      </c>
      <c r="E401" s="150"/>
      <c r="F401" s="140">
        <v>2.2999999999999998</v>
      </c>
      <c r="G401" s="3"/>
      <c r="H401" s="141">
        <v>4165839.21</v>
      </c>
      <c r="I401" s="148"/>
      <c r="J401" s="141">
        <v>0</v>
      </c>
      <c r="K401" s="148"/>
      <c r="L401" s="141">
        <v>0</v>
      </c>
      <c r="M401" s="148"/>
      <c r="N401" s="141">
        <v>0</v>
      </c>
      <c r="O401" s="148"/>
      <c r="P401" s="141">
        <v>4165839.21</v>
      </c>
      <c r="Q401" s="148"/>
      <c r="R401" s="141">
        <v>4165839.2100000004</v>
      </c>
    </row>
    <row r="402" spans="1:18" ht="14.1" customHeight="1" x14ac:dyDescent="0.2">
      <c r="A402">
        <v>32</v>
      </c>
      <c r="B402" s="134"/>
      <c r="C402" s="129">
        <v>35500</v>
      </c>
      <c r="D402" t="s">
        <v>214</v>
      </c>
      <c r="F402" s="140">
        <v>3.6000000000000005</v>
      </c>
      <c r="G402" s="3"/>
      <c r="H402" s="141">
        <v>182889865.83000001</v>
      </c>
      <c r="I402" s="148"/>
      <c r="J402" s="141">
        <v>20811000.559999999</v>
      </c>
      <c r="K402" s="148"/>
      <c r="L402" s="141">
        <v>-2070497.69</v>
      </c>
      <c r="M402" s="148"/>
      <c r="N402" s="141">
        <v>-28112.48</v>
      </c>
      <c r="O402" s="148"/>
      <c r="P402" s="141">
        <v>201602256.22000003</v>
      </c>
      <c r="Q402" s="148"/>
      <c r="R402" s="141">
        <v>194280735.0469231</v>
      </c>
    </row>
    <row r="403" spans="1:18" ht="14.1" customHeight="1" x14ac:dyDescent="0.2">
      <c r="A403">
        <v>33</v>
      </c>
      <c r="B403" s="134"/>
      <c r="C403" s="129">
        <v>35600</v>
      </c>
      <c r="D403" t="s">
        <v>215</v>
      </c>
      <c r="F403" s="140">
        <v>2.8000000000000003</v>
      </c>
      <c r="G403" s="3"/>
      <c r="H403" s="141">
        <v>115521063.08</v>
      </c>
      <c r="I403" s="148"/>
      <c r="J403" s="141">
        <v>4584916.330000001</v>
      </c>
      <c r="K403" s="148"/>
      <c r="L403" s="141">
        <v>-1216851.5399999998</v>
      </c>
      <c r="M403" s="148"/>
      <c r="N403" s="141">
        <v>-65754.159999999989</v>
      </c>
      <c r="O403" s="148"/>
      <c r="P403" s="141">
        <v>118823373.70999999</v>
      </c>
      <c r="Q403" s="148"/>
      <c r="R403" s="141">
        <v>117160296.76230772</v>
      </c>
    </row>
    <row r="404" spans="1:18" ht="14.1" customHeight="1" x14ac:dyDescent="0.2">
      <c r="A404">
        <v>34</v>
      </c>
      <c r="B404" s="134"/>
      <c r="C404" s="129">
        <v>35601</v>
      </c>
      <c r="D404" t="s">
        <v>216</v>
      </c>
      <c r="F404" s="140">
        <v>2</v>
      </c>
      <c r="G404" s="3"/>
      <c r="H404" s="141">
        <v>2110610.13</v>
      </c>
      <c r="I404" s="148"/>
      <c r="J404" s="141">
        <v>0</v>
      </c>
      <c r="K404" s="148"/>
      <c r="L404" s="141">
        <v>0</v>
      </c>
      <c r="M404" s="148"/>
      <c r="N404" s="141">
        <v>0</v>
      </c>
      <c r="O404" s="148"/>
      <c r="P404" s="141">
        <v>2110610.13</v>
      </c>
      <c r="Q404" s="148"/>
      <c r="R404" s="141">
        <v>2110610.1299999994</v>
      </c>
    </row>
    <row r="405" spans="1:18" ht="14.1" customHeight="1" x14ac:dyDescent="0.2">
      <c r="A405">
        <v>35</v>
      </c>
      <c r="B405" s="134"/>
      <c r="C405" s="129">
        <v>35700</v>
      </c>
      <c r="D405" t="s">
        <v>217</v>
      </c>
      <c r="F405" s="140">
        <v>1.7999999999999998</v>
      </c>
      <c r="G405" s="3"/>
      <c r="H405" s="141">
        <v>3532715.18</v>
      </c>
      <c r="I405" s="148"/>
      <c r="J405" s="141">
        <v>2452.35</v>
      </c>
      <c r="K405" s="148"/>
      <c r="L405" s="141">
        <v>0</v>
      </c>
      <c r="M405" s="148"/>
      <c r="N405" s="141">
        <v>0</v>
      </c>
      <c r="O405" s="148"/>
      <c r="P405" s="141">
        <v>3535167.5300000003</v>
      </c>
      <c r="Q405" s="148"/>
      <c r="R405" s="141">
        <v>3534224.3184615392</v>
      </c>
    </row>
    <row r="406" spans="1:18" ht="14.1" customHeight="1" x14ac:dyDescent="0.2">
      <c r="A406">
        <v>36</v>
      </c>
      <c r="B406" s="134"/>
      <c r="C406" s="129">
        <v>35800</v>
      </c>
      <c r="D406" t="s">
        <v>218</v>
      </c>
      <c r="F406" s="140">
        <v>2.2999999999999998</v>
      </c>
      <c r="G406" s="3"/>
      <c r="H406" s="141">
        <v>7009246</v>
      </c>
      <c r="I406" s="148"/>
      <c r="J406" s="141">
        <v>0</v>
      </c>
      <c r="K406" s="148"/>
      <c r="L406" s="141">
        <v>0</v>
      </c>
      <c r="M406" s="148"/>
      <c r="N406" s="141">
        <v>0</v>
      </c>
      <c r="O406" s="148"/>
      <c r="P406" s="141">
        <v>7009246</v>
      </c>
      <c r="Q406" s="148"/>
      <c r="R406" s="141">
        <v>7009246</v>
      </c>
    </row>
    <row r="407" spans="1:18" ht="14.1" customHeight="1" x14ac:dyDescent="0.2">
      <c r="A407">
        <v>37</v>
      </c>
      <c r="B407" s="134"/>
      <c r="C407" s="129">
        <v>35900</v>
      </c>
      <c r="D407" s="153" t="s">
        <v>219</v>
      </c>
      <c r="E407" s="153"/>
      <c r="F407" s="140">
        <v>1.5</v>
      </c>
      <c r="G407" s="3"/>
      <c r="H407" s="141">
        <v>5248176.55</v>
      </c>
      <c r="I407" s="148"/>
      <c r="J407" s="141">
        <v>97983.44</v>
      </c>
      <c r="K407" s="148"/>
      <c r="L407" s="141">
        <v>-2414.37</v>
      </c>
      <c r="M407" s="148"/>
      <c r="N407" s="141">
        <v>-16026.85</v>
      </c>
      <c r="O407" s="148"/>
      <c r="P407" s="141">
        <v>5327718.7700000005</v>
      </c>
      <c r="Q407" s="148"/>
      <c r="R407" s="141">
        <v>5299249.7546153851</v>
      </c>
    </row>
    <row r="408" spans="1:18" ht="14.1" customHeight="1" x14ac:dyDescent="0.2">
      <c r="A408">
        <v>38</v>
      </c>
      <c r="B408" s="134"/>
      <c r="C408" s="129"/>
      <c r="D408" s="153"/>
      <c r="E408" s="153"/>
      <c r="F408" s="140"/>
      <c r="G408" s="153"/>
      <c r="H408" s="176"/>
      <c r="I408" s="148"/>
      <c r="J408" s="176"/>
      <c r="K408" s="148"/>
      <c r="L408" s="176"/>
      <c r="M408" s="148"/>
      <c r="N408" s="176"/>
      <c r="O408" s="148"/>
      <c r="P408" s="176"/>
      <c r="Q408" s="148"/>
      <c r="R408" s="176"/>
    </row>
    <row r="409" spans="1:18" ht="14.1" customHeight="1" thickBot="1" x14ac:dyDescent="0.25">
      <c r="A409">
        <v>39</v>
      </c>
      <c r="B409" s="134"/>
      <c r="C409" s="130"/>
      <c r="D409" s="153" t="s">
        <v>108</v>
      </c>
      <c r="E409" s="153"/>
      <c r="F409" s="140"/>
      <c r="G409" s="3"/>
      <c r="H409" s="169">
        <v>581917550.45999992</v>
      </c>
      <c r="I409" s="148"/>
      <c r="J409" s="169">
        <v>34346453.019999996</v>
      </c>
      <c r="K409" s="148"/>
      <c r="L409" s="169">
        <v>-4109083.9299999997</v>
      </c>
      <c r="M409" s="148"/>
      <c r="N409" s="169">
        <v>2042978.18</v>
      </c>
      <c r="O409" s="148"/>
      <c r="P409" s="169">
        <v>614197897.7299999</v>
      </c>
      <c r="Q409" s="148"/>
      <c r="R409" s="169">
        <v>600411050.26307702</v>
      </c>
    </row>
    <row r="410" spans="1:18" ht="14.1" customHeight="1" thickTop="1" x14ac:dyDescent="0.2">
      <c r="A410">
        <v>40</v>
      </c>
      <c r="B410" s="134"/>
      <c r="C410" s="130"/>
    </row>
    <row r="411" spans="1:18" ht="14.1" customHeight="1" thickBot="1" x14ac:dyDescent="0.25">
      <c r="A411" s="121">
        <v>41</v>
      </c>
      <c r="B411" s="157" t="s">
        <v>130</v>
      </c>
      <c r="C411" s="121"/>
      <c r="D411" s="121"/>
      <c r="E411" s="121"/>
      <c r="F411" s="121"/>
      <c r="G411" s="121"/>
      <c r="H411" s="121"/>
      <c r="I411" s="121"/>
      <c r="J411" s="121"/>
      <c r="K411" s="121"/>
      <c r="L411" s="121"/>
      <c r="M411" s="121"/>
      <c r="N411" s="121"/>
      <c r="O411" s="121"/>
      <c r="P411" s="121"/>
      <c r="Q411" s="121"/>
      <c r="R411" s="121"/>
    </row>
    <row r="412" spans="1:18" ht="14.1" customHeight="1" x14ac:dyDescent="0.2">
      <c r="A412" t="s">
        <v>291</v>
      </c>
      <c r="P412" t="s">
        <v>291</v>
      </c>
    </row>
    <row r="413" spans="1:18" ht="14.1" customHeight="1" thickBot="1" x14ac:dyDescent="0.25">
      <c r="A413" s="121" t="s">
        <v>54</v>
      </c>
      <c r="B413" s="121"/>
      <c r="C413" s="121"/>
      <c r="D413" s="121"/>
      <c r="E413" s="121"/>
      <c r="F413" s="121"/>
      <c r="G413" s="121" t="s">
        <v>55</v>
      </c>
      <c r="H413" s="121"/>
      <c r="I413" s="121"/>
      <c r="J413" s="121"/>
      <c r="K413" s="121"/>
      <c r="L413" s="121"/>
      <c r="M413" s="121"/>
      <c r="N413" s="121"/>
      <c r="O413" s="121"/>
      <c r="P413" s="121"/>
      <c r="Q413" s="121"/>
      <c r="R413" s="121" t="s">
        <v>309</v>
      </c>
    </row>
    <row r="414" spans="1:18" ht="14.1" customHeight="1" x14ac:dyDescent="0.2">
      <c r="A414" t="s">
        <v>56</v>
      </c>
      <c r="B414" s="158"/>
      <c r="E414" s="3" t="s">
        <v>57</v>
      </c>
      <c r="F414" t="s">
        <v>286</v>
      </c>
      <c r="J414" s="124"/>
      <c r="K414" s="124"/>
      <c r="M414" s="124"/>
      <c r="N414" s="124"/>
      <c r="O414" s="124"/>
      <c r="P414" s="124" t="s">
        <v>59</v>
      </c>
      <c r="R414" s="125"/>
    </row>
    <row r="415" spans="1:18" ht="14.1" customHeight="1" x14ac:dyDescent="0.2">
      <c r="B415" s="158"/>
      <c r="F415" t="s">
        <v>287</v>
      </c>
      <c r="J415" s="3"/>
      <c r="K415" s="125"/>
      <c r="N415" s="3"/>
      <c r="O415" s="3" t="s">
        <v>275</v>
      </c>
      <c r="P415" s="125" t="s">
        <v>288</v>
      </c>
      <c r="R415" s="3"/>
    </row>
    <row r="416" spans="1:18" ht="14.1" customHeight="1" x14ac:dyDescent="0.2">
      <c r="A416" t="s">
        <v>63</v>
      </c>
      <c r="B416" s="158"/>
      <c r="F416" t="s">
        <v>275</v>
      </c>
      <c r="J416" s="3"/>
      <c r="K416" s="125"/>
      <c r="L416" s="3"/>
      <c r="O416" s="3" t="s">
        <v>275</v>
      </c>
      <c r="P416" s="125"/>
      <c r="R416" s="3"/>
    </row>
    <row r="417" spans="1:18" ht="14.1" customHeight="1" x14ac:dyDescent="0.2">
      <c r="B417" s="158"/>
      <c r="F417" t="s">
        <v>275</v>
      </c>
      <c r="J417" s="3"/>
      <c r="K417" s="125"/>
      <c r="L417" s="3"/>
      <c r="O417" s="3" t="s">
        <v>275</v>
      </c>
      <c r="P417" s="125"/>
      <c r="R417" s="3"/>
    </row>
    <row r="418" spans="1:18" ht="14.1" customHeight="1" thickBot="1" x14ac:dyDescent="0.25">
      <c r="A418" s="121" t="s">
        <v>289</v>
      </c>
      <c r="B418" s="159"/>
      <c r="C418" s="121"/>
      <c r="D418" s="121"/>
      <c r="E418" s="121"/>
      <c r="F418" s="121" t="s">
        <v>275</v>
      </c>
      <c r="G418" s="121"/>
      <c r="H418" s="127"/>
      <c r="I418" s="121"/>
      <c r="J418" s="121"/>
      <c r="K418" s="121"/>
      <c r="L418" s="121"/>
      <c r="M418" s="121"/>
      <c r="N418" s="121"/>
      <c r="O418" s="121"/>
      <c r="P418" s="121"/>
      <c r="Q418" s="121"/>
      <c r="R418" s="121"/>
    </row>
    <row r="419" spans="1:18" ht="14.1" customHeight="1" x14ac:dyDescent="0.2">
      <c r="C419" s="129"/>
      <c r="D419" s="129"/>
      <c r="E419" s="129"/>
      <c r="F419" s="129"/>
      <c r="G419" s="129"/>
      <c r="H419" s="129"/>
      <c r="I419" s="129"/>
      <c r="J419" s="129"/>
      <c r="K419" s="129"/>
      <c r="L419" s="129"/>
      <c r="M419" s="129"/>
      <c r="N419" s="129"/>
      <c r="O419" s="129"/>
      <c r="P419" s="129"/>
      <c r="Q419" s="129"/>
      <c r="R419" s="129"/>
    </row>
    <row r="420" spans="1:18" ht="14.1" customHeight="1" x14ac:dyDescent="0.2">
      <c r="C420" s="129" t="s">
        <v>69</v>
      </c>
      <c r="D420" s="129" t="s">
        <v>70</v>
      </c>
      <c r="E420" s="129"/>
      <c r="F420" s="129" t="s">
        <v>71</v>
      </c>
      <c r="G420" s="129"/>
      <c r="H420" s="129" t="s">
        <v>72</v>
      </c>
      <c r="I420" s="129"/>
      <c r="J420" s="130" t="s">
        <v>73</v>
      </c>
      <c r="K420" s="130"/>
      <c r="L420" s="129" t="s">
        <v>74</v>
      </c>
      <c r="M420" s="129"/>
      <c r="N420" s="129" t="s">
        <v>75</v>
      </c>
      <c r="O420" s="129"/>
      <c r="P420" s="129" t="s">
        <v>76</v>
      </c>
      <c r="Q420" s="129"/>
      <c r="R420" s="129" t="s">
        <v>77</v>
      </c>
    </row>
    <row r="421" spans="1:18" ht="14.1" customHeight="1" x14ac:dyDescent="0.2">
      <c r="C421" s="130" t="s">
        <v>78</v>
      </c>
      <c r="D421" s="130" t="s">
        <v>78</v>
      </c>
      <c r="F421" s="130" t="s">
        <v>79</v>
      </c>
      <c r="G421" s="130"/>
      <c r="H421" s="129" t="s">
        <v>80</v>
      </c>
      <c r="I421" s="130"/>
      <c r="J421" s="129" t="s">
        <v>53</v>
      </c>
      <c r="K421" s="130"/>
      <c r="L421" s="130" t="s">
        <v>53</v>
      </c>
      <c r="M421" s="130"/>
      <c r="P421" s="130" t="s">
        <v>80</v>
      </c>
      <c r="R421" s="130"/>
    </row>
    <row r="422" spans="1:18" ht="14.1" customHeight="1" x14ac:dyDescent="0.2">
      <c r="A422" t="s">
        <v>81</v>
      </c>
      <c r="B422" s="130"/>
      <c r="C422" s="130" t="s">
        <v>82</v>
      </c>
      <c r="D422" s="130" t="s">
        <v>82</v>
      </c>
      <c r="E422" s="129"/>
      <c r="F422" s="130" t="s">
        <v>83</v>
      </c>
      <c r="G422" s="130"/>
      <c r="H422" s="130" t="s">
        <v>84</v>
      </c>
      <c r="I422" s="130"/>
      <c r="J422" s="130" t="s">
        <v>80</v>
      </c>
      <c r="K422" s="129"/>
      <c r="L422" s="130" t="s">
        <v>80</v>
      </c>
      <c r="M422" s="125"/>
      <c r="N422" s="130" t="s">
        <v>85</v>
      </c>
      <c r="O422" s="129"/>
      <c r="P422" s="129" t="s">
        <v>84</v>
      </c>
      <c r="Q422" s="129"/>
      <c r="R422" s="130" t="s">
        <v>86</v>
      </c>
    </row>
    <row r="423" spans="1:18" ht="14.1" customHeight="1" thickBot="1" x14ac:dyDescent="0.25">
      <c r="A423" s="121" t="s">
        <v>87</v>
      </c>
      <c r="B423" s="127"/>
      <c r="C423" s="127" t="s">
        <v>88</v>
      </c>
      <c r="D423" s="127" t="s">
        <v>89</v>
      </c>
      <c r="E423" s="127"/>
      <c r="F423" s="131" t="s">
        <v>90</v>
      </c>
      <c r="G423" s="131"/>
      <c r="H423" s="131" t="s">
        <v>91</v>
      </c>
      <c r="I423" s="132"/>
      <c r="J423" s="131" t="s">
        <v>92</v>
      </c>
      <c r="K423" s="132"/>
      <c r="L423" s="132" t="s">
        <v>93</v>
      </c>
      <c r="M423" s="133"/>
      <c r="N423" s="133" t="s">
        <v>94</v>
      </c>
      <c r="O423" s="133"/>
      <c r="P423" s="133" t="s">
        <v>95</v>
      </c>
      <c r="Q423" s="133"/>
      <c r="R423" s="133" t="s">
        <v>96</v>
      </c>
    </row>
    <row r="424" spans="1:18" ht="14.1" customHeight="1" x14ac:dyDescent="0.2">
      <c r="A424">
        <v>1</v>
      </c>
      <c r="B424" s="134"/>
    </row>
    <row r="425" spans="1:18" ht="14.1" customHeight="1" x14ac:dyDescent="0.2">
      <c r="A425">
        <v>2</v>
      </c>
      <c r="B425" s="134"/>
      <c r="C425" s="160"/>
      <c r="D425" t="s">
        <v>220</v>
      </c>
      <c r="F425" s="140"/>
      <c r="H425" s="177"/>
      <c r="I425" s="177"/>
      <c r="J425" s="177"/>
      <c r="K425" s="177"/>
      <c r="L425" s="177"/>
      <c r="M425" s="177"/>
      <c r="N425" s="177"/>
      <c r="O425" s="177"/>
      <c r="P425" s="177"/>
      <c r="Q425" s="177"/>
      <c r="R425" s="178"/>
    </row>
    <row r="426" spans="1:18" ht="14.1" customHeight="1" x14ac:dyDescent="0.2">
      <c r="A426">
        <v>3</v>
      </c>
      <c r="B426" s="134"/>
      <c r="C426" s="130">
        <v>36001</v>
      </c>
      <c r="D426" s="153" t="s">
        <v>210</v>
      </c>
      <c r="E426" s="153"/>
      <c r="F426" s="140"/>
      <c r="G426" s="3"/>
      <c r="H426" s="141"/>
      <c r="I426" s="148"/>
      <c r="J426" s="141"/>
      <c r="K426" s="148"/>
      <c r="L426" s="141"/>
      <c r="M426" s="148"/>
      <c r="N426" s="141"/>
      <c r="O426" s="148"/>
      <c r="P426" s="141"/>
      <c r="Q426" s="148"/>
      <c r="R426" s="141"/>
    </row>
    <row r="427" spans="1:18" ht="14.1" customHeight="1" x14ac:dyDescent="0.2">
      <c r="A427">
        <v>4</v>
      </c>
      <c r="B427" s="134"/>
      <c r="C427" s="130">
        <v>36100</v>
      </c>
      <c r="D427" t="s">
        <v>211</v>
      </c>
      <c r="F427" s="140">
        <v>1.7999999999999998</v>
      </c>
      <c r="G427" s="3"/>
      <c r="H427" s="141">
        <v>2452890.61</v>
      </c>
      <c r="I427" s="148"/>
      <c r="J427" s="141">
        <v>181267.05</v>
      </c>
      <c r="K427" s="148"/>
      <c r="L427" s="141">
        <v>0</v>
      </c>
      <c r="M427" s="148"/>
      <c r="N427" s="141">
        <v>91532.28</v>
      </c>
      <c r="O427" s="148"/>
      <c r="P427" s="141">
        <v>2725689.9399999995</v>
      </c>
      <c r="Q427" s="148"/>
      <c r="R427" s="141">
        <v>2559671.713846154</v>
      </c>
    </row>
    <row r="428" spans="1:18" ht="14.1" customHeight="1" x14ac:dyDescent="0.2">
      <c r="A428">
        <v>5</v>
      </c>
      <c r="B428" s="134"/>
      <c r="C428" s="130">
        <v>36200</v>
      </c>
      <c r="D428" t="s">
        <v>212</v>
      </c>
      <c r="F428" s="140">
        <v>2.4</v>
      </c>
      <c r="G428" s="3"/>
      <c r="H428" s="141">
        <v>192515396.91</v>
      </c>
      <c r="I428" s="148"/>
      <c r="J428" s="141">
        <v>7766624.2400000002</v>
      </c>
      <c r="K428" s="148"/>
      <c r="L428" s="141">
        <v>-861639.29999999993</v>
      </c>
      <c r="M428" s="148"/>
      <c r="N428" s="141">
        <v>-1952724.8600000003</v>
      </c>
      <c r="O428" s="148"/>
      <c r="P428" s="141">
        <v>197467656.98999998</v>
      </c>
      <c r="Q428" s="148"/>
      <c r="R428" s="141">
        <v>194778408.98230764</v>
      </c>
    </row>
    <row r="429" spans="1:18" ht="14.1" customHeight="1" x14ac:dyDescent="0.2">
      <c r="A429">
        <v>6</v>
      </c>
      <c r="B429" s="134"/>
      <c r="C429" s="130">
        <v>36400</v>
      </c>
      <c r="D429" t="s">
        <v>221</v>
      </c>
      <c r="F429" s="140">
        <v>4.3999999999999995</v>
      </c>
      <c r="G429" s="3"/>
      <c r="H429" s="141">
        <v>226970187</v>
      </c>
      <c r="I429" s="148"/>
      <c r="J429" s="141">
        <v>13482166.280000001</v>
      </c>
      <c r="K429" s="148"/>
      <c r="L429" s="141">
        <v>-4321096.76</v>
      </c>
      <c r="M429" s="148"/>
      <c r="N429" s="141">
        <v>-40044.490000000005</v>
      </c>
      <c r="O429" s="148"/>
      <c r="P429" s="141">
        <v>236091212.03</v>
      </c>
      <c r="Q429" s="148"/>
      <c r="R429" s="141">
        <v>231262539.64923081</v>
      </c>
    </row>
    <row r="430" spans="1:18" ht="14.1" customHeight="1" x14ac:dyDescent="0.2">
      <c r="A430">
        <v>7</v>
      </c>
      <c r="B430" s="134"/>
      <c r="C430" s="130">
        <v>36500</v>
      </c>
      <c r="D430" t="s">
        <v>215</v>
      </c>
      <c r="F430" s="140">
        <v>3.1</v>
      </c>
      <c r="G430" s="3"/>
      <c r="H430" s="141">
        <v>224066331.88</v>
      </c>
      <c r="I430" s="148"/>
      <c r="J430" s="141">
        <v>5781436.580000001</v>
      </c>
      <c r="K430" s="148"/>
      <c r="L430" s="141">
        <v>-1013028.05</v>
      </c>
      <c r="M430" s="148"/>
      <c r="N430" s="141">
        <v>198700.03</v>
      </c>
      <c r="O430" s="148"/>
      <c r="P430" s="141">
        <v>229033440.44</v>
      </c>
      <c r="Q430" s="148"/>
      <c r="R430" s="141">
        <v>228000514.00153846</v>
      </c>
    </row>
    <row r="431" spans="1:18" ht="14.1" customHeight="1" x14ac:dyDescent="0.2">
      <c r="A431">
        <v>8</v>
      </c>
      <c r="B431" s="134"/>
      <c r="C431" s="130">
        <v>36600</v>
      </c>
      <c r="D431" t="s">
        <v>217</v>
      </c>
      <c r="F431" s="140">
        <v>1.7999999999999998</v>
      </c>
      <c r="G431" s="3"/>
      <c r="H431" s="141">
        <v>158491777.09999999</v>
      </c>
      <c r="I431" s="148"/>
      <c r="J431" s="141">
        <v>11836430.01</v>
      </c>
      <c r="K431" s="148"/>
      <c r="L431" s="141">
        <v>-81655.37</v>
      </c>
      <c r="M431" s="148"/>
      <c r="N431" s="141">
        <v>6601.83</v>
      </c>
      <c r="O431" s="148"/>
      <c r="P431" s="141">
        <v>170253153.56999999</v>
      </c>
      <c r="Q431" s="148"/>
      <c r="R431" s="141">
        <v>160721721.50692308</v>
      </c>
    </row>
    <row r="432" spans="1:18" ht="14.1" customHeight="1" x14ac:dyDescent="0.2">
      <c r="A432">
        <v>9</v>
      </c>
      <c r="B432" s="134"/>
      <c r="C432" s="130">
        <v>36700</v>
      </c>
      <c r="D432" t="s">
        <v>218</v>
      </c>
      <c r="F432" s="140">
        <v>3.0000000000000004</v>
      </c>
      <c r="G432" s="3"/>
      <c r="H432" s="141">
        <v>209166704.02000001</v>
      </c>
      <c r="I432" s="148"/>
      <c r="J432" s="141">
        <v>13633175.289999999</v>
      </c>
      <c r="K432" s="148"/>
      <c r="L432" s="141">
        <v>-2796219.6599999997</v>
      </c>
      <c r="M432" s="148"/>
      <c r="N432" s="141">
        <v>0</v>
      </c>
      <c r="O432" s="148"/>
      <c r="P432" s="141">
        <v>220003659.65000001</v>
      </c>
      <c r="Q432" s="148"/>
      <c r="R432" s="141">
        <v>216675986.74692309</v>
      </c>
    </row>
    <row r="433" spans="1:18" ht="14.1" customHeight="1" x14ac:dyDescent="0.2">
      <c r="A433">
        <v>10</v>
      </c>
      <c r="B433" s="134"/>
      <c r="C433" s="130">
        <v>36800</v>
      </c>
      <c r="D433" t="s">
        <v>222</v>
      </c>
      <c r="F433" s="140">
        <v>4.3999999999999995</v>
      </c>
      <c r="G433" s="3"/>
      <c r="H433" s="141">
        <v>439944576.12</v>
      </c>
      <c r="I433" s="148"/>
      <c r="J433" s="141">
        <v>27861626.030000001</v>
      </c>
      <c r="K433" s="148"/>
      <c r="L433" s="141">
        <v>-11398659.679999998</v>
      </c>
      <c r="M433" s="148"/>
      <c r="N433" s="141">
        <v>22572.69</v>
      </c>
      <c r="O433" s="148"/>
      <c r="P433" s="141">
        <v>456430115.15999997</v>
      </c>
      <c r="Q433" s="148"/>
      <c r="R433" s="141">
        <v>449984296.27230769</v>
      </c>
    </row>
    <row r="434" spans="1:18" ht="14.1" customHeight="1" x14ac:dyDescent="0.2">
      <c r="A434">
        <v>11</v>
      </c>
      <c r="B434" s="134"/>
      <c r="C434" s="130">
        <v>36900</v>
      </c>
      <c r="D434" t="s">
        <v>223</v>
      </c>
      <c r="F434" s="140">
        <v>3.4000000000000004</v>
      </c>
      <c r="G434" s="3"/>
      <c r="H434" s="141">
        <v>74578500.689999998</v>
      </c>
      <c r="I434" s="148"/>
      <c r="J434" s="141">
        <v>2220414.34</v>
      </c>
      <c r="K434" s="148"/>
      <c r="L434" s="141">
        <v>-213924.56</v>
      </c>
      <c r="M434" s="148"/>
      <c r="N434" s="141">
        <v>0</v>
      </c>
      <c r="O434" s="148"/>
      <c r="P434" s="141">
        <v>76584990.469999999</v>
      </c>
      <c r="Q434" s="148"/>
      <c r="R434" s="141">
        <v>75113756.992307693</v>
      </c>
    </row>
    <row r="435" spans="1:18" ht="14.1" customHeight="1" x14ac:dyDescent="0.2">
      <c r="A435">
        <v>12</v>
      </c>
      <c r="B435" s="134"/>
      <c r="C435" s="130">
        <v>36902</v>
      </c>
      <c r="D435" t="s">
        <v>224</v>
      </c>
      <c r="F435" s="140">
        <v>2.8000000000000003</v>
      </c>
      <c r="G435" s="3"/>
      <c r="H435" s="141">
        <v>111111674.45999999</v>
      </c>
      <c r="I435" s="148"/>
      <c r="J435" s="141">
        <v>1027355.8</v>
      </c>
      <c r="K435" s="148"/>
      <c r="L435" s="141">
        <v>-20646.690000000002</v>
      </c>
      <c r="M435" s="148"/>
      <c r="N435" s="141">
        <v>0</v>
      </c>
      <c r="O435" s="148"/>
      <c r="P435" s="141">
        <v>112118383.56999999</v>
      </c>
      <c r="Q435" s="148"/>
      <c r="R435" s="141">
        <v>111851246.01923075</v>
      </c>
    </row>
    <row r="436" spans="1:18" ht="14.1" customHeight="1" x14ac:dyDescent="0.2">
      <c r="A436">
        <v>13</v>
      </c>
      <c r="B436" s="134"/>
      <c r="C436" s="130">
        <v>37000</v>
      </c>
      <c r="D436" t="s">
        <v>225</v>
      </c>
      <c r="F436" s="140">
        <v>7.1999999999999993</v>
      </c>
      <c r="G436" s="3"/>
      <c r="H436" s="141">
        <v>71695539.040000007</v>
      </c>
      <c r="I436" s="148"/>
      <c r="J436" s="141">
        <v>38785.740000000005</v>
      </c>
      <c r="K436" s="148"/>
      <c r="L436" s="141">
        <v>-1600452.6400000001</v>
      </c>
      <c r="M436" s="148"/>
      <c r="N436" s="141">
        <v>15031.02</v>
      </c>
      <c r="O436" s="148"/>
      <c r="P436" s="141">
        <v>70148903.159999996</v>
      </c>
      <c r="Q436" s="148"/>
      <c r="R436" s="141">
        <v>70412737.129230767</v>
      </c>
    </row>
    <row r="437" spans="1:18" ht="14.1" customHeight="1" x14ac:dyDescent="0.2">
      <c r="A437">
        <v>14</v>
      </c>
      <c r="C437" s="130">
        <v>37300</v>
      </c>
      <c r="D437" t="s">
        <v>227</v>
      </c>
      <c r="F437" s="140">
        <v>5.4</v>
      </c>
      <c r="G437" s="3"/>
      <c r="H437" s="141">
        <v>164582451.78999999</v>
      </c>
      <c r="I437" s="148"/>
      <c r="J437" s="141">
        <v>6484740.0699999994</v>
      </c>
      <c r="K437" s="148"/>
      <c r="L437" s="141">
        <v>-2120579.7599999998</v>
      </c>
      <c r="M437" s="148"/>
      <c r="N437" s="141">
        <v>-2017.5</v>
      </c>
      <c r="O437" s="148"/>
      <c r="P437" s="141">
        <v>168944594.59999999</v>
      </c>
      <c r="Q437" s="148"/>
      <c r="R437" s="141">
        <v>166969354.6769231</v>
      </c>
    </row>
    <row r="438" spans="1:18" ht="14.1" customHeight="1" x14ac:dyDescent="0.2">
      <c r="A438">
        <v>15</v>
      </c>
      <c r="D438" s="150"/>
      <c r="E438" s="150"/>
      <c r="F438" s="140"/>
      <c r="G438" s="153"/>
      <c r="H438" s="176"/>
      <c r="I438" s="148"/>
      <c r="J438" s="176"/>
      <c r="K438" s="148"/>
      <c r="L438" s="176"/>
      <c r="M438" s="148"/>
      <c r="N438" s="176"/>
      <c r="O438" s="148"/>
      <c r="P438" s="176"/>
      <c r="Q438" s="148"/>
      <c r="R438" s="176"/>
    </row>
    <row r="439" spans="1:18" ht="14.1" customHeight="1" thickBot="1" x14ac:dyDescent="0.25">
      <c r="A439">
        <v>16</v>
      </c>
      <c r="D439" t="s">
        <v>110</v>
      </c>
      <c r="F439" s="140"/>
      <c r="G439" s="3"/>
      <c r="H439" s="169">
        <v>1875576029.6199999</v>
      </c>
      <c r="I439" s="148"/>
      <c r="J439" s="169">
        <v>90314021.429999992</v>
      </c>
      <c r="K439" s="148"/>
      <c r="L439" s="169">
        <v>-24427902.469999999</v>
      </c>
      <c r="M439" s="148"/>
      <c r="N439" s="169">
        <v>-1660349.0000000002</v>
      </c>
      <c r="O439" s="148"/>
      <c r="P439" s="169">
        <v>1939801799.5799999</v>
      </c>
      <c r="Q439" s="148"/>
      <c r="R439" s="169">
        <v>1908330233.6907692</v>
      </c>
    </row>
    <row r="440" spans="1:18" ht="14.1" customHeight="1" thickTop="1" x14ac:dyDescent="0.2">
      <c r="A440">
        <v>17</v>
      </c>
      <c r="F440" s="140"/>
      <c r="H440" s="162"/>
      <c r="I440" s="148"/>
      <c r="J440" s="162"/>
      <c r="K440" s="148"/>
      <c r="L440" s="162"/>
      <c r="M440" s="148"/>
      <c r="N440" s="162"/>
      <c r="O440" s="148"/>
      <c r="P440" s="162"/>
      <c r="Q440" s="148"/>
      <c r="R440" s="162"/>
    </row>
    <row r="441" spans="1:18" ht="14.1" customHeight="1" x14ac:dyDescent="0.2">
      <c r="A441">
        <v>18</v>
      </c>
      <c r="D441" s="150" t="s">
        <v>228</v>
      </c>
      <c r="E441" s="150"/>
      <c r="F441" s="140"/>
      <c r="H441" s="148"/>
      <c r="I441" s="148"/>
      <c r="J441" s="148"/>
      <c r="K441" s="148"/>
      <c r="L441" s="162"/>
      <c r="M441" s="148"/>
      <c r="N441" s="162"/>
      <c r="O441" s="148"/>
      <c r="P441" s="162"/>
      <c r="Q441" s="148"/>
      <c r="R441" s="162"/>
    </row>
    <row r="442" spans="1:18" ht="14.1" customHeight="1" x14ac:dyDescent="0.2">
      <c r="A442">
        <v>19</v>
      </c>
      <c r="B442" s="134"/>
      <c r="C442" s="130">
        <v>39000</v>
      </c>
      <c r="D442" t="s">
        <v>211</v>
      </c>
      <c r="F442" s="140">
        <v>2.2999999999999998</v>
      </c>
      <c r="G442" s="3"/>
      <c r="H442" s="141">
        <v>81326192.549999997</v>
      </c>
      <c r="I442" s="148"/>
      <c r="J442" s="141">
        <v>2695126.24</v>
      </c>
      <c r="K442" s="148"/>
      <c r="L442" s="141">
        <v>-837594.70999999985</v>
      </c>
      <c r="M442" s="148"/>
      <c r="N442" s="141">
        <v>-90935.6</v>
      </c>
      <c r="O442" s="148"/>
      <c r="P442" s="141">
        <v>83092788.480000004</v>
      </c>
      <c r="Q442" s="148"/>
      <c r="R442" s="141">
        <v>81501335.16384615</v>
      </c>
    </row>
    <row r="443" spans="1:18" ht="14.1" customHeight="1" x14ac:dyDescent="0.2">
      <c r="A443">
        <v>20</v>
      </c>
      <c r="B443" s="134"/>
      <c r="C443" s="130">
        <v>39101</v>
      </c>
      <c r="D443" s="123" t="s">
        <v>229</v>
      </c>
      <c r="F443" s="140">
        <v>14.3</v>
      </c>
      <c r="G443" s="3"/>
      <c r="H443" s="141">
        <v>4401230.18</v>
      </c>
      <c r="I443" s="148"/>
      <c r="J443" s="141">
        <v>92952.819999999992</v>
      </c>
      <c r="K443" s="148"/>
      <c r="L443" s="141">
        <v>-98270.42</v>
      </c>
      <c r="M443" s="148"/>
      <c r="N443" s="141">
        <v>0</v>
      </c>
      <c r="O443" s="148"/>
      <c r="P443" s="141">
        <v>4395912.58</v>
      </c>
      <c r="Q443" s="148"/>
      <c r="R443" s="141">
        <v>4428480.9192307685</v>
      </c>
    </row>
    <row r="444" spans="1:18" ht="14.1" customHeight="1" x14ac:dyDescent="0.2">
      <c r="A444">
        <v>21</v>
      </c>
      <c r="B444" s="134"/>
      <c r="C444" s="130">
        <v>39102</v>
      </c>
      <c r="D444" s="123" t="s">
        <v>230</v>
      </c>
      <c r="F444" s="140">
        <v>25</v>
      </c>
      <c r="G444" s="3"/>
      <c r="H444" s="141">
        <v>14848164.470000001</v>
      </c>
      <c r="I444" s="148"/>
      <c r="J444" s="141">
        <v>3548922.8600000003</v>
      </c>
      <c r="K444" s="148"/>
      <c r="L444" s="141">
        <v>-2724846.09</v>
      </c>
      <c r="M444" s="148"/>
      <c r="N444" s="141">
        <v>0</v>
      </c>
      <c r="O444" s="148"/>
      <c r="P444" s="141">
        <v>15672241.240000002</v>
      </c>
      <c r="Q444" s="148"/>
      <c r="R444" s="141">
        <v>14274233.74923077</v>
      </c>
    </row>
    <row r="445" spans="1:18" ht="14.1" customHeight="1" x14ac:dyDescent="0.2">
      <c r="A445">
        <v>22</v>
      </c>
      <c r="B445" s="134"/>
      <c r="C445" s="130">
        <v>39103</v>
      </c>
      <c r="D445" s="123" t="s">
        <v>231</v>
      </c>
      <c r="F445" s="140">
        <v>14.3</v>
      </c>
      <c r="G445" s="3"/>
      <c r="H445" s="141">
        <v>329615.71999999997</v>
      </c>
      <c r="I445" s="148"/>
      <c r="J445" s="141">
        <v>103375.51</v>
      </c>
      <c r="K445" s="148"/>
      <c r="L445" s="141">
        <v>-256239.06</v>
      </c>
      <c r="M445" s="148"/>
      <c r="N445" s="141">
        <v>0</v>
      </c>
      <c r="O445" s="148"/>
      <c r="P445" s="141">
        <v>176752.16999999998</v>
      </c>
      <c r="Q445" s="148"/>
      <c r="R445" s="141">
        <v>207126.59230769234</v>
      </c>
    </row>
    <row r="446" spans="1:18" ht="14.1" customHeight="1" x14ac:dyDescent="0.2">
      <c r="A446">
        <v>23</v>
      </c>
      <c r="B446" s="134"/>
      <c r="C446" s="130">
        <v>39104</v>
      </c>
      <c r="D446" s="123" t="s">
        <v>232</v>
      </c>
      <c r="F446" s="140">
        <v>20</v>
      </c>
      <c r="G446" s="3"/>
      <c r="H446" s="141">
        <v>3991665.67</v>
      </c>
      <c r="I446" s="148"/>
      <c r="J446" s="141">
        <v>373524.77</v>
      </c>
      <c r="K446" s="148"/>
      <c r="L446" s="141">
        <v>-534031.47</v>
      </c>
      <c r="M446" s="148"/>
      <c r="N446" s="141">
        <v>0</v>
      </c>
      <c r="O446" s="148"/>
      <c r="P446" s="141">
        <v>3831158.9699999997</v>
      </c>
      <c r="Q446" s="148"/>
      <c r="R446" s="141">
        <v>3998343.3507692316</v>
      </c>
    </row>
    <row r="447" spans="1:18" ht="14.1" customHeight="1" x14ac:dyDescent="0.2">
      <c r="A447">
        <v>24</v>
      </c>
      <c r="B447" s="134"/>
      <c r="C447" s="130">
        <v>39202</v>
      </c>
      <c r="D447" s="123" t="s">
        <v>233</v>
      </c>
      <c r="F447" s="140">
        <v>5.2</v>
      </c>
      <c r="G447" s="3"/>
      <c r="H447" s="141">
        <v>5166708.8</v>
      </c>
      <c r="I447" s="148"/>
      <c r="J447" s="141">
        <v>222520.06</v>
      </c>
      <c r="K447" s="148"/>
      <c r="L447" s="141">
        <v>-720135.88000000012</v>
      </c>
      <c r="M447" s="148"/>
      <c r="N447" s="141">
        <v>61486.71</v>
      </c>
      <c r="O447" s="148"/>
      <c r="P447" s="141">
        <v>4730579.6899999995</v>
      </c>
      <c r="Q447" s="148"/>
      <c r="R447" s="141">
        <v>5017479.5569230774</v>
      </c>
    </row>
    <row r="448" spans="1:18" ht="14.1" customHeight="1" x14ac:dyDescent="0.2">
      <c r="A448">
        <v>25</v>
      </c>
      <c r="B448" s="134"/>
      <c r="C448" s="130">
        <v>39203</v>
      </c>
      <c r="D448" s="123" t="s">
        <v>234</v>
      </c>
      <c r="F448" s="140">
        <v>5.0999999999999996</v>
      </c>
      <c r="G448" s="3"/>
      <c r="H448" s="141">
        <v>16035026.689999999</v>
      </c>
      <c r="I448" s="148"/>
      <c r="J448" s="141">
        <v>156115.88999999998</v>
      </c>
      <c r="K448" s="148"/>
      <c r="L448" s="141">
        <v>-1171934.6700000002</v>
      </c>
      <c r="M448" s="148"/>
      <c r="N448" s="141">
        <v>0</v>
      </c>
      <c r="O448" s="148"/>
      <c r="P448" s="141">
        <v>15019207.91</v>
      </c>
      <c r="Q448" s="148"/>
      <c r="R448" s="141">
        <v>15287776.808461536</v>
      </c>
    </row>
    <row r="449" spans="1:18" ht="14.1" customHeight="1" x14ac:dyDescent="0.2">
      <c r="A449">
        <v>26</v>
      </c>
      <c r="B449" s="134"/>
      <c r="C449" s="130">
        <v>39204</v>
      </c>
      <c r="D449" s="163" t="s">
        <v>235</v>
      </c>
      <c r="E449" s="153"/>
      <c r="F449" s="140">
        <v>6.6000000000000005</v>
      </c>
      <c r="G449" s="3"/>
      <c r="H449" s="141">
        <v>61486.71</v>
      </c>
      <c r="I449" s="148"/>
      <c r="J449" s="141">
        <v>0</v>
      </c>
      <c r="K449" s="148"/>
      <c r="L449" s="141">
        <v>0</v>
      </c>
      <c r="M449" s="148"/>
      <c r="N449" s="141">
        <v>-61486.71</v>
      </c>
      <c r="O449" s="148"/>
      <c r="P449" s="141">
        <v>0</v>
      </c>
      <c r="Q449" s="148"/>
      <c r="R449" s="141">
        <v>9459.4938461538459</v>
      </c>
    </row>
    <row r="450" spans="1:18" ht="14.1" customHeight="1" x14ac:dyDescent="0.2">
      <c r="A450">
        <v>27</v>
      </c>
      <c r="B450" s="134"/>
      <c r="C450" s="130">
        <v>39212</v>
      </c>
      <c r="D450" t="s">
        <v>236</v>
      </c>
      <c r="F450" s="140">
        <v>6.6000000000000005</v>
      </c>
      <c r="G450" s="3"/>
      <c r="H450" s="141">
        <v>1353510.86</v>
      </c>
      <c r="I450" s="148"/>
      <c r="J450" s="141">
        <v>80254.62</v>
      </c>
      <c r="K450" s="148"/>
      <c r="L450" s="141">
        <v>-129721.87000000001</v>
      </c>
      <c r="M450" s="148"/>
      <c r="N450" s="141">
        <v>0</v>
      </c>
      <c r="O450" s="148"/>
      <c r="P450" s="141">
        <v>1304043.6099999999</v>
      </c>
      <c r="Q450" s="148"/>
      <c r="R450" s="141">
        <v>1310518.3007692308</v>
      </c>
    </row>
    <row r="451" spans="1:18" ht="14.1" customHeight="1" x14ac:dyDescent="0.2">
      <c r="A451">
        <v>28</v>
      </c>
      <c r="B451" s="134"/>
      <c r="C451" s="130">
        <v>39213</v>
      </c>
      <c r="D451" t="s">
        <v>237</v>
      </c>
      <c r="F451" s="140">
        <v>3.6999999999999997</v>
      </c>
      <c r="G451" s="3"/>
      <c r="H451" s="141">
        <v>577291.69999999995</v>
      </c>
      <c r="I451" s="148"/>
      <c r="J451" s="141">
        <v>0</v>
      </c>
      <c r="K451" s="148"/>
      <c r="L451" s="141">
        <v>-314009.51</v>
      </c>
      <c r="M451" s="148"/>
      <c r="N451" s="141">
        <v>131052.93</v>
      </c>
      <c r="O451" s="148"/>
      <c r="P451" s="141">
        <v>394335.11999999994</v>
      </c>
      <c r="Q451" s="148"/>
      <c r="R451" s="141">
        <v>405760.04076923081</v>
      </c>
    </row>
    <row r="452" spans="1:18" ht="14.1" customHeight="1" x14ac:dyDescent="0.2">
      <c r="A452">
        <v>29</v>
      </c>
      <c r="B452" s="134"/>
      <c r="C452" s="130">
        <v>39214</v>
      </c>
      <c r="D452" s="153" t="s">
        <v>238</v>
      </c>
      <c r="E452" s="153"/>
      <c r="F452" s="140">
        <v>3.3000000000000003</v>
      </c>
      <c r="G452" s="3"/>
      <c r="H452" s="141">
        <v>131052.93</v>
      </c>
      <c r="I452" s="148"/>
      <c r="J452" s="141">
        <v>0</v>
      </c>
      <c r="K452" s="148"/>
      <c r="L452" s="141">
        <v>0</v>
      </c>
      <c r="M452" s="148"/>
      <c r="N452" s="141">
        <v>-131052.93</v>
      </c>
      <c r="O452" s="148"/>
      <c r="P452" s="141">
        <v>0</v>
      </c>
      <c r="Q452" s="148"/>
      <c r="R452" s="141">
        <v>20161.989230769228</v>
      </c>
    </row>
    <row r="453" spans="1:18" ht="14.1" customHeight="1" x14ac:dyDescent="0.2">
      <c r="A453">
        <v>30</v>
      </c>
      <c r="B453" s="134"/>
      <c r="C453" s="130">
        <v>39300</v>
      </c>
      <c r="D453" s="163" t="s">
        <v>239</v>
      </c>
      <c r="E453" s="153"/>
      <c r="F453" s="140">
        <v>14.3</v>
      </c>
      <c r="G453" s="3"/>
      <c r="H453" s="141">
        <v>0</v>
      </c>
      <c r="I453" s="148"/>
      <c r="J453" s="141">
        <v>0</v>
      </c>
      <c r="K453" s="148"/>
      <c r="L453" s="141">
        <v>0</v>
      </c>
      <c r="M453" s="148"/>
      <c r="N453" s="141">
        <v>0</v>
      </c>
      <c r="O453" s="148"/>
      <c r="P453" s="141">
        <v>0</v>
      </c>
      <c r="Q453" s="148"/>
      <c r="R453" s="141">
        <v>0</v>
      </c>
    </row>
    <row r="454" spans="1:18" ht="14.1" customHeight="1" x14ac:dyDescent="0.2">
      <c r="A454">
        <v>31</v>
      </c>
      <c r="B454" s="134"/>
      <c r="C454" s="130">
        <v>39400</v>
      </c>
      <c r="D454" s="163" t="s">
        <v>240</v>
      </c>
      <c r="E454" s="153"/>
      <c r="F454" s="140">
        <v>14.3</v>
      </c>
      <c r="G454" s="3"/>
      <c r="H454" s="141">
        <v>9548401.0800000001</v>
      </c>
      <c r="I454" s="148"/>
      <c r="J454" s="141">
        <v>2011401.7199999997</v>
      </c>
      <c r="K454" s="148"/>
      <c r="L454" s="141">
        <v>-942161.06</v>
      </c>
      <c r="M454" s="148"/>
      <c r="N454" s="141">
        <v>0</v>
      </c>
      <c r="O454" s="148"/>
      <c r="P454" s="141">
        <v>10617641.74</v>
      </c>
      <c r="Q454" s="148"/>
      <c r="R454" s="141">
        <v>9938305.2192307692</v>
      </c>
    </row>
    <row r="455" spans="1:18" ht="14.1" customHeight="1" x14ac:dyDescent="0.2">
      <c r="A455">
        <v>32</v>
      </c>
      <c r="B455" s="134"/>
      <c r="C455" s="130">
        <v>39500</v>
      </c>
      <c r="D455" s="123" t="s">
        <v>242</v>
      </c>
      <c r="F455" s="140">
        <v>14.3</v>
      </c>
      <c r="G455" s="3"/>
      <c r="H455" s="141">
        <v>50833.62</v>
      </c>
      <c r="I455" s="148"/>
      <c r="J455" s="141">
        <v>0</v>
      </c>
      <c r="K455" s="148"/>
      <c r="L455" s="141">
        <v>0</v>
      </c>
      <c r="M455" s="148"/>
      <c r="N455" s="141">
        <v>0</v>
      </c>
      <c r="O455" s="148"/>
      <c r="P455" s="141">
        <v>50833.62</v>
      </c>
      <c r="Q455" s="148"/>
      <c r="R455" s="141">
        <v>50833.62</v>
      </c>
    </row>
    <row r="456" spans="1:18" ht="14.1" customHeight="1" x14ac:dyDescent="0.2">
      <c r="A456">
        <v>33</v>
      </c>
      <c r="B456" s="134"/>
      <c r="C456" s="130">
        <v>39600</v>
      </c>
      <c r="D456" s="123" t="s">
        <v>243</v>
      </c>
      <c r="F456" s="140">
        <v>14.3</v>
      </c>
      <c r="G456" s="3"/>
      <c r="H456" s="141">
        <v>8319.3799999999992</v>
      </c>
      <c r="I456" s="148"/>
      <c r="J456" s="141">
        <v>0</v>
      </c>
      <c r="K456" s="148"/>
      <c r="L456" s="141">
        <v>0</v>
      </c>
      <c r="M456" s="148"/>
      <c r="N456" s="141">
        <v>0</v>
      </c>
      <c r="O456" s="148"/>
      <c r="P456" s="141">
        <v>8319.3799999999992</v>
      </c>
      <c r="Q456" s="148"/>
      <c r="R456" s="141">
        <v>8319.380000000001</v>
      </c>
    </row>
    <row r="457" spans="1:18" ht="14.1" customHeight="1" x14ac:dyDescent="0.2">
      <c r="A457">
        <v>34</v>
      </c>
      <c r="B457" s="134"/>
      <c r="C457" s="130">
        <v>39700</v>
      </c>
      <c r="D457" s="163" t="s">
        <v>244</v>
      </c>
      <c r="E457" s="153"/>
      <c r="F457" s="140">
        <v>14.3</v>
      </c>
      <c r="G457" s="3"/>
      <c r="H457" s="141">
        <v>12502853.369999999</v>
      </c>
      <c r="I457" s="148"/>
      <c r="J457" s="141">
        <v>1210918.5900000001</v>
      </c>
      <c r="K457" s="148"/>
      <c r="L457" s="141">
        <v>-1865560.62</v>
      </c>
      <c r="M457" s="148"/>
      <c r="N457" s="141">
        <v>0</v>
      </c>
      <c r="O457" s="148"/>
      <c r="P457" s="141">
        <v>11848211.34</v>
      </c>
      <c r="Q457" s="148"/>
      <c r="R457" s="141">
        <v>12302439.943846155</v>
      </c>
    </row>
    <row r="458" spans="1:18" ht="14.1" customHeight="1" x14ac:dyDescent="0.2">
      <c r="A458">
        <v>35</v>
      </c>
      <c r="B458" s="134"/>
      <c r="C458" s="129">
        <v>39725</v>
      </c>
      <c r="D458" s="153" t="s">
        <v>245</v>
      </c>
      <c r="E458" s="153"/>
      <c r="F458" s="140">
        <v>5.3</v>
      </c>
      <c r="G458" s="3"/>
      <c r="H458" s="141">
        <v>21799894.399999999</v>
      </c>
      <c r="I458" s="148"/>
      <c r="J458" s="141">
        <v>746924.56</v>
      </c>
      <c r="K458" s="148"/>
      <c r="L458" s="141">
        <v>-115.57</v>
      </c>
      <c r="M458" s="148"/>
      <c r="N458" s="141">
        <v>0</v>
      </c>
      <c r="O458" s="148"/>
      <c r="P458" s="141">
        <v>22546703.389999997</v>
      </c>
      <c r="Q458" s="148"/>
      <c r="R458" s="141">
        <v>22106222.859230764</v>
      </c>
    </row>
    <row r="459" spans="1:18" ht="14.1" customHeight="1" x14ac:dyDescent="0.2">
      <c r="A459">
        <v>36</v>
      </c>
      <c r="B459" s="134"/>
      <c r="C459" s="129">
        <v>39800</v>
      </c>
      <c r="D459" s="163" t="s">
        <v>246</v>
      </c>
      <c r="E459" s="153"/>
      <c r="F459" s="140">
        <v>14.3</v>
      </c>
      <c r="G459" s="3"/>
      <c r="H459" s="141">
        <v>735226.58</v>
      </c>
      <c r="I459" s="148"/>
      <c r="J459" s="141">
        <v>-113602.71</v>
      </c>
      <c r="K459" s="148"/>
      <c r="L459" s="141">
        <v>-183493.65</v>
      </c>
      <c r="M459" s="148"/>
      <c r="N459" s="141">
        <v>0</v>
      </c>
      <c r="O459" s="148"/>
      <c r="P459" s="141">
        <v>438130.22</v>
      </c>
      <c r="Q459" s="148"/>
      <c r="R459" s="141">
        <v>512037.91230769217</v>
      </c>
    </row>
    <row r="460" spans="1:18" ht="14.1" customHeight="1" x14ac:dyDescent="0.2">
      <c r="A460">
        <v>37</v>
      </c>
      <c r="B460" s="134"/>
      <c r="H460" s="176"/>
      <c r="I460" s="148"/>
      <c r="J460" s="176"/>
      <c r="K460" s="148"/>
      <c r="L460" s="176"/>
      <c r="M460" s="148"/>
      <c r="N460" s="176"/>
      <c r="O460" s="148"/>
      <c r="P460" s="176"/>
      <c r="Q460" s="148"/>
      <c r="R460" s="176"/>
    </row>
    <row r="461" spans="1:18" ht="14.1" customHeight="1" thickBot="1" x14ac:dyDescent="0.25">
      <c r="A461">
        <v>38</v>
      </c>
      <c r="B461" s="134"/>
      <c r="D461" s="153" t="s">
        <v>112</v>
      </c>
      <c r="E461" s="153"/>
      <c r="H461" s="169">
        <v>172867474.71000001</v>
      </c>
      <c r="I461" s="148"/>
      <c r="J461" s="169">
        <v>11128434.929999998</v>
      </c>
      <c r="K461" s="148"/>
      <c r="L461" s="169">
        <v>-9778114.5800000001</v>
      </c>
      <c r="M461" s="148"/>
      <c r="N461" s="169">
        <v>-90935.6</v>
      </c>
      <c r="O461" s="148"/>
      <c r="P461" s="169">
        <v>174126859.46000001</v>
      </c>
      <c r="Q461" s="148"/>
      <c r="R461" s="169">
        <v>171378834.89999998</v>
      </c>
    </row>
    <row r="462" spans="1:18" ht="14.1" customHeight="1" thickTop="1" x14ac:dyDescent="0.2">
      <c r="A462">
        <v>39</v>
      </c>
      <c r="B462" s="134"/>
      <c r="C462" s="160"/>
      <c r="H462" s="162"/>
      <c r="I462" s="148"/>
      <c r="J462" s="162"/>
      <c r="K462" s="148"/>
      <c r="L462" s="162"/>
      <c r="M462" s="148"/>
      <c r="N462" s="162"/>
      <c r="O462" s="148"/>
      <c r="P462" s="162"/>
      <c r="Q462" s="148"/>
      <c r="R462" s="162"/>
    </row>
    <row r="463" spans="1:18" ht="14.1" customHeight="1" thickBot="1" x14ac:dyDescent="0.25">
      <c r="A463">
        <v>40</v>
      </c>
      <c r="B463" s="134"/>
      <c r="C463" s="160"/>
      <c r="D463" s="163" t="s">
        <v>113</v>
      </c>
      <c r="E463" s="153"/>
      <c r="F463" s="161"/>
      <c r="G463" s="161"/>
      <c r="H463" s="179">
        <v>6409389953.9399996</v>
      </c>
      <c r="I463" s="148"/>
      <c r="J463" s="179">
        <v>235002097.03999999</v>
      </c>
      <c r="K463" s="148"/>
      <c r="L463" s="179">
        <v>-116819880.61</v>
      </c>
      <c r="M463" s="148"/>
      <c r="N463" s="179">
        <v>348991.76000002155</v>
      </c>
      <c r="O463" s="148"/>
      <c r="P463" s="179">
        <v>6527921162.1299992</v>
      </c>
      <c r="Q463" s="148"/>
      <c r="R463" s="179">
        <v>6482618493.4507694</v>
      </c>
    </row>
    <row r="464" spans="1:18" ht="14.1" customHeight="1" thickTop="1" thickBot="1" x14ac:dyDescent="0.25">
      <c r="A464" s="121">
        <v>41</v>
      </c>
      <c r="B464" s="157" t="s">
        <v>130</v>
      </c>
      <c r="C464" s="121"/>
      <c r="D464" s="121"/>
      <c r="E464" s="121"/>
      <c r="F464" s="121"/>
      <c r="G464" s="121"/>
      <c r="H464" s="121"/>
      <c r="I464" s="121"/>
      <c r="J464" s="121"/>
      <c r="K464" s="121"/>
      <c r="L464" s="121"/>
      <c r="M464" s="121"/>
      <c r="N464" s="121"/>
      <c r="O464" s="121"/>
      <c r="P464" s="121"/>
      <c r="Q464" s="121"/>
      <c r="R464" s="121"/>
    </row>
    <row r="465" spans="1:18" ht="14.1" customHeight="1" x14ac:dyDescent="0.2">
      <c r="A465" t="s">
        <v>291</v>
      </c>
      <c r="P465" t="s">
        <v>291</v>
      </c>
    </row>
    <row r="466" spans="1:18" ht="14.1" customHeight="1" thickBot="1" x14ac:dyDescent="0.25">
      <c r="A466" s="121" t="s">
        <v>54</v>
      </c>
      <c r="B466" s="121"/>
      <c r="C466" s="121"/>
      <c r="D466" s="121"/>
      <c r="E466" s="121"/>
      <c r="F466" s="121"/>
      <c r="G466" s="121" t="s">
        <v>55</v>
      </c>
      <c r="H466" s="121"/>
      <c r="I466" s="121"/>
      <c r="J466" s="121"/>
      <c r="K466" s="121"/>
      <c r="L466" s="121"/>
      <c r="M466" s="121"/>
      <c r="N466" s="121"/>
      <c r="O466" s="121"/>
      <c r="P466" s="121"/>
      <c r="Q466" s="121"/>
      <c r="R466" s="121" t="s">
        <v>310</v>
      </c>
    </row>
    <row r="467" spans="1:18" ht="14.1" customHeight="1" x14ac:dyDescent="0.2">
      <c r="A467" t="s">
        <v>56</v>
      </c>
      <c r="B467" s="158"/>
      <c r="E467" s="3" t="s">
        <v>57</v>
      </c>
      <c r="F467" t="s">
        <v>286</v>
      </c>
      <c r="J467" s="124"/>
      <c r="K467" s="124"/>
      <c r="M467" s="124"/>
      <c r="N467" s="124"/>
      <c r="O467" s="124"/>
      <c r="P467" s="124" t="s">
        <v>59</v>
      </c>
      <c r="R467" s="125"/>
    </row>
    <row r="468" spans="1:18" ht="14.1" customHeight="1" x14ac:dyDescent="0.2">
      <c r="B468" s="158"/>
      <c r="F468" t="s">
        <v>287</v>
      </c>
      <c r="J468" s="3"/>
      <c r="K468" s="125"/>
      <c r="N468" s="3"/>
      <c r="O468" s="3" t="s">
        <v>275</v>
      </c>
      <c r="P468" s="125" t="s">
        <v>288</v>
      </c>
      <c r="R468" s="3"/>
    </row>
    <row r="469" spans="1:18" ht="14.1" customHeight="1" x14ac:dyDescent="0.2">
      <c r="A469" t="s">
        <v>63</v>
      </c>
      <c r="B469" s="158"/>
      <c r="F469" t="s">
        <v>275</v>
      </c>
      <c r="J469" s="3"/>
      <c r="K469" s="125"/>
      <c r="L469" s="3"/>
      <c r="O469" s="3" t="s">
        <v>275</v>
      </c>
      <c r="P469" s="125"/>
      <c r="R469" s="3"/>
    </row>
    <row r="470" spans="1:18" ht="14.1" customHeight="1" x14ac:dyDescent="0.2">
      <c r="B470" s="158"/>
      <c r="F470" t="s">
        <v>275</v>
      </c>
      <c r="J470" s="3"/>
      <c r="K470" s="125"/>
      <c r="L470" s="3"/>
      <c r="O470" s="3" t="s">
        <v>275</v>
      </c>
      <c r="P470" s="125"/>
      <c r="R470" s="3"/>
    </row>
    <row r="471" spans="1:18" ht="14.1" customHeight="1" thickBot="1" x14ac:dyDescent="0.25">
      <c r="A471" s="121" t="s">
        <v>289</v>
      </c>
      <c r="B471" s="159"/>
      <c r="C471" s="121"/>
      <c r="D471" s="121"/>
      <c r="E471" s="121"/>
      <c r="F471" s="121" t="s">
        <v>275</v>
      </c>
      <c r="G471" s="121"/>
      <c r="H471" s="127"/>
      <c r="I471" s="121"/>
      <c r="J471" s="121"/>
      <c r="K471" s="121"/>
      <c r="L471" s="121"/>
      <c r="M471" s="121"/>
      <c r="N471" s="121"/>
      <c r="O471" s="121"/>
      <c r="P471" s="121"/>
      <c r="Q471" s="121"/>
      <c r="R471" s="121"/>
    </row>
    <row r="472" spans="1:18" ht="14.1" customHeight="1" x14ac:dyDescent="0.2">
      <c r="C472" s="129"/>
      <c r="D472" s="129"/>
      <c r="E472" s="129"/>
      <c r="F472" s="129"/>
      <c r="G472" s="129"/>
      <c r="H472" s="129"/>
      <c r="I472" s="129"/>
      <c r="J472" s="129"/>
      <c r="K472" s="129"/>
      <c r="L472" s="129"/>
      <c r="M472" s="129"/>
      <c r="N472" s="129"/>
      <c r="O472" s="129"/>
      <c r="P472" s="129"/>
      <c r="Q472" s="129"/>
      <c r="R472" s="129"/>
    </row>
    <row r="473" spans="1:18" ht="14.1" customHeight="1" x14ac:dyDescent="0.2">
      <c r="C473" s="129" t="s">
        <v>69</v>
      </c>
      <c r="D473" s="129" t="s">
        <v>70</v>
      </c>
      <c r="E473" s="129"/>
      <c r="F473" s="129" t="s">
        <v>71</v>
      </c>
      <c r="G473" s="129"/>
      <c r="H473" s="129" t="s">
        <v>72</v>
      </c>
      <c r="I473" s="129"/>
      <c r="J473" s="130" t="s">
        <v>73</v>
      </c>
      <c r="K473" s="130"/>
      <c r="L473" s="129" t="s">
        <v>74</v>
      </c>
      <c r="M473" s="129"/>
      <c r="N473" s="129" t="s">
        <v>75</v>
      </c>
      <c r="O473" s="129"/>
      <c r="P473" s="129" t="s">
        <v>76</v>
      </c>
      <c r="Q473" s="129"/>
      <c r="R473" s="129" t="s">
        <v>77</v>
      </c>
    </row>
    <row r="474" spans="1:18" ht="14.1" customHeight="1" x14ac:dyDescent="0.2">
      <c r="C474" s="130" t="s">
        <v>78</v>
      </c>
      <c r="D474" s="130" t="s">
        <v>78</v>
      </c>
      <c r="F474" s="130" t="s">
        <v>79</v>
      </c>
      <c r="G474" s="130"/>
      <c r="H474" s="129" t="s">
        <v>80</v>
      </c>
      <c r="I474" s="130"/>
      <c r="J474" s="129" t="s">
        <v>53</v>
      </c>
      <c r="K474" s="130"/>
      <c r="L474" s="130" t="s">
        <v>53</v>
      </c>
      <c r="M474" s="130"/>
      <c r="P474" s="130" t="s">
        <v>80</v>
      </c>
      <c r="R474" s="130"/>
    </row>
    <row r="475" spans="1:18" ht="14.1" customHeight="1" x14ac:dyDescent="0.2">
      <c r="A475" t="s">
        <v>81</v>
      </c>
      <c r="B475" s="130"/>
      <c r="C475" s="130" t="s">
        <v>82</v>
      </c>
      <c r="D475" s="130" t="s">
        <v>82</v>
      </c>
      <c r="E475" s="129"/>
      <c r="F475" s="130" t="s">
        <v>83</v>
      </c>
      <c r="G475" s="130"/>
      <c r="H475" s="130" t="s">
        <v>84</v>
      </c>
      <c r="I475" s="130"/>
      <c r="J475" s="130" t="s">
        <v>80</v>
      </c>
      <c r="K475" s="129"/>
      <c r="L475" s="130" t="s">
        <v>80</v>
      </c>
      <c r="M475" s="125"/>
      <c r="N475" s="130" t="s">
        <v>85</v>
      </c>
      <c r="O475" s="129"/>
      <c r="P475" s="129" t="s">
        <v>84</v>
      </c>
      <c r="Q475" s="129"/>
      <c r="R475" s="130" t="s">
        <v>86</v>
      </c>
    </row>
    <row r="476" spans="1:18" ht="14.1" customHeight="1" thickBot="1" x14ac:dyDescent="0.25">
      <c r="A476" s="121" t="s">
        <v>87</v>
      </c>
      <c r="B476" s="127"/>
      <c r="C476" s="127" t="s">
        <v>88</v>
      </c>
      <c r="D476" s="127" t="s">
        <v>89</v>
      </c>
      <c r="E476" s="127"/>
      <c r="F476" s="131" t="s">
        <v>90</v>
      </c>
      <c r="G476" s="131"/>
      <c r="H476" s="131" t="s">
        <v>91</v>
      </c>
      <c r="I476" s="132"/>
      <c r="J476" s="131" t="s">
        <v>92</v>
      </c>
      <c r="K476" s="132"/>
      <c r="L476" s="132" t="s">
        <v>93</v>
      </c>
      <c r="M476" s="133"/>
      <c r="N476" s="133" t="s">
        <v>94</v>
      </c>
      <c r="O476" s="133"/>
      <c r="P476" s="133" t="s">
        <v>95</v>
      </c>
      <c r="Q476" s="133"/>
      <c r="R476" s="133" t="s">
        <v>96</v>
      </c>
    </row>
    <row r="477" spans="1:18" ht="14.1" customHeight="1" x14ac:dyDescent="0.2">
      <c r="A477">
        <v>1</v>
      </c>
    </row>
    <row r="478" spans="1:18" ht="14.1" customHeight="1" x14ac:dyDescent="0.2">
      <c r="A478">
        <v>2</v>
      </c>
      <c r="B478" s="134"/>
      <c r="C478" s="160"/>
      <c r="D478" t="s">
        <v>247</v>
      </c>
      <c r="H478" s="177"/>
      <c r="I478" s="177"/>
      <c r="J478" s="177"/>
      <c r="K478" s="177"/>
      <c r="L478" s="177"/>
      <c r="M478" s="177"/>
      <c r="N478" s="177"/>
      <c r="O478" s="177"/>
      <c r="P478" s="177"/>
      <c r="Q478" s="177"/>
      <c r="R478" s="177"/>
    </row>
    <row r="479" spans="1:18" ht="14.1" customHeight="1" x14ac:dyDescent="0.2">
      <c r="A479">
        <v>3</v>
      </c>
      <c r="B479" s="134"/>
      <c r="C479" s="130" t="s">
        <v>248</v>
      </c>
      <c r="D479" s="180" t="s">
        <v>311</v>
      </c>
      <c r="E479" s="137"/>
      <c r="F479" s="140">
        <v>0</v>
      </c>
      <c r="G479" s="3"/>
      <c r="H479" s="141">
        <v>5981510.4000000004</v>
      </c>
      <c r="I479" s="148"/>
      <c r="J479" s="141">
        <v>0</v>
      </c>
      <c r="K479" s="148"/>
      <c r="L479" s="141">
        <v>0</v>
      </c>
      <c r="M479" s="148"/>
      <c r="N479" s="141">
        <v>0</v>
      </c>
      <c r="O479" s="148"/>
      <c r="P479" s="141">
        <v>5981510.4000000004</v>
      </c>
      <c r="Q479" s="148"/>
      <c r="R479" s="141">
        <v>5981510.4000000004</v>
      </c>
    </row>
    <row r="480" spans="1:18" ht="14.1" customHeight="1" x14ac:dyDescent="0.2">
      <c r="A480">
        <v>4</v>
      </c>
      <c r="B480" s="134"/>
      <c r="C480" s="130" t="s">
        <v>250</v>
      </c>
      <c r="D480" s="181" t="s">
        <v>251</v>
      </c>
      <c r="E480" s="182"/>
      <c r="F480" s="140">
        <v>0</v>
      </c>
      <c r="G480" s="3"/>
      <c r="H480" s="141">
        <v>19969455.52</v>
      </c>
      <c r="I480" s="148"/>
      <c r="J480" s="141">
        <v>0</v>
      </c>
      <c r="K480" s="148"/>
      <c r="L480" s="141">
        <v>0</v>
      </c>
      <c r="M480" s="148"/>
      <c r="N480" s="141">
        <v>0</v>
      </c>
      <c r="O480" s="148"/>
      <c r="P480" s="141">
        <v>19969455.52</v>
      </c>
      <c r="Q480" s="148"/>
      <c r="R480" s="141">
        <v>19969455.52</v>
      </c>
    </row>
    <row r="481" spans="1:22" ht="14.1" customHeight="1" x14ac:dyDescent="0.2">
      <c r="A481">
        <v>5</v>
      </c>
      <c r="B481" s="134"/>
      <c r="C481" s="130">
        <v>35000</v>
      </c>
      <c r="D481" s="183" t="s">
        <v>252</v>
      </c>
      <c r="E481" s="184"/>
      <c r="F481" s="140">
        <v>0</v>
      </c>
      <c r="G481" s="3"/>
      <c r="H481" s="141">
        <v>16194729.51</v>
      </c>
      <c r="I481" s="146"/>
      <c r="J481" s="141">
        <v>-806776.27</v>
      </c>
      <c r="K481" s="146"/>
      <c r="L481" s="141">
        <v>-388</v>
      </c>
      <c r="M481" s="146"/>
      <c r="N481" s="141">
        <v>0</v>
      </c>
      <c r="O481" s="146"/>
      <c r="P481" s="141">
        <v>15387565.24</v>
      </c>
      <c r="Q481" s="146"/>
      <c r="R481" s="141">
        <v>15512011.900000002</v>
      </c>
      <c r="U481" s="3"/>
      <c r="V481" s="136"/>
    </row>
    <row r="482" spans="1:22" ht="14.1" customHeight="1" x14ac:dyDescent="0.2">
      <c r="A482">
        <v>6</v>
      </c>
      <c r="B482" s="134"/>
      <c r="C482" s="130">
        <v>36000</v>
      </c>
      <c r="D482" s="183" t="s">
        <v>253</v>
      </c>
      <c r="E482" s="184"/>
      <c r="F482" s="140">
        <v>0</v>
      </c>
      <c r="G482" s="3"/>
      <c r="H482" s="141">
        <v>9121064.1400000006</v>
      </c>
      <c r="I482" s="146"/>
      <c r="J482" s="141">
        <v>0</v>
      </c>
      <c r="K482" s="146"/>
      <c r="L482" s="141">
        <v>0</v>
      </c>
      <c r="M482" s="146"/>
      <c r="N482" s="141">
        <v>-348991.76</v>
      </c>
      <c r="O482" s="146"/>
      <c r="P482" s="141">
        <v>8772072.3800000008</v>
      </c>
      <c r="Q482" s="146"/>
      <c r="R482" s="141">
        <v>9040527.5800000001</v>
      </c>
      <c r="U482" s="3"/>
      <c r="V482" s="136"/>
    </row>
    <row r="483" spans="1:22" ht="14.1" customHeight="1" x14ac:dyDescent="0.2">
      <c r="A483">
        <v>7</v>
      </c>
      <c r="C483" s="130">
        <v>38900</v>
      </c>
      <c r="D483" s="183" t="s">
        <v>254</v>
      </c>
      <c r="E483" s="184"/>
      <c r="F483" s="140">
        <v>0</v>
      </c>
      <c r="G483" s="3"/>
      <c r="H483" s="141">
        <v>3286630.42</v>
      </c>
      <c r="I483" s="146"/>
      <c r="J483" s="141">
        <v>0</v>
      </c>
      <c r="K483" s="146"/>
      <c r="L483" s="141">
        <v>0</v>
      </c>
      <c r="M483" s="146"/>
      <c r="N483" s="141">
        <v>0</v>
      </c>
      <c r="O483" s="146"/>
      <c r="P483" s="141">
        <v>3286630.42</v>
      </c>
      <c r="Q483" s="146"/>
      <c r="R483" s="141">
        <v>3286630.4200000009</v>
      </c>
      <c r="V483" s="166"/>
    </row>
    <row r="484" spans="1:22" ht="14.1" customHeight="1" x14ac:dyDescent="0.2">
      <c r="A484">
        <v>8</v>
      </c>
      <c r="C484" s="130"/>
      <c r="D484" s="181" t="s">
        <v>114</v>
      </c>
      <c r="E484" s="182"/>
      <c r="F484" s="182"/>
      <c r="G484" s="182"/>
      <c r="H484" s="145">
        <v>54553389.990000002</v>
      </c>
      <c r="I484" s="146"/>
      <c r="J484" s="145">
        <v>-806776.27</v>
      </c>
      <c r="K484" s="146"/>
      <c r="L484" s="145">
        <v>-388</v>
      </c>
      <c r="M484" s="146"/>
      <c r="N484" s="145">
        <v>-348991.76</v>
      </c>
      <c r="O484" s="146"/>
      <c r="P484" s="145">
        <v>53397233.960000008</v>
      </c>
      <c r="Q484" s="146"/>
      <c r="R484" s="145">
        <v>53790135.820000008</v>
      </c>
      <c r="V484" s="136"/>
    </row>
    <row r="485" spans="1:22" ht="14.1" customHeight="1" x14ac:dyDescent="0.2">
      <c r="A485">
        <v>9</v>
      </c>
      <c r="C485" s="130"/>
      <c r="H485" s="146"/>
      <c r="I485" s="146"/>
      <c r="J485" s="185"/>
      <c r="K485" s="146"/>
      <c r="L485" s="185"/>
      <c r="M485" s="146"/>
      <c r="N485" s="185"/>
      <c r="O485" s="146"/>
      <c r="P485" s="185"/>
      <c r="Q485" s="146"/>
      <c r="R485" s="185"/>
    </row>
    <row r="486" spans="1:22" ht="14.1" customHeight="1" x14ac:dyDescent="0.2">
      <c r="A486">
        <v>10</v>
      </c>
      <c r="B486" s="134"/>
      <c r="H486" s="136"/>
      <c r="I486" s="136"/>
      <c r="J486" s="136"/>
      <c r="K486" s="136"/>
      <c r="L486" s="136"/>
      <c r="M486" s="136"/>
      <c r="N486" s="136"/>
      <c r="O486" s="136"/>
      <c r="P486" s="136"/>
      <c r="Q486" s="136"/>
      <c r="R486" s="136"/>
    </row>
    <row r="487" spans="1:22" ht="14.1" customHeight="1" x14ac:dyDescent="0.2">
      <c r="A487">
        <v>11</v>
      </c>
      <c r="B487" s="134"/>
      <c r="C487" s="130"/>
      <c r="D487" s="186" t="s">
        <v>255</v>
      </c>
      <c r="E487" s="137"/>
      <c r="F487" s="137"/>
      <c r="G487" s="137"/>
      <c r="H487" s="146"/>
      <c r="I487" s="146"/>
      <c r="J487" s="146"/>
      <c r="K487" s="146"/>
      <c r="L487" s="146"/>
      <c r="M487" s="146"/>
      <c r="N487" s="146"/>
      <c r="O487" s="146"/>
      <c r="P487" s="146"/>
      <c r="Q487" s="146"/>
      <c r="R487" s="146"/>
    </row>
    <row r="488" spans="1:22" ht="14.1" customHeight="1" x14ac:dyDescent="0.2">
      <c r="A488">
        <v>12</v>
      </c>
      <c r="C488" s="130">
        <v>30300</v>
      </c>
      <c r="D488" s="152" t="s">
        <v>312</v>
      </c>
      <c r="E488" s="182"/>
      <c r="F488" s="140">
        <v>20</v>
      </c>
      <c r="G488" s="3"/>
      <c r="H488" s="141">
        <v>43686233.899999999</v>
      </c>
      <c r="I488" s="146"/>
      <c r="J488" s="141">
        <v>3006879.5300000003</v>
      </c>
      <c r="K488" s="146"/>
      <c r="L488" s="141">
        <v>-354110.08</v>
      </c>
      <c r="M488" s="146"/>
      <c r="N488" s="141">
        <v>0</v>
      </c>
      <c r="O488" s="146"/>
      <c r="P488" s="141">
        <v>46339003.350000001</v>
      </c>
      <c r="Q488" s="146"/>
      <c r="R488" s="141">
        <v>45215220.796923079</v>
      </c>
    </row>
    <row r="489" spans="1:22" ht="14.1" customHeight="1" x14ac:dyDescent="0.2">
      <c r="A489">
        <v>13</v>
      </c>
      <c r="C489" s="130">
        <v>30301</v>
      </c>
      <c r="D489" s="123" t="s">
        <v>313</v>
      </c>
      <c r="F489" s="140">
        <v>10</v>
      </c>
      <c r="H489" s="141">
        <v>1621488.02</v>
      </c>
      <c r="I489" s="146"/>
      <c r="J489" s="141">
        <v>14981668.189999999</v>
      </c>
      <c r="K489" s="146"/>
      <c r="L489" s="141">
        <v>0</v>
      </c>
      <c r="M489" s="146"/>
      <c r="N489" s="141">
        <v>0</v>
      </c>
      <c r="O489" s="146"/>
      <c r="P489" s="141">
        <v>16603156.209999999</v>
      </c>
      <c r="Q489" s="146"/>
      <c r="R489" s="141">
        <v>7907237.1384615395</v>
      </c>
    </row>
    <row r="490" spans="1:22" ht="14.1" customHeight="1" x14ac:dyDescent="0.2">
      <c r="A490">
        <v>14</v>
      </c>
      <c r="B490" s="134"/>
      <c r="C490" s="130">
        <v>30302</v>
      </c>
      <c r="D490" s="123" t="s">
        <v>259</v>
      </c>
      <c r="F490" s="140">
        <v>1.2780152157107343</v>
      </c>
      <c r="G490" s="3"/>
      <c r="H490" s="141">
        <v>3126941.54</v>
      </c>
      <c r="I490" s="146"/>
      <c r="J490" s="141">
        <v>0</v>
      </c>
      <c r="K490" s="146"/>
      <c r="L490" s="141">
        <v>-321749.90000000002</v>
      </c>
      <c r="M490" s="146"/>
      <c r="N490" s="141">
        <v>0</v>
      </c>
      <c r="O490" s="146"/>
      <c r="P490" s="141">
        <v>2805191.64</v>
      </c>
      <c r="Q490" s="146"/>
      <c r="R490" s="141">
        <v>3102191.5476923073</v>
      </c>
    </row>
    <row r="491" spans="1:22" ht="14.1" customHeight="1" x14ac:dyDescent="0.2">
      <c r="A491">
        <v>15</v>
      </c>
      <c r="C491" s="130"/>
      <c r="D491" s="152" t="s">
        <v>314</v>
      </c>
      <c r="E491" s="187"/>
      <c r="F491" s="187"/>
      <c r="G491" s="187"/>
      <c r="H491" s="145">
        <v>48434663.460000001</v>
      </c>
      <c r="I491" s="146"/>
      <c r="J491" s="145">
        <v>17988547.719999999</v>
      </c>
      <c r="K491" s="146"/>
      <c r="L491" s="145">
        <v>-675859.98</v>
      </c>
      <c r="M491" s="146"/>
      <c r="N491" s="145">
        <v>0</v>
      </c>
      <c r="O491" s="146"/>
      <c r="P491" s="145">
        <v>65747351.200000003</v>
      </c>
      <c r="Q491" s="146"/>
      <c r="R491" s="145">
        <v>56224649.483076923</v>
      </c>
    </row>
    <row r="492" spans="1:22" ht="14.1" customHeight="1" x14ac:dyDescent="0.2">
      <c r="A492">
        <v>16</v>
      </c>
      <c r="C492" s="130"/>
      <c r="H492" s="188"/>
      <c r="I492" s="146"/>
      <c r="J492" s="188"/>
      <c r="K492" s="146"/>
      <c r="L492" s="188"/>
      <c r="M492" s="146"/>
      <c r="N492" s="188"/>
      <c r="O492" s="146"/>
      <c r="P492" s="188"/>
      <c r="Q492" s="146"/>
      <c r="R492" s="188"/>
    </row>
    <row r="493" spans="1:22" ht="14.1" customHeight="1" x14ac:dyDescent="0.2">
      <c r="A493">
        <v>17</v>
      </c>
      <c r="H493" s="189"/>
      <c r="I493" s="146"/>
      <c r="J493" s="189"/>
      <c r="K493" s="146"/>
      <c r="L493" s="189"/>
      <c r="M493" s="146"/>
      <c r="N493" s="189"/>
      <c r="O493" s="146"/>
      <c r="P493" s="189"/>
      <c r="Q493" s="146"/>
      <c r="R493" s="189"/>
    </row>
    <row r="494" spans="1:22" ht="14.1" customHeight="1" x14ac:dyDescent="0.2">
      <c r="A494">
        <v>18</v>
      </c>
      <c r="D494" t="s">
        <v>290</v>
      </c>
      <c r="H494" s="146">
        <v>6512378007.3899994</v>
      </c>
      <c r="I494" s="146"/>
      <c r="J494" s="146">
        <v>252183868.48999998</v>
      </c>
      <c r="K494" s="146"/>
      <c r="L494" s="146">
        <v>-117496128.59</v>
      </c>
      <c r="M494" s="146"/>
      <c r="N494" s="146">
        <v>2.1536834537982941E-8</v>
      </c>
      <c r="O494" s="146"/>
      <c r="P494" s="146">
        <v>6647065747.289999</v>
      </c>
      <c r="Q494" s="146"/>
      <c r="R494" s="146">
        <v>6592633278.7538462</v>
      </c>
    </row>
    <row r="495" spans="1:22" ht="14.1" customHeight="1" x14ac:dyDescent="0.2">
      <c r="A495">
        <v>19</v>
      </c>
      <c r="H495" s="188"/>
      <c r="I495" s="188"/>
      <c r="J495" s="188"/>
      <c r="K495" s="188"/>
      <c r="L495" s="188"/>
      <c r="M495" s="188"/>
      <c r="N495" s="188"/>
      <c r="O495" s="188"/>
      <c r="P495" s="188"/>
      <c r="Q495" s="188"/>
      <c r="R495" s="188"/>
    </row>
    <row r="496" spans="1:22" ht="14.1" customHeight="1" x14ac:dyDescent="0.2">
      <c r="A496">
        <v>20</v>
      </c>
      <c r="H496" s="136"/>
      <c r="I496" s="136"/>
      <c r="J496" s="136"/>
      <c r="K496" s="136"/>
      <c r="L496" s="136"/>
      <c r="M496" s="136"/>
      <c r="N496" s="136"/>
      <c r="O496" s="136"/>
      <c r="P496" s="136"/>
      <c r="Q496" s="136"/>
      <c r="R496" s="136"/>
    </row>
    <row r="497" spans="1:21" ht="14.1" customHeight="1" x14ac:dyDescent="0.2">
      <c r="A497">
        <v>21</v>
      </c>
      <c r="D497" s="123" t="s">
        <v>268</v>
      </c>
      <c r="H497" s="136"/>
      <c r="I497" s="136"/>
      <c r="J497" s="136"/>
      <c r="K497" s="136"/>
      <c r="L497" s="136"/>
      <c r="M497" s="136"/>
      <c r="N497" s="136"/>
      <c r="O497" s="136"/>
      <c r="P497" s="136"/>
      <c r="Q497" s="136"/>
      <c r="R497" s="136"/>
    </row>
    <row r="498" spans="1:21" ht="14.1" customHeight="1" x14ac:dyDescent="0.2">
      <c r="A498">
        <v>22</v>
      </c>
      <c r="C498" s="130">
        <v>10804</v>
      </c>
      <c r="D498" t="s">
        <v>269</v>
      </c>
      <c r="F498" s="140">
        <v>0</v>
      </c>
      <c r="H498" s="141">
        <v>0</v>
      </c>
      <c r="I498" s="146"/>
      <c r="J498" s="141">
        <v>0</v>
      </c>
      <c r="K498" s="146"/>
      <c r="L498" s="141">
        <v>0</v>
      </c>
      <c r="M498" s="146"/>
      <c r="N498" s="141">
        <v>0</v>
      </c>
      <c r="O498" s="146"/>
      <c r="P498" s="141">
        <v>0</v>
      </c>
      <c r="Q498" s="146"/>
      <c r="R498" s="141">
        <v>0</v>
      </c>
      <c r="U498" s="151"/>
    </row>
    <row r="499" spans="1:21" ht="14.1" customHeight="1" x14ac:dyDescent="0.2">
      <c r="A499">
        <v>23</v>
      </c>
      <c r="C499" s="130">
        <v>11401</v>
      </c>
      <c r="D499" s="123" t="s">
        <v>270</v>
      </c>
      <c r="F499" s="140">
        <v>0</v>
      </c>
      <c r="H499" s="141">
        <v>6166190</v>
      </c>
      <c r="I499" s="146"/>
      <c r="J499" s="141">
        <v>0</v>
      </c>
      <c r="K499" s="146"/>
      <c r="L499" s="141">
        <v>0</v>
      </c>
      <c r="M499" s="146"/>
      <c r="N499" s="141">
        <v>0</v>
      </c>
      <c r="O499" s="146"/>
      <c r="P499" s="141">
        <v>6166190</v>
      </c>
      <c r="Q499" s="146"/>
      <c r="R499" s="141">
        <v>6166190</v>
      </c>
    </row>
    <row r="500" spans="1:21" ht="14.1" customHeight="1" x14ac:dyDescent="0.2">
      <c r="A500">
        <v>24</v>
      </c>
      <c r="C500" s="130">
        <v>11402</v>
      </c>
      <c r="D500" s="123" t="s">
        <v>271</v>
      </c>
      <c r="F500" s="140">
        <v>0</v>
      </c>
      <c r="H500" s="141">
        <v>957106.71</v>
      </c>
      <c r="I500" s="146"/>
      <c r="J500" s="141">
        <v>0</v>
      </c>
      <c r="K500" s="146"/>
      <c r="L500" s="141">
        <v>0</v>
      </c>
      <c r="M500" s="146"/>
      <c r="N500" s="141">
        <v>0</v>
      </c>
      <c r="O500" s="146"/>
      <c r="P500" s="141">
        <v>957106.71</v>
      </c>
      <c r="Q500" s="146"/>
      <c r="R500" s="141">
        <v>957106.71000000031</v>
      </c>
    </row>
    <row r="501" spans="1:21" ht="14.1" customHeight="1" x14ac:dyDescent="0.2">
      <c r="A501">
        <v>25</v>
      </c>
      <c r="C501" s="130">
        <v>11403</v>
      </c>
      <c r="D501" t="s">
        <v>272</v>
      </c>
      <c r="F501" s="140">
        <v>0</v>
      </c>
      <c r="H501" s="189">
        <v>341971.88</v>
      </c>
      <c r="I501" s="146"/>
      <c r="J501" s="189">
        <v>0</v>
      </c>
      <c r="K501" s="146"/>
      <c r="L501" s="189">
        <v>0</v>
      </c>
      <c r="M501" s="146"/>
      <c r="N501" s="189">
        <v>0</v>
      </c>
      <c r="O501" s="146"/>
      <c r="P501" s="189">
        <v>341971.88</v>
      </c>
      <c r="Q501" s="146"/>
      <c r="R501" s="189">
        <v>341971.87999999995</v>
      </c>
    </row>
    <row r="502" spans="1:21" ht="14.1" customHeight="1" x14ac:dyDescent="0.2">
      <c r="A502">
        <v>26</v>
      </c>
      <c r="C502" s="130"/>
      <c r="D502" s="123" t="s">
        <v>122</v>
      </c>
      <c r="H502" s="146">
        <v>7465268.5899999999</v>
      </c>
      <c r="I502" s="146"/>
      <c r="J502" s="146">
        <v>0</v>
      </c>
      <c r="K502" s="146"/>
      <c r="L502" s="146">
        <v>0</v>
      </c>
      <c r="M502" s="146"/>
      <c r="N502" s="146">
        <v>0</v>
      </c>
      <c r="O502" s="146"/>
      <c r="P502" s="146">
        <v>7465268.5899999999</v>
      </c>
      <c r="Q502" s="146"/>
      <c r="R502" s="146">
        <v>7465268.5899999999</v>
      </c>
    </row>
    <row r="503" spans="1:21" ht="14.1" customHeight="1" x14ac:dyDescent="0.2">
      <c r="A503">
        <v>27</v>
      </c>
      <c r="H503" s="136"/>
      <c r="I503" s="136"/>
      <c r="J503" s="136"/>
      <c r="K503" s="136"/>
      <c r="L503" s="136"/>
      <c r="M503" s="136"/>
      <c r="N503" s="136"/>
      <c r="O503" s="136"/>
      <c r="P503" s="136"/>
      <c r="Q503" s="136"/>
      <c r="R503" s="136"/>
    </row>
    <row r="504" spans="1:21" ht="14.1" customHeight="1" x14ac:dyDescent="0.2">
      <c r="A504">
        <v>28</v>
      </c>
      <c r="H504" s="136"/>
      <c r="I504" s="136"/>
      <c r="J504" s="136"/>
      <c r="K504" s="136"/>
      <c r="L504" s="136"/>
      <c r="M504" s="136"/>
      <c r="N504" s="136"/>
      <c r="O504" s="136"/>
      <c r="P504" s="136"/>
      <c r="Q504" s="136"/>
      <c r="R504" s="136"/>
    </row>
    <row r="505" spans="1:21" ht="14.1" customHeight="1" x14ac:dyDescent="0.2">
      <c r="A505">
        <v>29</v>
      </c>
      <c r="C505" s="130">
        <v>102</v>
      </c>
      <c r="D505" s="152" t="s">
        <v>124</v>
      </c>
      <c r="E505" s="182"/>
      <c r="F505" s="140">
        <v>0</v>
      </c>
      <c r="G505" s="3"/>
      <c r="H505" s="141">
        <v>0</v>
      </c>
      <c r="I505" s="146"/>
      <c r="J505" s="141">
        <v>0</v>
      </c>
      <c r="K505" s="146"/>
      <c r="L505" s="141">
        <v>0</v>
      </c>
      <c r="M505" s="146"/>
      <c r="N505" s="141">
        <v>0</v>
      </c>
      <c r="O505" s="146"/>
      <c r="P505" s="141">
        <v>0</v>
      </c>
      <c r="Q505" s="146"/>
      <c r="R505" s="141">
        <v>0</v>
      </c>
    </row>
    <row r="506" spans="1:21" ht="14.1" customHeight="1" x14ac:dyDescent="0.2">
      <c r="A506">
        <v>30</v>
      </c>
      <c r="H506" s="136"/>
      <c r="I506" s="136"/>
      <c r="J506" s="136"/>
      <c r="K506" s="136"/>
      <c r="L506" s="136"/>
      <c r="M506" s="136"/>
      <c r="N506" s="136"/>
      <c r="O506" s="136"/>
      <c r="P506" s="136"/>
      <c r="Q506" s="136"/>
      <c r="R506" s="136"/>
    </row>
    <row r="507" spans="1:21" ht="14.1" customHeight="1" x14ac:dyDescent="0.2">
      <c r="A507">
        <v>31</v>
      </c>
      <c r="H507" s="136"/>
      <c r="I507" s="136"/>
      <c r="J507" s="136"/>
      <c r="K507" s="136"/>
      <c r="L507" s="136"/>
      <c r="M507" s="136"/>
      <c r="N507" s="136"/>
      <c r="O507" s="136"/>
      <c r="P507" s="136"/>
      <c r="Q507" s="136"/>
      <c r="R507" s="136"/>
      <c r="U507" s="166"/>
    </row>
    <row r="508" spans="1:21" ht="14.1" customHeight="1" x14ac:dyDescent="0.2">
      <c r="A508">
        <v>32</v>
      </c>
      <c r="C508" s="130">
        <v>10501</v>
      </c>
      <c r="D508" t="s">
        <v>125</v>
      </c>
      <c r="F508" s="140">
        <v>0</v>
      </c>
      <c r="H508" s="141">
        <v>34251525.390000001</v>
      </c>
      <c r="I508" s="146"/>
      <c r="J508" s="141">
        <v>24.15</v>
      </c>
      <c r="K508" s="146"/>
      <c r="L508" s="141">
        <v>0</v>
      </c>
      <c r="M508" s="146"/>
      <c r="N508" s="141">
        <v>0</v>
      </c>
      <c r="O508" s="146"/>
      <c r="P508" s="141">
        <v>34251549.539999999</v>
      </c>
      <c r="Q508" s="146"/>
      <c r="R508" s="141">
        <v>34251547.682307698</v>
      </c>
      <c r="U508" s="136"/>
    </row>
    <row r="509" spans="1:21" ht="14.1" customHeight="1" x14ac:dyDescent="0.2">
      <c r="A509">
        <v>33</v>
      </c>
      <c r="H509" s="136"/>
      <c r="I509" s="136"/>
      <c r="J509" s="136"/>
      <c r="K509" s="136"/>
      <c r="L509" s="136"/>
      <c r="M509" s="136"/>
      <c r="N509" s="136"/>
      <c r="O509" s="136"/>
      <c r="P509" s="136"/>
      <c r="Q509" s="136"/>
      <c r="R509" s="136"/>
    </row>
    <row r="510" spans="1:21" ht="14.1" customHeight="1" x14ac:dyDescent="0.2">
      <c r="A510">
        <v>34</v>
      </c>
      <c r="F510" s="3"/>
      <c r="G510" s="3"/>
      <c r="H510" s="145"/>
      <c r="I510" s="146"/>
      <c r="J510" s="145"/>
      <c r="K510" s="146"/>
      <c r="L510" s="145"/>
      <c r="M510" s="146"/>
      <c r="N510" s="145"/>
      <c r="O510" s="146"/>
      <c r="P510" s="145"/>
      <c r="Q510" s="146"/>
      <c r="R510" s="145"/>
    </row>
    <row r="511" spans="1:21" ht="14.1" customHeight="1" thickBot="1" x14ac:dyDescent="0.25">
      <c r="A511">
        <v>35</v>
      </c>
      <c r="D511" t="s">
        <v>126</v>
      </c>
      <c r="E511" s="150"/>
      <c r="H511" s="179">
        <v>6554094801.3699989</v>
      </c>
      <c r="I511" s="146"/>
      <c r="J511" s="179">
        <v>252183892.63999999</v>
      </c>
      <c r="K511" s="146"/>
      <c r="L511" s="179">
        <v>-117496128.59</v>
      </c>
      <c r="M511" s="146"/>
      <c r="N511" s="179">
        <v>2.1536834537982941E-8</v>
      </c>
      <c r="O511" s="146"/>
      <c r="P511" s="179">
        <v>6688782565.4199991</v>
      </c>
      <c r="Q511" s="146"/>
      <c r="R511" s="179">
        <v>6634350095.0261536</v>
      </c>
    </row>
    <row r="512" spans="1:21" ht="14.1" customHeight="1" thickTop="1" x14ac:dyDescent="0.2">
      <c r="A512">
        <v>36</v>
      </c>
      <c r="F512" s="3"/>
      <c r="G512" s="3"/>
      <c r="H512" s="190"/>
      <c r="I512" s="190"/>
      <c r="J512" s="190"/>
      <c r="K512" s="190"/>
      <c r="L512" s="190"/>
      <c r="M512" s="190"/>
      <c r="N512" s="190"/>
      <c r="O512" s="190"/>
      <c r="P512" s="190"/>
      <c r="Q512" s="190"/>
      <c r="R512" s="190"/>
    </row>
    <row r="513" spans="1:18" ht="14.1" customHeight="1" x14ac:dyDescent="0.2">
      <c r="A513">
        <v>37</v>
      </c>
      <c r="F513" s="3"/>
      <c r="G513" s="3"/>
      <c r="H513" s="190"/>
      <c r="I513" s="190"/>
      <c r="J513" s="190"/>
      <c r="K513" s="190"/>
      <c r="L513" s="190"/>
      <c r="M513" s="190"/>
      <c r="N513" s="190"/>
      <c r="O513" s="190"/>
      <c r="P513" s="190"/>
      <c r="Q513" s="190"/>
      <c r="R513" s="190"/>
    </row>
    <row r="514" spans="1:18" ht="14.1" customHeight="1" x14ac:dyDescent="0.2">
      <c r="A514">
        <v>38</v>
      </c>
      <c r="F514" s="3"/>
      <c r="G514" s="3"/>
      <c r="H514" s="190"/>
      <c r="I514" s="190"/>
      <c r="J514" s="190"/>
      <c r="K514" s="190"/>
      <c r="L514" s="190"/>
      <c r="M514" s="190"/>
      <c r="N514" s="190"/>
      <c r="O514" s="190"/>
      <c r="P514" s="190"/>
      <c r="Q514" s="190"/>
      <c r="R514" s="190"/>
    </row>
    <row r="515" spans="1:18" ht="14.1" customHeight="1" thickBot="1" x14ac:dyDescent="0.25">
      <c r="A515" s="121">
        <v>39</v>
      </c>
      <c r="B515" s="157" t="s">
        <v>130</v>
      </c>
      <c r="C515" s="121"/>
      <c r="D515" s="121"/>
      <c r="E515" s="121"/>
      <c r="F515" s="121"/>
      <c r="G515" s="121"/>
      <c r="H515" s="121"/>
      <c r="I515" s="121"/>
      <c r="J515" s="121"/>
      <c r="K515" s="121"/>
      <c r="L515" s="121"/>
      <c r="M515" s="121"/>
      <c r="N515" s="121"/>
      <c r="O515" s="121"/>
      <c r="P515" s="121"/>
      <c r="Q515" s="121"/>
      <c r="R515" s="121"/>
    </row>
    <row r="516" spans="1:18" ht="14.1" customHeight="1" x14ac:dyDescent="0.2">
      <c r="A516" t="s">
        <v>291</v>
      </c>
      <c r="P516" t="s">
        <v>291</v>
      </c>
    </row>
    <row r="518" spans="1:18" ht="14.1" customHeight="1" x14ac:dyDescent="0.2">
      <c r="H518" s="166"/>
      <c r="P518" s="166"/>
      <c r="R518" s="166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14067-560F-4534-963E-7EE85871CE85}">
  <dimension ref="A1:K30"/>
  <sheetViews>
    <sheetView workbookViewId="0">
      <selection activeCell="C40" sqref="C40"/>
    </sheetView>
  </sheetViews>
  <sheetFormatPr defaultRowHeight="12.75" x14ac:dyDescent="0.2"/>
  <cols>
    <col min="1" max="1" width="34.85546875" bestFit="1" customWidth="1"/>
    <col min="2" max="2" width="36.42578125" bestFit="1" customWidth="1"/>
    <col min="3" max="6" width="12.28515625" bestFit="1" customWidth="1"/>
    <col min="7" max="7" width="10.28515625" bestFit="1" customWidth="1"/>
    <col min="8" max="8" width="14" bestFit="1" customWidth="1"/>
    <col min="11" max="11" width="28.5703125" bestFit="1" customWidth="1"/>
  </cols>
  <sheetData>
    <row r="1" spans="1:11" x14ac:dyDescent="0.2">
      <c r="A1" s="214" t="s">
        <v>338</v>
      </c>
      <c r="B1" s="214" t="s">
        <v>317</v>
      </c>
      <c r="C1" s="215">
        <v>340.99</v>
      </c>
      <c r="D1" s="215">
        <v>341.99</v>
      </c>
      <c r="E1" s="215">
        <v>343</v>
      </c>
      <c r="F1" s="215">
        <v>345</v>
      </c>
      <c r="G1" s="215">
        <v>348</v>
      </c>
      <c r="H1" s="216" t="s">
        <v>53</v>
      </c>
    </row>
    <row r="2" spans="1:11" x14ac:dyDescent="0.2">
      <c r="A2" s="206" t="s">
        <v>339</v>
      </c>
      <c r="B2" s="195" t="s">
        <v>318</v>
      </c>
      <c r="C2" s="196">
        <v>0</v>
      </c>
      <c r="D2" s="4">
        <v>832671.56</v>
      </c>
      <c r="E2" s="4">
        <v>1000119.29</v>
      </c>
      <c r="F2" s="4">
        <v>589271.04000000004</v>
      </c>
      <c r="G2" s="4">
        <v>542891.14</v>
      </c>
      <c r="H2" s="166">
        <f>SUM(C2:G2)</f>
        <v>2964953.0300000003</v>
      </c>
      <c r="K2" s="1"/>
    </row>
    <row r="3" spans="1:11" x14ac:dyDescent="0.2">
      <c r="A3" s="193" t="s">
        <v>27</v>
      </c>
      <c r="B3" s="195" t="s">
        <v>27</v>
      </c>
      <c r="C3" s="196">
        <v>17213949.48</v>
      </c>
      <c r="D3" s="4">
        <v>24121012.729999997</v>
      </c>
      <c r="E3" s="4">
        <v>45277862.560000002</v>
      </c>
      <c r="F3" s="4">
        <v>17060368.119999997</v>
      </c>
      <c r="G3" s="4">
        <v>0</v>
      </c>
      <c r="H3" s="166">
        <f t="shared" ref="H3:H28" si="0">SUM(C3:G3)</f>
        <v>103673192.88999999</v>
      </c>
      <c r="K3" s="1"/>
    </row>
    <row r="4" spans="1:11" x14ac:dyDescent="0.2">
      <c r="A4" s="193" t="s">
        <v>26</v>
      </c>
      <c r="B4" s="195" t="s">
        <v>319</v>
      </c>
      <c r="C4" s="196">
        <v>0</v>
      </c>
      <c r="D4" s="4">
        <v>1960327.9100000001</v>
      </c>
      <c r="E4" s="4">
        <v>0</v>
      </c>
      <c r="F4" s="4">
        <v>174699.59999999998</v>
      </c>
      <c r="G4" s="4">
        <v>8930382.709999999</v>
      </c>
      <c r="H4" s="166">
        <f t="shared" si="0"/>
        <v>11065410.219999999</v>
      </c>
      <c r="K4" s="2"/>
    </row>
    <row r="5" spans="1:11" x14ac:dyDescent="0.2">
      <c r="A5" s="193" t="s">
        <v>26</v>
      </c>
      <c r="B5" s="195" t="s">
        <v>320</v>
      </c>
      <c r="C5" s="196">
        <v>227091.23</v>
      </c>
      <c r="D5" s="4">
        <v>7208709.2700000005</v>
      </c>
      <c r="E5" s="4">
        <v>56254982.439999998</v>
      </c>
      <c r="F5" s="4">
        <v>7180129.6600000001</v>
      </c>
      <c r="G5" s="4">
        <v>0</v>
      </c>
      <c r="H5" s="166">
        <f t="shared" si="0"/>
        <v>70870912.599999994</v>
      </c>
      <c r="K5" s="1"/>
    </row>
    <row r="6" spans="1:11" x14ac:dyDescent="0.2">
      <c r="A6" s="193" t="s">
        <v>28</v>
      </c>
      <c r="B6" s="195" t="s">
        <v>28</v>
      </c>
      <c r="C6" s="196">
        <v>4245060.9399999995</v>
      </c>
      <c r="D6" s="4">
        <v>15720565.790000001</v>
      </c>
      <c r="E6" s="4">
        <v>22918096.469999995</v>
      </c>
      <c r="F6" s="4">
        <v>10062764.970000003</v>
      </c>
      <c r="G6" s="4">
        <v>0</v>
      </c>
      <c r="H6" s="166">
        <f t="shared" si="0"/>
        <v>52946488.170000002</v>
      </c>
      <c r="K6" s="1"/>
    </row>
    <row r="7" spans="1:11" x14ac:dyDescent="0.2">
      <c r="A7" s="193" t="s">
        <v>29</v>
      </c>
      <c r="B7" s="195" t="s">
        <v>29</v>
      </c>
      <c r="C7" s="196">
        <v>8395900.9399999995</v>
      </c>
      <c r="D7" s="4">
        <v>29745987.709999997</v>
      </c>
      <c r="E7" s="4">
        <v>28235788.079999998</v>
      </c>
      <c r="F7" s="4">
        <v>14000833.710000001</v>
      </c>
      <c r="G7" s="4">
        <v>0</v>
      </c>
      <c r="H7" s="166">
        <f t="shared" si="0"/>
        <v>80378510.439999998</v>
      </c>
      <c r="K7" s="1"/>
    </row>
    <row r="8" spans="1:11" x14ac:dyDescent="0.2">
      <c r="A8" s="193" t="s">
        <v>30</v>
      </c>
      <c r="B8" s="195" t="s">
        <v>30</v>
      </c>
      <c r="C8" s="196">
        <v>9210921.2699999996</v>
      </c>
      <c r="D8" s="4">
        <v>16658273.649999997</v>
      </c>
      <c r="E8" s="4">
        <v>28269490.129999999</v>
      </c>
      <c r="F8" s="4">
        <v>11363227.050000003</v>
      </c>
      <c r="G8" s="4">
        <v>0</v>
      </c>
      <c r="H8" s="166">
        <f t="shared" si="0"/>
        <v>65501912.100000001</v>
      </c>
      <c r="K8" s="1"/>
    </row>
    <row r="9" spans="1:11" x14ac:dyDescent="0.2">
      <c r="A9" s="194" t="s">
        <v>52</v>
      </c>
      <c r="B9" s="195" t="s">
        <v>52</v>
      </c>
      <c r="C9" s="196">
        <v>0</v>
      </c>
      <c r="D9" s="4">
        <v>1827314.07</v>
      </c>
      <c r="E9" s="4">
        <v>2252892.2000000002</v>
      </c>
      <c r="F9" s="4">
        <v>605309.85</v>
      </c>
      <c r="G9" s="4">
        <v>0</v>
      </c>
      <c r="H9" s="166">
        <f t="shared" si="0"/>
        <v>4685516.12</v>
      </c>
      <c r="K9" s="1"/>
    </row>
    <row r="10" spans="1:11" x14ac:dyDescent="0.2">
      <c r="A10" s="193" t="s">
        <v>31</v>
      </c>
      <c r="B10" s="195" t="s">
        <v>31</v>
      </c>
      <c r="C10" s="196">
        <v>13711942.120000001</v>
      </c>
      <c r="D10" s="4">
        <v>22164107.290000003</v>
      </c>
      <c r="E10" s="4">
        <v>46332805.270000003</v>
      </c>
      <c r="F10" s="4">
        <v>19671602.469999999</v>
      </c>
      <c r="G10" s="4">
        <v>0</v>
      </c>
      <c r="H10" s="166">
        <f t="shared" si="0"/>
        <v>101880457.15000001</v>
      </c>
      <c r="K10" s="1"/>
    </row>
    <row r="11" spans="1:11" x14ac:dyDescent="0.2">
      <c r="A11" s="194" t="s">
        <v>32</v>
      </c>
      <c r="B11" s="195" t="s">
        <v>32</v>
      </c>
      <c r="C11" s="196">
        <v>0</v>
      </c>
      <c r="D11" s="4">
        <v>28114606.459999997</v>
      </c>
      <c r="E11" s="4">
        <v>40007196.460000001</v>
      </c>
      <c r="F11" s="4">
        <v>28753574.760000005</v>
      </c>
      <c r="G11" s="4">
        <v>0</v>
      </c>
      <c r="H11" s="166">
        <f t="shared" si="0"/>
        <v>96875377.680000007</v>
      </c>
      <c r="K11" s="1"/>
    </row>
    <row r="12" spans="1:11" x14ac:dyDescent="0.2">
      <c r="A12" s="193" t="s">
        <v>33</v>
      </c>
      <c r="B12" s="195" t="s">
        <v>33</v>
      </c>
      <c r="C12" s="196">
        <v>1484897.74</v>
      </c>
      <c r="D12" s="4">
        <v>26276935.5</v>
      </c>
      <c r="E12" s="4">
        <v>44440730.299999997</v>
      </c>
      <c r="F12" s="4">
        <v>14067606.649999999</v>
      </c>
      <c r="G12" s="4">
        <v>0</v>
      </c>
      <c r="H12" s="166">
        <f t="shared" si="0"/>
        <v>86270170.189999998</v>
      </c>
      <c r="K12" s="1"/>
    </row>
    <row r="13" spans="1:11" x14ac:dyDescent="0.2">
      <c r="A13" s="193" t="s">
        <v>34</v>
      </c>
      <c r="B13" s="195" t="s">
        <v>34</v>
      </c>
      <c r="C13" s="196">
        <v>11700009.42</v>
      </c>
      <c r="D13" s="4">
        <v>18911537.619999997</v>
      </c>
      <c r="E13" s="4">
        <v>31549126.330000002</v>
      </c>
      <c r="F13" s="4">
        <v>13653541.279999999</v>
      </c>
      <c r="G13" s="4">
        <v>0</v>
      </c>
      <c r="H13" s="166">
        <f t="shared" si="0"/>
        <v>75814214.650000006</v>
      </c>
      <c r="K13" s="1"/>
    </row>
    <row r="14" spans="1:11" x14ac:dyDescent="0.2">
      <c r="A14" s="193" t="s">
        <v>51</v>
      </c>
      <c r="B14" s="195" t="s">
        <v>321</v>
      </c>
      <c r="C14" s="196">
        <v>0</v>
      </c>
      <c r="D14" s="4">
        <v>755546.89</v>
      </c>
      <c r="E14" s="4">
        <v>4813293.49</v>
      </c>
      <c r="F14" s="4">
        <v>481859.31</v>
      </c>
      <c r="G14" s="4">
        <v>0</v>
      </c>
      <c r="H14" s="166">
        <f t="shared" si="0"/>
        <v>6050699.6899999995</v>
      </c>
      <c r="K14" s="1"/>
    </row>
    <row r="15" spans="1:11" x14ac:dyDescent="0.2">
      <c r="A15" s="193" t="s">
        <v>35</v>
      </c>
      <c r="B15" s="195" t="s">
        <v>35</v>
      </c>
      <c r="C15" s="196">
        <v>15238518.379999999</v>
      </c>
      <c r="D15" s="4">
        <v>29853893.110000003</v>
      </c>
      <c r="E15" s="4">
        <v>30069143.299999997</v>
      </c>
      <c r="F15" s="4">
        <v>29853893.299999997</v>
      </c>
      <c r="G15" s="4">
        <v>0</v>
      </c>
      <c r="H15" s="166">
        <f t="shared" si="0"/>
        <v>105015448.08999999</v>
      </c>
      <c r="K15" s="1"/>
    </row>
    <row r="16" spans="1:11" x14ac:dyDescent="0.2">
      <c r="A16" s="206" t="s">
        <v>339</v>
      </c>
      <c r="B16" s="195" t="s">
        <v>322</v>
      </c>
      <c r="C16" s="196">
        <v>8067759.04</v>
      </c>
      <c r="D16" s="4">
        <v>0</v>
      </c>
      <c r="E16" s="4">
        <v>84839380.100000009</v>
      </c>
      <c r="F16" s="4">
        <v>0</v>
      </c>
      <c r="G16" s="4">
        <v>0</v>
      </c>
      <c r="H16" s="166">
        <f t="shared" si="0"/>
        <v>92907139.140000015</v>
      </c>
      <c r="K16" s="1"/>
    </row>
    <row r="17" spans="1:11" x14ac:dyDescent="0.2">
      <c r="A17" s="206" t="s">
        <v>339</v>
      </c>
      <c r="B17" s="195" t="s">
        <v>323</v>
      </c>
      <c r="C17" s="196">
        <v>8862231.7500000019</v>
      </c>
      <c r="D17" s="4">
        <v>0</v>
      </c>
      <c r="E17" s="4">
        <v>64669024.629999988</v>
      </c>
      <c r="F17" s="4">
        <v>0</v>
      </c>
      <c r="G17" s="4">
        <v>0</v>
      </c>
      <c r="H17" s="166">
        <f t="shared" si="0"/>
        <v>73531256.379999995</v>
      </c>
      <c r="K17" s="1"/>
    </row>
    <row r="18" spans="1:11" x14ac:dyDescent="0.2">
      <c r="A18" s="206" t="s">
        <v>339</v>
      </c>
      <c r="B18" s="195" t="s">
        <v>324</v>
      </c>
      <c r="C18" s="196">
        <v>6886072.9800000004</v>
      </c>
      <c r="D18" s="4">
        <v>0</v>
      </c>
      <c r="E18" s="4">
        <v>0</v>
      </c>
      <c r="F18" s="4">
        <v>0</v>
      </c>
      <c r="G18" s="4">
        <v>0</v>
      </c>
      <c r="H18" s="166">
        <f t="shared" si="0"/>
        <v>6886072.9800000004</v>
      </c>
    </row>
    <row r="19" spans="1:11" x14ac:dyDescent="0.2">
      <c r="A19" s="206" t="s">
        <v>339</v>
      </c>
      <c r="B19" s="195" t="s">
        <v>325</v>
      </c>
      <c r="C19" s="196">
        <v>5750537.4599999981</v>
      </c>
      <c r="D19" s="4">
        <v>0</v>
      </c>
      <c r="E19" s="4">
        <v>74137978.410000011</v>
      </c>
      <c r="F19" s="4">
        <v>0</v>
      </c>
      <c r="G19" s="4">
        <v>0</v>
      </c>
      <c r="H19" s="166">
        <f t="shared" si="0"/>
        <v>79888515.870000005</v>
      </c>
    </row>
    <row r="20" spans="1:11" x14ac:dyDescent="0.2">
      <c r="A20" s="206" t="s">
        <v>339</v>
      </c>
      <c r="B20" s="195" t="s">
        <v>326</v>
      </c>
      <c r="C20" s="196">
        <v>10323320.260000004</v>
      </c>
      <c r="D20" s="4">
        <v>0</v>
      </c>
      <c r="E20" s="4">
        <v>70841354.310000002</v>
      </c>
      <c r="F20" s="4">
        <v>0</v>
      </c>
      <c r="G20" s="4">
        <v>0</v>
      </c>
      <c r="H20" s="166">
        <f t="shared" si="0"/>
        <v>81164674.570000008</v>
      </c>
    </row>
    <row r="21" spans="1:11" x14ac:dyDescent="0.2">
      <c r="A21" s="206" t="s">
        <v>339</v>
      </c>
      <c r="B21" s="195" t="s">
        <v>327</v>
      </c>
      <c r="C21" s="196">
        <v>8691115.6300000027</v>
      </c>
      <c r="D21" s="4">
        <v>0</v>
      </c>
      <c r="E21" s="4">
        <v>64738632.140000001</v>
      </c>
      <c r="F21" s="4">
        <v>0</v>
      </c>
      <c r="G21" s="4">
        <v>0</v>
      </c>
      <c r="H21" s="166">
        <f t="shared" si="0"/>
        <v>73429747.770000011</v>
      </c>
    </row>
    <row r="22" spans="1:11" x14ac:dyDescent="0.2">
      <c r="A22" s="206" t="s">
        <v>339</v>
      </c>
      <c r="B22" s="195" t="s">
        <v>328</v>
      </c>
      <c r="C22" s="196">
        <v>11353332.01</v>
      </c>
      <c r="D22" s="4">
        <v>0</v>
      </c>
      <c r="E22" s="4">
        <v>86966840.989999995</v>
      </c>
      <c r="F22" s="4">
        <v>0</v>
      </c>
      <c r="G22" s="4">
        <v>0</v>
      </c>
      <c r="H22" s="166">
        <f t="shared" si="0"/>
        <v>98320173</v>
      </c>
    </row>
    <row r="23" spans="1:11" x14ac:dyDescent="0.2">
      <c r="A23" s="206" t="s">
        <v>339</v>
      </c>
      <c r="B23" s="195" t="s">
        <v>329</v>
      </c>
      <c r="C23" s="196">
        <v>0</v>
      </c>
      <c r="D23" s="4">
        <v>0</v>
      </c>
      <c r="E23" s="4">
        <v>94840062.149999991</v>
      </c>
      <c r="F23" s="4">
        <v>0</v>
      </c>
      <c r="G23" s="4">
        <v>0</v>
      </c>
      <c r="H23" s="166">
        <f t="shared" si="0"/>
        <v>94840062.149999991</v>
      </c>
    </row>
    <row r="24" spans="1:11" x14ac:dyDescent="0.2">
      <c r="A24" s="206" t="s">
        <v>339</v>
      </c>
      <c r="B24" s="195" t="s">
        <v>330</v>
      </c>
      <c r="C24" s="196">
        <v>0</v>
      </c>
      <c r="D24" s="4">
        <v>0</v>
      </c>
      <c r="E24" s="4">
        <v>2900282.1799999997</v>
      </c>
      <c r="F24" s="4">
        <v>0</v>
      </c>
      <c r="G24" s="4">
        <v>0</v>
      </c>
      <c r="H24" s="166">
        <f t="shared" si="0"/>
        <v>2900282.1799999997</v>
      </c>
    </row>
    <row r="25" spans="1:11" x14ac:dyDescent="0.2">
      <c r="A25" s="206" t="s">
        <v>339</v>
      </c>
      <c r="B25" s="195" t="s">
        <v>331</v>
      </c>
      <c r="C25" s="196">
        <v>0</v>
      </c>
      <c r="D25" s="4">
        <v>0</v>
      </c>
      <c r="E25" s="4">
        <v>0</v>
      </c>
      <c r="F25" s="4">
        <v>0</v>
      </c>
      <c r="G25" s="4">
        <v>0</v>
      </c>
      <c r="H25" s="166">
        <f t="shared" si="0"/>
        <v>0</v>
      </c>
    </row>
    <row r="26" spans="1:11" x14ac:dyDescent="0.2">
      <c r="A26" s="206" t="s">
        <v>339</v>
      </c>
      <c r="B26" s="195" t="s">
        <v>332</v>
      </c>
      <c r="C26" s="196">
        <v>0</v>
      </c>
      <c r="D26" s="4">
        <v>0</v>
      </c>
      <c r="E26" s="4">
        <v>23187537</v>
      </c>
      <c r="F26" s="4">
        <v>0</v>
      </c>
      <c r="G26" s="4">
        <v>0</v>
      </c>
      <c r="H26" s="166">
        <f t="shared" si="0"/>
        <v>23187537</v>
      </c>
    </row>
    <row r="27" spans="1:11" x14ac:dyDescent="0.2">
      <c r="A27" s="206" t="s">
        <v>339</v>
      </c>
      <c r="B27" s="195" t="s">
        <v>333</v>
      </c>
      <c r="C27" s="196">
        <v>0</v>
      </c>
      <c r="D27" s="4">
        <v>0</v>
      </c>
      <c r="E27" s="4">
        <v>5200000</v>
      </c>
      <c r="F27" s="4">
        <v>0</v>
      </c>
      <c r="G27" s="4">
        <v>0</v>
      </c>
      <c r="H27" s="166">
        <f t="shared" si="0"/>
        <v>5200000</v>
      </c>
    </row>
    <row r="28" spans="1:11" x14ac:dyDescent="0.2">
      <c r="A28" s="206" t="s">
        <v>339</v>
      </c>
      <c r="B28" s="195" t="s">
        <v>334</v>
      </c>
      <c r="C28" s="196">
        <v>0</v>
      </c>
      <c r="D28" s="4">
        <v>0</v>
      </c>
      <c r="E28" s="4">
        <v>2000000</v>
      </c>
      <c r="F28" s="4">
        <v>0</v>
      </c>
      <c r="G28" s="4">
        <v>0</v>
      </c>
      <c r="H28" s="166">
        <f t="shared" si="0"/>
        <v>2000000</v>
      </c>
    </row>
    <row r="29" spans="1:11" ht="13.5" thickBot="1" x14ac:dyDescent="0.25">
      <c r="B29" s="197"/>
      <c r="C29" s="198">
        <f t="shared" ref="C29:H29" si="1">SUM(C2:C28)</f>
        <v>141362660.65000001</v>
      </c>
      <c r="D29" s="198">
        <f t="shared" si="1"/>
        <v>224151489.56</v>
      </c>
      <c r="E29" s="198">
        <f t="shared" si="1"/>
        <v>955742618.2299999</v>
      </c>
      <c r="F29" s="198">
        <f t="shared" si="1"/>
        <v>167518681.76999998</v>
      </c>
      <c r="G29" s="198">
        <f t="shared" si="1"/>
        <v>9473273.8499999996</v>
      </c>
      <c r="H29" s="198">
        <f t="shared" si="1"/>
        <v>1498248724.0600004</v>
      </c>
    </row>
    <row r="30" spans="1:11" ht="13.5" thickTop="1" x14ac:dyDescent="0.2"/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F0DF761E53C84B9DF2252DDF9077D8" ma:contentTypeVersion="" ma:contentTypeDescription="Create a new document." ma:contentTypeScope="" ma:versionID="dadf3595010fba69ed431ef54b65db70">
  <xsd:schema xmlns:xsd="http://www.w3.org/2001/XMLSchema" xmlns:xs="http://www.w3.org/2001/XMLSchema" xmlns:p="http://schemas.microsoft.com/office/2006/metadata/properties" xmlns:ns2="02D22938-A560-4B92-82A1-0C41AA152052" xmlns:ns3="02d22938-a560-4b92-82a1-0c41aa152052" targetNamespace="http://schemas.microsoft.com/office/2006/metadata/properties" ma:root="true" ma:fieldsID="ccc586c2439b35d317168828a72f7b66" ns2:_="" ns3:_="">
    <xsd:import namespace="02D22938-A560-4B92-82A1-0C41AA152052"/>
    <xsd:import namespace="02d22938-a560-4b92-82a1-0c41aa152052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  <xsd:element ref="ns3:_x0066_g38" minOccurs="0"/>
                <xsd:element ref="ns3:tsud" minOccurs="0"/>
                <xsd:element ref="ns3:_x0064_do2" minOccurs="0"/>
                <xsd:element ref="ns3:CONFIDENTIAL_x0020_REQUESTS" minOccurs="0"/>
                <xsd:element ref="ns3:File_x0020_Type0" minOccurs="0"/>
                <xsd:element ref="ns3:em7g" minOccurs="0"/>
                <xsd:element ref="ns3:_x0078_154" minOccurs="0"/>
                <xsd:element ref="ns3:f0z4" minOccurs="0"/>
                <xsd:element ref="ns3:cz8i" minOccurs="0"/>
                <xsd:element ref="ns3:l6eu" minOccurs="0"/>
                <xsd:element ref="ns3:matv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D22938-A560-4B92-82A1-0C41AA152052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Date Received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d22938-a560-4b92-82a1-0c41aa152052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>
          <xsd:maxLength value="255"/>
        </xsd:restriction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  <xsd:element name="_x0066_g38" ma:index="19" nillable="true" ma:displayName="CONFIDENTIAL DATA" ma:internalName="_x0066_g38">
      <xsd:simpleType>
        <xsd:restriction base="dms:DateTime"/>
      </xsd:simpleType>
    </xsd:element>
    <xsd:element name="tsud" ma:index="20" nillable="true" ma:displayName="DUE DATE" ma:internalName="tsud">
      <xsd:simpleType>
        <xsd:restriction base="dms:Text"/>
      </xsd:simpleType>
    </xsd:element>
    <xsd:element name="_x0064_do2" ma:index="21" nillable="true" ma:displayName="Notes" ma:internalName="_x0064_do2">
      <xsd:simpleType>
        <xsd:restriction base="dms:Text"/>
      </xsd:simpleType>
    </xsd:element>
    <xsd:element name="CONFIDENTIAL_x0020_REQUESTS" ma:index="22" nillable="true" ma:displayName="CONFIDENTIAL NOS." ma:description="List of confidential discovery request numbers" ma:internalName="CONFIDENTIAL_x0020_REQUESTS">
      <xsd:simpleType>
        <xsd:restriction base="dms:Note">
          <xsd:maxLength value="255"/>
        </xsd:restriction>
      </xsd:simpleType>
    </xsd:element>
    <xsd:element name="File_x0020_Type0" ma:index="23" nillable="true" ma:displayName="File Type" ma:internalName="File_x0020_Type0">
      <xsd:simpleType>
        <xsd:restriction base="dms:Text">
          <xsd:maxLength value="255"/>
        </xsd:restriction>
      </xsd:simpleType>
    </xsd:element>
    <xsd:element name="em7g" ma:index="24" nillable="true" ma:displayName="Files Cleaned" ma:internalName="em7g">
      <xsd:simpleType>
        <xsd:restriction base="dms:Text"/>
      </xsd:simpleType>
    </xsd:element>
    <xsd:element name="_x0078_154" ma:index="25" nillable="true" ma:displayName="1st Draft Due" ma:internalName="_x0078_154">
      <xsd:simpleType>
        <xsd:restriction base="dms:Text"/>
      </xsd:simpleType>
    </xsd:element>
    <xsd:element name="f0z4" ma:index="26" nillable="true" ma:displayName="Final Draft Due" ma:internalName="f0z4">
      <xsd:simpleType>
        <xsd:restriction base="dms:Text"/>
      </xsd:simpleType>
    </xsd:element>
    <xsd:element name="cz8i" ma:index="27" nillable="true" ma:displayName="OBJECTIONS DUE" ma:internalName="cz8i">
      <xsd:simpleType>
        <xsd:restriction base="dms:Text"/>
      </xsd:simpleType>
    </xsd:element>
    <xsd:element name="l6eu" ma:index="28" nillable="true" ma:displayName="1st Draft Review Meeting" ma:internalName="l6eu">
      <xsd:simpleType>
        <xsd:restriction base="dms:Text"/>
      </xsd:simpleType>
    </xsd:element>
    <xsd:element name="matv" ma:index="29" nillable="true" ma:displayName="Final Draft Review Meeting" ma:internalName="matv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02D22938-A560-4B92-82A1-0C41AA152052" xsi:nil="true"/>
    <CaseStatus xmlns="02d22938-a560-4b92-82a1-0c41aa152052" xsi:nil="true"/>
    <IsKeyDocket xmlns="02d22938-a560-4b92-82a1-0c41aa152052">false</IsKeyDocket>
    <CaseCompanyName xmlns="02d22938-a560-4b92-82a1-0c41aa152052" xsi:nil="true"/>
    <CaseType xmlns="02d22938-a560-4b92-82a1-0c41aa152052" xsi:nil="true"/>
    <SRCH_DocketId xmlns="02d22938-a560-4b92-82a1-0c41aa152052">1052</SRCH_DocketId>
    <CaseSubjects xmlns="02d22938-a560-4b92-82a1-0c41aa152052" xsi:nil="true"/>
    <CaseNumber xmlns="02d22938-a560-4b92-82a1-0c41aa152052" xsi:nil="true"/>
    <CasePracticeArea xmlns="02d22938-a560-4b92-82a1-0c41aa152052" xsi:nil="true"/>
    <CaseJurisdiction xmlns="02d22938-a560-4b92-82a1-0c41aa152052" xsi:nil="true"/>
    <SRCH_ObjectType xmlns="02d22938-a560-4b92-82a1-0c41aa152052">PWD</SRCH_ObjectType>
    <_x0066_g38 xmlns="02d22938-a560-4b92-82a1-0c41aa152052" xsi:nil="true"/>
    <tsud xmlns="02d22938-a560-4b92-82a1-0c41aa152052" xsi:nil="true"/>
    <File_x0020_Type0 xmlns="02d22938-a560-4b92-82a1-0c41aa152052" xsi:nil="true"/>
    <em7g xmlns="02d22938-a560-4b92-82a1-0c41aa152052" xsi:nil="true"/>
    <CONFIDENTIAL_x0020_REQUESTS xmlns="02d22938-a560-4b92-82a1-0c41aa152052" xsi:nil="true"/>
    <_x0064_do2 xmlns="02d22938-a560-4b92-82a1-0c41aa152052" xsi:nil="true"/>
    <_x0078_154 xmlns="02d22938-a560-4b92-82a1-0c41aa152052" xsi:nil="true"/>
    <f0z4 xmlns="02d22938-a560-4b92-82a1-0c41aa152052" xsi:nil="true"/>
    <cz8i xmlns="02d22938-a560-4b92-82a1-0c41aa152052" xsi:nil="true"/>
    <l6eu xmlns="02d22938-a560-4b92-82a1-0c41aa152052" xsi:nil="true"/>
    <matv xmlns="02d22938-a560-4b92-82a1-0c41aa152052" xsi:nil="true"/>
  </documentManagement>
</p:properties>
</file>

<file path=customXml/itemProps1.xml><?xml version="1.0" encoding="utf-8"?>
<ds:datastoreItem xmlns:ds="http://schemas.openxmlformats.org/officeDocument/2006/customXml" ds:itemID="{3CA67D43-E513-4024-ADE7-58A067D3B1F7}"/>
</file>

<file path=customXml/itemProps2.xml><?xml version="1.0" encoding="utf-8"?>
<ds:datastoreItem xmlns:ds="http://schemas.openxmlformats.org/officeDocument/2006/customXml" ds:itemID="{8F6E0CE0-EA87-4E21-AA7E-9014B97E5ADE}"/>
</file>

<file path=customXml/itemProps3.xml><?xml version="1.0" encoding="utf-8"?>
<ds:datastoreItem xmlns:ds="http://schemas.openxmlformats.org/officeDocument/2006/customXml" ds:itemID="{87AC1237-0911-4591-AF0E-9ECA907E7D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Plant to Accrual</vt:lpstr>
      <vt:lpstr>2022 FPSC Accruals</vt:lpstr>
      <vt:lpstr>2022 B-7</vt:lpstr>
      <vt:lpstr>2012 B-7</vt:lpstr>
      <vt:lpstr>2022 Solar Locations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2021-02-26T20:10:40Z</dcterms:created>
  <dcterms:modified xsi:type="dcterms:W3CDTF">2021-02-26T20:10:45Z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0x0101001BF0DF761E53C84B9DF2252DDF9077D8</vt:lpwstr>
  </property>
</Properties>
</file>